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ento_zošit" defaultThemeVersion="124226"/>
  <mc:AlternateContent xmlns:mc="http://schemas.openxmlformats.org/markup-compatibility/2006">
    <mc:Choice Requires="x15">
      <x15ac:absPath xmlns:x15ac="http://schemas.microsoft.com/office/spreadsheetml/2010/11/ac" url="https://paralympijskyvybor.sharepoint.com/sites/server/Zdielane dokumenty/Ekonomika SPV/Vyúčtovania SPV/Vyúčtovanie 2025/vyúčtovanie voči MINCRS/"/>
    </mc:Choice>
  </mc:AlternateContent>
  <xr:revisionPtr revIDLastSave="0" documentId="8_{6B66B2D9-EFB2-4E5F-B1A3-F92C48B4BF22}"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Doklady!$A$106:$J$1629</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I12"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C11" i="6"/>
  <c r="K12" i="4" l="1"/>
  <c r="J12" i="4" s="1"/>
  <c r="D64" i="9" s="1"/>
  <c r="M13" i="4"/>
  <c r="F65" i="9"/>
  <c r="M47" i="4"/>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L64" i="9"/>
  <c r="M64" i="9" s="1"/>
  <c r="C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64" i="9" l="1"/>
  <c r="F130" i="9" s="1"/>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E10" i="9" s="1"/>
  <c r="D10"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<sst xmlns="http://schemas.openxmlformats.org/spreadsheetml/2006/main" count="15885" uniqueCount="6166">
  <si>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</si>
  <si>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</si>
  <si>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</si>
  <si>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</si>
  <si>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</si>
  <si>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</si>
  <si>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</si>
  <si>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</si>
  <si>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</si>
  <si>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</si>
  <si>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</si>
  <si>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</si>
  <si>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</si>
  <si>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</si>
  <si>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</si>
  <si>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</si>
  <si>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</si>
  <si>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</si>
  <si>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</si>
  <si>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</si>
  <si>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</si>
  <si>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</si>
  <si>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</si>
  <si>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</si>
  <si>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</si>
  <si>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</si>
  <si>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</si>
  <si>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</si>
  <si>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</si>
  <si>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</si>
  <si>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</si>
  <si>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</si>
  <si>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</si>
  <si>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</si>
  <si>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</si>
  <si>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</si>
  <si>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</si>
  <si>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</si>
  <si>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</si>
  <si>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</si>
  <si>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</si>
  <si>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</si>
  <si>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</si>
  <si>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</si>
  <si>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</si>
  <si>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</si>
  <si>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</si>
  <si>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</si>
  <si>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</si>
  <si>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</si>
  <si>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</si>
  <si>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</si>
  <si>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</si>
  <si>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</si>
  <si>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</si>
  <si>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</si>
  <si>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</si>
  <si>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</si>
  <si>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</si>
  <si>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</si>
  <si>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</si>
  <si>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</si>
  <si>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</si>
  <si>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</si>
  <si>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</si>
  <si>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</si>
  <si>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</si>
  <si>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</si>
  <si>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</si>
  <si>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</si>
  <si>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</si>
  <si>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</si>
  <si>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</si>
  <si>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</si>
  <si>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</si>
  <si>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</si>
  <si>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</si>
  <si>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</si>
  <si>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</si>
  <si>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</si>
  <si>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</si>
  <si>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</si>
  <si>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</si>
  <si>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</si>
  <si>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</si>
  <si>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</si>
  <si>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</si>
  <si>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</si>
  <si>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</si>
  <si>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</si>
  <si>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</si>
  <si>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</si>
  <si>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</si>
  <si>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</si>
  <si>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</si>
  <si>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</si>
  <si>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</si>
  <si>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</si>
  <si>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</si>
  <si>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</si>
  <si>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</si>
  <si>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</si>
  <si>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</si>
  <si>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</si>
  <si>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</si>
  <si>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</si>
  <si>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</si>
  <si>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</si>
  <si>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</si>
  <si>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</si>
  <si>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</si>
  <si>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</si>
  <si>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</si>
  <si>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</si>
  <si>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</si>
  <si>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</si>
  <si>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</si>
  <si>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</si>
  <si>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</si>
  <si>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</si>
  <si>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</si>
  <si>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</si>
  <si>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</si>
  <si>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</si>
  <si>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</si>
  <si>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</si>
  <si>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</si>
  <si>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</si>
  <si>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</si>
  <si>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</si>
  <si>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</si>
  <si>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</si>
  <si>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</si>
  <si>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</si>
  <si>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</si>
  <si>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</si>
  <si>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</si>
  <si>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</si>
  <si>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</si>
  <si>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</si>
  <si>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</si>
  <si>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</si>
  <si>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</si>
  <si>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</si>
  <si>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</si>
  <si>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</si>
  <si>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</si>
  <si>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</si>
  <si>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</si>
  <si>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</si>
  <si>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</si>
  <si>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</si>
  <si>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</si>
  <si>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</si>
  <si>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</si>
  <si>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</si>
  <si>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</si>
  <si>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</si>
  <si>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</si>
  <si>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</si>
  <si>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</si>
  <si>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</si>
  <si>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</si>
  <si>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</si>
  <si>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</si>
  <si>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</si>
  <si>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</si>
  <si>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</si>
  <si>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</si>
  <si>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</si>
  <si>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</si>
  <si>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</si>
  <si>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</si>
  <si>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</si>
  <si>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</si>
  <si>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</si>
  <si>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</si>
  <si>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</si>
  <si>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</si>
  <si>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</si>
  <si>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</si>
  <si>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</si>
  <si>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</si>
  <si>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</si>
  <si>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</si>
  <si>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</si>
  <si>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</si>
  <si>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</si>
  <si>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</si>
  <si>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</si>
  <si>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</si>
  <si>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</si>
  <si>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</si>
  <si>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</si>
  <si>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</si>
  <si>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</si>
  <si>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</si>
  <si>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</si>
  <si>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</si>
  <si>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</si>
  <si>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</si>
  <si>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</si>
  <si>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</si>
  <si>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</si>
  <si>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</si>
  <si>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</si>
  <si>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</si>
  <si>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</si>
  <si>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</si>
  <si>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</si>
  <si>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</si>
  <si>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</si>
  <si>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</si>
  <si>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</si>
  <si>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</si>
  <si>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</si>
  <si>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</si>
  <si>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</si>
  <si>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</si>
  <si>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</si>
  <si>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</si>
  <si>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</si>
  <si>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</si>
  <si>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</si>
  <si>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</si>
  <si>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</si>
  <si>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</si>
  <si>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</si>
  <si>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</si>
  <si>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</si>
  <si>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</si>
  <si>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</si>
  <si>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</si>
  <si>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</si>
  <si>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</si>
  <si>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</si>
  <si>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</si>
  <si>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</si>
  <si>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</si>
  <si>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</si>
  <si>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</si>
  <si>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</si>
  <si>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</si>
  <si>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</si>
  <si>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</si>
  <si>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</si>
  <si>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</si>
  <si>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</si>
  <si>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</si>
  <si>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</si>
  <si>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</si>
  <si>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</si>
  <si>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</si>
  <si>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</si>
  <si>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</si>
  <si>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</si>
  <si>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</si>
  <si>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</si>
  <si>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</si>
  <si>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</si>
  <si>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</si>
  <si>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</si>
  <si>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</si>
  <si>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</si>
  <si>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</si>
  <si>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</si>
  <si>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</si>
  <si>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</si>
  <si>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</si>
  <si>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</si>
  <si>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</si>
  <si>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</si>
  <si>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</si>
  <si>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</si>
  <si>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</si>
  <si>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</si>
  <si>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</si>
  <si>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</si>
  <si>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</si>
  <si>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</si>
  <si>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</si>
  <si>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</si>
  <si>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</si>
  <si>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</si>
  <si>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</si>
  <si>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</si>
  <si>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</si>
  <si>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</si>
  <si>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</si>
  <si>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</si>
  <si>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</si>
  <si>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</si>
  <si>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</si>
  <si>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</si>
  <si>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</si>
  <si>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</si>
  <si>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</si>
  <si>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</si>
  <si>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</si>
  <si>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</si>
  <si>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</si>
  <si>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</si>
  <si>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</si>
  <si>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</si>
  <si>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</si>
  <si>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</si>
  <si>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</si>
  <si>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</si>
  <si>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</si>
  <si>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</si>
  <si>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</si>
  <si>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</si>
  <si>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</si>
  <si>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</si>
  <si>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</si>
  <si>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</si>
  <si>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</si>
  <si>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</si>
  <si>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</si>
  <si>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</si>
  <si>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</si>
  <si>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</si>
  <si>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</si>
  <si>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</si>
  <si>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</si>
  <si>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</si>
  <si>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</si>
  <si>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</si>
  <si>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</si>
  <si>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</si>
  <si>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</si>
  <si>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</si>
  <si>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</si>
  <si>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</si>
  <si>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</si>
  <si>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</si>
  <si>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</si>
  <si>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</si>
  <si>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</si>
  <si>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</si>
  <si>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</si>
  <si>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</si>
  <si>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</si>
  <si>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</si>
  <si>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</si>
  <si>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</si>
  <si>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</si>
  <si>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</si>
  <si>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</si>
  <si>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</si>
  <si>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</si>
  <si>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</si>
  <si>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</si>
  <si>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</si>
  <si>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</si>
  <si>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</si>
  <si>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</si>
  <si>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</si>
  <si>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</si>
  <si>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</si>
  <si>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</si>
  <si>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</si>
  <si>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</si>
  <si>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</si>
  <si>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</si>
  <si>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</si>
  <si>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</si>
  <si>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</si>
  <si>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</si>
  <si>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</si>
  <si>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</si>
  <si>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</si>
  <si>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</si>
  <si>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</si>
  <si>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</si>
  <si>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</si>
  <si>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</si>
  <si>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</si>
  <si>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</si>
  <si>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</si>
  <si>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</si>
  <si>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</si>
  <si>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</si>
  <si>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</si>
  <si>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</si>
  <si>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</si>
  <si>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</si>
  <si>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</si>
  <si>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</si>
  <si>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</si>
  <si>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</si>
  <si>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</si>
  <si>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</si>
  <si>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</si>
  <si>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</si>
  <si>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</si>
  <si>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</si>
  <si>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</si>
  <si>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</si>
  <si>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</si>
  <si>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</si>
  <si>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</si>
  <si>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</si>
  <si>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</si>
  <si>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</si>
  <si>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</si>
  <si>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</si>
  <si>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</si>
  <si>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</si>
  <si>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</si>
  <si>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</si>
  <si>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</si>
  <si>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</si>
  <si>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</si>
  <si>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</si>
  <si>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</si>
  <si>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</si>
  <si>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</si>
  <si>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</si>
  <si>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</si>
  <si>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</si>
  <si>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</si>
  <si>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</si>
  <si>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</si>
  <si>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</si>
  <si>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</si>
  <si>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</si>
  <si>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</si>
  <si>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</si>
  <si>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</si>
  <si>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</si>
  <si>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</si>
  <si>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</si>
  <si>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</si>
  <si>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</si>
  <si>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</si>
  <si>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</si>
  <si>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</si>
  <si>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</si>
  <si>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</si>
  <si>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</si>
  <si>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</si>
  <si>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</si>
  <si>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</si>
  <si>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</si>
  <si>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</si>
  <si>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</si>
  <si>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</si>
  <si>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</si>
  <si>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</si>
  <si>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</si>
  <si>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</si>
  <si>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</si>
  <si>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</si>
  <si>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</si>
  <si>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</si>
  <si>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</si>
  <si>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</si>
  <si>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</si>
  <si>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</si>
  <si>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</si>
  <si>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</si>
  <si>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</si>
  <si>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</si>
  <si>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</si>
  <si>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</si>
  <si>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</si>
  <si>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</si>
  <si>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</si>
  <si>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</si>
  <si>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</si>
  <si>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</si>
  <si>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</si>
  <si>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</si>
  <si>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</si>
  <si>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</si>
  <si>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</si>
  <si>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</si>
  <si>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</si>
  <si>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</si>
  <si>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</si>
  <si>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</si>
  <si>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</si>
  <si>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</si>
  <si>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</si>
  <si>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</si>
  <si>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</si>
  <si>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</si>
  <si>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</si>
  <si>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</si>
  <si>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</si>
  <si>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</si>
  <si>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</si>
  <si>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</si>
  <si>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</si>
  <si>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</si>
  <si>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</si>
  <si>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</si>
  <si>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</si>
  <si>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</si>
  <si>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</si>
  <si>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</si>
  <si>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</si>
  <si>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</si>
  <si>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</si>
  <si>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</si>
  <si>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</si>
  <si>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</si>
  <si>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</si>
  <si>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</si>
  <si>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</si>
  <si>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</si>
  <si>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</si>
  <si>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</si>
  <si>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</si>
  <si>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</si>
  <si>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</si>
  <si>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</si>
  <si>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</si>
  <si>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</si>
  <si>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</si>
  <si>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</si>
  <si>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</si>
  <si>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</si>
  <si>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</si>
  <si>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</si>
  <si>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</si>
  <si>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</si>
  <si>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</si>
  <si>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</si>
  <si>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</si>
  <si>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</si>
  <si>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</si>
  <si>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</si>
  <si>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</si>
  <si>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</si>
  <si>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</si>
  <si>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</si>
  <si>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</si>
  <si>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</si>
  <si>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</si>
  <si>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</si>
  <si>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</si>
  <si>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</si>
  <si>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</si>
  <si>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</si>
  <si>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</si>
  <si>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</si>
  <si>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</si>
  <si>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</si>
  <si>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</si>
  <si>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</si>
  <si>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</si>
  <si>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</si>
  <si>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</si>
  <si>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</si>
  <si>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</si>
  <si>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</si>
  <si>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</si>
  <si>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</si>
  <si>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</si>
  <si>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</si>
  <si>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</si>
  <si>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</si>
  <si>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</si>
  <si>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</si>
  <si>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</si>
  <si>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</si>
  <si>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</si>
  <si>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</si>
  <si>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</si>
  <si>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</si>
  <si>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</si>
  <si>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</si>
  <si>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</si>
  <si>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</si>
  <si>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</si>
  <si>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</si>
  <si>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</si>
  <si>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</si>
  <si>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</si>
  <si>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</si>
  <si>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</si>
  <si>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</si>
  <si>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</si>
  <si>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</si>
  <si>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</si>
  <si>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</si>
  <si>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</si>
  <si>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</si>
  <si>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</si>
  <si>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</si>
  <si>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</si>
  <si>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</si>
  <si>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</si>
  <si>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</si>
  <si>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</si>
  <si>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</si>
  <si>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</si>
  <si>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</si>
  <si>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</si>
  <si>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</si>
  <si>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</si>
  <si>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</si>
  <si>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</si>
  <si>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</si>
  <si>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</si>
  <si>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</si>
  <si>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</si>
  <si>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</si>
  <si>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</si>
  <si>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</si>
  <si>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</si>
  <si>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</si>
  <si>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</si>
  <si>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</si>
  <si>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</si>
  <si>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</si>
  <si>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</si>
  <si>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</si>
  <si>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</si>
  <si>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</si>
  <si>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</si>
  <si>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</si>
  <si>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</si>
  <si>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</si>
  <si>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</si>
  <si>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</si>
  <si>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</si>
  <si>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</si>
  <si>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</si>
  <si>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</si>
  <si>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</si>
  <si>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</si>
  <si>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</si>
  <si>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</si>
  <si>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</si>
  <si>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</si>
  <si>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</si>
  <si>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</si>
  <si>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</si>
  <si>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</si>
  <si>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</si>
  <si>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</si>
  <si>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</si>
  <si>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</si>
  <si>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</si>
  <si>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</si>
  <si>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</si>
  <si>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</si>
  <si>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</si>
  <si>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</si>
  <si>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</si>
  <si>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</si>
  <si>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</si>
  <si>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</si>
  <si>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</si>
  <si>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</si>
  <si>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</si>
  <si>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</si>
  <si>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</si>
  <si>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</si>
  <si>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</si>
  <si>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</si>
  <si>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</si>
  <si>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</si>
  <si>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</si>
  <si>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</si>
  <si>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</si>
  <si>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</si>
  <si>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</si>
  <si>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</si>
  <si>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</si>
  <si>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</si>
  <si>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</si>
  <si>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</si>
  <si>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</si>
  <si>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</si>
  <si>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</si>
  <si>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</si>
  <si>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</si>
  <si>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</si>
  <si>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</si>
  <si>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</si>
  <si>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</si>
  <si>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</si>
  <si>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</si>
  <si>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</si>
  <si>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</si>
  <si>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</si>
  <si>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</si>
  <si>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</si>
  <si>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</si>
  <si>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</si>
  <si>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</si>
  <si>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</si>
  <si>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</si>
  <si>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</si>
  <si>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</si>
  <si>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</si>
  <si>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</si>
  <si>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</si>
  <si>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</si>
  <si>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</si>
  <si>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</si>
  <si>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</si>
  <si>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</si>
  <si>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</si>
  <si>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</si>
  <si>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</si>
  <si>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</si>
  <si>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</si>
  <si>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</si>
  <si>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</si>
  <si>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</si>
  <si>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</si>
  <si>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</si>
  <si>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</si>
  <si>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</si>
  <si>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</si>
  <si>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</si>
  <si>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</si>
  <si>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</si>
  <si>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</si>
  <si>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</si>
  <si>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</si>
  <si>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</si>
  <si>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</si>
  <si>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</si>
  <si>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</si>
  <si>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</si>
  <si>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</si>
  <si>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</si>
  <si>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</si>
  <si>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</si>
  <si>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</si>
  <si>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</si>
  <si>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</si>
  <si>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</si>
  <si>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</si>
  <si>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</si>
  <si>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</si>
  <si>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</si>
  <si>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</si>
  <si>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</si>
  <si>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</si>
  <si>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</si>
  <si>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</si>
  <si>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</si>
  <si>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</si>
  <si>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</si>
  <si>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</si>
  <si>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</si>
  <si>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</si>
  <si>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</si>
  <si>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</si>
  <si>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</si>
  <si>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</si>
  <si>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</si>
  <si>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</si>
  <si>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</si>
  <si>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</si>
  <si>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</si>
  <si>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</si>
  <si>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</si>
  <si>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</si>
  <si>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</si>
  <si>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</si>
  <si>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</si>
  <si>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</si>
  <si>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</si>
  <si>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</si>
  <si>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</si>
  <si>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</si>
  <si>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</si>
  <si>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</si>
  <si>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</si>
  <si>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</si>
  <si>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</si>
  <si>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</si>
  <si>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</si>
  <si>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</si>
  <si>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</si>
  <si>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</si>
  <si>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</si>
  <si>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</si>
  <si>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</si>
  <si>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</si>
  <si>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</si>
  <si>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</si>
  <si>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</si>
  <si>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</si>
  <si>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</si>
  <si>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</si>
  <si>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</si>
  <si>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</si>
  <si>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</si>
  <si>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</si>
  <si>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</si>
  <si>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</si>
  <si>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</si>
  <si>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</si>
  <si>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</si>
  <si>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</si>
  <si>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</si>
  <si>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</si>
  <si>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</si>
  <si>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</si>
  <si>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</si>
  <si>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</si>
  <si>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</si>
  <si>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</si>
  <si>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</si>
  <si>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</si>
  <si>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</si>
  <si>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</si>
  <si>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</si>
  <si>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</si>
  <si>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</si>
  <si>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</si>
  <si>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</si>
  <si>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</si>
  <si>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</si>
  <si>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</si>
  <si>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</si>
  <si>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</si>
  <si>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</si>
  <si>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</si>
  <si>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</si>
  <si>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</si>
  <si>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</si>
  <si>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</si>
  <si>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</si>
  <si>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</si>
  <si>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</si>
  <si>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</si>
  <si>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</si>
  <si>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</si>
  <si>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</si>
  <si>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</si>
  <si>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</si>
  <si>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</si>
  <si>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</si>
  <si>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</si>
  <si>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</si>
  <si>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</si>
  <si>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</si>
  <si>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</si>
  <si>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</si>
  <si>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</si>
  <si>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</si>
  <si>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</si>
  <si>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</si>
  <si>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</si>
  <si>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</si>
  <si>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</si>
  <si>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</si>
  <si>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</si>
  <si>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</si>
  <si>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</si>
  <si>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</si>
  <si>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</si>
  <si>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</si>
  <si>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</si>
  <si>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</si>
  <si>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</si>
  <si>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</si>
  <si>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</si>
  <si>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</si>
  <si>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</si>
  <si>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</si>
  <si>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</si>
  <si>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</si>
  <si>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</si>
  <si>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</si>
  <si>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</si>
  <si>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</si>
  <si>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</si>
  <si>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</si>
  <si>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</si>
  <si>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</si>
  <si>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</si>
  <si>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</si>
  <si>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</si>
  <si>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</si>
  <si>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</si>
  <si>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</si>
  <si>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</si>
  <si>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</si>
  <si>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</si>
  <si>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</si>
  <si>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</si>
  <si>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</si>
  <si>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</si>
  <si>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</si>
  <si>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</si>
  <si>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</si>
  <si>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</si>
  <si>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</si>
  <si>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</si>
  <si>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</si>
  <si>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</si>
  <si>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</si>
  <si>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</si>
  <si>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</si>
  <si>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</si>
  <si>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</si>
  <si>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</si>
  <si>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</si>
  <si>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</si>
  <si>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</si>
  <si>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</si>
  <si>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</si>
  <si>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</si>
  <si>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</si>
  <si>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</si>
  <si>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</si>
  <si>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</si>
  <si>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</si>
  <si>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</si>
  <si>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</si>
  <si>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</si>
  <si>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</si>
  <si>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</si>
  <si>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</si>
  <si>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</si>
  <si>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</si>
  <si>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</si>
  <si>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</si>
  <si>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</si>
  <si>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</si>
  <si>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</si>
  <si>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</si>
  <si>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</si>
  <si>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</si>
  <si>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</si>
  <si>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</si>
  <si>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</si>
  <si>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</si>
  <si>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</si>
  <si>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</si>
  <si>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</si>
  <si>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</si>
  <si>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</si>
  <si>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</si>
  <si>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</si>
  <si>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</si>
  <si>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</si>
  <si>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</si>
  <si>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</si>
  <si>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</si>
  <si>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</si>
  <si>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</si>
  <si>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</si>
  <si>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</si>
  <si>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</si>
  <si>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</si>
  <si>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</si>
  <si>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</si>
  <si>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</si>
  <si>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</si>
  <si>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</si>
  <si>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</si>
  <si>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</si>
  <si>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</si>
  <si>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</si>
  <si>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</si>
  <si>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</si>
  <si>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</si>
  <si>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</si>
  <si>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</si>
  <si>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</si>
  <si>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</si>
  <si>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</si>
  <si>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</si>
  <si>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</si>
  <si>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</si>
  <si>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</si>
  <si>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</si>
  <si>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</si>
  <si>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</si>
  <si>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</si>
  <si>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</si>
  <si>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</si>
  <si>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</si>
  <si>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</si>
  <si>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</si>
  <si>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</si>
  <si>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</si>
  <si>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</si>
  <si>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</si>
  <si>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</si>
  <si>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</si>
  <si>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</si>
  <si>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</si>
  <si>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</si>
  <si>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</si>
  <si>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</si>
  <si>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</si>
  <si>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</si>
  <si>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</si>
  <si>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</si>
  <si>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</si>
  <si>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</si>
  <si>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</si>
  <si>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</si>
  <si>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</si>
  <si>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</si>
  <si>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</si>
  <si>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</si>
  <si>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</si>
  <si>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</si>
  <si>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</si>
  <si>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</si>
  <si>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</si>
  <si>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</si>
  <si>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</si>
  <si>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</si>
  <si>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</si>
  <si>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</si>
  <si>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</si>
  <si>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</si>
  <si>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</si>
  <si>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</si>
  <si>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</si>
  <si>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</si>
  <si>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</si>
  <si>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</si>
  <si>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</si>
  <si>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</si>
  <si>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</si>
  <si>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</si>
  <si>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</si>
  <si>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</si>
  <si>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</si>
  <si>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</si>
  <si>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</si>
  <si>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</si>
  <si>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</si>
  <si>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</si>
  <si>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</si>
  <si>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</si>
  <si>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</si>
  <si>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</si>
  <si>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</si>
  <si>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</si>
  <si>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</si>
  <si>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</si>
  <si>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</si>
  <si>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</si>
  <si>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</si>
  <si>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</si>
  <si>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</si>
  <si>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</si>
  <si>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</si>
  <si>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</si>
  <si>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</si>
  <si>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</si>
  <si>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</si>
  <si>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</si>
  <si>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</si>
  <si>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</si>
  <si>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</si>
  <si>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</si>
  <si>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</si>
  <si>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</si>
  <si>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</si>
  <si>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</si>
  <si>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</si>
  <si>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</si>
  <si>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</si>
  <si>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</si>
  <si>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</si>
  <si>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</si>
  <si>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</si>
  <si>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</si>
  <si>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</si>
  <si>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</si>
  <si>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</si>
  <si>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</si>
  <si>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</si>
  <si>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</si>
  <si>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</si>
  <si>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</si>
  <si>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</si>
  <si>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</si>
  <si>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</si>
  <si>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</si>
  <si>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</si>
  <si>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</si>
  <si>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</si>
  <si>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</si>
  <si>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</si>
  <si>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</si>
  <si>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</si>
  <si>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</si>
  <si>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</si>
  <si>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</si>
  <si>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</si>
  <si>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</si>
  <si>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</si>
  <si>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</si>
  <si>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</si>
  <si>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</si>
  <si>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</si>
  <si>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</si>
  <si>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</si>
  <si>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</si>
  <si>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</si>
  <si>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</si>
  <si>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</si>
  <si>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</si>
  <si>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</si>
  <si>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</si>
  <si>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</si>
  <si>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</si>
  <si>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</si>
  <si>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</si>
  <si>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</si>
  <si>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</si>
  <si>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</si>
  <si>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</si>
  <si>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</si>
  <si>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</si>
  <si>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</si>
  <si>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</si>
  <si>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</si>
  <si>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</si>
  <si>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</si>
  <si>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</si>
  <si>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</si>
  <si>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</si>
  <si>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</si>
  <si>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</si>
  <si>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</si>
  <si>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</si>
  <si>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</si>
  <si>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</si>
  <si>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</si>
  <si>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</si>
  <si>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</si>
  <si>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</si>
  <si>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</si>
  <si>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</si>
  <si>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</si>
  <si>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</si>
  <si>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</si>
  <si>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</si>
  <si>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</si>
  <si>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</si>
  <si>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</si>
  <si>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</si>
  <si>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</si>
  <si>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</si>
  <si>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</si>
  <si>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</si>
  <si>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</si>
  <si>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</si>
  <si>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</si>
  <si>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</si>
  <si>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</si>
  <si>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</si>
  <si>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</si>
  <si>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</si>
  <si>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</si>
  <si>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</si>
  <si>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</si>
  <si>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</si>
  <si>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</si>
  <si>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</si>
  <si>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</si>
  <si>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</si>
  <si>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</si>
  <si>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</si>
  <si>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</si>
  <si>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</si>
  <si>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</si>
  <si>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</si>
  <si>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</si>
  <si>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</si>
  <si>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</si>
  <si>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</si>
  <si>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</si>
  <si>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</si>
  <si>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</si>
  <si>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</si>
  <si>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</si>
  <si>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</si>
  <si>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</si>
  <si>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</si>
  <si>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</si>
  <si>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</si>
  <si>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</si>
  <si>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</si>
  <si>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</si>
  <si>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</si>
  <si>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</si>
  <si>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</si>
  <si>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</si>
  <si>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</si>
  <si>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</si>
  <si>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</si>
  <si>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</si>
  <si>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</si>
  <si>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</si>
  <si>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</si>
  <si>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</si>
  <si>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</si>
  <si>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</si>
  <si>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</si>
  <si>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</si>
  <si>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</si>
  <si>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</si>
  <si>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</si>
  <si>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</si>
  <si>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</si>
  <si>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</si>
  <si>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</si>
  <si>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</si>
  <si>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</si>
  <si>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</si>
  <si>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</si>
  <si>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</si>
  <si>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</si>
  <si>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</si>
  <si>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</si>
  <si>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</si>
  <si>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</si>
  <si>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</si>
  <si>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</si>
  <si>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</si>
  <si>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</si>
  <si>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</si>
  <si>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</si>
  <si>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</si>
  <si>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</si>
  <si>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</si>
  <si>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</si>
  <si>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</si>
  <si>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</si>
  <si>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</si>
  <si>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</si>
  <si>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</si>
  <si>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</si>
  <si>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</si>
  <si>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</si>
  <si>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</si>
  <si>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</si>
  <si>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</si>
  <si>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</si>
  <si>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</si>
  <si>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</si>
  <si>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</si>
  <si>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</si>
  <si>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</si>
  <si>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</si>
  <si>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</si>
  <si>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</si>
  <si>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</si>
  <si>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</si>
  <si>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</si>
  <si>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</si>
  <si>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</si>
  <si>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</si>
  <si>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</si>
  <si>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</si>
  <si>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</si>
  <si>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</si>
  <si>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</si>
  <si>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</si>
  <si>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</si>
  <si>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</si>
  <si>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</si>
  <si>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</si>
  <si>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</si>
  <si>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</si>
  <si>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</si>
  <si>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</si>
  <si>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</si>
  <si>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</si>
  <si>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</si>
  <si>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</si>
  <si>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</si>
  <si>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</si>
  <si>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</si>
  <si>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</si>
  <si>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</si>
  <si>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</si>
  <si>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</si>
  <si>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</si>
  <si>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</si>
  <si>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</si>
  <si>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</si>
  <si>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</si>
  <si>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</si>
  <si>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</si>
  <si>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</si>
  <si>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</si>
  <si>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</si>
  <si>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</si>
  <si>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</si>
  <si>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</si>
  <si>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</si>
  <si>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</si>
  <si>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</si>
  <si>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</si>
  <si>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</si>
  <si>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</si>
  <si>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</si>
  <si>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</si>
  <si>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</si>
  <si>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</si>
  <si>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</si>
  <si>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</si>
  <si>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</si>
  <si>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</si>
  <si>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</si>
  <si>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</si>
  <si>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</si>
  <si>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</si>
  <si>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</si>
  <si>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</si>
  <si>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</si>
  <si>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</si>
  <si>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</si>
  <si>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</si>
  <si>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</si>
  <si>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</si>
  <si>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</si>
  <si>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</si>
  <si>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</si>
  <si>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</si>
  <si>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</si>
  <si>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</si>
  <si>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</si>
  <si>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</si>
  <si>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</si>
  <si>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</si>
  <si>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</si>
  <si>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</si>
  <si>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</si>
  <si>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</si>
  <si>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</si>
  <si>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</si>
  <si>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</si>
  <si>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</si>
  <si>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</si>
  <si>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</si>
  <si>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</si>
  <si>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</si>
  <si>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</si>
  <si>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</si>
  <si>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</si>
  <si>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</si>
  <si>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</si>
  <si>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</si>
  <si>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</si>
  <si>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</si>
  <si>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</si>
  <si>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</si>
  <si>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</si>
  <si>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</si>
  <si>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</si>
  <si>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</si>
  <si>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</si>
  <si>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</si>
  <si>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</si>
  <si>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</si>
  <si>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</si>
  <si>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</si>
  <si>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</si>
  <si>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</si>
  <si>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</si>
  <si>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</si>
  <si>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</si>
  <si>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</si>
  <si>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</si>
  <si>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</si>
  <si>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</si>
  <si>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</si>
  <si>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</si>
  <si>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</si>
  <si>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</si>
  <si>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</si>
  <si>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</si>
  <si>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</si>
  <si>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</si>
  <si>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</si>
  <si>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</si>
  <si>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</si>
  <si>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</si>
  <si>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</si>
  <si>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</si>
  <si>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</si>
  <si>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</si>
  <si>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</si>
  <si>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</si>
  <si>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</si>
  <si>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</si>
  <si>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</si>
  <si>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</si>
  <si>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</si>
  <si>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</si>
  <si>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</si>
  <si>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</si>
  <si>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</si>
  <si>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</si>
  <si>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</si>
  <si>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</si>
  <si>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</si>
  <si>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</si>
  <si>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</si>
  <si>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</si>
  <si>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</si>
  <si>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</si>
  <si>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</si>
  <si>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</si>
  <si>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</si>
  <si>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</si>
  <si>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</si>
  <si>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</si>
  <si>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</si>
  <si>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</si>
  <si>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</si>
  <si>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</si>
  <si>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</si>
  <si>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</si>
  <si>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</si>
  <si>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</si>
  <si>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</si>
  <si>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</si>
  <si>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</si>
  <si>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</si>
  <si>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</si>
  <si>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</si>
  <si>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</si>
  <si>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</si>
  <si>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</si>
  <si>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</si>
  <si>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</si>
  <si>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</si>
  <si>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</si>
  <si>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</si>
  <si>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</si>
  <si>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</si>
  <si>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</si>
  <si>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</si>
  <si>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</si>
  <si>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</si>
  <si>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</si>
  <si>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</si>
  <si>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</si>
  <si>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</si>
  <si>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</si>
  <si>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</si>
  <si>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</si>
  <si>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</si>
  <si>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</si>
  <si>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</si>
  <si>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</si>
  <si>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</si>
  <si>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</si>
  <si>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</si>
  <si>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</si>
  <si>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</si>
  <si>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</si>
  <si>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</si>
  <si>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</si>
  <si>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</si>
  <si>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</si>
  <si>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</si>
  <si>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</si>
  <si>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</si>
  <si>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</si>
  <si>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</si>
  <si>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</si>
  <si>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</si>
  <si>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</si>
  <si>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</si>
  <si>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</si>
  <si>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</si>
  <si>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</si>
  <si>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</si>
  <si>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</si>
  <si>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</si>
  <si>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</si>
  <si>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</si>
  <si>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</si>
  <si>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</si>
  <si>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</si>
  <si>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</si>
  <si>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</si>
  <si>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</si>
  <si>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</si>
  <si>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</si>
  <si>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</si>
  <si>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</si>
  <si>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</si>
  <si>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</si>
  <si>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</si>
  <si>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</si>
  <si>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</si>
  <si>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</si>
  <si>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</si>
  <si>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</si>
  <si>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</si>
  <si>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</si>
  <si>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</si>
  <si>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</si>
  <si>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</si>
  <si>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</si>
  <si>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</si>
  <si>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</si>
  <si>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</si>
  <si>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</si>
  <si>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</si>
  <si>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</si>
  <si>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</si>
  <si>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</si>
  <si>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</si>
  <si>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</si>
  <si>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</si>
  <si>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</si>
  <si>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</si>
  <si>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</si>
  <si>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</si>
  <si>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</si>
  <si>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</si>
  <si>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</si>
  <si>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</si>
  <si>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</si>
  <si>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</si>
  <si>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</si>
  <si>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</si>
  <si>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</si>
  <si>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</si>
  <si>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</si>
  <si>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</si>
  <si>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</si>
  <si>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</si>
  <si>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</si>
  <si>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</si>
  <si>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</si>
  <si>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</si>
  <si>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</si>
  <si>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</si>
  <si>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</si>
  <si>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</si>
  <si>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</si>
  <si>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</si>
  <si>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</si>
  <si>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</si>
  <si>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</si>
  <si>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</si>
  <si>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</si>
  <si>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</si>
  <si>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</si>
  <si>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</si>
  <si>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</si>
  <si>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</si>
  <si>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</si>
  <si>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</si>
  <si>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</si>
  <si>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</si>
  <si>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</si>
  <si>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</si>
  <si>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</si>
  <si>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</si>
  <si>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</si>
  <si>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</si>
  <si>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</si>
  <si>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</si>
  <si>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</si>
  <si>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</si>
  <si>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</si>
  <si>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</si>
  <si>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</si>
  <si>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</si>
  <si>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</si>
  <si>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</si>
  <si>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</si>
  <si>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</si>
  <si>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</si>
  <si>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</si>
  <si>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</si>
  <si>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</si>
  <si>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</si>
  <si>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</si>
  <si>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</si>
  <si>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</si>
  <si>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</si>
  <si>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</si>
  <si>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</si>
  <si>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</si>
  <si>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</si>
  <si>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</si>
  <si>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</si>
  <si>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</si>
  <si>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</si>
  <si>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</si>
  <si>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</si>
  <si>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</si>
  <si>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</si>
  <si>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</si>
  <si>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</si>
  <si>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</si>
  <si>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</si>
  <si>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</si>
  <si>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</si>
  <si>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</si>
  <si>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</si>
  <si>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</si>
  <si>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</si>
  <si>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</si>
  <si>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</si>
  <si>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</si>
  <si>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</si>
  <si>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</si>
  <si>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</si>
  <si>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</si>
  <si>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</si>
  <si>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</si>
  <si>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</si>
  <si>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</si>
  <si>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</si>
  <si>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</si>
  <si>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</si>
  <si>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</si>
  <si>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</si>
  <si>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</si>
  <si>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</si>
  <si>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</si>
  <si>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</si>
  <si>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</si>
  <si>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</si>
  <si>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</si>
  <si>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</si>
  <si>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</si>
  <si>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</si>
  <si>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</si>
  <si>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</si>
  <si>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</si>
  <si>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</si>
  <si>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</si>
  <si>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</si>
  <si>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</si>
  <si>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</si>
  <si>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</si>
  <si>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</si>
  <si>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</si>
  <si>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</si>
  <si>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</si>
  <si>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</si>
  <si>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</si>
  <si>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</si>
  <si>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</si>
  <si>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</si>
  <si>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</si>
  <si>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</si>
  <si>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</si>
  <si>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</si>
  <si>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</si>
  <si>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</si>
  <si>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</si>
  <si>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</si>
  <si>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</si>
  <si>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</si>
  <si>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</si>
  <si>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</si>
  <si>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</si>
  <si>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</si>
  <si>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</si>
  <si>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</si>
  <si>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</si>
  <si>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</si>
  <si>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</si>
  <si>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</si>
  <si>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</si>
  <si>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</si>
  <si>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</si>
  <si>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</si>
  <si>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</si>
  <si>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</si>
  <si>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</si>
  <si>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</si>
  <si>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</si>
  <si>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</si>
  <si>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</si>
  <si>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</si>
  <si>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</si>
  <si>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</si>
  <si>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</si>
  <si>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</si>
  <si>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</si>
  <si>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</si>
  <si>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</si>
  <si>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</si>
  <si>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</si>
  <si>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</si>
  <si>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</si>
  <si>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</si>
  <si>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</si>
  <si>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</si>
  <si>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</si>
  <si>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</si>
  <si>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</si>
  <si>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</si>
  <si>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</si>
  <si>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</si>
  <si>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</si>
  <si>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</si>
  <si>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</si>
  <si>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</si>
  <si>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</si>
  <si>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</si>
  <si>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</si>
  <si>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</si>
  <si>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</si>
  <si>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</si>
  <si>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</si>
  <si>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</si>
  <si>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</si>
  <si>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</si>
  <si>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</si>
  <si>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</si>
  <si>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</si>
  <si>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</si>
  <si>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</si>
  <si>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</si>
  <si>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</si>
  <si>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</si>
  <si>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</si>
  <si>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</si>
  <si>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</si>
  <si>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</si>
  <si>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</si>
  <si>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</si>
  <si>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</si>
  <si>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</si>
  <si>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</si>
  <si>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</si>
  <si>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</si>
  <si>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</si>
  <si>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</si>
  <si>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</si>
  <si>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</si>
  <si>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</si>
  <si>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</si>
  <si>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</si>
  <si>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</si>
  <si>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</si>
  <si>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</si>
  <si>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</si>
  <si>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</si>
  <si>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</si>
  <si>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</si>
  <si>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</si>
  <si>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</si>
  <si>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</si>
  <si>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</si>
  <si>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</si>
  <si>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</si>
  <si>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</si>
  <si>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</si>
  <si>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</si>
  <si>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</si>
  <si>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</si>
  <si>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</si>
  <si>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</si>
  <si>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</si>
  <si>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</si>
  <si>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</si>
  <si>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</si>
  <si>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</si>
  <si>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</si>
  <si>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</si>
  <si>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</si>
  <si>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</si>
  <si>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</si>
  <si>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</si>
  <si>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</si>
  <si>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</si>
  <si>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</si>
  <si>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</si>
  <si>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</si>
  <si>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</si>
  <si>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</si>
  <si>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</si>
  <si>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</si>
  <si>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</si>
  <si>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</si>
  <si>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</si>
  <si>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</si>
  <si>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</si>
  <si>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</si>
  <si>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</si>
  <si>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</si>
  <si>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</si>
  <si>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</si>
  <si>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</si>
  <si>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</si>
  <si>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</si>
  <si>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</si>
  <si>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</si>
  <si>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</si>
  <si>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</si>
  <si>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</si>
  <si>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</si>
  <si>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</si>
  <si>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</si>
  <si>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</si>
  <si>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</si>
  <si>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</si>
  <si>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</si>
  <si>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</si>
  <si>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</si>
  <si>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</si>
  <si>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</si>
  <si>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</si>
  <si>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</si>
  <si>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</si>
  <si>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</si>
  <si>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</si>
  <si>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</si>
  <si>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</si>
  <si>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</si>
  <si>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</si>
  <si>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</si>
  <si>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</si>
  <si>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</si>
  <si>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</si>
  <si>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</si>
  <si>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</si>
  <si>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</si>
  <si>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</si>
  <si>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</si>
  <si>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</si>
  <si>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</si>
  <si>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</si>
  <si>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</si>
  <si>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</si>
  <si>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</si>
  <si>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</si>
  <si>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</si>
  <si>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</si>
  <si>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</si>
  <si>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</si>
  <si>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</si>
  <si>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</si>
  <si>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</si>
  <si>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</si>
  <si>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</si>
  <si>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</si>
  <si>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</si>
  <si>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</si>
  <si>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</si>
  <si>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</si>
  <si>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</si>
  <si>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</si>
  <si>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</si>
  <si>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</si>
  <si>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</si>
  <si>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</si>
  <si>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</si>
  <si>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</si>
  <si>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</si>
  <si>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</si>
  <si>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</si>
  <si>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</si>
  <si>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</si>
  <si>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</si>
  <si>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</si>
  <si>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</si>
  <si>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</si>
  <si>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</si>
  <si>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</si>
  <si>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</si>
  <si>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</si>
  <si>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</si>
  <si>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</si>
  <si>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</si>
  <si>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</si>
  <si>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</si>
  <si>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</si>
  <si>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</si>
  <si>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</si>
  <si>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</si>
  <si>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</si>
  <si>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</si>
  <si>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</si>
  <si>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</si>
  <si>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</si>
  <si>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</si>
  <si>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</si>
  <si>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</si>
  <si>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</si>
  <si>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</si>
  <si>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</si>
  <si>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</si>
  <si>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</si>
  <si>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</si>
  <si>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</si>
  <si>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</si>
  <si>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</si>
  <si>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</si>
  <si>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</si>
  <si>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</si>
  <si>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</si>
  <si>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</si>
  <si>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</si>
  <si>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</si>
  <si>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</si>
  <si>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</si>
  <si>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</si>
  <si>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</si>
  <si>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</si>
  <si>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</si>
  <si>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</si>
  <si>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</si>
  <si>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</si>
  <si>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</si>
  <si>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</si>
  <si>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</si>
  <si>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</si>
  <si>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</si>
  <si>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</si>
  <si>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</si>
  <si>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</si>
  <si>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</si>
  <si>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</si>
  <si>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</si>
  <si>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</si>
  <si>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</si>
  <si>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</si>
  <si>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</si>
  <si>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</si>
  <si>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</si>
  <si>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</si>
  <si>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</si>
  <si>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</si>
  <si>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</si>
  <si>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</si>
  <si>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</si>
  <si>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</si>
  <si>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</si>
  <si>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</si>
  <si>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</si>
  <si>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</si>
  <si>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</si>
  <si>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</si>
  <si>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</si>
  <si>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</si>
  <si>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</si>
  <si>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</si>
  <si>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</si>
  <si>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</si>
  <si>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</si>
  <si>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</si>
  <si>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</si>
  <si>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</si>
  <si>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</si>
  <si>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</si>
  <si>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</si>
  <si>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</si>
  <si>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</si>
  <si>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</si>
  <si>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</si>
  <si>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</si>
  <si>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</si>
  <si>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</si>
  <si>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</si>
  <si>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</si>
  <si>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</si>
  <si>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</si>
  <si>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</si>
  <si>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</si>
  <si>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</si>
  <si>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</si>
  <si>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</si>
  <si>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</si>
  <si>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</si>
  <si>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</si>
  <si>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</si>
  <si>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</si>
  <si>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</si>
  <si>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</si>
  <si>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</si>
  <si>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</si>
  <si>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</si>
  <si>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</si>
  <si>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</si>
  <si>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</si>
  <si>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</si>
  <si>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</si>
  <si>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</si>
  <si>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</si>
  <si>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</si>
  <si>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</si>
  <si>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</si>
  <si>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</si>
  <si>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</si>
  <si>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</si>
  <si>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</si>
  <si>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</si>
  <si>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</si>
  <si>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</si>
  <si>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</si>
  <si>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</si>
  <si>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</si>
  <si>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</si>
  <si>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</si>
  <si>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</si>
  <si>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</si>
  <si>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</si>
  <si>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</si>
  <si>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</si>
  <si>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</si>
  <si>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</si>
  <si>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</si>
  <si>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</si>
  <si>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</si>
  <si>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</si>
  <si>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</si>
  <si>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</si>
  <si>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</si>
  <si>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</si>
  <si>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</si>
  <si>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</si>
  <si>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</si>
  <si>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</si>
  <si>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</si>
  <si>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</si>
  <si>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</si>
  <si>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</si>
  <si>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</si>
  <si>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</si>
  <si>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</si>
  <si>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</si>
  <si>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</si>
  <si>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</si>
  <si>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</si>
  <si>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</si>
  <si>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</si>
  <si>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</si>
  <si>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</si>
  <si>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</si>
  <si>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</si>
  <si>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</si>
  <si>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</si>
  <si>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</si>
  <si>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</si>
  <si>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</si>
  <si>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</si>
  <si>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</si>
  <si>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</si>
  <si>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</si>
  <si>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</si>
  <si>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</si>
  <si>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</si>
  <si>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</si>
  <si>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</si>
  <si>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</si>
  <si>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</si>
  <si>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</si>
  <si>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</si>
  <si>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</si>
  <si>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</si>
  <si>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</si>
  <si>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</si>
  <si>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</si>
  <si>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</si>
  <si>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</si>
  <si>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</si>
  <si>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</si>
  <si>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</si>
  <si>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</si>
  <si>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</si>
  <si>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</si>
  <si>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</si>
  <si>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</si>
  <si>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</si>
  <si>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</si>
  <si>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</si>
  <si>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</si>
  <si>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</si>
  <si>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</si>
  <si>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</si>
  <si>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</si>
  <si>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</si>
  <si>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</si>
  <si>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</si>
  <si>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</si>
  <si>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</si>
  <si>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</si>
  <si>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</si>
  <si>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</si>
  <si>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</si>
  <si>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</si>
  <si>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</si>
  <si>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</si>
  <si>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</si>
  <si>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</si>
  <si>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</si>
  <si>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</si>
  <si>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</si>
  <si>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</si>
  <si>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</si>
  <si>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</si>
  <si>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</si>
  <si>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</si>
  <si>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</si>
  <si>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</si>
  <si>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</si>
  <si>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</si>
  <si>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</si>
  <si>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</si>
  <si>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</si>
  <si>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</si>
  <si>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</si>
  <si>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</si>
  <si>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</si>
  <si>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</si>
  <si>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</si>
  <si>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</si>
  <si>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</si>
  <si>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</si>
  <si>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</si>
  <si>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</si>
  <si>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</si>
  <si>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</si>
  <si>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</si>
  <si>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</si>
  <si>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</si>
  <si>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</si>
  <si>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</si>
  <si>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</si>
  <si>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</si>
  <si>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</si>
  <si>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</si>
  <si>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</si>
  <si>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</si>
  <si>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</si>
  <si>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</si>
  <si>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</si>
  <si>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</si>
  <si>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</si>
  <si>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</si>
  <si>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</si>
  <si>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</si>
  <si>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</si>
  <si>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</si>
  <si>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</si>
  <si>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</si>
  <si>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</si>
  <si>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</si>
  <si>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</si>
  <si>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</si>
  <si>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</si>
  <si>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</si>
  <si>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</si>
  <si>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</si>
  <si>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</si>
  <si>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</si>
  <si>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</si>
  <si>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</si>
  <si>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</si>
  <si>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</si>
  <si>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</si>
  <si>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</si>
  <si>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</si>
  <si>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</si>
  <si>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</si>
  <si>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</si>
  <si>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</si>
  <si>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</si>
  <si>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</si>
  <si>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</si>
  <si>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</si>
  <si>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</si>
  <si>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</si>
  <si>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</si>
  <si>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</si>
  <si>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</si>
  <si>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</si>
  <si>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</si>
  <si>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</si>
  <si>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</si>
  <si>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</si>
  <si>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</si>
  <si>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</si>
  <si>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</si>
  <si>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</si>
  <si>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</si>
  <si>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</si>
  <si>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</si>
  <si>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</si>
  <si>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</si>
  <si>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</si>
  <si>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</si>
  <si>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</si>
  <si>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</si>
  <si>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</si>
  <si>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</si>
  <si>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</si>
  <si>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</si>
  <si>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</si>
  <si>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</si>
  <si>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</si>
  <si>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</si>
  <si>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</si>
  <si>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</si>
  <si>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</si>
  <si>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</si>
  <si>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</si>
  <si>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</si>
  <si>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</si>
  <si>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</si>
  <si>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</si>
  <si>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</si>
  <si>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</si>
  <si>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</si>
  <si>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</si>
  <si>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</si>
  <si>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</si>
  <si>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</si>
  <si>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</si>
  <si>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</si>
  <si>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</si>
  <si>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</si>
  <si>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</si>
  <si>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</si>
  <si>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</si>
  <si>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</si>
  <si>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</si>
  <si>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</si>
  <si>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</si>
  <si>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</si>
  <si>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</si>
  <si>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</si>
  <si>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</si>
  <si>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</si>
  <si>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</si>
  <si>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</si>
  <si>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</si>
  <si>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</si>
  <si>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</si>
  <si>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</si>
  <si>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</si>
  <si>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</si>
  <si>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</si>
  <si>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</si>
  <si>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</si>
  <si>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</si>
  <si>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</si>
  <si>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</si>
  <si>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</si>
  <si>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</si>
  <si>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</si>
  <si>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</si>
  <si>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</si>
  <si>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</si>
  <si>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</si>
  <si>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</si>
  <si>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</si>
  <si>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</si>
  <si>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</si>
  <si>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</si>
  <si>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</si>
  <si>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</si>
  <si>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</si>
  <si>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</si>
  <si>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</si>
  <si>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</si>
  <si>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</si>
  <si>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</si>
  <si>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</si>
  <si>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</si>
  <si>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</si>
  <si>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</si>
  <si>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</si>
  <si>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</si>
  <si>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</si>
  <si>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</si>
  <si>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</si>
  <si>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</si>
  <si>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</si>
  <si>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</si>
  <si>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</si>
  <si>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</si>
  <si>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</si>
  <si>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</si>
  <si>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</si>
  <si>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</si>
  <si>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</si>
  <si>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</si>
  <si>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</si>
  <si>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</si>
  <si>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</si>
  <si>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</si>
  <si>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</si>
  <si>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</si>
  <si>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</si>
  <si>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</si>
  <si>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</si>
  <si>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</si>
  <si>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</si>
  <si>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</si>
  <si>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</si>
  <si>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</si>
  <si>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</si>
  <si>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</si>
  <si>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</si>
  <si>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</si>
  <si>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</si>
  <si>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</si>
  <si>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</si>
  <si>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</si>
  <si>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</si>
  <si>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</si>
  <si>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</si>
  <si>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</si>
  <si>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</si>
  <si>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</si>
  <si>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</si>
  <si>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</si>
  <si>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</si>
  <si>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</si>
  <si>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</si>
  <si>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</si>
  <si>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</si>
  <si>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</si>
  <si>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</si>
  <si>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</si>
  <si>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</si>
  <si>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</si>
  <si>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</si>
  <si>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</si>
  <si>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</si>
  <si>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</si>
  <si>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</si>
  <si>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</si>
  <si>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</si>
  <si>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</si>
  <si>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</si>
  <si>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</si>
  <si>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</si>
  <si>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</si>
  <si>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</si>
  <si>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</si>
  <si>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</si>
  <si>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</si>
  <si>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</si>
  <si>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</si>
  <si>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</si>
  <si>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</si>
  <si>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</si>
  <si>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</si>
  <si>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</si>
  <si>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</si>
  <si>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</si>
  <si>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</si>
  <si>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</si>
  <si>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</si>
  <si>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</si>
  <si>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</si>
  <si>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</si>
  <si>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</si>
  <si>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</si>
  <si>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</si>
  <si>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</si>
  <si>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</si>
  <si>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</si>
  <si>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</si>
  <si>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</si>
  <si>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</si>
  <si>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</si>
  <si>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</si>
  <si>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</si>
  <si>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</si>
  <si>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</si>
  <si>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</si>
  <si>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</si>
  <si>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</si>
  <si>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</si>
  <si>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</si>
  <si>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</si>
  <si>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</si>
  <si>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</si>
  <si>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</si>
  <si>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</si>
  <si>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</si>
  <si>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</si>
  <si>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</si>
  <si>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</si>
  <si>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</si>
  <si>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</si>
  <si>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</si>
  <si>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</si>
  <si>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</si>
  <si>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</si>
  <si>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</si>
  <si>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</si>
  <si>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</si>
  <si>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</si>
  <si>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</si>
  <si>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</si>
  <si>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</si>
  <si>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</si>
  <si>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</si>
  <si>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</si>
  <si>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</si>
  <si>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</si>
  <si>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</si>
  <si>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</si>
  <si>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</si>
  <si>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</si>
  <si>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</si>
  <si>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</si>
  <si>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</si>
  <si>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</si>
  <si>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</si>
  <si>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</si>
  <si>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</si>
  <si>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</si>
  <si>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</si>
  <si>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</si>
  <si>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</si>
  <si>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</si>
  <si>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</si>
  <si>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</si>
  <si>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</si>
  <si>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</si>
  <si>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</si>
  <si>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</si>
  <si>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</si>
  <si>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</si>
  <si>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</si>
  <si>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</si>
  <si>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</si>
  <si>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</si>
  <si>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</si>
  <si>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</si>
  <si>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</si>
  <si>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</si>
  <si>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</si>
  <si>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</si>
  <si>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</si>
  <si>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</si>
  <si>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</si>
  <si>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</si>
  <si>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</si>
  <si>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</si>
  <si>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</si>
  <si>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</si>
  <si>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</si>
  <si>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</si>
  <si>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</si>
  <si>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</si>
  <si>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</si>
  <si>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</si>
  <si>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</si>
  <si>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</si>
  <si>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</si>
  <si>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</si>
  <si>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</si>
  <si>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</si>
  <si>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</si>
  <si>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</si>
  <si>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</si>
  <si>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</si>
  <si>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</si>
  <si>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</si>
  <si>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</si>
  <si>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</si>
  <si>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</si>
  <si>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</si>
  <si>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</si>
  <si>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</si>
  <si>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</si>
  <si>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</si>
  <si>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</si>
  <si>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</si>
  <si>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</si>
  <si>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</si>
  <si>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</si>
  <si>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</si>
  <si>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</si>
  <si>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</si>
  <si>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</si>
  <si>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</si>
  <si>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</si>
  <si>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</si>
  <si>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</si>
  <si>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</si>
  <si>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</si>
  <si>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</si>
  <si>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</si>
  <si>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</si>
  <si>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</si>
  <si>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</si>
  <si>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</si>
  <si>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</si>
  <si>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</si>
  <si>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</si>
  <si>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</si>
  <si>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</si>
  <si>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</si>
  <si>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</si>
  <si>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</si>
  <si>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</si>
  <si>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</si>
  <si>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</si>
  <si>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</si>
  <si>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</si>
  <si>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</si>
  <si>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</si>
  <si>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</si>
  <si>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</si>
  <si>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</si>
  <si>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</si>
  <si>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</si>
  <si>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</si>
  <si>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</si>
  <si>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</si>
  <si>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</si>
  <si>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</si>
  <si>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</si>
  <si>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</si>
  <si>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</si>
  <si>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</si>
  <si>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</si>
  <si>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</si>
  <si>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</si>
  <si>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</si>
  <si>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</si>
  <si>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</si>
  <si>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</si>
  <si>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</si>
  <si>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</si>
  <si>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</si>
  <si>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</si>
  <si>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</si>
  <si>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</si>
  <si>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</si>
  <si>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</si>
  <si>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</si>
  <si>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</si>
  <si>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</si>
  <si>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</si>
  <si>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</si>
  <si>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</si>
  <si>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</si>
  <si>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</si>
  <si>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</si>
  <si>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</si>
  <si>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</si>
  <si>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</si>
  <si>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</si>
  <si>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</si>
  <si>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</si>
  <si>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</si>
  <si>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</si>
  <si>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</si>
  <si>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</si>
  <si>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</si>
  <si>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</si>
  <si>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</si>
  <si>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</si>
  <si>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</si>
  <si>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</si>
  <si>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</si>
  <si>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</si>
  <si>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</si>
  <si>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</si>
  <si>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</si>
  <si>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</si>
  <si>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</si>
  <si>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</si>
  <si>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</si>
  <si>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</si>
  <si>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</si>
  <si>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</si>
  <si>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</si>
  <si>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</si>
  <si>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</si>
  <si>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</si>
  <si>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</si>
  <si>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</si>
  <si>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</si>
  <si>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</si>
  <si>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</si>
  <si>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</si>
  <si>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</si>
  <si>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</si>
  <si>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</si>
  <si>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</si>
  <si>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</si>
  <si>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</si>
  <si>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</si>
  <si>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</si>
  <si>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</si>
  <si>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</si>
  <si>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</si>
  <si>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</si>
  <si>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</si>
  <si>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</si>
  <si>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</si>
  <si>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</si>
  <si>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</si>
  <si>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</si>
  <si>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</si>
  <si>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</si>
  <si>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</si>
  <si>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</si>
  <si>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</si>
  <si>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</si>
  <si>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</si>
  <si>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</si>
  <si>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</si>
  <si>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</si>
  <si>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</si>
  <si>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</si>
  <si>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</si>
  <si>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</si>
  <si>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</si>
  <si>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</si>
  <si>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</si>
  <si>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</si>
  <si>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</si>
  <si>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</si>
  <si>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</si>
  <si>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</si>
  <si>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</si>
  <si>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</si>
  <si>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</si>
  <si>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</si>
  <si>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</si>
  <si>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</si>
  <si>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</si>
  <si>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</si>
  <si>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</si>
  <si>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</si>
  <si>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</si>
  <si>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</si>
  <si>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</si>
  <si>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</si>
  <si>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</si>
  <si>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</si>
  <si>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</si>
  <si>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</si>
  <si>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</si>
  <si>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</si>
  <si>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</si>
  <si>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</si>
  <si>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</si>
  <si>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</si>
  <si>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</si>
  <si>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</si>
  <si>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</si>
  <si>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</si>
  <si>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</si>
  <si>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</si>
  <si>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</si>
  <si>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</si>
  <si>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</si>
  <si>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</si>
  <si>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</si>
  <si>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</si>
  <si>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</si>
  <si>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</si>
  <si>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</si>
  <si>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</si>
  <si>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</si>
  <si>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</si>
  <si>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</si>
  <si>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</si>
  <si>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</si>
  <si>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</si>
  <si>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</si>
  <si>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</si>
  <si>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</si>
  <si>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</si>
  <si>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</si>
  <si>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</si>
  <si>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</si>
  <si>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</si>
  <si>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</si>
  <si>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</si>
  <si>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</si>
  <si>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</si>
  <si>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</si>
  <si>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</si>
  <si>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</si>
  <si>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</si>
  <si>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</si>
  <si>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</si>
  <si>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</si>
  <si>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</si>
  <si>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</si>
  <si>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</si>
  <si>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</si>
  <si>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</si>
  <si>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</si>
  <si>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</si>
  <si>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</si>
  <si>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</si>
  <si>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</si>
  <si>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</si>
  <si>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</si>
  <si>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</si>
  <si>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</si>
  <si>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</si>
  <si>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</si>
  <si>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</si>
  <si>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</si>
  <si>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</si>
  <si>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</si>
  <si>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</si>
  <si>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</si>
  <si>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</si>
  <si>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</si>
  <si>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</si>
  <si>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</si>
  <si>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</si>
  <si>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</si>
  <si>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</si>
  <si>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</si>
  <si>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</si>
  <si>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</si>
  <si>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</si>
  <si>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</si>
  <si>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</si>
  <si>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</si>
  <si>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</si>
  <si>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</si>
  <si>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</si>
  <si>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</si>
  <si>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</si>
  <si>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</si>
  <si>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</si>
  <si>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</si>
  <si>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</si>
  <si>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</si>
  <si>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</si>
  <si>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</si>
  <si>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</si>
  <si>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</si>
  <si>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</si>
  <si>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</si>
  <si>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</si>
  <si>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</si>
  <si>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</si>
  <si>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</si>
  <si>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</si>
  <si>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</si>
  <si>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</si>
  <si>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</si>
  <si>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</si>
  <si>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</si>
  <si>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</si>
  <si>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</si>
  <si>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</si>
  <si>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</si>
  <si>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</si>
  <si>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</si>
  <si>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</si>
  <si>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</si>
  <si>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</si>
  <si>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</si>
  <si>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</si>
  <si>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</si>
  <si>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</si>
  <si>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</si>
  <si>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</si>
  <si>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</si>
  <si>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</si>
  <si>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</si>
  <si>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</si>
  <si>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</si>
  <si>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</si>
  <si>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</si>
  <si>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</si>
  <si>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</si>
  <si>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</si>
  <si>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</si>
  <si>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</si>
  <si>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</si>
  <si>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</si>
  <si>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</si>
  <si>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</si>
  <si>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</si>
  <si>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</si>
  <si>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</si>
  <si>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</si>
  <si>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</si>
  <si>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</si>
  <si>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</si>
  <si>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</si>
  <si>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</si>
  <si>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</si>
  <si>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</si>
  <si>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</si>
  <si>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</si>
  <si>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</si>
  <si>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</si>
  <si>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</si>
  <si>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</si>
  <si>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</si>
  <si>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</si>
  <si>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</si>
  <si>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</si>
  <si>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</si>
  <si>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</si>
  <si>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</si>
  <si>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</si>
  <si>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</si>
  <si>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</si>
  <si>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</si>
  <si>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</si>
  <si>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</si>
  <si>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</si>
  <si>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</si>
  <si>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</si>
  <si>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</si>
  <si>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</si>
  <si>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</si>
  <si>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</si>
  <si>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</si>
  <si>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</si>
  <si>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</si>
  <si>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</si>
  <si>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</si>
  <si>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</si>
  <si>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</si>
  <si>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</si>
  <si>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</si>
  <si>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</si>
  <si>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</si>
  <si>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</si>
  <si>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</si>
  <si>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</si>
  <si>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</si>
  <si>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</si>
  <si>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</si>
  <si>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</si>
  <si>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</si>
  <si>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</si>
  <si>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</si>
  <si>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</si>
  <si>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</si>
  <si>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</si>
  <si>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</si>
  <si>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</si>
  <si>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</si>
  <si>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</si>
  <si>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</si>
  <si>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</si>
  <si>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</si>
  <si>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</si>
  <si>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</si>
  <si>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</si>
  <si>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</si>
  <si>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</si>
  <si>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</si>
  <si>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</si>
  <si>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</si>
  <si>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</si>
  <si>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</si>
  <si>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</si>
  <si>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</si>
  <si>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</si>
  <si>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</si>
  <si>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</si>
  <si>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</si>
  <si>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</si>
  <si>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</si>
  <si>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</si>
  <si>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</si>
  <si>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</si>
  <si>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</si>
  <si>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</si>
  <si>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</si>
  <si>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</si>
  <si>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</si>
  <si>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</si>
  <si>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</si>
  <si>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</si>
  <si>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</si>
  <si>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</si>
  <si>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</si>
  <si>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</si>
  <si>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</si>
  <si>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</si>
  <si>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</si>
  <si>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</si>
  <si>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</si>
  <si>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</si>
  <si>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</si>
  <si>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</si>
  <si>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</si>
  <si>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</si>
  <si>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</si>
  <si>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</si>
  <si>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</si>
  <si>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</si>
  <si>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</si>
  <si>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</si>
  <si>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</si>
  <si>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</si>
  <si>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</si>
  <si>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</si>
  <si>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</si>
  <si>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</si>
  <si>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</si>
  <si>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</si>
  <si>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</si>
  <si>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</si>
  <si>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</si>
  <si>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</si>
  <si>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</si>
  <si>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</si>
  <si>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</si>
  <si>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</si>
  <si>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</si>
  <si>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</si>
  <si>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</si>
  <si>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</si>
  <si>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</si>
  <si>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</si>
  <si>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</si>
  <si>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</si>
  <si>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</si>
  <si>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</si>
  <si>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</si>
  <si>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</si>
  <si>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</si>
  <si>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</si>
  <si>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</si>
  <si>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</si>
  <si>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</si>
  <si>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</si>
  <si>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</si>
  <si>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</si>
  <si>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</si>
  <si>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</si>
  <si>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</si>
  <si>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</si>
  <si>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</si>
  <si>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</si>
  <si>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</si>
  <si>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</si>
  <si>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</si>
  <si>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</si>
  <si>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</si>
  <si>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</si>
  <si>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</si>
  <si>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</si>
  <si>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</si>
  <si>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</si>
  <si>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</si>
  <si>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</si>
  <si>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</si>
  <si>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</si>
  <si>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</si>
  <si>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</si>
  <si>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</si>
  <si>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</si>
  <si>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</si>
  <si>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</si>
  <si>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</si>
  <si>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</si>
  <si>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</si>
  <si>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</si>
  <si>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</si>
  <si>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</si>
  <si>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</si>
  <si>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</si>
  <si>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</si>
  <si>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</si>
  <si>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</si>
  <si>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</si>
  <si>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</si>
  <si>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</si>
  <si>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</si>
  <si>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</si>
  <si>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</si>
  <si>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</si>
  <si>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</si>
  <si>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</si>
  <si>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</si>
  <si>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</si>
  <si>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</si>
  <si>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</si>
  <si>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</si>
  <si>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</si>
  <si>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</si>
  <si>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c - činnosť Slovenského paralympijského výboru</t>
  </si>
  <si>
    <t>132025</t>
  </si>
  <si>
    <t>47241543</t>
  </si>
  <si>
    <t>Advokátska kancelária FARDOUS PARTNERS s.r.o.</t>
  </si>
  <si>
    <t>23.01.2025</t>
  </si>
  <si>
    <t>kancelárske potreby</t>
  </si>
  <si>
    <t>35787180</t>
  </si>
  <si>
    <t>Activa Slovakia s.r.o.</t>
  </si>
  <si>
    <t>36293296</t>
  </si>
  <si>
    <t>Kompava spol. s.r.o.</t>
  </si>
  <si>
    <t>e - letné paralympijské hry Milano-Cortina 2026</t>
  </si>
  <si>
    <t>30250006</t>
  </si>
  <si>
    <t>808</t>
  </si>
  <si>
    <t>ubytovanie24-25.3.2025 príprava ZPH Milano</t>
  </si>
  <si>
    <t>927270587</t>
  </si>
  <si>
    <t>AIM ITALY SRL</t>
  </si>
  <si>
    <t>06.02.2025</t>
  </si>
  <si>
    <t>52724077</t>
  </si>
  <si>
    <t>Pretože TRIPSY s.r.o.</t>
  </si>
  <si>
    <t>47439297</t>
  </si>
  <si>
    <t>MADAWA s. r. o.</t>
  </si>
  <si>
    <t>52005551</t>
  </si>
  <si>
    <t>Ticket Service, s.r.o.</t>
  </si>
  <si>
    <t>814119061</t>
  </si>
  <si>
    <t>IPC Bonn</t>
  </si>
  <si>
    <t>250100002</t>
  </si>
  <si>
    <t>35871814</t>
  </si>
  <si>
    <t>Slovenská paralympijská marketingová, s.r.o.</t>
  </si>
  <si>
    <t>35735287</t>
  </si>
  <si>
    <t>TRIUMF DUCHA, s.r.o.</t>
  </si>
  <si>
    <t>44281561</t>
  </si>
  <si>
    <t>SPV servis s. r. o.</t>
  </si>
  <si>
    <t>Služby v zmysle Zmluvy o spolupráci pre rok 2025</t>
  </si>
  <si>
    <t>00603287</t>
  </si>
  <si>
    <t>GAUDEAMUS-zariadenie komunitnej rehabilitácie</t>
  </si>
  <si>
    <t>44360746</t>
  </si>
  <si>
    <t>NH Bratislava Gate One</t>
  </si>
  <si>
    <t>Róbert Mezík</t>
  </si>
  <si>
    <t>50961039</t>
  </si>
  <si>
    <t>Juraj Medera</t>
  </si>
  <si>
    <t>2025001</t>
  </si>
  <si>
    <t>47852453</t>
  </si>
  <si>
    <t>MADNESS ADVERTISING k. s.</t>
  </si>
  <si>
    <t>36749966</t>
  </si>
  <si>
    <t>HURRICANE, s.r.o.</t>
  </si>
  <si>
    <t>164348</t>
  </si>
  <si>
    <t>Národný inštitút vzdelávania a mládeže</t>
  </si>
  <si>
    <t>Prenájom priestorov 1/2025</t>
  </si>
  <si>
    <t>56398255</t>
  </si>
  <si>
    <t>STVR, s.r.o.</t>
  </si>
  <si>
    <t>32025</t>
  </si>
  <si>
    <t>35942614</t>
  </si>
  <si>
    <t>ERB studio s.r.o.</t>
  </si>
  <si>
    <t>36743852</t>
  </si>
  <si>
    <t>WebHouse, s.r.o.</t>
  </si>
  <si>
    <t>d - Kubová Alžbeta</t>
  </si>
  <si>
    <t>36562939</t>
  </si>
  <si>
    <t>Alza.sk s. r. o.</t>
  </si>
  <si>
    <t>35789638</t>
  </si>
  <si>
    <t>SLOVAKIA REAL-IN, a.s.</t>
  </si>
  <si>
    <t>31634419</t>
  </si>
  <si>
    <t>Privatbanka, a.s.</t>
  </si>
  <si>
    <t>2025004</t>
  </si>
  <si>
    <t>2025007</t>
  </si>
  <si>
    <t>55205704</t>
  </si>
  <si>
    <t>IK-Photo s.r.o.</t>
  </si>
  <si>
    <t>7</t>
  </si>
  <si>
    <t>06.03.2025</t>
  </si>
  <si>
    <t>30250042</t>
  </si>
  <si>
    <t>225000741802</t>
  </si>
  <si>
    <t>25.02.2025</t>
  </si>
  <si>
    <t>letenka 24.3.-27.3.2025 Milano - Veronika Kadaši</t>
  </si>
  <si>
    <t>ATU15447005</t>
  </si>
  <si>
    <t>Flughafen Wien Aktiengesellschaft</t>
  </si>
  <si>
    <t>30250043</t>
  </si>
  <si>
    <t>225000741801</t>
  </si>
  <si>
    <t>letenka 24.3.-27.3.2025 Milano - T.Varga</t>
  </si>
  <si>
    <t>30250044</t>
  </si>
  <si>
    <t>225000741800</t>
  </si>
  <si>
    <t>letenka 24.3.-27.3.2025 Milano - M.Čambal</t>
  </si>
  <si>
    <t>2025006</t>
  </si>
  <si>
    <t>Spotreba EE 1/2025</t>
  </si>
  <si>
    <t>35697270</t>
  </si>
  <si>
    <t>Orange Slovensko, a.s.</t>
  </si>
  <si>
    <t>2025010</t>
  </si>
  <si>
    <t>43805582</t>
  </si>
  <si>
    <t>TRIO PRODUCTION, s. r. o.</t>
  </si>
  <si>
    <t>250100005</t>
  </si>
  <si>
    <t>17.03.2025</t>
  </si>
  <si>
    <t>35817721</t>
  </si>
  <si>
    <t>PREMIUM FIT, s.r.o.</t>
  </si>
  <si>
    <t>30250065</t>
  </si>
  <si>
    <t>1125000201</t>
  </si>
  <si>
    <t>20.03.2025</t>
  </si>
  <si>
    <t>Prenájom priestorov 2/2025</t>
  </si>
  <si>
    <t>30250068</t>
  </si>
  <si>
    <t>610156043</t>
  </si>
  <si>
    <t>21.03.2025</t>
  </si>
  <si>
    <t>parkovné 24.3.-27.3.2025 letisko Schwechat - T.Varga</t>
  </si>
  <si>
    <t>30250069</t>
  </si>
  <si>
    <t>1125000215</t>
  </si>
  <si>
    <t>30250070</t>
  </si>
  <si>
    <t>88250238225</t>
  </si>
  <si>
    <t>52430138</t>
  </si>
  <si>
    <t>Sungate, a.s. (Lindner Hotel)</t>
  </si>
  <si>
    <t>ubytovanie počas VV SPV 14.3.2025</t>
  </si>
  <si>
    <t>30250071</t>
  </si>
  <si>
    <t>52235050</t>
  </si>
  <si>
    <t>Prestige events s.r.o.</t>
  </si>
  <si>
    <t>30250072</t>
  </si>
  <si>
    <t>2515</t>
  </si>
  <si>
    <t>17317932</t>
  </si>
  <si>
    <t>Slovenská spoločnosť telovýchovného lekárstva</t>
  </si>
  <si>
    <t>36861154</t>
  </si>
  <si>
    <t>Škubla &amp; Partneri s. r. o.</t>
  </si>
  <si>
    <t>d - Malenovský Radoslav</t>
  </si>
  <si>
    <t>30250075</t>
  </si>
  <si>
    <t>35013648</t>
  </si>
  <si>
    <t>24.03.2025</t>
  </si>
  <si>
    <t>športové oblečenie</t>
  </si>
  <si>
    <t>07195559</t>
  </si>
  <si>
    <t>USRetail CZ s.r.o.</t>
  </si>
  <si>
    <t>30250076</t>
  </si>
  <si>
    <t>25411320</t>
  </si>
  <si>
    <t>kancelársky stôl a skrinka na kolieskach</t>
  </si>
  <si>
    <t>44413467</t>
  </si>
  <si>
    <t>B2B Partner s.r.o.</t>
  </si>
  <si>
    <t>30250077</t>
  </si>
  <si>
    <t>2512414</t>
  </si>
  <si>
    <t>mailing - noreply 2.4.-1.7.2025</t>
  </si>
  <si>
    <t>30250078</t>
  </si>
  <si>
    <t>28.03.2025</t>
  </si>
  <si>
    <t>Oprava handbiku pre mládež</t>
  </si>
  <si>
    <t>10830014</t>
  </si>
  <si>
    <t>Ladislav Bočkor VIPERA</t>
  </si>
  <si>
    <t>30250079</t>
  </si>
  <si>
    <t>2325008</t>
  </si>
  <si>
    <t>trénerské služby za podujatie WPS Lugnano 11.-16.3.2025</t>
  </si>
  <si>
    <t>30250081</t>
  </si>
  <si>
    <t>202501065</t>
  </si>
  <si>
    <t>Digi pass 270</t>
  </si>
  <si>
    <t>30250083</t>
  </si>
  <si>
    <t>2325009</t>
  </si>
  <si>
    <t>11.04.2025</t>
  </si>
  <si>
    <t>trénerské služby paraplávanie 3/2025</t>
  </si>
  <si>
    <t>30250084</t>
  </si>
  <si>
    <t>250311267</t>
  </si>
  <si>
    <t>30250085</t>
  </si>
  <si>
    <t>88250227147</t>
  </si>
  <si>
    <t>01.04.2025</t>
  </si>
  <si>
    <t>30250086</t>
  </si>
  <si>
    <t>88250227155</t>
  </si>
  <si>
    <t>30250087</t>
  </si>
  <si>
    <t>42025</t>
  </si>
  <si>
    <t>trénerské služby 3/2025</t>
  </si>
  <si>
    <t>45588619</t>
  </si>
  <si>
    <t>Tomáš Lupták</t>
  </si>
  <si>
    <t>30250088</t>
  </si>
  <si>
    <t>1011225</t>
  </si>
  <si>
    <t>nájom bazén 3/2025, 42 hod.</t>
  </si>
  <si>
    <t>30250089</t>
  </si>
  <si>
    <t>2513489</t>
  </si>
  <si>
    <t>hosting Virtuálny server 8.4.-7.5.2025</t>
  </si>
  <si>
    <t>30250090</t>
  </si>
  <si>
    <t>445011289</t>
  </si>
  <si>
    <t>02.04.2025</t>
  </si>
  <si>
    <t>30250091</t>
  </si>
  <si>
    <t>10252338</t>
  </si>
  <si>
    <t>letenky VIE - Peking paratlak 18 - 25.6.2025</t>
  </si>
  <si>
    <t>31379508</t>
  </si>
  <si>
    <t>ETN Slovakia s.r.o.</t>
  </si>
  <si>
    <t>30250092</t>
  </si>
  <si>
    <t>prenájom vozidla Bl 747XM 03 2025</t>
  </si>
  <si>
    <t>30250093</t>
  </si>
  <si>
    <t>Prenájom áut BT898CR, BT326ET, AA025MX 3/2025</t>
  </si>
  <si>
    <t>30250094</t>
  </si>
  <si>
    <t>250100007</t>
  </si>
  <si>
    <t>Prenájom auta AA879XG 3/2025</t>
  </si>
  <si>
    <t>30250095</t>
  </si>
  <si>
    <t>250100006</t>
  </si>
  <si>
    <t>30250096</t>
  </si>
  <si>
    <t>72025</t>
  </si>
  <si>
    <t>Správa a programovanie informačného systému RegiSPORT 3/2025</t>
  </si>
  <si>
    <t>d - Vadovičová Veronika</t>
  </si>
  <si>
    <t>30250097</t>
  </si>
  <si>
    <t>2025012</t>
  </si>
  <si>
    <t>športové tréningy 1-3/2025</t>
  </si>
  <si>
    <t>44848137</t>
  </si>
  <si>
    <t>Mgr. Štefan Čuvala</t>
  </si>
  <si>
    <t>30250098</t>
  </si>
  <si>
    <t>2500191</t>
  </si>
  <si>
    <t>Prenájom bazéna 3/2025, 19hod.</t>
  </si>
  <si>
    <t>30250099</t>
  </si>
  <si>
    <t>2500004</t>
  </si>
  <si>
    <t>Trénerská činnosť mládež 3/2025</t>
  </si>
  <si>
    <t>30250100</t>
  </si>
  <si>
    <t xml:space="preserve"> 602263301</t>
  </si>
  <si>
    <t>07.04.2025</t>
  </si>
  <si>
    <t>35974133</t>
  </si>
  <si>
    <t>JYSK s.r.o.</t>
  </si>
  <si>
    <t>30250101</t>
  </si>
  <si>
    <t>30250102</t>
  </si>
  <si>
    <t>1125000269</t>
  </si>
  <si>
    <t>Prenájom priestorov 3/2025</t>
  </si>
  <si>
    <t>30250103</t>
  </si>
  <si>
    <t>2823776698</t>
  </si>
  <si>
    <t>30250104</t>
  </si>
  <si>
    <t>6690074213</t>
  </si>
  <si>
    <t>16.04.2025</t>
  </si>
  <si>
    <t>Poistenie zahraničné cesty osôb 3/2025</t>
  </si>
  <si>
    <t>00151700</t>
  </si>
  <si>
    <t>Allianz -Slovenská poisťovňa a.s.</t>
  </si>
  <si>
    <t>30250105</t>
  </si>
  <si>
    <t>2500091</t>
  </si>
  <si>
    <t>ubytovanie parahokej sustredenie 11-13.4.2025</t>
  </si>
  <si>
    <t>46857508</t>
  </si>
  <si>
    <t>GRAND - HOTEL Trenčín, s.r.o.</t>
  </si>
  <si>
    <t>30250106</t>
  </si>
  <si>
    <t xml:space="preserve"> 2515922</t>
  </si>
  <si>
    <t>15.04.2025</t>
  </si>
  <si>
    <t>30250107</t>
  </si>
  <si>
    <t>1125000336</t>
  </si>
  <si>
    <t>Spotreba EE 3/2025</t>
  </si>
  <si>
    <t>30250108</t>
  </si>
  <si>
    <t>1007025</t>
  </si>
  <si>
    <t>24.04.2025</t>
  </si>
  <si>
    <t>36684228</t>
  </si>
  <si>
    <t>HOTEL GLAMOUR s.r.o.</t>
  </si>
  <si>
    <t>30250110</t>
  </si>
  <si>
    <t>202517</t>
  </si>
  <si>
    <t>termovízne  a sonomuskuloskeletálne vyšetrenie M.Batka</t>
  </si>
  <si>
    <t>31201075</t>
  </si>
  <si>
    <t>Súktromná ordinácia liečebnej rehabilitácie a akupunktúry</t>
  </si>
  <si>
    <t>30250111</t>
  </si>
  <si>
    <t>12025</t>
  </si>
  <si>
    <t>30.04.2025</t>
  </si>
  <si>
    <t>30250112</t>
  </si>
  <si>
    <t xml:space="preserve"> 2025210769</t>
  </si>
  <si>
    <t>vstup do fitnes 3/2025</t>
  </si>
  <si>
    <t>30250113</t>
  </si>
  <si>
    <t xml:space="preserve"> 445014007</t>
  </si>
  <si>
    <t>30250114</t>
  </si>
  <si>
    <t>20250427</t>
  </si>
  <si>
    <t>Právne služby 3/2025 - podklady pre audit</t>
  </si>
  <si>
    <t>30250115</t>
  </si>
  <si>
    <t>202537</t>
  </si>
  <si>
    <t>členský poplatok EPC 2025</t>
  </si>
  <si>
    <t>EPC Vienna</t>
  </si>
  <si>
    <t>30250116</t>
  </si>
  <si>
    <t>25010016</t>
  </si>
  <si>
    <t>startovné a ubytovanie Para swim CUP Praha 25 - 26.4.25</t>
  </si>
  <si>
    <t>70103658</t>
  </si>
  <si>
    <t>PARA PLAVÁNÍ PRAHA z.s.</t>
  </si>
  <si>
    <t>30250117</t>
  </si>
  <si>
    <t>2517177</t>
  </si>
  <si>
    <t>28.04.2025</t>
  </si>
  <si>
    <t>hosting Virtuálny server 8.5.7.6.2025</t>
  </si>
  <si>
    <t>30250118</t>
  </si>
  <si>
    <t>20250401</t>
  </si>
  <si>
    <t>52531660</t>
  </si>
  <si>
    <t>KejKej s. r. o.</t>
  </si>
  <si>
    <t>30250119</t>
  </si>
  <si>
    <t>102025</t>
  </si>
  <si>
    <t>25.04.2025</t>
  </si>
  <si>
    <t>grafické práce</t>
  </si>
  <si>
    <t>30250120</t>
  </si>
  <si>
    <t>1032509145</t>
  </si>
  <si>
    <t>30250121</t>
  </si>
  <si>
    <t>2325012</t>
  </si>
  <si>
    <t>30250122</t>
  </si>
  <si>
    <t>2325014</t>
  </si>
  <si>
    <t>07.05.2025</t>
  </si>
  <si>
    <t>trénerské služby mládže paraplávania 04 2025</t>
  </si>
  <si>
    <t>30250123</t>
  </si>
  <si>
    <t>92025</t>
  </si>
  <si>
    <t>správa regisportu 04 2025</t>
  </si>
  <si>
    <t>30250124</t>
  </si>
  <si>
    <t>1014425</t>
  </si>
  <si>
    <t>nájom bazén 4/2025, 39 hod.</t>
  </si>
  <si>
    <t>30250125</t>
  </si>
  <si>
    <t>prenájom vozidla BL 747XM 4/2025</t>
  </si>
  <si>
    <t>30250126</t>
  </si>
  <si>
    <t>250100008</t>
  </si>
  <si>
    <t>Prenájom auta AA879XG 4/2025</t>
  </si>
  <si>
    <t>30250127</t>
  </si>
  <si>
    <t>Prenájom áut BT898CR, BT326ET, AA025MX 4/2025</t>
  </si>
  <si>
    <t>30250128</t>
  </si>
  <si>
    <t>162025</t>
  </si>
  <si>
    <t>tlač foldrov</t>
  </si>
  <si>
    <t>30250129</t>
  </si>
  <si>
    <t>445015611</t>
  </si>
  <si>
    <t>06.05.2025</t>
  </si>
  <si>
    <t>30250130</t>
  </si>
  <si>
    <t>445015433</t>
  </si>
  <si>
    <t>30250131</t>
  </si>
  <si>
    <t>10252814</t>
  </si>
  <si>
    <t>letenky 1 osoba BA - Londýn,14.-15.5.2025</t>
  </si>
  <si>
    <t>30250132</t>
  </si>
  <si>
    <t>2500005</t>
  </si>
  <si>
    <t>15.05.2025</t>
  </si>
  <si>
    <t>činnosť trénera mládeže 4/2025</t>
  </si>
  <si>
    <t>30250133</t>
  </si>
  <si>
    <t>445016153</t>
  </si>
  <si>
    <t>09.05.2025</t>
  </si>
  <si>
    <t>30250134</t>
  </si>
  <si>
    <t>2500240</t>
  </si>
  <si>
    <t>Prenájom bazéna 4/2025, 17hod.</t>
  </si>
  <si>
    <t>30250135</t>
  </si>
  <si>
    <t>10252683</t>
  </si>
  <si>
    <t>30250136</t>
  </si>
  <si>
    <t>10253099</t>
  </si>
  <si>
    <t>30250137</t>
  </si>
  <si>
    <t>250100009</t>
  </si>
  <si>
    <t>30250138</t>
  </si>
  <si>
    <t>250100010</t>
  </si>
  <si>
    <t>Prenájom auta AA879XG 2/2025</t>
  </si>
  <si>
    <t>30250139</t>
  </si>
  <si>
    <t>2025000575</t>
  </si>
  <si>
    <t>17337593</t>
  </si>
  <si>
    <t>HENDI CENTRUM s. r. o.</t>
  </si>
  <si>
    <t>30250140</t>
  </si>
  <si>
    <t>507</t>
  </si>
  <si>
    <t>22.05.2025</t>
  </si>
  <si>
    <t>CHINA ADMINISTRATION OF SPORTS FOR PERSONS WITH DISABLES</t>
  </si>
  <si>
    <t>30250141</t>
  </si>
  <si>
    <t>20250625</t>
  </si>
  <si>
    <t>Právne služby 4/2025 - podklady pre audit</t>
  </si>
  <si>
    <t>30250142</t>
  </si>
  <si>
    <t>2025020039</t>
  </si>
  <si>
    <t>Strelecký kabát K.Funková</t>
  </si>
  <si>
    <t>25934457</t>
  </si>
  <si>
    <t>HITEX s.r.o.</t>
  </si>
  <si>
    <t>30250143</t>
  </si>
  <si>
    <t>2325016</t>
  </si>
  <si>
    <t>trénerské služby WPS Paríž 2025</t>
  </si>
  <si>
    <t>30250144</t>
  </si>
  <si>
    <t>2002625</t>
  </si>
  <si>
    <t>ubytovanie so stravou parahokej, 13-13.5., Piešťany</t>
  </si>
  <si>
    <t>34138617</t>
  </si>
  <si>
    <t>ABC CENTRUM, spol. s r.o.</t>
  </si>
  <si>
    <t>30250145</t>
  </si>
  <si>
    <t>2501020</t>
  </si>
  <si>
    <t>30250146</t>
  </si>
  <si>
    <t>2510427</t>
  </si>
  <si>
    <t>Správa telovýchovných a rekreačných zariadení hlavného mesta Slovenskej rep</t>
  </si>
  <si>
    <t>30250147</t>
  </si>
  <si>
    <t xml:space="preserve"> 2025210917</t>
  </si>
  <si>
    <t>19.05.2025</t>
  </si>
  <si>
    <t>vstup do fitnes 4/2025</t>
  </si>
  <si>
    <t>30250148</t>
  </si>
  <si>
    <t>1125000425</t>
  </si>
  <si>
    <t>Prenájom priestorov 4/2025</t>
  </si>
  <si>
    <t>30250149</t>
  </si>
  <si>
    <t>1125000439</t>
  </si>
  <si>
    <t>Spotreba EE 4/2025</t>
  </si>
  <si>
    <t>30250150</t>
  </si>
  <si>
    <t>8107</t>
  </si>
  <si>
    <t>971218347</t>
  </si>
  <si>
    <t>Norges Ishockeyforbund</t>
  </si>
  <si>
    <t>30250151</t>
  </si>
  <si>
    <t>2025077898</t>
  </si>
  <si>
    <t>výživové doplnky pre R.Malenovského</t>
  </si>
  <si>
    <t>4120162860</t>
  </si>
  <si>
    <t>BioTechUSA Kft.</t>
  </si>
  <si>
    <t>30250152</t>
  </si>
  <si>
    <t>2502399</t>
  </si>
  <si>
    <t>30250153</t>
  </si>
  <si>
    <t>8066426985</t>
  </si>
  <si>
    <t>26.05.2025</t>
  </si>
  <si>
    <t>Poplatok za Vypis z OR</t>
  </si>
  <si>
    <t>Ministerstvo vnútra Slovenske Republiky</t>
  </si>
  <si>
    <t>30250154</t>
  </si>
  <si>
    <t>1032511372</t>
  </si>
  <si>
    <t>29.05.2025</t>
  </si>
  <si>
    <t>30250155</t>
  </si>
  <si>
    <t>251501360</t>
  </si>
  <si>
    <t>Identifikačný náramok TYVEK 3 E</t>
  </si>
  <si>
    <t>35810122</t>
  </si>
  <si>
    <t>REPRE, s.r.o.</t>
  </si>
  <si>
    <t>30250156</t>
  </si>
  <si>
    <t>30525</t>
  </si>
  <si>
    <t>Overenie UZ a VS za rok 2024</t>
  </si>
  <si>
    <t>34303243</t>
  </si>
  <si>
    <t>Ing.Jaroslava Lesayová - Daň. a audítor.kancelária</t>
  </si>
  <si>
    <t>30250157</t>
  </si>
  <si>
    <t>5411181453</t>
  </si>
  <si>
    <t>Napájací zdroj Avacom 12 V 5A 60 W a stojan na Notebook</t>
  </si>
  <si>
    <t>30250158</t>
  </si>
  <si>
    <t>7125011</t>
  </si>
  <si>
    <t>uchovavanie historickych materialov - foto sluzby</t>
  </si>
  <si>
    <t>53669550</t>
  </si>
  <si>
    <t>Benický LenS, s. r. o.</t>
  </si>
  <si>
    <t>30250159</t>
  </si>
  <si>
    <t>25310042</t>
  </si>
  <si>
    <t>05.06.2025</t>
  </si>
  <si>
    <t>30250160</t>
  </si>
  <si>
    <t>20251025</t>
  </si>
  <si>
    <t>Skartácia dokumentov v zmysle zákona</t>
  </si>
  <si>
    <t>45539197</t>
  </si>
  <si>
    <t>Green Wave Recycling s.r.o.</t>
  </si>
  <si>
    <t>30250161</t>
  </si>
  <si>
    <t>2325017</t>
  </si>
  <si>
    <t>30250162</t>
  </si>
  <si>
    <t>2522052</t>
  </si>
  <si>
    <t>02.06.2025</t>
  </si>
  <si>
    <t>hosting Virtuálny server 8.6.7.7.2025</t>
  </si>
  <si>
    <t>30250163</t>
  </si>
  <si>
    <t>20250039</t>
  </si>
  <si>
    <t>Mentálny koučing pre Karinu Petrikovičovú</t>
  </si>
  <si>
    <t>87001161</t>
  </si>
  <si>
    <t>Mgr.Ondřej Smolka, Ph.D.</t>
  </si>
  <si>
    <t>30250164</t>
  </si>
  <si>
    <t>7125013</t>
  </si>
  <si>
    <t>30250165</t>
  </si>
  <si>
    <t>202025</t>
  </si>
  <si>
    <t>Folder SPV</t>
  </si>
  <si>
    <t>30250166</t>
  </si>
  <si>
    <t>112025</t>
  </si>
  <si>
    <t>správa regisportu 05 2025</t>
  </si>
  <si>
    <t>30250167</t>
  </si>
  <si>
    <t>2025017</t>
  </si>
  <si>
    <t>fotografické služby Majstrovstvá sveta Buffalo</t>
  </si>
  <si>
    <t>30250168</t>
  </si>
  <si>
    <t>1017525</t>
  </si>
  <si>
    <t>nájom bazén 5/2025, 39 hod.</t>
  </si>
  <si>
    <t>30250169</t>
  </si>
  <si>
    <t>20250001</t>
  </si>
  <si>
    <t>13.06.2025</t>
  </si>
  <si>
    <t>trénerské služby 01-04 2025</t>
  </si>
  <si>
    <t>53764901</t>
  </si>
  <si>
    <t>Alcor 1 s. r. o.</t>
  </si>
  <si>
    <t>30250170</t>
  </si>
  <si>
    <t>20250002</t>
  </si>
  <si>
    <t>trénerské služby para streľba 01 - 04 2025</t>
  </si>
  <si>
    <t>30250171</t>
  </si>
  <si>
    <t>video material ZPH Milano</t>
  </si>
  <si>
    <t>55820468</t>
  </si>
  <si>
    <t>Michal Jurík</t>
  </si>
  <si>
    <t>30250172</t>
  </si>
  <si>
    <t>5411352188</t>
  </si>
  <si>
    <t>04.06.2025</t>
  </si>
  <si>
    <t>Pečiatky Paráda 2025</t>
  </si>
  <si>
    <t>30250173</t>
  </si>
  <si>
    <t>7125014</t>
  </si>
  <si>
    <t>Fotografovanie výstava 30 rokov SPV</t>
  </si>
  <si>
    <t>30250174</t>
  </si>
  <si>
    <t>2500006</t>
  </si>
  <si>
    <t>činnosť trénera mládeže 5/2025</t>
  </si>
  <si>
    <t>30250175</t>
  </si>
  <si>
    <t>232025</t>
  </si>
  <si>
    <t>grafika na akciu 30 výročie SPV v SOSM Bratislava 4.6.2025</t>
  </si>
  <si>
    <t>30250176</t>
  </si>
  <si>
    <t>2501</t>
  </si>
  <si>
    <t>Poplatok za športové podujatie, paratlak na lavičke,5 osôb</t>
  </si>
  <si>
    <t>30250177</t>
  </si>
  <si>
    <t>2502</t>
  </si>
  <si>
    <t>Poplatok za športové podujatie, paratlak na lavičke,1 osoba</t>
  </si>
  <si>
    <t>30250178</t>
  </si>
  <si>
    <t>202505324</t>
  </si>
  <si>
    <t>Pitný režim na festivale Paráda 2025 Piešťany</t>
  </si>
  <si>
    <t>35801948</t>
  </si>
  <si>
    <t>VODAX a.s.</t>
  </si>
  <si>
    <t>30250179</t>
  </si>
  <si>
    <t>252025</t>
  </si>
  <si>
    <t>grafické práce a tlač tričiek Športové hry Kováčová</t>
  </si>
  <si>
    <t>30250180</t>
  </si>
  <si>
    <t>20250021</t>
  </si>
  <si>
    <t>moderovanie súťaží detí Parada</t>
  </si>
  <si>
    <t>50455966</t>
  </si>
  <si>
    <t>Tomaggio, s. r. o.</t>
  </si>
  <si>
    <t>30250181</t>
  </si>
  <si>
    <t>2511863</t>
  </si>
  <si>
    <t>10.06.2025</t>
  </si>
  <si>
    <t>43939899</t>
  </si>
  <si>
    <t>IT LEARNING SLOVAKIA, s. r. o.</t>
  </si>
  <si>
    <t>30250182</t>
  </si>
  <si>
    <t>7125017</t>
  </si>
  <si>
    <t>fotografické služby Parada, Piešťany, 7-8.6.2025</t>
  </si>
  <si>
    <t>30250183</t>
  </si>
  <si>
    <t>25100475</t>
  </si>
  <si>
    <t>Prenájom kabín iToilets klasik Parada</t>
  </si>
  <si>
    <t>45310921</t>
  </si>
  <si>
    <t>iToilets s.r.o.</t>
  </si>
  <si>
    <t>30250184</t>
  </si>
  <si>
    <t>20250060</t>
  </si>
  <si>
    <t>organizovanie parabiatlonu Parada 2025</t>
  </si>
  <si>
    <t>42317002</t>
  </si>
  <si>
    <t>ŠK Biathlon Mania</t>
  </si>
  <si>
    <t>30250185</t>
  </si>
  <si>
    <t>7250315</t>
  </si>
  <si>
    <t>prenájom mobilné wc pre imobilných Parada</t>
  </si>
  <si>
    <t>46461388</t>
  </si>
  <si>
    <t>Sanita a technika, s.r.o.</t>
  </si>
  <si>
    <t>30250186</t>
  </si>
  <si>
    <t>445019817</t>
  </si>
  <si>
    <t>30250187</t>
  </si>
  <si>
    <t>kondičný tréning 2-5/2025</t>
  </si>
  <si>
    <t>30250188</t>
  </si>
  <si>
    <t>20250513</t>
  </si>
  <si>
    <t>52943593</t>
  </si>
  <si>
    <t>Autoškola Beňuš, s. r. o.</t>
  </si>
  <si>
    <t>30250189</t>
  </si>
  <si>
    <t>7125016</t>
  </si>
  <si>
    <t>fotografické služby Hladame talenty, Piešťany</t>
  </si>
  <si>
    <t>30250190</t>
  </si>
  <si>
    <t>2325019</t>
  </si>
  <si>
    <t>trénerské služby za podujatie MCR Plzen 2025 6 - 8.6.2025</t>
  </si>
  <si>
    <t>30250191</t>
  </si>
  <si>
    <t>19.06.2025</t>
  </si>
  <si>
    <t>Poistenie zahraničné cesty osôb 4-5/2025</t>
  </si>
  <si>
    <t>30250192</t>
  </si>
  <si>
    <t>251501596</t>
  </si>
  <si>
    <t>šnúrka na krk Paráda</t>
  </si>
  <si>
    <t>30250193</t>
  </si>
  <si>
    <t>1024784</t>
  </si>
  <si>
    <t>30250194</t>
  </si>
  <si>
    <t>2003125</t>
  </si>
  <si>
    <t>ubytovanie Hladame talenty 3 - 7.6.2025 Piešťany</t>
  </si>
  <si>
    <t>30250195</t>
  </si>
  <si>
    <t>2506002</t>
  </si>
  <si>
    <t>16.06.2025</t>
  </si>
  <si>
    <t>36061174</t>
  </si>
  <si>
    <t>Slovenská asociácia športovej psychológie</t>
  </si>
  <si>
    <t>30250196</t>
  </si>
  <si>
    <t>2025059</t>
  </si>
  <si>
    <t>ubytovanie 6-7.6.2025 Paráda, Piešťany</t>
  </si>
  <si>
    <t>34148752</t>
  </si>
  <si>
    <t>ESPA LINE s.r.o.</t>
  </si>
  <si>
    <t>30250197</t>
  </si>
  <si>
    <t>20250014</t>
  </si>
  <si>
    <t>organizovanie športových podujatí mládeže</t>
  </si>
  <si>
    <t>53022823</t>
  </si>
  <si>
    <t>B&amp;J Brothers s. r. o.</t>
  </si>
  <si>
    <t>30250198</t>
  </si>
  <si>
    <t>20252025</t>
  </si>
  <si>
    <t>41031369</t>
  </si>
  <si>
    <t>Atletický klub Olomouc</t>
  </si>
  <si>
    <t>30250199</t>
  </si>
  <si>
    <t>2025058</t>
  </si>
  <si>
    <t>moderovanie 30 rokov SPV</t>
  </si>
  <si>
    <t>30250200</t>
  </si>
  <si>
    <t>1125000523</t>
  </si>
  <si>
    <t>Prenájom priestorov 5/2025</t>
  </si>
  <si>
    <t>30250201</t>
  </si>
  <si>
    <t>10250121</t>
  </si>
  <si>
    <t>30250202</t>
  </si>
  <si>
    <t>445020254</t>
  </si>
  <si>
    <t>Poplatok za vydanie karty 3ks</t>
  </si>
  <si>
    <t>30250203</t>
  </si>
  <si>
    <t>255010016</t>
  </si>
  <si>
    <t>strava  účastníkov Paráda, 7.6.2025 Piešťany</t>
  </si>
  <si>
    <t>36245712</t>
  </si>
  <si>
    <t>STASIN s.r.o.</t>
  </si>
  <si>
    <t>prenájom areálu Paráda, 7.6.2025 Piešťany</t>
  </si>
  <si>
    <t>30250204</t>
  </si>
  <si>
    <t>255010015</t>
  </si>
  <si>
    <t>Prenájom športovísk Hľadáme talenty, 3-6.6.2025, Piešťany</t>
  </si>
  <si>
    <t>30250205</t>
  </si>
  <si>
    <t>Prenájom áut BT898CR, BT326ET, AA025MX 5/2025</t>
  </si>
  <si>
    <t>30250206</t>
  </si>
  <si>
    <t>250100011</t>
  </si>
  <si>
    <t>30250207</t>
  </si>
  <si>
    <t>prenájom vozidla BL 747XM 5/2025</t>
  </si>
  <si>
    <t>30250208</t>
  </si>
  <si>
    <t>250100012</t>
  </si>
  <si>
    <t>Prenájom auta AA879XG 5/2025</t>
  </si>
  <si>
    <t>30250209</t>
  </si>
  <si>
    <t>5411665026</t>
  </si>
  <si>
    <t>17.06.2025</t>
  </si>
  <si>
    <t>klávesnica a myš</t>
  </si>
  <si>
    <t>30250210</t>
  </si>
  <si>
    <t>1125000546</t>
  </si>
  <si>
    <t>Spotreba EE 5/2025</t>
  </si>
  <si>
    <t>30250211</t>
  </si>
  <si>
    <t>moderovanie a organizovanie súťaží detí Paráda 2025</t>
  </si>
  <si>
    <t>30250212</t>
  </si>
  <si>
    <t xml:space="preserve"> 2025211070</t>
  </si>
  <si>
    <t>18.06.2025</t>
  </si>
  <si>
    <t>vstup do fitnes 5/2025</t>
  </si>
  <si>
    <t>30250213</t>
  </si>
  <si>
    <t>25010002</t>
  </si>
  <si>
    <t>pouzivanie systemu openwim - licencia r.2025</t>
  </si>
  <si>
    <t>68402651</t>
  </si>
  <si>
    <t>České para plavání z.ú</t>
  </si>
  <si>
    <t>30250214</t>
  </si>
  <si>
    <t>20250601</t>
  </si>
  <si>
    <t>mobiliar a zabezpecenie podujatia Parada 2025</t>
  </si>
  <si>
    <t>30250215</t>
  </si>
  <si>
    <t>29250076</t>
  </si>
  <si>
    <t>26.06.2025</t>
  </si>
  <si>
    <t>Letenky EPYG 21-28.7.2025, Viedeň-Istanbul-Viedeň</t>
  </si>
  <si>
    <t>30250216</t>
  </si>
  <si>
    <t>6250132</t>
  </si>
  <si>
    <t>športové oblečenie EPYG, Istanbul 21-28.8.2025</t>
  </si>
  <si>
    <t>36696161</t>
  </si>
  <si>
    <t>RUTEX TRADE, s.r.o.</t>
  </si>
  <si>
    <t>30250217</t>
  </si>
  <si>
    <t>20250029</t>
  </si>
  <si>
    <t>ubytovanie deň R.Kaufmanna 24-25.6.2025, Partizánske</t>
  </si>
  <si>
    <t>47358114</t>
  </si>
  <si>
    <t>AZUL s.r.o.</t>
  </si>
  <si>
    <t>30250218</t>
  </si>
  <si>
    <t>1019225</t>
  </si>
  <si>
    <t>nájom bazén 6/2025, 42 hod.</t>
  </si>
  <si>
    <t>30250219</t>
  </si>
  <si>
    <t>20250878</t>
  </si>
  <si>
    <t>brzda, koliesko na vozík</t>
  </si>
  <si>
    <t>35890142</t>
  </si>
  <si>
    <t>Letmo SK, s.r.o.</t>
  </si>
  <si>
    <t>30250220</t>
  </si>
  <si>
    <t>2325021</t>
  </si>
  <si>
    <t>30250221</t>
  </si>
  <si>
    <t>2525083</t>
  </si>
  <si>
    <t>30.06.2025</t>
  </si>
  <si>
    <t>mailing - noreply 2.7.-1.10.2025</t>
  </si>
  <si>
    <t>30250224</t>
  </si>
  <si>
    <t>20250016</t>
  </si>
  <si>
    <t>30250225</t>
  </si>
  <si>
    <t>20252069</t>
  </si>
  <si>
    <t>30250226</t>
  </si>
  <si>
    <t>2500292</t>
  </si>
  <si>
    <t>Prenájom bazéna 5/2025</t>
  </si>
  <si>
    <t>30250227</t>
  </si>
  <si>
    <t>25312704</t>
  </si>
  <si>
    <t>výživové doplnky</t>
  </si>
  <si>
    <t>30250228</t>
  </si>
  <si>
    <t>25004</t>
  </si>
  <si>
    <t>50954474</t>
  </si>
  <si>
    <t>MAKOVISKO, občianske združenie</t>
  </si>
  <si>
    <t>30250229</t>
  </si>
  <si>
    <t>2232025</t>
  </si>
  <si>
    <t>44734000</t>
  </si>
  <si>
    <t>VRBIČAN, s. r. o.</t>
  </si>
  <si>
    <t>30250230</t>
  </si>
  <si>
    <t>2550625</t>
  </si>
  <si>
    <t>03.07.2025</t>
  </si>
  <si>
    <t>ubytovanie Paráda, Piešťany, 5.6.-7.6.2025</t>
  </si>
  <si>
    <t>36525561</t>
  </si>
  <si>
    <t>AMO - PLUS, s.r.o.</t>
  </si>
  <si>
    <t>30250231</t>
  </si>
  <si>
    <t>7125021</t>
  </si>
  <si>
    <t>fotografické služby počas Valného zhromaždenia SPV</t>
  </si>
  <si>
    <t>30250232</t>
  </si>
  <si>
    <t>7125024</t>
  </si>
  <si>
    <t>fotografické služby Deň Radovana Kaufmana v Partizánskom</t>
  </si>
  <si>
    <t>30250233</t>
  </si>
  <si>
    <t>2025038</t>
  </si>
  <si>
    <t>55189946</t>
  </si>
  <si>
    <t>SalašPE s.r.o.</t>
  </si>
  <si>
    <t>30250234</t>
  </si>
  <si>
    <t>20250607</t>
  </si>
  <si>
    <t>47573970</t>
  </si>
  <si>
    <t>JEF Audio s. r. o.</t>
  </si>
  <si>
    <t>30250235</t>
  </si>
  <si>
    <t>2525838</t>
  </si>
  <si>
    <t>Hosting - virtuálny server vps111 8.7.-7.8.2025</t>
  </si>
  <si>
    <t>30250236</t>
  </si>
  <si>
    <t>45642025130773</t>
  </si>
  <si>
    <t>Turkiye Milli Paralimpik Komitesi Dernegi</t>
  </si>
  <si>
    <t>30250237</t>
  </si>
  <si>
    <t>45942025803310</t>
  </si>
  <si>
    <t>30250239</t>
  </si>
  <si>
    <t>45542025868338</t>
  </si>
  <si>
    <t>30250241</t>
  </si>
  <si>
    <t>technické zabezpečenie súťaží detí R.Kaufman</t>
  </si>
  <si>
    <t>34663924</t>
  </si>
  <si>
    <t>Jozef Strogončík</t>
  </si>
  <si>
    <t>30250242</t>
  </si>
  <si>
    <t>2325022</t>
  </si>
  <si>
    <t>tréning paramládeže 6/2025</t>
  </si>
  <si>
    <t>30250243</t>
  </si>
  <si>
    <t>445021615</t>
  </si>
  <si>
    <t>01.07.2025</t>
  </si>
  <si>
    <t>30250244</t>
  </si>
  <si>
    <t>30250245</t>
  </si>
  <si>
    <t>20250603</t>
  </si>
  <si>
    <t>30250246</t>
  </si>
  <si>
    <t>2025061</t>
  </si>
  <si>
    <t>organizovanie sutazi deti Den Ravovana Kaufmana 25.6.2025</t>
  </si>
  <si>
    <t>30250247</t>
  </si>
  <si>
    <t>10.07.2025</t>
  </si>
  <si>
    <t>správa regisportu 06 2025</t>
  </si>
  <si>
    <t>30250248</t>
  </si>
  <si>
    <t>2025070020</t>
  </si>
  <si>
    <t>Ki-Wi Signage Premium 07/2025 - 06/2026</t>
  </si>
  <si>
    <t>27816451</t>
  </si>
  <si>
    <t>Ki-Wi Digital s.r.o.</t>
  </si>
  <si>
    <t>30250249</t>
  </si>
  <si>
    <t>292025</t>
  </si>
  <si>
    <t>graficke prace, tlač vyročná sprava</t>
  </si>
  <si>
    <t>d - Laczkó Dušan</t>
  </si>
  <si>
    <t>30250250</t>
  </si>
  <si>
    <t>trénerské služby 1-3/2025</t>
  </si>
  <si>
    <t>55850341</t>
  </si>
  <si>
    <t>Carrus s. r. o.</t>
  </si>
  <si>
    <t>30250252</t>
  </si>
  <si>
    <t>35027363</t>
  </si>
  <si>
    <t>Oblečenie</t>
  </si>
  <si>
    <t>d - Marinov Filip</t>
  </si>
  <si>
    <t>30250253</t>
  </si>
  <si>
    <t>250100059</t>
  </si>
  <si>
    <t>trénerské služby F.Marinov 2-6/2025</t>
  </si>
  <si>
    <t>36272485</t>
  </si>
  <si>
    <t>Sagitarius, s.r.o.</t>
  </si>
  <si>
    <t>30250254</t>
  </si>
  <si>
    <t>2500007</t>
  </si>
  <si>
    <t>činnosť trénera mládeže 6/2025</t>
  </si>
  <si>
    <t>30250255</t>
  </si>
  <si>
    <t>2325024</t>
  </si>
  <si>
    <t>15.07.2025</t>
  </si>
  <si>
    <t>trénerské služby Zagreb Open 10-12.7.2025</t>
  </si>
  <si>
    <t>30250256</t>
  </si>
  <si>
    <t>1025207637</t>
  </si>
  <si>
    <t>08.07.2025</t>
  </si>
  <si>
    <t>Predlženie domény spv_aukcia50_3</t>
  </si>
  <si>
    <t>36421928</t>
  </si>
  <si>
    <t>WebSupport s. r. o.</t>
  </si>
  <si>
    <t>30250257</t>
  </si>
  <si>
    <t>1125000622</t>
  </si>
  <si>
    <t>Prenájom priestorov 6/2025</t>
  </si>
  <si>
    <t>30250258</t>
  </si>
  <si>
    <t>250100015</t>
  </si>
  <si>
    <t>športové oblečenie pre paraplávanie</t>
  </si>
  <si>
    <t>30250259</t>
  </si>
  <si>
    <t>250100013</t>
  </si>
  <si>
    <t>Prenájom auta AA879XG 6/2025</t>
  </si>
  <si>
    <t>30250260</t>
  </si>
  <si>
    <t>250100014</t>
  </si>
  <si>
    <t>30250261</t>
  </si>
  <si>
    <t>Prenájom áut BT898CR, BT326ET, AA025MX 6/2025</t>
  </si>
  <si>
    <t>30250262</t>
  </si>
  <si>
    <t>prenájom vozidla BL 747XM 6/2025</t>
  </si>
  <si>
    <t>30250263</t>
  </si>
  <si>
    <t>192025</t>
  </si>
  <si>
    <t>50543458</t>
  </si>
  <si>
    <t>MUDr. Ivana Jakabovičová - EASELIFE</t>
  </si>
  <si>
    <t>30250264</t>
  </si>
  <si>
    <t>20250011</t>
  </si>
  <si>
    <t>fyzio cvičenie 1-6/2025</t>
  </si>
  <si>
    <t>46347437</t>
  </si>
  <si>
    <t>Martin Nozdrovický Core Care Rehab</t>
  </si>
  <si>
    <t>30250265</t>
  </si>
  <si>
    <t>20250517</t>
  </si>
  <si>
    <t>preprava stolnotenisovy stol Sladkovicovo - Piesťany</t>
  </si>
  <si>
    <t>37566946</t>
  </si>
  <si>
    <t>Radovan Főrster - FreeMax</t>
  </si>
  <si>
    <t>30250267</t>
  </si>
  <si>
    <t>2025211227</t>
  </si>
  <si>
    <t>vstup do fitnes 6/2025</t>
  </si>
  <si>
    <t>30250268</t>
  </si>
  <si>
    <t>2025</t>
  </si>
  <si>
    <t>ESCIF členský poplatok 2025</t>
  </si>
  <si>
    <t>0986</t>
  </si>
  <si>
    <t>ESCIF European Spinal Cord Injury Federation</t>
  </si>
  <si>
    <t>30250269</t>
  </si>
  <si>
    <t>2500355</t>
  </si>
  <si>
    <t>Prenájom bazéna 06/2025, Bratislava</t>
  </si>
  <si>
    <t>30250270</t>
  </si>
  <si>
    <t>125193602</t>
  </si>
  <si>
    <t>17.07.2025</t>
  </si>
  <si>
    <t>Doména nerozlucitelni.sk 31.07.2025 – 31.07.2026</t>
  </si>
  <si>
    <t>30250271</t>
  </si>
  <si>
    <t>1125000671</t>
  </si>
  <si>
    <t>24.07.2025</t>
  </si>
  <si>
    <t>Spotreba EE 6/2025</t>
  </si>
  <si>
    <t>30250272</t>
  </si>
  <si>
    <t>250710691</t>
  </si>
  <si>
    <t>30250273</t>
  </si>
  <si>
    <t>Poistenie zahraničné cesty osôb 6/2025</t>
  </si>
  <si>
    <t>d - Kuřeja Marián</t>
  </si>
  <si>
    <t>30250274</t>
  </si>
  <si>
    <t>25003</t>
  </si>
  <si>
    <t>trénerské služby pre M.Kuřeju</t>
  </si>
  <si>
    <t>43238319</t>
  </si>
  <si>
    <t>Mgr. Peter Matúška</t>
  </si>
  <si>
    <t>30250275</t>
  </si>
  <si>
    <t>225003206585</t>
  </si>
  <si>
    <t>14.07.2025</t>
  </si>
  <si>
    <t>letenka VIE-Londýn 28.-31.8.2025, SC T.Varga</t>
  </si>
  <si>
    <t>111000k</t>
  </si>
  <si>
    <t>Austrian Airlines AG</t>
  </si>
  <si>
    <t>30250276</t>
  </si>
  <si>
    <t>250105881</t>
  </si>
  <si>
    <t>36246590</t>
  </si>
  <si>
    <t>PHARMACARE SLOVAKIA, s.r.o.</t>
  </si>
  <si>
    <t>30250277</t>
  </si>
  <si>
    <t>25314835</t>
  </si>
  <si>
    <t>30250278</t>
  </si>
  <si>
    <t>40360</t>
  </si>
  <si>
    <t>31.07.2025</t>
  </si>
  <si>
    <t>36719323</t>
  </si>
  <si>
    <t>Vienna House Easy Bratislava</t>
  </si>
  <si>
    <t>30250279</t>
  </si>
  <si>
    <t>20250018</t>
  </si>
  <si>
    <t>30250280</t>
  </si>
  <si>
    <t>322025</t>
  </si>
  <si>
    <t>vizitky</t>
  </si>
  <si>
    <t>30250281</t>
  </si>
  <si>
    <t>2529490</t>
  </si>
  <si>
    <t>29.07.2025</t>
  </si>
  <si>
    <t>Hosting - virtuálny server vps111 8.8.-7.9.2025</t>
  </si>
  <si>
    <t>30250282</t>
  </si>
  <si>
    <t>445024812</t>
  </si>
  <si>
    <t>30250283</t>
  </si>
  <si>
    <t>3262025</t>
  </si>
  <si>
    <t>30250285</t>
  </si>
  <si>
    <t>10254251</t>
  </si>
  <si>
    <t>30250286</t>
  </si>
  <si>
    <t>202523</t>
  </si>
  <si>
    <t>Trénerské práce 01-07/2025</t>
  </si>
  <si>
    <t>36034541</t>
  </si>
  <si>
    <t>MED DEAL, s.r.o.</t>
  </si>
  <si>
    <t>30250287</t>
  </si>
  <si>
    <t>20250112</t>
  </si>
  <si>
    <t>Brokové strelivo 36 kartónov</t>
  </si>
  <si>
    <t>34550151</t>
  </si>
  <si>
    <t>Ing. Fedor Dunajčík - SHOOTING TRADE</t>
  </si>
  <si>
    <t>30250288</t>
  </si>
  <si>
    <t>2325026</t>
  </si>
  <si>
    <t>07.08.2025</t>
  </si>
  <si>
    <t>30250289</t>
  </si>
  <si>
    <t>2500008</t>
  </si>
  <si>
    <t>Trénerské práce, 07/2025, 114hodín, mládež</t>
  </si>
  <si>
    <t>30250290</t>
  </si>
  <si>
    <t>11</t>
  </si>
  <si>
    <t>Egyptian Paralympic Committee</t>
  </si>
  <si>
    <t>30250291</t>
  </si>
  <si>
    <t>1707251</t>
  </si>
  <si>
    <t>340177828</t>
  </si>
  <si>
    <t>Streljačka Družina  Shooting Club</t>
  </si>
  <si>
    <t>30250293</t>
  </si>
  <si>
    <t>1956711101</t>
  </si>
  <si>
    <t>04.08.2025</t>
  </si>
  <si>
    <t>THE WESTIN Zagreb</t>
  </si>
  <si>
    <t>30250295</t>
  </si>
  <si>
    <t>5412329675</t>
  </si>
  <si>
    <t>16.07.2025</t>
  </si>
  <si>
    <t>tonery do tlačiarne BA 4.posch.</t>
  </si>
  <si>
    <t>30250296</t>
  </si>
  <si>
    <t>250711316</t>
  </si>
  <si>
    <t>kancelársky papier</t>
  </si>
  <si>
    <t>30250297</t>
  </si>
  <si>
    <t>1125000714</t>
  </si>
  <si>
    <t>Prenájom priestorov 7/2025</t>
  </si>
  <si>
    <t>30250298</t>
  </si>
  <si>
    <t>40006141</t>
  </si>
  <si>
    <t>06.08.2025</t>
  </si>
  <si>
    <t>431464395</t>
  </si>
  <si>
    <t>SPARTNER SAS</t>
  </si>
  <si>
    <t>30250299</t>
  </si>
  <si>
    <t>152025</t>
  </si>
  <si>
    <t>správa regisportu 7/2025</t>
  </si>
  <si>
    <t>30250301</t>
  </si>
  <si>
    <t>2325027</t>
  </si>
  <si>
    <t>30250302</t>
  </si>
  <si>
    <t>2025014</t>
  </si>
  <si>
    <t xml:space="preserve">	50055542</t>
  </si>
  <si>
    <t>Slovenská antidopingová akadémia</t>
  </si>
  <si>
    <t>30250303</t>
  </si>
  <si>
    <t>2025003</t>
  </si>
  <si>
    <t>14.08.2025</t>
  </si>
  <si>
    <t>trénerské služby 6-7/2025</t>
  </si>
  <si>
    <t>30250304</t>
  </si>
  <si>
    <t>46503552</t>
  </si>
  <si>
    <t>GOLSAT s.r.o.</t>
  </si>
  <si>
    <t>30250306</t>
  </si>
  <si>
    <t>25002</t>
  </si>
  <si>
    <t>30250308</t>
  </si>
  <si>
    <t>Poistenie zahraničné cesty osôb 7/2025</t>
  </si>
  <si>
    <t>30250309</t>
  </si>
  <si>
    <t>10254311</t>
  </si>
  <si>
    <t>30250310</t>
  </si>
  <si>
    <t>250001016</t>
  </si>
  <si>
    <t>licencia parahokej 2025-2026</t>
  </si>
  <si>
    <t>30250311</t>
  </si>
  <si>
    <t>2531269</t>
  </si>
  <si>
    <t>12.08.2025</t>
  </si>
  <si>
    <t>SSL certifikát 7.8.25-7.8.26</t>
  </si>
  <si>
    <t>d - Čuchran Ladislav</t>
  </si>
  <si>
    <t>30250312</t>
  </si>
  <si>
    <t>2025002</t>
  </si>
  <si>
    <t>21.08.2025</t>
  </si>
  <si>
    <t>trénerské služby 01 - 03-2025</t>
  </si>
  <si>
    <t>30250313</t>
  </si>
  <si>
    <t>Prenájom áut BT898CR, BT326ET, AA025MX 7/2025</t>
  </si>
  <si>
    <t>30250314</t>
  </si>
  <si>
    <t>86062025</t>
  </si>
  <si>
    <t>30250315</t>
  </si>
  <si>
    <t>prenájom vozidla BL 747XM 7/2025</t>
  </si>
  <si>
    <t>30250316</t>
  </si>
  <si>
    <t>2025211386</t>
  </si>
  <si>
    <t>18.08.2025</t>
  </si>
  <si>
    <t>vstup do fitnes 7/2025</t>
  </si>
  <si>
    <t>30250317</t>
  </si>
  <si>
    <t>250100016</t>
  </si>
  <si>
    <t>Prenájom auta AA879XG 7/2025</t>
  </si>
  <si>
    <t>30250318</t>
  </si>
  <si>
    <t>250100017</t>
  </si>
  <si>
    <t>30250319</t>
  </si>
  <si>
    <t>50825</t>
  </si>
  <si>
    <t>14345510</t>
  </si>
  <si>
    <t>Zdenko Kožuch - POMEZESTA</t>
  </si>
  <si>
    <t>30250320</t>
  </si>
  <si>
    <t>1125000758</t>
  </si>
  <si>
    <t>Spotreba EE 7/2025</t>
  </si>
  <si>
    <t>30250321</t>
  </si>
  <si>
    <t>2250040</t>
  </si>
  <si>
    <t>603341</t>
  </si>
  <si>
    <t>Slovenský strelecký zväz</t>
  </si>
  <si>
    <t>30250322</t>
  </si>
  <si>
    <t>30250324</t>
  </si>
  <si>
    <t>2025025</t>
  </si>
  <si>
    <t>zdravotné zabezpečenie Parada 2025</t>
  </si>
  <si>
    <t>54458625</t>
  </si>
  <si>
    <t>Rescue Karpaty s. r. o.</t>
  </si>
  <si>
    <t>30250325</t>
  </si>
  <si>
    <t>5412845491</t>
  </si>
  <si>
    <t>08.08.2025</t>
  </si>
  <si>
    <t>Notebook HP ProBook 440 G11</t>
  </si>
  <si>
    <t>30250326</t>
  </si>
  <si>
    <t>251566</t>
  </si>
  <si>
    <t>46870733</t>
  </si>
  <si>
    <t>MAAD.sk, s.r.o.</t>
  </si>
  <si>
    <t>30250327</t>
  </si>
  <si>
    <t>trénerské služby 4-6/2025</t>
  </si>
  <si>
    <t>30250328</t>
  </si>
  <si>
    <t>2325028</t>
  </si>
  <si>
    <t>30250331</t>
  </si>
  <si>
    <t>20554799</t>
  </si>
  <si>
    <t>spracovanie historickych materialov z Handi open 16.8.2025</t>
  </si>
  <si>
    <t>51884330</t>
  </si>
  <si>
    <t>Samuel Benický</t>
  </si>
  <si>
    <t>30250332</t>
  </si>
  <si>
    <t>2510597</t>
  </si>
  <si>
    <t>užívanie plaveckých dráh, Pasienky, 30.6.-9.7.2025</t>
  </si>
  <si>
    <t>30250335</t>
  </si>
  <si>
    <t>2025005</t>
  </si>
  <si>
    <t>27.08.2025</t>
  </si>
  <si>
    <t>trénerské služby 7/2025</t>
  </si>
  <si>
    <t>30250336</t>
  </si>
  <si>
    <t>30250337</t>
  </si>
  <si>
    <t>30250341</t>
  </si>
  <si>
    <t>122500960</t>
  </si>
  <si>
    <t>Oprava HW - znefunkčnejnie OneDrive</t>
  </si>
  <si>
    <t>DATALAN, a.s.</t>
  </si>
  <si>
    <t>30250342</t>
  </si>
  <si>
    <t>122500961</t>
  </si>
  <si>
    <t>Oprava HW - synchronizácia adresárov</t>
  </si>
  <si>
    <t>30250343</t>
  </si>
  <si>
    <t>122500962</t>
  </si>
  <si>
    <t>Údržba HW - bezpečnostná kontrola prístupov na server</t>
  </si>
  <si>
    <t>30250344</t>
  </si>
  <si>
    <t>5413247754</t>
  </si>
  <si>
    <t>26.08.2025</t>
  </si>
  <si>
    <t>laminovacia folia</t>
  </si>
  <si>
    <t>30250345</t>
  </si>
  <si>
    <t>250810924</t>
  </si>
  <si>
    <t>04.09.2025</t>
  </si>
  <si>
    <t>30250346</t>
  </si>
  <si>
    <t>445027921</t>
  </si>
  <si>
    <t>01.09.2025</t>
  </si>
  <si>
    <t>30250348</t>
  </si>
  <si>
    <t>2325029</t>
  </si>
  <si>
    <t>trénerské služby 18-23.8.2025</t>
  </si>
  <si>
    <t>30250349</t>
  </si>
  <si>
    <t>1025008</t>
  </si>
  <si>
    <t>Prenájom plaveckej dráhy 7-8/2025</t>
  </si>
  <si>
    <t>892394</t>
  </si>
  <si>
    <t>Klub vodného póla Kúpele Piešťany</t>
  </si>
  <si>
    <t>30250350</t>
  </si>
  <si>
    <t>7125029</t>
  </si>
  <si>
    <t>uchovavanie historickych materialov - Handi Open 2025</t>
  </si>
  <si>
    <t>30250351</t>
  </si>
  <si>
    <t>20252463</t>
  </si>
  <si>
    <t>31380123</t>
  </si>
  <si>
    <t>GO travel Slovakia s.r.o.</t>
  </si>
  <si>
    <t>30250352</t>
  </si>
  <si>
    <t>30250353</t>
  </si>
  <si>
    <t>3103</t>
  </si>
  <si>
    <t>ubytovanie SP Taliansko 8-14.7.2025, 1 osoba, 6 nocí</t>
  </si>
  <si>
    <t>10995410155</t>
  </si>
  <si>
    <t>GARDAHTL</t>
  </si>
  <si>
    <t>30250355</t>
  </si>
  <si>
    <t>2025033</t>
  </si>
  <si>
    <t>kondičné tréningy 07 -08 2025</t>
  </si>
  <si>
    <t>30250356</t>
  </si>
  <si>
    <t>2325030</t>
  </si>
  <si>
    <t>trénerské služby paraplavanie 08 2025</t>
  </si>
  <si>
    <t>30250357</t>
  </si>
  <si>
    <t>2533387</t>
  </si>
  <si>
    <t>03.09.2025</t>
  </si>
  <si>
    <t>Predlženie domény spv.sk</t>
  </si>
  <si>
    <t>Hosting Virtuálny server do 7.10.2025</t>
  </si>
  <si>
    <t>Predlženie domény paralympic.sk</t>
  </si>
  <si>
    <t>30250359</t>
  </si>
  <si>
    <t>1125000797</t>
  </si>
  <si>
    <t>Prenájom priestorov 8/2025</t>
  </si>
  <si>
    <t>30250361</t>
  </si>
  <si>
    <t>10255017</t>
  </si>
  <si>
    <t>30250362</t>
  </si>
  <si>
    <t>2025008</t>
  </si>
  <si>
    <t>18.09.2025</t>
  </si>
  <si>
    <t>trénerské služby 08 2025</t>
  </si>
  <si>
    <t>30250364</t>
  </si>
  <si>
    <t>7125031</t>
  </si>
  <si>
    <t>fotograficke sluzby</t>
  </si>
  <si>
    <t>30250372</t>
  </si>
  <si>
    <t>402025</t>
  </si>
  <si>
    <t>graficke prace WPIH, vystava 30 rokov</t>
  </si>
  <si>
    <t>30250373</t>
  </si>
  <si>
    <t>250100018</t>
  </si>
  <si>
    <t>12.09.2025</t>
  </si>
  <si>
    <t>Prenájom auta AA879XG 8/2025</t>
  </si>
  <si>
    <t>30250374</t>
  </si>
  <si>
    <t>250100019</t>
  </si>
  <si>
    <t>30250375</t>
  </si>
  <si>
    <t>Prenájom áut BT898CR, BT326ET, AA025MX 8/2025</t>
  </si>
  <si>
    <t>30250376</t>
  </si>
  <si>
    <t>prenájom vozidla BL 747XM 8/2025</t>
  </si>
  <si>
    <t>30250377</t>
  </si>
  <si>
    <t>2500009</t>
  </si>
  <si>
    <t>trénerská činnosť mládeže 08 2025</t>
  </si>
  <si>
    <t>30250378</t>
  </si>
  <si>
    <t>30250379</t>
  </si>
  <si>
    <t>organizovanie športových podujatí mládže 07 08 2025</t>
  </si>
  <si>
    <t>30250380</t>
  </si>
  <si>
    <t>096</t>
  </si>
  <si>
    <t>ubytovanie MS Atletika 26 - 5.10.2025</t>
  </si>
  <si>
    <t>Paralympic Committee of India</t>
  </si>
  <si>
    <t>30250381</t>
  </si>
  <si>
    <t>25050160</t>
  </si>
  <si>
    <t>plavky Generacia Olymp</t>
  </si>
  <si>
    <t>48114154</t>
  </si>
  <si>
    <t>Arena Praha, s.r.o.</t>
  </si>
  <si>
    <t>30250382</t>
  </si>
  <si>
    <t>1025009</t>
  </si>
  <si>
    <t>prenájom plaveckej dráhy 10hod</t>
  </si>
  <si>
    <t>30250383</t>
  </si>
  <si>
    <t>25013</t>
  </si>
  <si>
    <t>prenajom vozidla 09-12.7.2025</t>
  </si>
  <si>
    <t>30250384</t>
  </si>
  <si>
    <t>10250190</t>
  </si>
  <si>
    <t>Technické zabezpečenie otvorenie „Nezlomného chodníka slávy"</t>
  </si>
  <si>
    <t>30250385</t>
  </si>
  <si>
    <t>Poistenie zahraničné cesty osôb 8/2025</t>
  </si>
  <si>
    <t>2025009</t>
  </si>
  <si>
    <t>30250392</t>
  </si>
  <si>
    <t>20250902</t>
  </si>
  <si>
    <t>30250393</t>
  </si>
  <si>
    <t>1251002</t>
  </si>
  <si>
    <t>09.09.2025</t>
  </si>
  <si>
    <t>vlajky SPV</t>
  </si>
  <si>
    <t>17315786</t>
  </si>
  <si>
    <t>2U s.r.o.</t>
  </si>
  <si>
    <t>30250394</t>
  </si>
  <si>
    <t>2325032</t>
  </si>
  <si>
    <t>24.09.2025</t>
  </si>
  <si>
    <t>trénerské služby - 12 - 19.9.2025</t>
  </si>
  <si>
    <t>30250395</t>
  </si>
  <si>
    <t>1250938</t>
  </si>
  <si>
    <t>30250396</t>
  </si>
  <si>
    <t>1250483</t>
  </si>
  <si>
    <t>30250398</t>
  </si>
  <si>
    <t>2025211555</t>
  </si>
  <si>
    <t>vstup do fitnes 8/2025</t>
  </si>
  <si>
    <t>30250399</t>
  </si>
  <si>
    <t>202509004</t>
  </si>
  <si>
    <t>oprava klimatizacie 4 poschodie</t>
  </si>
  <si>
    <t>46578528</t>
  </si>
  <si>
    <t>Technichlad, s.r.o.</t>
  </si>
  <si>
    <t>30250400</t>
  </si>
  <si>
    <t>1125000860</t>
  </si>
  <si>
    <t>Spotreba EE 8/2025</t>
  </si>
  <si>
    <t>30250401</t>
  </si>
  <si>
    <t>50101331</t>
  </si>
  <si>
    <t>ŠK SPORTLIFE BB</t>
  </si>
  <si>
    <t>30250404</t>
  </si>
  <si>
    <t>20250005</t>
  </si>
  <si>
    <t>tréningové služby 08 2025</t>
  </si>
  <si>
    <t>30250405</t>
  </si>
  <si>
    <t>12894487</t>
  </si>
  <si>
    <t>22.09.2025</t>
  </si>
  <si>
    <t>parkovanie Vieden SC M.Cambal, T.Varga</t>
  </si>
  <si>
    <t>30250406</t>
  </si>
  <si>
    <t>10256002</t>
  </si>
  <si>
    <t>25.09.2025</t>
  </si>
  <si>
    <t>30250407</t>
  </si>
  <si>
    <t>10255916</t>
  </si>
  <si>
    <t>30250408</t>
  </si>
  <si>
    <t>282025</t>
  </si>
  <si>
    <t>53723651</t>
  </si>
  <si>
    <t>Apartmány Star Kežmarok s.r.o.</t>
  </si>
  <si>
    <t>30250410</t>
  </si>
  <si>
    <t>10255506</t>
  </si>
  <si>
    <t>30250411</t>
  </si>
  <si>
    <t>2536964</t>
  </si>
  <si>
    <t>doména noreply 2.10.25 -1.1.26</t>
  </si>
  <si>
    <t>30250412</t>
  </si>
  <si>
    <t>2500550</t>
  </si>
  <si>
    <t>29.09.2025</t>
  </si>
  <si>
    <t>Oblečenie pre repre tím parastreľba</t>
  </si>
  <si>
    <t>00698113</t>
  </si>
  <si>
    <t>ATAK, výrobné družstvo</t>
  </si>
  <si>
    <t>30250414</t>
  </si>
  <si>
    <t>445031610</t>
  </si>
  <si>
    <t>30.09.2025</t>
  </si>
  <si>
    <t>30250415</t>
  </si>
  <si>
    <t>02.10.2025</t>
  </si>
  <si>
    <t>trénerské služby 05 2025</t>
  </si>
  <si>
    <t>Adrián Matušík</t>
  </si>
  <si>
    <t>30250416</t>
  </si>
  <si>
    <t>trénerské služby 06 2025</t>
  </si>
  <si>
    <t>30250417</t>
  </si>
  <si>
    <t>20250003</t>
  </si>
  <si>
    <t>trénerské služby 07 2025</t>
  </si>
  <si>
    <t>30250418</t>
  </si>
  <si>
    <t>20250006</t>
  </si>
  <si>
    <t>30250419</t>
  </si>
  <si>
    <t>250680</t>
  </si>
  <si>
    <t>30250420</t>
  </si>
  <si>
    <t>452025</t>
  </si>
  <si>
    <t>graficke prace manifest volby IPC</t>
  </si>
  <si>
    <t>30250421</t>
  </si>
  <si>
    <t>2025092</t>
  </si>
  <si>
    <t>30250423</t>
  </si>
  <si>
    <t>5320881</t>
  </si>
  <si>
    <t>03.10.2025</t>
  </si>
  <si>
    <t>30250424</t>
  </si>
  <si>
    <t>250100020</t>
  </si>
  <si>
    <t>match middle weight 400ks</t>
  </si>
  <si>
    <t>30250425</t>
  </si>
  <si>
    <t>1026725</t>
  </si>
  <si>
    <t>prenájom bazéna 09 2025</t>
  </si>
  <si>
    <t>30250426</t>
  </si>
  <si>
    <t>2325033</t>
  </si>
  <si>
    <t>trénerské služby 19.9 - 27.92025</t>
  </si>
  <si>
    <t>30250427</t>
  </si>
  <si>
    <t>250100021</t>
  </si>
  <si>
    <t>10.10.2025</t>
  </si>
  <si>
    <t>športové oblečenie pre para plávanie 66 ks</t>
  </si>
  <si>
    <t>30250428</t>
  </si>
  <si>
    <t>2025123</t>
  </si>
  <si>
    <t>20.10.2025</t>
  </si>
  <si>
    <t>športová obuv pre tím ZPH Milano Cortina</t>
  </si>
  <si>
    <t>36849880</t>
  </si>
  <si>
    <t>BB SPORT s.r.o.</t>
  </si>
  <si>
    <t>30250429</t>
  </si>
  <si>
    <t>172025</t>
  </si>
  <si>
    <t>video konferencia prezident IPC</t>
  </si>
  <si>
    <t>30250431</t>
  </si>
  <si>
    <t>1125000906</t>
  </si>
  <si>
    <t>Prenájom priestorov 9/2025</t>
  </si>
  <si>
    <t>30250432</t>
  </si>
  <si>
    <t>255250</t>
  </si>
  <si>
    <t>dochádzkový systém - ročná licencia</t>
  </si>
  <si>
    <t>43874801</t>
  </si>
  <si>
    <t>BIOMETRIC, spol. s r. o.</t>
  </si>
  <si>
    <t>30250433</t>
  </si>
  <si>
    <t>2539030</t>
  </si>
  <si>
    <t>07.10.2025</t>
  </si>
  <si>
    <t>Hosting - virtuálny server vps111 8.10.-7.11.2025</t>
  </si>
  <si>
    <t>30250434</t>
  </si>
  <si>
    <t>2325034</t>
  </si>
  <si>
    <t>trénerské služby mládež 9/2025</t>
  </si>
  <si>
    <t>30250435</t>
  </si>
  <si>
    <t>4202510718</t>
  </si>
  <si>
    <t>30250436</t>
  </si>
  <si>
    <t>4202510719</t>
  </si>
  <si>
    <t>30250437</t>
  </si>
  <si>
    <t>25456</t>
  </si>
  <si>
    <t>44716028</t>
  </si>
  <si>
    <t>ORAVA SKIPARK, a.s.</t>
  </si>
  <si>
    <t>30250438</t>
  </si>
  <si>
    <t>25023</t>
  </si>
  <si>
    <t>24.10.2025</t>
  </si>
  <si>
    <t>36143006</t>
  </si>
  <si>
    <t>Telovýchovná jednota Sokol</t>
  </si>
  <si>
    <t>30250439</t>
  </si>
  <si>
    <t>29.10.2025</t>
  </si>
  <si>
    <t>53334663</t>
  </si>
  <si>
    <t>Andrej Granatier</t>
  </si>
  <si>
    <t>30250440</t>
  </si>
  <si>
    <t>45515417</t>
  </si>
  <si>
    <t>Mgr. Miroslav Dráb</t>
  </si>
  <si>
    <t>30250441</t>
  </si>
  <si>
    <t>52555810</t>
  </si>
  <si>
    <t>Ivan Hricko</t>
  </si>
  <si>
    <t>30250442</t>
  </si>
  <si>
    <t>správa regisportu 8-9/2025</t>
  </si>
  <si>
    <t>09.10.2025</t>
  </si>
  <si>
    <t>30250444</t>
  </si>
  <si>
    <t>202500007</t>
  </si>
  <si>
    <t>00314463</t>
  </si>
  <si>
    <t>Mesto Dolný Kubín</t>
  </si>
  <si>
    <t>30250445</t>
  </si>
  <si>
    <t>10256509</t>
  </si>
  <si>
    <t>30250448</t>
  </si>
  <si>
    <t>2500011</t>
  </si>
  <si>
    <t>trénerská činnosť mládeže 9 2025</t>
  </si>
  <si>
    <t>30250450</t>
  </si>
  <si>
    <t>7125036</t>
  </si>
  <si>
    <t>portrety na akreditacie MILANO Cortina</t>
  </si>
  <si>
    <t>30250451</t>
  </si>
  <si>
    <t>2500464</t>
  </si>
  <si>
    <t>Prenájom bazéna 09/2025, Bratislava</t>
  </si>
  <si>
    <t>30250452</t>
  </si>
  <si>
    <t>202510014</t>
  </si>
  <si>
    <t>polokošela na akreditacie</t>
  </si>
  <si>
    <t>45885648</t>
  </si>
  <si>
    <t>SLOVENSKÁ CHRÁNENÁ DIELŇA s.r.o.</t>
  </si>
  <si>
    <t>30250453</t>
  </si>
  <si>
    <t>202500779</t>
  </si>
  <si>
    <t>fotostena zupna paralympiada</t>
  </si>
  <si>
    <t>30250454</t>
  </si>
  <si>
    <t>30250455</t>
  </si>
  <si>
    <t>25321580</t>
  </si>
  <si>
    <t>30250456</t>
  </si>
  <si>
    <t>strelecký stolík 2 ks</t>
  </si>
  <si>
    <t>špeciálny športový materiál</t>
  </si>
  <si>
    <t>30250457</t>
  </si>
  <si>
    <t>20250010</t>
  </si>
  <si>
    <t>Strelecké doplnky</t>
  </si>
  <si>
    <t>30250458</t>
  </si>
  <si>
    <t>trénerské služby 9 2025</t>
  </si>
  <si>
    <t>30250459</t>
  </si>
  <si>
    <t>Poistenie zahraničné cesty osôb 9/2025</t>
  </si>
  <si>
    <t>30250460</t>
  </si>
  <si>
    <t>502025</t>
  </si>
  <si>
    <t>graficke prace Stretnutie PH Milano</t>
  </si>
  <si>
    <t>30250461</t>
  </si>
  <si>
    <t>2509049</t>
  </si>
  <si>
    <t>35908467</t>
  </si>
  <si>
    <t>PROMENÁDA, a.s.</t>
  </si>
  <si>
    <t>30250462</t>
  </si>
  <si>
    <t>Prenájom áut BT898CR, BT326ET, AA025MX 9/2025</t>
  </si>
  <si>
    <t>30250463</t>
  </si>
  <si>
    <t>250100022</t>
  </si>
  <si>
    <t>30250464</t>
  </si>
  <si>
    <t>250100023</t>
  </si>
  <si>
    <t>Prenájom auta AA879XG 9/2025</t>
  </si>
  <si>
    <t>30250465</t>
  </si>
  <si>
    <t>prenájom vozidla BL 747XM 9/2025</t>
  </si>
  <si>
    <t>30250466</t>
  </si>
  <si>
    <t>100267225</t>
  </si>
  <si>
    <t>fyzioterapeutický materiál pre tím parahokeja</t>
  </si>
  <si>
    <t>04054962</t>
  </si>
  <si>
    <t>FIXTAPE s.r.o.</t>
  </si>
  <si>
    <t>30250467</t>
  </si>
  <si>
    <t>2025211708</t>
  </si>
  <si>
    <t>16.10.2025</t>
  </si>
  <si>
    <t>vstup do fitnes 9/2025</t>
  </si>
  <si>
    <t>30250468</t>
  </si>
  <si>
    <t>1125000970</t>
  </si>
  <si>
    <t>Spotreba EE 9/2025</t>
  </si>
  <si>
    <t>30250470</t>
  </si>
  <si>
    <t>4352025</t>
  </si>
  <si>
    <t>30250471</t>
  </si>
  <si>
    <t>1072025</t>
  </si>
  <si>
    <t>Strelivo Lapua 300 krabičiek</t>
  </si>
  <si>
    <t>46397931</t>
  </si>
  <si>
    <t>Miroslav Jahvodka</t>
  </si>
  <si>
    <t>30250472</t>
  </si>
  <si>
    <t>7125038</t>
  </si>
  <si>
    <t>30250473</t>
  </si>
  <si>
    <t>70515858</t>
  </si>
  <si>
    <t>34144790</t>
  </si>
  <si>
    <t>SLOVENSKÉ LIEČEBNÉ KÚPELE PIEŠŤANY a.s.</t>
  </si>
  <si>
    <t>30250475</t>
  </si>
  <si>
    <t>20250024</t>
  </si>
  <si>
    <t>Prenájom vozidla hľadáme talenty</t>
  </si>
  <si>
    <t>30250477</t>
  </si>
  <si>
    <t>2025102</t>
  </si>
  <si>
    <t>30250478</t>
  </si>
  <si>
    <t>2325036</t>
  </si>
  <si>
    <t>28.10.2025</t>
  </si>
  <si>
    <t>trénerské služby 25.10.2025</t>
  </si>
  <si>
    <t>30250479</t>
  </si>
  <si>
    <t>20250025</t>
  </si>
  <si>
    <t>organizovanie športových súťaží pre mládež</t>
  </si>
  <si>
    <t>30250480</t>
  </si>
  <si>
    <t>445035622</t>
  </si>
  <si>
    <t>03.11.2025</t>
  </si>
  <si>
    <t>30250481</t>
  </si>
  <si>
    <t>2542460</t>
  </si>
  <si>
    <t>Hosting - virtuálny server vps111 8.11.-7.12.2025</t>
  </si>
  <si>
    <t>30250487</t>
  </si>
  <si>
    <t>2325037</t>
  </si>
  <si>
    <t>30250488</t>
  </si>
  <si>
    <t>07.11.2025</t>
  </si>
  <si>
    <t>trénerské služby 09 2025</t>
  </si>
  <si>
    <t>30250489</t>
  </si>
  <si>
    <t>20250015</t>
  </si>
  <si>
    <t>30250490</t>
  </si>
  <si>
    <t>10256971</t>
  </si>
  <si>
    <t>30250491</t>
  </si>
  <si>
    <t>10256984</t>
  </si>
  <si>
    <t>30250492</t>
  </si>
  <si>
    <t>4202510812</t>
  </si>
  <si>
    <t>30250493</t>
  </si>
  <si>
    <t>25006</t>
  </si>
  <si>
    <t>trénerské služby 06 -10/2025</t>
  </si>
  <si>
    <t>30250494</t>
  </si>
  <si>
    <t>20250093</t>
  </si>
  <si>
    <t>individuálny tréning 44 hodín</t>
  </si>
  <si>
    <t>50969684</t>
  </si>
  <si>
    <t>Bezbarfit s.r.o.</t>
  </si>
  <si>
    <t>30250495</t>
  </si>
  <si>
    <t>20250041</t>
  </si>
  <si>
    <t>prenájom telocvicne pre kep hladame talenty 14 hod</t>
  </si>
  <si>
    <t>30250496</t>
  </si>
  <si>
    <t>272025</t>
  </si>
  <si>
    <t>55327346</t>
  </si>
  <si>
    <t>LK Kežmarský šíp 1992</t>
  </si>
  <si>
    <t>30250498</t>
  </si>
  <si>
    <t>trénerské služby 10/2025</t>
  </si>
  <si>
    <t>30250500</t>
  </si>
  <si>
    <t>1125001023</t>
  </si>
  <si>
    <t>Prenájom priestorov 10/2025</t>
  </si>
  <si>
    <t>30250501</t>
  </si>
  <si>
    <t>21.11.2025</t>
  </si>
  <si>
    <t>programovanie - regisport</t>
  </si>
  <si>
    <t>30250502</t>
  </si>
  <si>
    <t>1030425</t>
  </si>
  <si>
    <t>prenájom bazéna 10 2025</t>
  </si>
  <si>
    <t>30250503</t>
  </si>
  <si>
    <t>250002002</t>
  </si>
  <si>
    <t>účastnícky poplatok kvalifikačný turnaj parahokej</t>
  </si>
  <si>
    <t>30250504</t>
  </si>
  <si>
    <t>2500012</t>
  </si>
  <si>
    <t>trénerská činnosť mládeže 10 2025</t>
  </si>
  <si>
    <t>30250505</t>
  </si>
  <si>
    <t>Poistenie zahraničné cesty osôb 10/2025</t>
  </si>
  <si>
    <t>2025013</t>
  </si>
  <si>
    <t>30250508</t>
  </si>
  <si>
    <t>25322992</t>
  </si>
  <si>
    <t>30250509</t>
  </si>
  <si>
    <t>250108591</t>
  </si>
  <si>
    <t>11.11.2025</t>
  </si>
  <si>
    <t>tejpovacie pásky</t>
  </si>
  <si>
    <t>57139652</t>
  </si>
  <si>
    <t>Health Brands s. r. o.</t>
  </si>
  <si>
    <t>30250510</t>
  </si>
  <si>
    <t>20251652</t>
  </si>
  <si>
    <t>30250511</t>
  </si>
  <si>
    <t>výroba kuželiek pre atlétov</t>
  </si>
  <si>
    <t>32081651</t>
  </si>
  <si>
    <t>Miroslav Durai - Coall</t>
  </si>
  <si>
    <t>30250512</t>
  </si>
  <si>
    <t>17.12.2025</t>
  </si>
  <si>
    <t>10x termoprádlo</t>
  </si>
  <si>
    <t>30250513</t>
  </si>
  <si>
    <t>2500528</t>
  </si>
  <si>
    <t>26.11.2025</t>
  </si>
  <si>
    <t>Prenájom bazéna 10/2025, Bratislava</t>
  </si>
  <si>
    <t>30250514</t>
  </si>
  <si>
    <t>7125041</t>
  </si>
  <si>
    <t>fotenie hladame talenty</t>
  </si>
  <si>
    <t>30250515</t>
  </si>
  <si>
    <t>2513842</t>
  </si>
  <si>
    <t>strelivo rws22lr</t>
  </si>
  <si>
    <t>31448691</t>
  </si>
  <si>
    <t>Veľkoobchod - ZBRANE spol. s r.o.</t>
  </si>
  <si>
    <t>30250516</t>
  </si>
  <si>
    <t>211692025</t>
  </si>
  <si>
    <t>36377619</t>
  </si>
  <si>
    <t>GRAND, s.r.o.</t>
  </si>
  <si>
    <t>30250517</t>
  </si>
  <si>
    <t>2501225</t>
  </si>
  <si>
    <t>17.11.2025</t>
  </si>
  <si>
    <t>47621028</t>
  </si>
  <si>
    <t>Penzión Kamélia, s.r.o.</t>
  </si>
  <si>
    <t>30250518</t>
  </si>
  <si>
    <t>20250013</t>
  </si>
  <si>
    <t>30250519</t>
  </si>
  <si>
    <t>25104</t>
  </si>
  <si>
    <t>44060386</t>
  </si>
  <si>
    <t>PT Trans, s.r.o.</t>
  </si>
  <si>
    <t>30250520</t>
  </si>
  <si>
    <t>102600261</t>
  </si>
  <si>
    <t>12.11.2025</t>
  </si>
  <si>
    <t>36311723</t>
  </si>
  <si>
    <t>inSPORTline s.r.o.</t>
  </si>
  <si>
    <t>30250521</t>
  </si>
  <si>
    <t>20251066</t>
  </si>
  <si>
    <t>30250522</t>
  </si>
  <si>
    <t>1020250053</t>
  </si>
  <si>
    <t>52377831</t>
  </si>
  <si>
    <t>Gymstick s. r. o.</t>
  </si>
  <si>
    <t>30250523</t>
  </si>
  <si>
    <t>202501</t>
  </si>
  <si>
    <t>18.12.2025</t>
  </si>
  <si>
    <t>40797449</t>
  </si>
  <si>
    <t>Peter Križan</t>
  </si>
  <si>
    <t>30250525</t>
  </si>
  <si>
    <t>251110639</t>
  </si>
  <si>
    <t>30250527</t>
  </si>
  <si>
    <t>2025211867</t>
  </si>
  <si>
    <t>19.11.2025</t>
  </si>
  <si>
    <t>vstup do fitnes 10/2025</t>
  </si>
  <si>
    <t>30250528</t>
  </si>
  <si>
    <t>202540</t>
  </si>
  <si>
    <t>dioptrické sklá DeLaRo</t>
  </si>
  <si>
    <t>30250529</t>
  </si>
  <si>
    <t>202541</t>
  </si>
  <si>
    <t>30250530</t>
  </si>
  <si>
    <t>5672025</t>
  </si>
  <si>
    <t>ubytovanie 1 osoba 1 noc 1-2.12.2025</t>
  </si>
  <si>
    <t>00591860259</t>
  </si>
  <si>
    <t>HOTEL CAPANNINA SRL</t>
  </si>
  <si>
    <t>30250531</t>
  </si>
  <si>
    <t>1125001079</t>
  </si>
  <si>
    <t>Spotreba EE 10/2025</t>
  </si>
  <si>
    <t>30250534</t>
  </si>
  <si>
    <t>20250028</t>
  </si>
  <si>
    <t>31.12.2025</t>
  </si>
  <si>
    <t>organizovanie sútaže detí 10 2025</t>
  </si>
  <si>
    <t>30250535</t>
  </si>
  <si>
    <t>250100024</t>
  </si>
  <si>
    <t>30250536</t>
  </si>
  <si>
    <t>Prenájom áut BT898CR, BT326ET, AA025MX 10/2025</t>
  </si>
  <si>
    <t>30250537</t>
  </si>
  <si>
    <t>prenájom vozidla BL 747XM 10/2025</t>
  </si>
  <si>
    <t>30250538</t>
  </si>
  <si>
    <t>prenájom vozidla Hladame talenty 9 - 14.11.2025</t>
  </si>
  <si>
    <t>30250539</t>
  </si>
  <si>
    <t>2025440</t>
  </si>
  <si>
    <t>52367495</t>
  </si>
  <si>
    <t>Lezecký klub LA SKALA</t>
  </si>
  <si>
    <t>30250540</t>
  </si>
  <si>
    <t>1111</t>
  </si>
  <si>
    <t>1452</t>
  </si>
  <si>
    <t>OSIJEK 1784,GRADANSKO STRELJAČKO DRUŽSTVO</t>
  </si>
  <si>
    <t>30250541</t>
  </si>
  <si>
    <t>2025046</t>
  </si>
  <si>
    <t>36414433</t>
  </si>
  <si>
    <t>NPL, s.r.o.</t>
  </si>
  <si>
    <t>30250542</t>
  </si>
  <si>
    <t>2325038</t>
  </si>
  <si>
    <t>trénerské služby Hľadáme talenty 11.–14.11.2025 Žilina</t>
  </si>
  <si>
    <t>30250543</t>
  </si>
  <si>
    <t>250100202</t>
  </si>
  <si>
    <t>70883645</t>
  </si>
  <si>
    <t>SK KONTAKT BRNO</t>
  </si>
  <si>
    <t>30250545</t>
  </si>
  <si>
    <t>20250195</t>
  </si>
  <si>
    <t>brokové strelivo 4000ks</t>
  </si>
  <si>
    <t>30250546</t>
  </si>
  <si>
    <t>2025015</t>
  </si>
  <si>
    <t>oštep 5 ks, vrhačský rám 1ks</t>
  </si>
  <si>
    <t>30250547</t>
  </si>
  <si>
    <t>1402025</t>
  </si>
  <si>
    <t>športový materiál streľba</t>
  </si>
  <si>
    <t>30250548</t>
  </si>
  <si>
    <t>30250549</t>
  </si>
  <si>
    <t>10250300</t>
  </si>
  <si>
    <t>08.12.2025</t>
  </si>
  <si>
    <t>technické zabezpečenie 30 rokov SPV</t>
  </si>
  <si>
    <t>30250550</t>
  </si>
  <si>
    <t>1033525</t>
  </si>
  <si>
    <t>prenájom bazéna 11 2025</t>
  </si>
  <si>
    <t>30250551</t>
  </si>
  <si>
    <t>1038797</t>
  </si>
  <si>
    <t>30250552</t>
  </si>
  <si>
    <t>445038967</t>
  </si>
  <si>
    <t>28.11.2025</t>
  </si>
  <si>
    <t>30250553</t>
  </si>
  <si>
    <t>2025030</t>
  </si>
  <si>
    <t>fotografické služby parahokej Kvalifikačný turnaj Norsko</t>
  </si>
  <si>
    <t>30250554</t>
  </si>
  <si>
    <t>4202510876</t>
  </si>
  <si>
    <t>30250555</t>
  </si>
  <si>
    <t>20251105</t>
  </si>
  <si>
    <t>30250557</t>
  </si>
  <si>
    <t>7125043</t>
  </si>
  <si>
    <t>30250558</t>
  </si>
  <si>
    <t>25324926</t>
  </si>
  <si>
    <t>30250559</t>
  </si>
  <si>
    <t>75B4194883</t>
  </si>
  <si>
    <t>24.11.2025</t>
  </si>
  <si>
    <t>umela inteligencia na spracovanie podkladov</t>
  </si>
  <si>
    <t>FYXER Ai</t>
  </si>
  <si>
    <t>30250560</t>
  </si>
  <si>
    <t>účasť paraplavcov – Winter Polish Open 2025</t>
  </si>
  <si>
    <t>8512022836</t>
  </si>
  <si>
    <t>Sports Club for Disabled "START" Czeczin</t>
  </si>
  <si>
    <t>30250562</t>
  </si>
  <si>
    <t>602025</t>
  </si>
  <si>
    <t>grafické práce 30 rokov spv</t>
  </si>
  <si>
    <t>30250564</t>
  </si>
  <si>
    <t>2325040</t>
  </si>
  <si>
    <t>30250565</t>
  </si>
  <si>
    <t>2025027</t>
  </si>
  <si>
    <t>športova lekarska prehliadka</t>
  </si>
  <si>
    <t>35870281</t>
  </si>
  <si>
    <t>SPORTMED s.r.o.</t>
  </si>
  <si>
    <t>30250567</t>
  </si>
  <si>
    <t>25010067</t>
  </si>
  <si>
    <t>30250568</t>
  </si>
  <si>
    <t>1022602766</t>
  </si>
  <si>
    <t>športový materiál - bradla, ribstol</t>
  </si>
  <si>
    <t>46862579</t>
  </si>
  <si>
    <t>BODY FIT s. r. o.</t>
  </si>
  <si>
    <t>30250569</t>
  </si>
  <si>
    <t>212025</t>
  </si>
  <si>
    <t>30250572</t>
  </si>
  <si>
    <t>2325041</t>
  </si>
  <si>
    <t>trénerské služby 27.-30.11. 2025</t>
  </si>
  <si>
    <t>30250573</t>
  </si>
  <si>
    <t>1125001021</t>
  </si>
  <si>
    <t>Prenájom priestorov 11/2025</t>
  </si>
  <si>
    <t>30250574</t>
  </si>
  <si>
    <t>2500013</t>
  </si>
  <si>
    <t>trénerská činnosť mládeže 11 2025</t>
  </si>
  <si>
    <t>30250575</t>
  </si>
  <si>
    <t>25102310</t>
  </si>
  <si>
    <t>Prenájom plaveckej dráhy</t>
  </si>
  <si>
    <t>46931317</t>
  </si>
  <si>
    <t>Správa športových zariadení mesta Žilina, s.r.o.</t>
  </si>
  <si>
    <t>30250576</t>
  </si>
  <si>
    <t>5492025</t>
  </si>
  <si>
    <t>30250577</t>
  </si>
  <si>
    <t>2025162</t>
  </si>
  <si>
    <t>ubytovanie 28.12 - 4.1.2026</t>
  </si>
  <si>
    <t>30250578</t>
  </si>
  <si>
    <t>27.11.2025</t>
  </si>
  <si>
    <t>letenky 3osoby VIE-Milano-VIE 2-3.12.2025 - SC</t>
  </si>
  <si>
    <t>30250579</t>
  </si>
  <si>
    <t>2500577</t>
  </si>
  <si>
    <t>30250580</t>
  </si>
  <si>
    <t>301251047</t>
  </si>
  <si>
    <t>11.12.2025</t>
  </si>
  <si>
    <t>36361666</t>
  </si>
  <si>
    <t>TEHELNÉ POLE, a.s.</t>
  </si>
  <si>
    <t>30250582</t>
  </si>
  <si>
    <t>2021118</t>
  </si>
  <si>
    <t>technické zabezpečenie VZ SPV 29.11.2025</t>
  </si>
  <si>
    <t>30250583</t>
  </si>
  <si>
    <t>2548415</t>
  </si>
  <si>
    <t>30250584</t>
  </si>
  <si>
    <t>23.12.2025</t>
  </si>
  <si>
    <t>kondičný tréner 5-12 2025</t>
  </si>
  <si>
    <t>30250585</t>
  </si>
  <si>
    <t>Poistenie zahraničné cesty osôb 11/2025</t>
  </si>
  <si>
    <t>30250586</t>
  </si>
  <si>
    <t>202500026</t>
  </si>
  <si>
    <t>12.12.2025</t>
  </si>
  <si>
    <t>oblečenie výprava ZPH MIlano COrtina</t>
  </si>
  <si>
    <t>30250587</t>
  </si>
  <si>
    <t>2025212027</t>
  </si>
  <si>
    <t>15.12.2025</t>
  </si>
  <si>
    <t>vstup do fitnes 11/2025</t>
  </si>
  <si>
    <t>30250588</t>
  </si>
  <si>
    <t>26001</t>
  </si>
  <si>
    <t>QATAR SHOOTING&amp;ARCHERY ASSOCIATION</t>
  </si>
  <si>
    <t>30250589</t>
  </si>
  <si>
    <t>14220865</t>
  </si>
  <si>
    <t>Športový klub PARA Bytča</t>
  </si>
  <si>
    <t>30250590</t>
  </si>
  <si>
    <t>prenájom vozidla BL 747XM 11/2025</t>
  </si>
  <si>
    <t>30250591</t>
  </si>
  <si>
    <t>Prenájom áut BT898CR, BT326ET, AA025MX 11/2025</t>
  </si>
  <si>
    <t>30250593</t>
  </si>
  <si>
    <t>250100027</t>
  </si>
  <si>
    <t>30250594</t>
  </si>
  <si>
    <t>1037325</t>
  </si>
  <si>
    <t>prenájom bazéna 12 2025</t>
  </si>
  <si>
    <t>30250595</t>
  </si>
  <si>
    <t>2025119</t>
  </si>
  <si>
    <t>moderovanie Paralympionik 30-ročia</t>
  </si>
  <si>
    <t>30250597</t>
  </si>
  <si>
    <t>2325043</t>
  </si>
  <si>
    <t>trénerské služby 12 -14.12.2025</t>
  </si>
  <si>
    <t>30250598</t>
  </si>
  <si>
    <t>2325044</t>
  </si>
  <si>
    <t>30250600</t>
  </si>
  <si>
    <t>2025032</t>
  </si>
  <si>
    <t>30250601</t>
  </si>
  <si>
    <t>20251735</t>
  </si>
  <si>
    <t>mentálny tréning pre tím para hokeja</t>
  </si>
  <si>
    <t>56915471</t>
  </si>
  <si>
    <t>PERFORMANCE &amp; BALANCE s. r. o.</t>
  </si>
  <si>
    <t>30250603</t>
  </si>
  <si>
    <t>2500979</t>
  </si>
  <si>
    <t>kufre 75ks Milano</t>
  </si>
  <si>
    <t>31558607</t>
  </si>
  <si>
    <t>eurOKontakt, s.r.o.</t>
  </si>
  <si>
    <t>30250604</t>
  </si>
  <si>
    <t>2549689</t>
  </si>
  <si>
    <t>30250610</t>
  </si>
  <si>
    <t>2600354</t>
  </si>
  <si>
    <t>Hosting - virtuálny server vps111 8.12.-7.1.2026</t>
  </si>
  <si>
    <t>Hosting - virtuálny server vps98 6.1.2026-5.1.2027</t>
  </si>
  <si>
    <t>30250615</t>
  </si>
  <si>
    <t>445042620</t>
  </si>
  <si>
    <t>30250617</t>
  </si>
  <si>
    <t>2505636457</t>
  </si>
  <si>
    <t>Predplatné novín "Šport" na rok 2026</t>
  </si>
  <si>
    <t>36631124</t>
  </si>
  <si>
    <t>30250627</t>
  </si>
  <si>
    <t>2025212062</t>
  </si>
  <si>
    <t>vstup do fitnes 12/2025</t>
  </si>
  <si>
    <t>50250001</t>
  </si>
  <si>
    <t xml:space="preserve"> 5117570011</t>
  </si>
  <si>
    <t>14.01.2025</t>
  </si>
  <si>
    <t>ChatGPT Team Subscription) 13.1.-13.2.2025</t>
  </si>
  <si>
    <t>OpenAI, LLC</t>
  </si>
  <si>
    <t>PaedDr. Samuel Roško</t>
  </si>
  <si>
    <t>50250006</t>
  </si>
  <si>
    <t>5117570014</t>
  </si>
  <si>
    <t>ChatGPT Team Subscription) 13.4.-13.5.2025</t>
  </si>
  <si>
    <t>50250007</t>
  </si>
  <si>
    <t>260042790</t>
  </si>
  <si>
    <t>23.05.2025</t>
  </si>
  <si>
    <t>sústredenie parahokej 24 - 26.4.2025</t>
  </si>
  <si>
    <t>47116757</t>
  </si>
  <si>
    <t>Quality hokej Ostrava city</t>
  </si>
  <si>
    <t>50250008</t>
  </si>
  <si>
    <t>5117570015</t>
  </si>
  <si>
    <t>14.05.2025</t>
  </si>
  <si>
    <t>ChatGPT Team Subscription) 13.5.-13.6.2025</t>
  </si>
  <si>
    <t>50250009</t>
  </si>
  <si>
    <t>2025024</t>
  </si>
  <si>
    <t>Phuket International Sports Club Co.,Ltd</t>
  </si>
  <si>
    <t>50250010</t>
  </si>
  <si>
    <t>5117570016</t>
  </si>
  <si>
    <t>ChatGPT Team Subscription) 13.6.-13.7.2025</t>
  </si>
  <si>
    <t>50250013</t>
  </si>
  <si>
    <t>2</t>
  </si>
  <si>
    <t>11.07.2025</t>
  </si>
  <si>
    <t>Read AI, Inc.</t>
  </si>
  <si>
    <t>50250014</t>
  </si>
  <si>
    <t>250100169</t>
  </si>
  <si>
    <t>štartovné MČR 2025</t>
  </si>
  <si>
    <t>50250015</t>
  </si>
  <si>
    <t>5117570017</t>
  </si>
  <si>
    <t>ChatGPT Team Subscription) 13.7.-13.8.2025</t>
  </si>
  <si>
    <t>50250016</t>
  </si>
  <si>
    <t>250671</t>
  </si>
  <si>
    <t>15.08.2025</t>
  </si>
  <si>
    <t>ubytovanie MS Singapur paraplávanie 18-28.9.2025</t>
  </si>
  <si>
    <t>198904859</t>
  </si>
  <si>
    <t>RC HOTELS (PTE) LTD</t>
  </si>
  <si>
    <t>50250017</t>
  </si>
  <si>
    <t>824</t>
  </si>
  <si>
    <t>EPC poplatok za účasť na VZ</t>
  </si>
  <si>
    <t>2370578</t>
  </si>
  <si>
    <t>British Paralympic Association</t>
  </si>
  <si>
    <t>50250018</t>
  </si>
  <si>
    <t>511750018</t>
  </si>
  <si>
    <t>ChatGPT Team Subscription) 13.8.-13.9.2025</t>
  </si>
  <si>
    <t>50250019</t>
  </si>
  <si>
    <t>146648693</t>
  </si>
  <si>
    <t>ubytovanie T.Varga SC 28.-30.8.2025</t>
  </si>
  <si>
    <t>4974811</t>
  </si>
  <si>
    <t>Park Plaza London Riverbank</t>
  </si>
  <si>
    <t>50250020</t>
  </si>
  <si>
    <t>511750019</t>
  </si>
  <si>
    <t>16.09.2025</t>
  </si>
  <si>
    <t>ChatGPT Team Subscription) 13.9.-13.10.2025</t>
  </si>
  <si>
    <t>50250021</t>
  </si>
  <si>
    <t>1027</t>
  </si>
  <si>
    <t>26.09.2025</t>
  </si>
  <si>
    <t>ubytovanie 23.-28.9.2025 Soul Južná Korea - VZ IPC</t>
  </si>
  <si>
    <t>309084764</t>
  </si>
  <si>
    <t>GRAND Intercontinental Seoul Parnas</t>
  </si>
  <si>
    <t>50250022</t>
  </si>
  <si>
    <t>202500022</t>
  </si>
  <si>
    <t>Pixent Event Management</t>
  </si>
  <si>
    <t>50250023</t>
  </si>
  <si>
    <t>807</t>
  </si>
  <si>
    <t>ubytovanie 23.-28.9.2025 Soul Južná Korea - VZ IPC - T.Varga</t>
  </si>
  <si>
    <t>50250024</t>
  </si>
  <si>
    <t>5117570020</t>
  </si>
  <si>
    <t>15.10.2025</t>
  </si>
  <si>
    <t>ChatGPT Team Subscription) 13.10.-13.11.2025</t>
  </si>
  <si>
    <t>50250025</t>
  </si>
  <si>
    <t>8546</t>
  </si>
  <si>
    <t>50250026</t>
  </si>
  <si>
    <t>5117570021</t>
  </si>
  <si>
    <t>14.11.2025</t>
  </si>
  <si>
    <t>ChatGPT Team Subscription) 13.11.-13.12.2025</t>
  </si>
  <si>
    <t>50250027</t>
  </si>
  <si>
    <t>8670</t>
  </si>
  <si>
    <t>50250028</t>
  </si>
  <si>
    <t>5117570022</t>
  </si>
  <si>
    <t>ChatGPT Team Subscription) 13.12.2025-13.1.2026</t>
  </si>
  <si>
    <t>50250029</t>
  </si>
  <si>
    <t>1512</t>
  </si>
  <si>
    <t>RETAJ Al Rayyan Hotel</t>
  </si>
  <si>
    <t>250002</t>
  </si>
  <si>
    <t>30.01.2025</t>
  </si>
  <si>
    <t>PHM BT898CR</t>
  </si>
  <si>
    <t>1095</t>
  </si>
  <si>
    <t>250004</t>
  </si>
  <si>
    <t>PHM AA025MX</t>
  </si>
  <si>
    <t>Tomáš Varga</t>
  </si>
  <si>
    <t>Eva Šišková</t>
  </si>
  <si>
    <t>250007</t>
  </si>
  <si>
    <t>3902300551</t>
  </si>
  <si>
    <t>UNA HOTELS Expo Fiera Milano</t>
  </si>
  <si>
    <t>Veronika Kadaši</t>
  </si>
  <si>
    <t>Maroš Čambal</t>
  </si>
  <si>
    <t>250015</t>
  </si>
  <si>
    <t>umytie auta AA879XG</t>
  </si>
  <si>
    <t>Denisa Konečná</t>
  </si>
  <si>
    <t>250019</t>
  </si>
  <si>
    <t>Peter Lovaš</t>
  </si>
  <si>
    <t>250020</t>
  </si>
  <si>
    <t>250021</t>
  </si>
  <si>
    <t>Michal Čapla</t>
  </si>
  <si>
    <t>250022</t>
  </si>
  <si>
    <t>250024</t>
  </si>
  <si>
    <t>26.03.2025</t>
  </si>
  <si>
    <t>250025</t>
  </si>
  <si>
    <t>31.03.2025</t>
  </si>
  <si>
    <t>250026</t>
  </si>
  <si>
    <t>PHM AA879XG 3/2025</t>
  </si>
  <si>
    <t>250027</t>
  </si>
  <si>
    <t>250028</t>
  </si>
  <si>
    <t>daň z ubytovania Miláno (DF30250006)</t>
  </si>
  <si>
    <t>250029</t>
  </si>
  <si>
    <t>250030</t>
  </si>
  <si>
    <t>Dáša Rezníčková</t>
  </si>
  <si>
    <t>notárske poplatky</t>
  </si>
  <si>
    <t>250031</t>
  </si>
  <si>
    <t>Náklady 4/2025 - rehabilitácia</t>
  </si>
  <si>
    <t>Adriana Rákoczi</t>
  </si>
  <si>
    <t>250032</t>
  </si>
  <si>
    <t>250033</t>
  </si>
  <si>
    <t>250034</t>
  </si>
  <si>
    <t>250035</t>
  </si>
  <si>
    <t>1501</t>
  </si>
  <si>
    <t>Martin Batka</t>
  </si>
  <si>
    <t>250037</t>
  </si>
  <si>
    <t>250038</t>
  </si>
  <si>
    <t>PHM AA879XG 4/2025</t>
  </si>
  <si>
    <t>250039</t>
  </si>
  <si>
    <t>250040</t>
  </si>
  <si>
    <t>250045</t>
  </si>
  <si>
    <t>250046</t>
  </si>
  <si>
    <t>250047</t>
  </si>
  <si>
    <t>250049</t>
  </si>
  <si>
    <t>51054868</t>
  </si>
  <si>
    <t>Ján Bezecný</t>
  </si>
  <si>
    <t>250050</t>
  </si>
  <si>
    <t>Monika Dzúriková</t>
  </si>
  <si>
    <t>250052</t>
  </si>
  <si>
    <t>31.05.2025</t>
  </si>
  <si>
    <t>250054</t>
  </si>
  <si>
    <t>250055</t>
  </si>
  <si>
    <t>Tlač plagátov k Paráde</t>
  </si>
  <si>
    <t>Tatiana Šimová</t>
  </si>
  <si>
    <t>250056</t>
  </si>
  <si>
    <t>Ladislav Bočkor</t>
  </si>
  <si>
    <t>250057</t>
  </si>
  <si>
    <t>250059</t>
  </si>
  <si>
    <t>250060</t>
  </si>
  <si>
    <t>PHM AA879XG 5-6/2025</t>
  </si>
  <si>
    <t>250061</t>
  </si>
  <si>
    <t>250062</t>
  </si>
  <si>
    <t>250063</t>
  </si>
  <si>
    <t>Radoslav Malenovský</t>
  </si>
  <si>
    <t>250064</t>
  </si>
  <si>
    <t>25.06.2025</t>
  </si>
  <si>
    <t>Di Dioniso Stefano Dany</t>
  </si>
  <si>
    <t>250065</t>
  </si>
  <si>
    <t>1850</t>
  </si>
  <si>
    <t>Helena Hanková</t>
  </si>
  <si>
    <t>250066</t>
  </si>
  <si>
    <t>Tlačové služby k VZ SPV</t>
  </si>
  <si>
    <t>250067</t>
  </si>
  <si>
    <t>250068</t>
  </si>
  <si>
    <t>250069</t>
  </si>
  <si>
    <t>250070</t>
  </si>
  <si>
    <t>250071</t>
  </si>
  <si>
    <t>náklady počas Paráda Piešťany 6-7.6.2025</t>
  </si>
  <si>
    <t>Vladimír Majerčák</t>
  </si>
  <si>
    <t>250072</t>
  </si>
  <si>
    <t>masáže</t>
  </si>
  <si>
    <t>1648</t>
  </si>
  <si>
    <t>Ladislav Čuchran</t>
  </si>
  <si>
    <t>250073</t>
  </si>
  <si>
    <t>250074</t>
  </si>
  <si>
    <t>pneumatiky a duše na invalidný vozík</t>
  </si>
  <si>
    <t>cestovné 2 128km TP V.Tatry Palárikovo</t>
  </si>
  <si>
    <t>250075</t>
  </si>
  <si>
    <t>250076</t>
  </si>
  <si>
    <t>250077</t>
  </si>
  <si>
    <t>250078</t>
  </si>
  <si>
    <t>250079</t>
  </si>
  <si>
    <t>250080</t>
  </si>
  <si>
    <t>250081</t>
  </si>
  <si>
    <t>250083</t>
  </si>
  <si>
    <t>Martina Batková</t>
  </si>
  <si>
    <t>250084</t>
  </si>
  <si>
    <t>Filip Marinov</t>
  </si>
  <si>
    <t>250085</t>
  </si>
  <si>
    <t>kuriérske služby vrátenie svetielok chodník slávy</t>
  </si>
  <si>
    <t>250086</t>
  </si>
  <si>
    <t>Marián Kuřeja</t>
  </si>
  <si>
    <t>250087</t>
  </si>
  <si>
    <t>250088</t>
  </si>
  <si>
    <t>1492</t>
  </si>
  <si>
    <t>Dušan Laczkó</t>
  </si>
  <si>
    <t>250089</t>
  </si>
  <si>
    <t>250090</t>
  </si>
  <si>
    <t>250091</t>
  </si>
  <si>
    <t>250092</t>
  </si>
  <si>
    <t>250093</t>
  </si>
  <si>
    <t>250094</t>
  </si>
  <si>
    <t>250095</t>
  </si>
  <si>
    <t>Jozef Matys</t>
  </si>
  <si>
    <t>250096</t>
  </si>
  <si>
    <t>250097</t>
  </si>
  <si>
    <t>250098</t>
  </si>
  <si>
    <t>250100</t>
  </si>
  <si>
    <t>250101</t>
  </si>
  <si>
    <t>250102</t>
  </si>
  <si>
    <t>250103</t>
  </si>
  <si>
    <t>11.08.2025</t>
  </si>
  <si>
    <t>41380665</t>
  </si>
  <si>
    <t>Martin Sadloň</t>
  </si>
  <si>
    <t>250104</t>
  </si>
  <si>
    <t>250105</t>
  </si>
  <si>
    <t>delegáti VZ SPV</t>
  </si>
  <si>
    <t>250106</t>
  </si>
  <si>
    <t>250107</t>
  </si>
  <si>
    <t>Pavol Gálik</t>
  </si>
  <si>
    <t>250108</t>
  </si>
  <si>
    <t>250109</t>
  </si>
  <si>
    <t>PHM AA879XG 6-7/2025</t>
  </si>
  <si>
    <t>parkovné viedeň-letisko</t>
  </si>
  <si>
    <t>250110</t>
  </si>
  <si>
    <t>13.08.2025</t>
  </si>
  <si>
    <t>250111</t>
  </si>
  <si>
    <t>250112</t>
  </si>
  <si>
    <t>250113</t>
  </si>
  <si>
    <t>250114</t>
  </si>
  <si>
    <t>250115</t>
  </si>
  <si>
    <t>250116</t>
  </si>
  <si>
    <t>250117</t>
  </si>
  <si>
    <t>250119</t>
  </si>
  <si>
    <t>Lea Majerníková</t>
  </si>
  <si>
    <t>250120</t>
  </si>
  <si>
    <t>250121</t>
  </si>
  <si>
    <t>250122</t>
  </si>
  <si>
    <t>250123</t>
  </si>
  <si>
    <t>250124</t>
  </si>
  <si>
    <t>250125</t>
  </si>
  <si>
    <t>250126</t>
  </si>
  <si>
    <t>250127</t>
  </si>
  <si>
    <t>školenie 2 osoby, 15.10.2025, Bratislava</t>
  </si>
  <si>
    <t>36963259</t>
  </si>
  <si>
    <t>Ing. Samuel Zeman - PragmaSys</t>
  </si>
  <si>
    <t>250128</t>
  </si>
  <si>
    <t>250129</t>
  </si>
  <si>
    <t>250130</t>
  </si>
  <si>
    <t>250131</t>
  </si>
  <si>
    <t>250132</t>
  </si>
  <si>
    <t>250133</t>
  </si>
  <si>
    <t>250134</t>
  </si>
  <si>
    <t>Richard Holenda</t>
  </si>
  <si>
    <t>250135</t>
  </si>
  <si>
    <t>250137</t>
  </si>
  <si>
    <t>1708</t>
  </si>
  <si>
    <t>Radek Šatka</t>
  </si>
  <si>
    <t>250138</t>
  </si>
  <si>
    <t>250139</t>
  </si>
  <si>
    <t>250140</t>
  </si>
  <si>
    <t>Pavel Gálik</t>
  </si>
  <si>
    <t>250146</t>
  </si>
  <si>
    <t>250149</t>
  </si>
  <si>
    <t>dialničná známka AA025MX</t>
  </si>
  <si>
    <t>250151</t>
  </si>
  <si>
    <t>1493</t>
  </si>
  <si>
    <t>Ladislav Barzó</t>
  </si>
  <si>
    <t>250152</t>
  </si>
  <si>
    <t>Veronika Vadovičová</t>
  </si>
  <si>
    <t>250153</t>
  </si>
  <si>
    <t>250154</t>
  </si>
  <si>
    <t>250155</t>
  </si>
  <si>
    <t>250156</t>
  </si>
  <si>
    <t>parkovné chodník slávy Piešťany 2.09.2025</t>
  </si>
  <si>
    <t>250158</t>
  </si>
  <si>
    <t>250160</t>
  </si>
  <si>
    <t>250161</t>
  </si>
  <si>
    <t>250162</t>
  </si>
  <si>
    <t>250163</t>
  </si>
  <si>
    <t>250164</t>
  </si>
  <si>
    <t>250165</t>
  </si>
  <si>
    <t>250166</t>
  </si>
  <si>
    <t>250167</t>
  </si>
  <si>
    <t>software na upravu videi zo športovych podujati</t>
  </si>
  <si>
    <t>CapCut</t>
  </si>
  <si>
    <t>250168</t>
  </si>
  <si>
    <t>250169</t>
  </si>
  <si>
    <t>ochranné sklo a puzdro na mobil S721 Galaxy</t>
  </si>
  <si>
    <t>250170</t>
  </si>
  <si>
    <t>250171</t>
  </si>
  <si>
    <t>250173</t>
  </si>
  <si>
    <t>250174</t>
  </si>
  <si>
    <t>250175</t>
  </si>
  <si>
    <t>250176</t>
  </si>
  <si>
    <t>250177</t>
  </si>
  <si>
    <t>250178</t>
  </si>
  <si>
    <t>d - Funková Kristína</t>
  </si>
  <si>
    <t>250179</t>
  </si>
  <si>
    <t>250180</t>
  </si>
  <si>
    <t>250181</t>
  </si>
  <si>
    <t>250182</t>
  </si>
  <si>
    <t>Igor Brunner</t>
  </si>
  <si>
    <t>250183</t>
  </si>
  <si>
    <t>250184</t>
  </si>
  <si>
    <t>250185</t>
  </si>
  <si>
    <t>250186</t>
  </si>
  <si>
    <t>250187</t>
  </si>
  <si>
    <t>250188</t>
  </si>
  <si>
    <t>250189</t>
  </si>
  <si>
    <t>250190</t>
  </si>
  <si>
    <t>250191</t>
  </si>
  <si>
    <t>250192</t>
  </si>
  <si>
    <t>Marek Sloboda</t>
  </si>
  <si>
    <t>250193</t>
  </si>
  <si>
    <t>250194</t>
  </si>
  <si>
    <t>250197</t>
  </si>
  <si>
    <t>250198</t>
  </si>
  <si>
    <t>250199</t>
  </si>
  <si>
    <t>250200</t>
  </si>
  <si>
    <t>1021</t>
  </si>
  <si>
    <t>Viliam Holenda</t>
  </si>
  <si>
    <t>PHM do prenajatého MV</t>
  </si>
  <si>
    <t>250201</t>
  </si>
  <si>
    <t>d - Holenda Viliam</t>
  </si>
  <si>
    <t>250202</t>
  </si>
  <si>
    <t>trénerské práce 01-06/2025</t>
  </si>
  <si>
    <t>250203</t>
  </si>
  <si>
    <t>Miroslav Dráb</t>
  </si>
  <si>
    <t>250204</t>
  </si>
  <si>
    <t>250205</t>
  </si>
  <si>
    <t>250206</t>
  </si>
  <si>
    <t>športovci  para hokej</t>
  </si>
  <si>
    <t>250207</t>
  </si>
  <si>
    <t>Štefan Varga</t>
  </si>
  <si>
    <t>250208</t>
  </si>
  <si>
    <t>250210</t>
  </si>
  <si>
    <t>250211</t>
  </si>
  <si>
    <t>250212</t>
  </si>
  <si>
    <t>250213</t>
  </si>
  <si>
    <t>05.11.2025</t>
  </si>
  <si>
    <t>250214</t>
  </si>
  <si>
    <t>250215</t>
  </si>
  <si>
    <t>250216</t>
  </si>
  <si>
    <t>250217</t>
  </si>
  <si>
    <t>01.12.2025</t>
  </si>
  <si>
    <t>250219</t>
  </si>
  <si>
    <t>športovci tlak na lavičke</t>
  </si>
  <si>
    <t>250220</t>
  </si>
  <si>
    <t>250221</t>
  </si>
  <si>
    <t>250222</t>
  </si>
  <si>
    <t>PHM AA879XG 8-10/2025</t>
  </si>
  <si>
    <t>250223</t>
  </si>
  <si>
    <t>250224</t>
  </si>
  <si>
    <t>250225</t>
  </si>
  <si>
    <t>strelecký materiál</t>
  </si>
  <si>
    <t>služby kondičného trénera 07-10/2025</t>
  </si>
  <si>
    <t>trénerské služby 01-10/2025</t>
  </si>
  <si>
    <t>250226</t>
  </si>
  <si>
    <t>250227</t>
  </si>
  <si>
    <t>250228</t>
  </si>
  <si>
    <t>250229</t>
  </si>
  <si>
    <t>0811</t>
  </si>
  <si>
    <t>Kristína Funková</t>
  </si>
  <si>
    <t>250230</t>
  </si>
  <si>
    <t>250231</t>
  </si>
  <si>
    <t>1077</t>
  </si>
  <si>
    <t>Ing. Štefan Kopčík</t>
  </si>
  <si>
    <t>250232</t>
  </si>
  <si>
    <t>250233</t>
  </si>
  <si>
    <t>250234</t>
  </si>
  <si>
    <t>ubytovanie sústredenie 29.10.-2.11.2025 Prešov</t>
  </si>
  <si>
    <t>250235</t>
  </si>
  <si>
    <t>Poplatok za športovo - lekársku prehliadku, paraplávanie</t>
  </si>
  <si>
    <t>Alžbeta Kubová</t>
  </si>
  <si>
    <t>250236</t>
  </si>
  <si>
    <t>športové plavky 4ks</t>
  </si>
  <si>
    <t>250237</t>
  </si>
  <si>
    <t>trénerské služby-plavecké tréningy 01-11/2025</t>
  </si>
  <si>
    <t>250240</t>
  </si>
  <si>
    <t>250241</t>
  </si>
  <si>
    <t>Doplnky výživy - nápoje kompava</t>
  </si>
  <si>
    <t>250242</t>
  </si>
  <si>
    <t>strelecké oblečenie</t>
  </si>
  <si>
    <t>250243</t>
  </si>
  <si>
    <t>Miroslav Čerešňa</t>
  </si>
  <si>
    <t>250244</t>
  </si>
  <si>
    <t>250245</t>
  </si>
  <si>
    <t>03.12.2025</t>
  </si>
  <si>
    <t>250246</t>
  </si>
  <si>
    <t>250248</t>
  </si>
  <si>
    <t>250250</t>
  </si>
  <si>
    <t>Zmluva o poskytnutí odmeny za športový výsledok zo dňa 10.11</t>
  </si>
  <si>
    <t>250251</t>
  </si>
  <si>
    <t>Zmluva o poskytnutí odmeny za športový výsledok zo dňa 29.10</t>
  </si>
  <si>
    <t>250252</t>
  </si>
  <si>
    <t>250253</t>
  </si>
  <si>
    <t>250254</t>
  </si>
  <si>
    <t>250255</t>
  </si>
  <si>
    <t>250256</t>
  </si>
  <si>
    <t>250257</t>
  </si>
  <si>
    <t>ubytovanie Nemecko a Rakúsko 15.-18.10.2025</t>
  </si>
  <si>
    <t>250258</t>
  </si>
  <si>
    <t>250259</t>
  </si>
  <si>
    <t>250260</t>
  </si>
  <si>
    <t>250261</t>
  </si>
  <si>
    <t>250262</t>
  </si>
  <si>
    <t>250263</t>
  </si>
  <si>
    <t>250264</t>
  </si>
  <si>
    <t>250265</t>
  </si>
  <si>
    <t>250266</t>
  </si>
  <si>
    <t>250267</t>
  </si>
  <si>
    <t>250268</t>
  </si>
  <si>
    <t>250269</t>
  </si>
  <si>
    <t>04.12.2025</t>
  </si>
  <si>
    <t>250270</t>
  </si>
  <si>
    <t>09.12.2025</t>
  </si>
  <si>
    <t>250271</t>
  </si>
  <si>
    <t>250273</t>
  </si>
  <si>
    <t>250274</t>
  </si>
  <si>
    <t>250275</t>
  </si>
  <si>
    <t>250276</t>
  </si>
  <si>
    <t>250277</t>
  </si>
  <si>
    <t>250278</t>
  </si>
  <si>
    <t>1496</t>
  </si>
  <si>
    <t>Roman Végh</t>
  </si>
  <si>
    <t>250279</t>
  </si>
  <si>
    <t>250280</t>
  </si>
  <si>
    <t>250281</t>
  </si>
  <si>
    <t>250282</t>
  </si>
  <si>
    <t>250283</t>
  </si>
  <si>
    <t>250284</t>
  </si>
  <si>
    <t>PHM AA879XG 11-12/2025</t>
  </si>
  <si>
    <t>250286</t>
  </si>
  <si>
    <t>ubytovanie SC- 2.-3.12.2025</t>
  </si>
  <si>
    <t>13442340967</t>
  </si>
  <si>
    <t>Duomo Hotel &amp; Apartmens</t>
  </si>
  <si>
    <t>79040002</t>
  </si>
  <si>
    <t>20.05.2025</t>
  </si>
  <si>
    <t>Esta pre 21 osôb, MS v parahokeji Buffalo USA</t>
  </si>
  <si>
    <t>Esta</t>
  </si>
  <si>
    <t>d - Petrikovičová Karin</t>
  </si>
  <si>
    <t>e - zabezpečenie účasti reprezentantov SR na XIV. Zimných paralympijských hrách v Miláne a Cortine d´Ampezzo v roku 2026</t>
  </si>
  <si>
    <t>f - plnenie úloh verejného záujmu v športe</t>
  </si>
  <si>
    <t>prenájom vozidla Toyota Proace ŠPZ BT147AB  v termíne 11.-17.03.2025</t>
  </si>
  <si>
    <t>eset antivír ročná licencia 35ks</t>
  </si>
  <si>
    <t>HostingPROFI nadaciaspv.sk,paralela.sk,radovankaufman.sk  (19.4.2025-18.4.2026)</t>
  </si>
  <si>
    <t>užívanie plaveckých dráh, Pasienky Bratislava, 17. a 19.4.2025</t>
  </si>
  <si>
    <t xml:space="preserve">trénerské služby za reprezentáciu paraplávania a mládeže - rozvoj_x000D_
obdobie 1. - 31.5.2025_x000D_
</t>
  </si>
  <si>
    <t xml:space="preserve">Fotografovanie Župnej paralympiády Banskobystrický kraj - Marína Kováčová </t>
  </si>
  <si>
    <t>organizačné práce a služby vrátane dopravy pre 36.Športové hry v NRC Kováčová v termíne 12.-13.6.2025</t>
  </si>
  <si>
    <t>technické zabezpečenie podujatia: "konferencia SPV 2025" Hotel Esplanade, Piešťany, 21.6.2025</t>
  </si>
  <si>
    <t>ubytovanie výprava EPYG 2025, Istanbul, 21-28.7.2025</t>
  </si>
  <si>
    <t>štartovné Brno 2025 Para Trap World Championships 9 - 15.9.2025</t>
  </si>
  <si>
    <t>Zdravotnícky materiál, cerdak aerocloth, gély a pomôcky na čistenie rán</t>
  </si>
  <si>
    <t>Ubytovanie a parkovné pre výpravu na  Európske hry mládeže, Bratislava, 20.-21.07.2025</t>
  </si>
  <si>
    <t>Preprava športovcov z BA-Schwechat 21.7.2025 a zo Schwechatu -BA 28.07.2025, EPYG 2025</t>
  </si>
  <si>
    <t>Letenky, Európsky hry mládeže Viedeň-Istanbul-Videň, 21.-28.07.2025</t>
  </si>
  <si>
    <t>Ubytovanie počas Majstrovstiev sveta v paratlaku na lavičke, Kahira, Egypt</t>
  </si>
  <si>
    <t>Účastnícky poplatok parastrelcov, GP Novi sad, 26.8.-1.9.2025, Srbsko</t>
  </si>
  <si>
    <t>tvorba materiálu Antidopingová regulácia pre športy so ZZ na národnej a medzinárodnej úrovni</t>
  </si>
  <si>
    <t>štartovné na ME v parastreľbe v Osijeku, 30.9-8.10.2025, SP:7, RT:8</t>
  </si>
  <si>
    <t>účastnícky poplatok plávanie Toyota World Para Swimming Championships Singapore 2025</t>
  </si>
  <si>
    <t>30250369</t>
  </si>
  <si>
    <t>4202510644</t>
  </si>
  <si>
    <t>Materiálno-technické zabezpečenie - Chodník slávy</t>
  </si>
  <si>
    <t>30250474</t>
  </si>
  <si>
    <t>5414632466</t>
  </si>
  <si>
    <t>22.10.2025</t>
  </si>
  <si>
    <t>programovanie - regisport 11/2025</t>
  </si>
  <si>
    <t>príprava, technické a organizačné zabezpečenie EP v paracyklistike 08.-10.08.2025 v Púchove</t>
  </si>
  <si>
    <t>Predlženie domény radovankauPredlženie domény nadaciaspv.sk (30.12.2025-29.12.2026)n.sk (7.4.2025-6.4.2026)</t>
  </si>
  <si>
    <t>30250612</t>
  </si>
  <si>
    <t>1000252379</t>
  </si>
  <si>
    <t>spravodajský servis</t>
  </si>
  <si>
    <t>31320414</t>
  </si>
  <si>
    <t>Tlačová agentúra Slovenskej republiky</t>
  </si>
  <si>
    <t>softvér na spracovanie zápisnic 9.7.25-9.7.2026</t>
  </si>
  <si>
    <t>ubytovanie kvalifikačný trunaj 2 - 11.11.2025 - náklady na upratovanie</t>
  </si>
  <si>
    <t>250003</t>
  </si>
  <si>
    <t>PHM BL747XM počas MS v parahokeji Dolný Kubín 23.08.-01.09.2025</t>
  </si>
  <si>
    <t>250142</t>
  </si>
  <si>
    <t>prenájom zimného stadióna s.č.2690 na obdobie 24-31.8.2025</t>
  </si>
  <si>
    <t>250143</t>
  </si>
  <si>
    <t>54951771</t>
  </si>
  <si>
    <t>FP - PARKET s.r.o.</t>
  </si>
  <si>
    <t>250144</t>
  </si>
  <si>
    <t>wifi extender a predlžovačky pre MS parahokej žien D.Kubín</t>
  </si>
  <si>
    <t>35712783</t>
  </si>
  <si>
    <t>FAST PLUS, a.s.</t>
  </si>
  <si>
    <t>250147</t>
  </si>
  <si>
    <t>PHM na WPIH</t>
  </si>
  <si>
    <t>250148</t>
  </si>
  <si>
    <t>250150</t>
  </si>
  <si>
    <t>Irena Šašková</t>
  </si>
  <si>
    <t>250159</t>
  </si>
  <si>
    <t>Ubytovanie počas MS v parahokeji DK</t>
  </si>
  <si>
    <t>Poštovné a notárske poplatky 09-11/2025</t>
  </si>
  <si>
    <t>Poštovné 12/2025</t>
  </si>
  <si>
    <t>30250571</t>
  </si>
  <si>
    <t>10257865</t>
  </si>
  <si>
    <t xml:space="preserve">	
letenky 1 osoba Doha 8.2.- 13.2.2026</t>
  </si>
  <si>
    <t>ETN Slovakia</t>
  </si>
  <si>
    <t>Milano Cortina 2026</t>
  </si>
  <si>
    <t>OZETA, s. r. o.</t>
  </si>
  <si>
    <t>ubytovanie 12 nocí 4-16.3.2026 ZPH Milano</t>
  </si>
  <si>
    <t>Záloha na ubytovanie ZPH Milano Cortina 2026, 12-16.3.2026</t>
  </si>
  <si>
    <t>Záloha na ubytovanie ZPH Milano Cortina 2026, 7-14.3.2026</t>
  </si>
  <si>
    <t>Oblečenie PH Milano-Cortina</t>
  </si>
  <si>
    <t>ubytovanie podporný tím Cortina 4 - 16.3.2026</t>
  </si>
  <si>
    <t>Záloha na dodatocne ubytovanie ZPH Milano Cortina 2026, 7-14</t>
  </si>
  <si>
    <t>Preddavok na letenky PH Milano-Cortina 2026</t>
  </si>
  <si>
    <t>SM30250001</t>
  </si>
  <si>
    <t>8%  ZOOM 1/2025</t>
  </si>
  <si>
    <t>SM30250002</t>
  </si>
  <si>
    <t>8% Nájom 1/2025</t>
  </si>
  <si>
    <t>SM30250003</t>
  </si>
  <si>
    <t>Nájom hnuteľlného majetku 1-12/2025</t>
  </si>
  <si>
    <t>SM30250004</t>
  </si>
  <si>
    <t>Nájom priestorov 1.-6./25/1</t>
  </si>
  <si>
    <t>SM30250005</t>
  </si>
  <si>
    <t>Nájom priestorov 1.-6./25/2</t>
  </si>
  <si>
    <t>SM30250006</t>
  </si>
  <si>
    <t>Služby súvisiace s nájmom 2 1.polrok 2025</t>
  </si>
  <si>
    <t>SM30250007</t>
  </si>
  <si>
    <t>8% MSF 1/2025 (18.12.2024 - 17.1.2025)</t>
  </si>
  <si>
    <t>BU18-001-122</t>
  </si>
  <si>
    <t>BU18-001-123</t>
  </si>
  <si>
    <t>BU18-001-124</t>
  </si>
  <si>
    <t>BU18-001-125</t>
  </si>
  <si>
    <t>IDsS250001</t>
  </si>
  <si>
    <t>55% zamestnávateľ 1/2025 1182ks</t>
  </si>
  <si>
    <t>IDsS250002</t>
  </si>
  <si>
    <t>55% zamestnávateľ 1/2025 20ks - 8%</t>
  </si>
  <si>
    <t>IDvS250001</t>
  </si>
  <si>
    <t>BU17-001-004</t>
  </si>
  <si>
    <t>Bankové poplatky</t>
  </si>
  <si>
    <t>SM30250028</t>
  </si>
  <si>
    <t>kartotéka na spisy CVP Košice</t>
  </si>
  <si>
    <t>SM30250010</t>
  </si>
  <si>
    <t>8%  ZOOM 2/2025</t>
  </si>
  <si>
    <t>SM30250011</t>
  </si>
  <si>
    <t>Publicita projektu</t>
  </si>
  <si>
    <t>SM30250012</t>
  </si>
  <si>
    <t>SM30250013</t>
  </si>
  <si>
    <t>8 Nájom 1/2025</t>
  </si>
  <si>
    <t>SM30250014</t>
  </si>
  <si>
    <t>8% nájom CVP/NR 1/2025</t>
  </si>
  <si>
    <t>SM30250015</t>
  </si>
  <si>
    <t>8% nájom CVP/KE 1/2025</t>
  </si>
  <si>
    <t>IDSSR250001</t>
  </si>
  <si>
    <t>CP 1/2025</t>
  </si>
  <si>
    <t>SM30250039</t>
  </si>
  <si>
    <t>BB nájom 2/2025</t>
  </si>
  <si>
    <t>SM30250016</t>
  </si>
  <si>
    <t>8% Nájom 2/2025</t>
  </si>
  <si>
    <t>SM30250018</t>
  </si>
  <si>
    <t>kancelárske/CVP Kováčová</t>
  </si>
  <si>
    <t>SM30250019</t>
  </si>
  <si>
    <t>Nájom 1/25</t>
  </si>
  <si>
    <t>SM30250020</t>
  </si>
  <si>
    <t>SM30250021</t>
  </si>
  <si>
    <t>kancelárske/CVP Prešov</t>
  </si>
  <si>
    <t>SM30250022</t>
  </si>
  <si>
    <t>kancelárske/CVP Nitra</t>
  </si>
  <si>
    <t>SM30250023</t>
  </si>
  <si>
    <t>kancelárske/CVP BB</t>
  </si>
  <si>
    <t>SM30250024</t>
  </si>
  <si>
    <t>toner/CVP Prešov</t>
  </si>
  <si>
    <t>SM30250025</t>
  </si>
  <si>
    <t>letáky/publicita SSR2 - kopír.služby</t>
  </si>
  <si>
    <t>SM30250026</t>
  </si>
  <si>
    <t>kancelárske/CVPŽilina</t>
  </si>
  <si>
    <t>SM30250027</t>
  </si>
  <si>
    <t>8% MSF 1/2025 (14.1.-13.2.2025)</t>
  </si>
  <si>
    <t>IDSSR250002</t>
  </si>
  <si>
    <t>CP 2/2025</t>
  </si>
  <si>
    <t>SM30250029</t>
  </si>
  <si>
    <t>cateringové služby 21.2.2025</t>
  </si>
  <si>
    <t>SM30250030</t>
  </si>
  <si>
    <t>CVP NR nájom 2/25</t>
  </si>
  <si>
    <t>SM30250031</t>
  </si>
  <si>
    <t>archivačná skriňa/CVP/Nitra</t>
  </si>
  <si>
    <t>SM30250033</t>
  </si>
  <si>
    <t>komoda PABLO/CVP Nitra</t>
  </si>
  <si>
    <t>SM30250034</t>
  </si>
  <si>
    <t>kancelársky nábytok/CVP Nitra</t>
  </si>
  <si>
    <t>SM30250035</t>
  </si>
  <si>
    <t>SM30250036</t>
  </si>
  <si>
    <t>toner/CVP NR</t>
  </si>
  <si>
    <t>IDSSR250003</t>
  </si>
  <si>
    <t>IDSSR250004</t>
  </si>
  <si>
    <t>IDSSR250005</t>
  </si>
  <si>
    <t>IDSSR250006</t>
  </si>
  <si>
    <t>IDSSR250007</t>
  </si>
  <si>
    <t>IDSSR250008</t>
  </si>
  <si>
    <t>IDSSR250009</t>
  </si>
  <si>
    <t>IDSSR250010</t>
  </si>
  <si>
    <t>IDSSR250011</t>
  </si>
  <si>
    <t>IDSSR250012</t>
  </si>
  <si>
    <t>IDSSR250013</t>
  </si>
  <si>
    <t>VN 1/2025</t>
  </si>
  <si>
    <t>IDSSR250014</t>
  </si>
  <si>
    <t>IDSSR250015</t>
  </si>
  <si>
    <t>IDSSR250016</t>
  </si>
  <si>
    <t>IDSSR250017</t>
  </si>
  <si>
    <t>IDSSR250018</t>
  </si>
  <si>
    <t>IDSSR250019</t>
  </si>
  <si>
    <t>IDSSR250020</t>
  </si>
  <si>
    <t>IDSSR250022</t>
  </si>
  <si>
    <t>IDSSR250023</t>
  </si>
  <si>
    <t>IDSSR250024</t>
  </si>
  <si>
    <t>VN 2/2025</t>
  </si>
  <si>
    <t>IDSSR250025</t>
  </si>
  <si>
    <t>IDSSR250026</t>
  </si>
  <si>
    <t>IDSSR250021</t>
  </si>
  <si>
    <t>BU18-002-110</t>
  </si>
  <si>
    <t>BU18-002-111</t>
  </si>
  <si>
    <t>BU18-002-112</t>
  </si>
  <si>
    <t>BU17-002-004</t>
  </si>
  <si>
    <t>IDsS250003</t>
  </si>
  <si>
    <t>55% zamestnávateľ 2/2025 1107ks</t>
  </si>
  <si>
    <t>IDsS250004</t>
  </si>
  <si>
    <t>55% zamestnávateľ 2/2025 20ks - 8%</t>
  </si>
  <si>
    <t>IDvS250002</t>
  </si>
  <si>
    <t>SM30250037</t>
  </si>
  <si>
    <t>CVP KE nájom 2/25</t>
  </si>
  <si>
    <t>SM30250038</t>
  </si>
  <si>
    <t>8%  ZOOM 3/2025</t>
  </si>
  <si>
    <t>SM30250040</t>
  </si>
  <si>
    <t>Predlženie domény smesirovni.com a smesirovni.org a hosting</t>
  </si>
  <si>
    <t>SM30250042</t>
  </si>
  <si>
    <t>8% nájom 2.Q/2025</t>
  </si>
  <si>
    <t>SM30250043</t>
  </si>
  <si>
    <t>8% Nájom 1/25</t>
  </si>
  <si>
    <t>SM30250044</t>
  </si>
  <si>
    <t>nájom Eventovej miestnosti SPU NR</t>
  </si>
  <si>
    <t>SM30250045</t>
  </si>
  <si>
    <t>kancelárske CVP Trenčín</t>
  </si>
  <si>
    <t>SM30250046</t>
  </si>
  <si>
    <t>8% Nájom 3/2025</t>
  </si>
  <si>
    <t>SM30250047</t>
  </si>
  <si>
    <t>8% MSF 2/2025 (14.2.-13.3.2025)</t>
  </si>
  <si>
    <t>SM30250048</t>
  </si>
  <si>
    <t>8% ONLINE konferencia SSR2</t>
  </si>
  <si>
    <t>SM30250049</t>
  </si>
  <si>
    <t>CVP NR nájom 3/25</t>
  </si>
  <si>
    <t>SM30250050</t>
  </si>
  <si>
    <t>IDSSR250028</t>
  </si>
  <si>
    <t>IDSSR250029</t>
  </si>
  <si>
    <t>CP 3/2025</t>
  </si>
  <si>
    <t>IDSSR250030</t>
  </si>
  <si>
    <t>CP 2/2025 1</t>
  </si>
  <si>
    <t>IDSSR250031</t>
  </si>
  <si>
    <t>CP 2/2025 2</t>
  </si>
  <si>
    <t>IDSSR250032</t>
  </si>
  <si>
    <t>IDSSR250033</t>
  </si>
  <si>
    <t>IDSSR250034</t>
  </si>
  <si>
    <t>IDSSR250035</t>
  </si>
  <si>
    <t>IDSSR250036</t>
  </si>
  <si>
    <t>IDSSR250037</t>
  </si>
  <si>
    <t>IDSSR250038</t>
  </si>
  <si>
    <t>IDSSR250039</t>
  </si>
  <si>
    <t>IDSSR250040</t>
  </si>
  <si>
    <t>IDSSR250041</t>
  </si>
  <si>
    <t>IDSSR250042</t>
  </si>
  <si>
    <t>IDSSR250043</t>
  </si>
  <si>
    <t>IDSSR250044</t>
  </si>
  <si>
    <t>IDSSR250045</t>
  </si>
  <si>
    <t>IDSSR250046</t>
  </si>
  <si>
    <t>IDSSR250047</t>
  </si>
  <si>
    <t>IDSSR250048</t>
  </si>
  <si>
    <t>IDSSR250049</t>
  </si>
  <si>
    <t>IDSSR250050</t>
  </si>
  <si>
    <t>IDSSR250051</t>
  </si>
  <si>
    <t>IDSSR250052</t>
  </si>
  <si>
    <t>IDSSR250053</t>
  </si>
  <si>
    <t>IDSSR250054</t>
  </si>
  <si>
    <t>IDSSR250055</t>
  </si>
  <si>
    <t>IDSSR250056</t>
  </si>
  <si>
    <t>IDSSR250057</t>
  </si>
  <si>
    <t>IDSSR250058</t>
  </si>
  <si>
    <t>IDSSR250059</t>
  </si>
  <si>
    <t>VN 3/2025</t>
  </si>
  <si>
    <t>IDSSR250060</t>
  </si>
  <si>
    <t>IDSSR250061</t>
  </si>
  <si>
    <t>IDSSR250062</t>
  </si>
  <si>
    <t>IDSSR250063</t>
  </si>
  <si>
    <t>IDSSR250064</t>
  </si>
  <si>
    <t>IDSSR250065</t>
  </si>
  <si>
    <t>IDSSR250066</t>
  </si>
  <si>
    <t>IDSSR250067</t>
  </si>
  <si>
    <t>IDSSR250068</t>
  </si>
  <si>
    <t>BU18-003-151</t>
  </si>
  <si>
    <t>BU18-003-152</t>
  </si>
  <si>
    <t>BU18-003-153</t>
  </si>
  <si>
    <t>BU18-003-154</t>
  </si>
  <si>
    <t>BU18-003-155</t>
  </si>
  <si>
    <t>IDsS250005</t>
  </si>
  <si>
    <t>55% zamestnávateľ 3/2025 1130 ks</t>
  </si>
  <si>
    <t>IDsS250006</t>
  </si>
  <si>
    <t>55% zamestnávateľ 3/2025 20ks - 8%</t>
  </si>
  <si>
    <t>IDvS250003</t>
  </si>
  <si>
    <t>BU17-003-004</t>
  </si>
  <si>
    <t>IDSSR250069</t>
  </si>
  <si>
    <t>IDSSR250070</t>
  </si>
  <si>
    <t>IDSSR250071</t>
  </si>
  <si>
    <t>IDSSR250072</t>
  </si>
  <si>
    <t>IDSSR250073</t>
  </si>
  <si>
    <t>IDSSR250074</t>
  </si>
  <si>
    <t>IDSSR250075</t>
  </si>
  <si>
    <t>IDSSR250076</t>
  </si>
  <si>
    <t>IDSSR250077</t>
  </si>
  <si>
    <t>IDSSR250078</t>
  </si>
  <si>
    <t>IDSSR250079</t>
  </si>
  <si>
    <t>IDSSR250080</t>
  </si>
  <si>
    <t>IDSSR250081</t>
  </si>
  <si>
    <t>IDSSR250082</t>
  </si>
  <si>
    <t>IDSSR250083</t>
  </si>
  <si>
    <t>IDSSR250084</t>
  </si>
  <si>
    <t>IDSSR250085</t>
  </si>
  <si>
    <t>IDSSR250086</t>
  </si>
  <si>
    <t>IDSSR250087</t>
  </si>
  <si>
    <t>IDSSR250088</t>
  </si>
  <si>
    <t>IDSSR250089</t>
  </si>
  <si>
    <t>IDSSR250090</t>
  </si>
  <si>
    <t>IDSSR250091</t>
  </si>
  <si>
    <t>IDSSR250092</t>
  </si>
  <si>
    <t>IDSSR250093</t>
  </si>
  <si>
    <t>VN 4/2025</t>
  </si>
  <si>
    <t>BU18-004-135</t>
  </si>
  <si>
    <t>BU18-004-136</t>
  </si>
  <si>
    <t>BU18-004-137</t>
  </si>
  <si>
    <t>IDsS250007</t>
  </si>
  <si>
    <t>55% zamestnávateľ 4/2025 1105 ks</t>
  </si>
  <si>
    <t>IDsS250008</t>
  </si>
  <si>
    <t>55% zamestnávateľ 4/2025 20ks - 8%</t>
  </si>
  <si>
    <t>IDvS250004</t>
  </si>
  <si>
    <t>BU17-004-006</t>
  </si>
  <si>
    <t>BU17-004-007</t>
  </si>
  <si>
    <t>IDSSR250094</t>
  </si>
  <si>
    <t>CP 4/2025</t>
  </si>
  <si>
    <t>IDSSR250095</t>
  </si>
  <si>
    <t>IDSSR250096</t>
  </si>
  <si>
    <t>IDSSR250097</t>
  </si>
  <si>
    <t>IDSSR250098</t>
  </si>
  <si>
    <t>IDSSR250099</t>
  </si>
  <si>
    <t>IDSSR250100</t>
  </si>
  <si>
    <t>IDSSR250101</t>
  </si>
  <si>
    <t>IDSSR250102</t>
  </si>
  <si>
    <t>IDSSR250103</t>
  </si>
  <si>
    <t>IDSSR250104</t>
  </si>
  <si>
    <t>IDSSR250105</t>
  </si>
  <si>
    <t>IDSSR250106</t>
  </si>
  <si>
    <t>IDSSR250107</t>
  </si>
  <si>
    <t>IDSSR250108</t>
  </si>
  <si>
    <t>IDSSR250109</t>
  </si>
  <si>
    <t>IDSSR250110</t>
  </si>
  <si>
    <t>IDSSR250111</t>
  </si>
  <si>
    <t>IDSSR250112</t>
  </si>
  <si>
    <t>IDSSR250113</t>
  </si>
  <si>
    <t>IDSSR250114</t>
  </si>
  <si>
    <t>IDSSR250115</t>
  </si>
  <si>
    <t>IDSSR250116</t>
  </si>
  <si>
    <t>IDSSR250117</t>
  </si>
  <si>
    <t>IDSSR250118</t>
  </si>
  <si>
    <t>IDSSR250119</t>
  </si>
  <si>
    <t>BU18-005-121</t>
  </si>
  <si>
    <t>BU18-005-122</t>
  </si>
  <si>
    <t>BU18-005-123</t>
  </si>
  <si>
    <t>BU18-005-124</t>
  </si>
  <si>
    <t>BU17-005-004</t>
  </si>
  <si>
    <t>IDsS250009</t>
  </si>
  <si>
    <t>55% zamestnávateľ 5/2025 1091 ks</t>
  </si>
  <si>
    <t>IDsS250010</t>
  </si>
  <si>
    <t>55% zamestnávateľ 5/2025 20ks - 8%</t>
  </si>
  <si>
    <t>IDvS250005</t>
  </si>
  <si>
    <t>IDSSR250120</t>
  </si>
  <si>
    <t>CP 5/2025</t>
  </si>
  <si>
    <t>BU18-006-096</t>
  </si>
  <si>
    <t>BU18-006-097</t>
  </si>
  <si>
    <t>BU18-006-098</t>
  </si>
  <si>
    <t>BU18-006-099</t>
  </si>
  <si>
    <t>BU17-006-004</t>
  </si>
  <si>
    <t>IDsS250011</t>
  </si>
  <si>
    <t>55% zamestnávateľ 6/2025 1216 ks</t>
  </si>
  <si>
    <t>IDsS250012</t>
  </si>
  <si>
    <t>55% zamestnávateľ 6/2025 20ks - 8%</t>
  </si>
  <si>
    <t>IDvS250006</t>
  </si>
  <si>
    <t>30250284</t>
  </si>
  <si>
    <t>0601825</t>
  </si>
  <si>
    <t>30.07.2025</t>
  </si>
  <si>
    <t>Hráčsky puk 200ks - MS Dolný Kubín parahokej ženy</t>
  </si>
  <si>
    <t>45985006</t>
  </si>
  <si>
    <t>FORDIS s. r. o.</t>
  </si>
  <si>
    <t>30250292</t>
  </si>
  <si>
    <t>20250751</t>
  </si>
  <si>
    <t>46631542</t>
  </si>
  <si>
    <t>ARNOLD s.r.o.</t>
  </si>
  <si>
    <t>medaily - MS Dolný Kubín parahokej ženy 2025</t>
  </si>
  <si>
    <t>30250305</t>
  </si>
  <si>
    <t>10254616</t>
  </si>
  <si>
    <t>30250333</t>
  </si>
  <si>
    <t>0800425</t>
  </si>
  <si>
    <t>30250334</t>
  </si>
  <si>
    <t>25O2304256</t>
  </si>
  <si>
    <t>ventilator 6ks, zimný štadion D.Kubín ME parahokej ženy</t>
  </si>
  <si>
    <t>46655131</t>
  </si>
  <si>
    <t>DALAP s. r. o.</t>
  </si>
  <si>
    <t>30250338</t>
  </si>
  <si>
    <t>251502440</t>
  </si>
  <si>
    <t>uteráky k MS parahokej žien</t>
  </si>
  <si>
    <t>30250339</t>
  </si>
  <si>
    <t>251502441</t>
  </si>
  <si>
    <t>fľašky k MS parahokej žien</t>
  </si>
  <si>
    <t>30250340</t>
  </si>
  <si>
    <t>251502442</t>
  </si>
  <si>
    <t>šnúrky na krk k MS parahokej žien</t>
  </si>
  <si>
    <t>30250354</t>
  </si>
  <si>
    <t>2500257</t>
  </si>
  <si>
    <t>50739115</t>
  </si>
  <si>
    <t>Penzión Marína, s. r. o.</t>
  </si>
  <si>
    <t>30250365</t>
  </si>
  <si>
    <t>250406</t>
  </si>
  <si>
    <t>pranie dresov a športového oblečenia WPIH</t>
  </si>
  <si>
    <t>36432288</t>
  </si>
  <si>
    <t>cata-REAL, s.r.o.</t>
  </si>
  <si>
    <t>30250368</t>
  </si>
  <si>
    <t>25436</t>
  </si>
  <si>
    <t>30250370</t>
  </si>
  <si>
    <t>Fotoslužby počas MS žien v parahokeji 24-31.8.2025</t>
  </si>
  <si>
    <t>30250371</t>
  </si>
  <si>
    <t>36403431</t>
  </si>
  <si>
    <t>ARRIVA Liorbus, a.s.</t>
  </si>
  <si>
    <t>30250386</t>
  </si>
  <si>
    <t>250100114</t>
  </si>
  <si>
    <t>45870985</t>
  </si>
  <si>
    <t>JK TRANS SK, s.r.o</t>
  </si>
  <si>
    <t>30250391</t>
  </si>
  <si>
    <t>20250901</t>
  </si>
  <si>
    <t>Produkčné a materiálno-technické zabezpečenie - WPIH</t>
  </si>
  <si>
    <t>30250402</t>
  </si>
  <si>
    <t>250000745</t>
  </si>
  <si>
    <t>19.09.2025</t>
  </si>
  <si>
    <t>36399493</t>
  </si>
  <si>
    <t>DSI DATA, a. s.</t>
  </si>
  <si>
    <t>30250403</t>
  </si>
  <si>
    <t>2025105</t>
  </si>
  <si>
    <t>46275096</t>
  </si>
  <si>
    <t>Kaštieľ Kubínyi s.r.o.</t>
  </si>
  <si>
    <t>30250469</t>
  </si>
  <si>
    <t>20251067</t>
  </si>
  <si>
    <t>13.10.2025</t>
  </si>
  <si>
    <t>wifi extender pre MS parahokej žien D.Kubín</t>
  </si>
  <si>
    <t>náklady WPIH staff</t>
  </si>
  <si>
    <t>strava a pitný režim počas VV SPV 14.3.2025</t>
  </si>
  <si>
    <t>spoluorganizovanie kongresu vrátane pokrytia nákladov na prenájom kongresových priestorov</t>
  </si>
  <si>
    <t>Oficiálne prijatie výpravy PH Pariz, 12.9.2024 - ubytovanie M. Pavlík</t>
  </si>
  <si>
    <t>Oficiálne prijatie výpravy PH Pariz, 12.9.2024 - ubytovanie V. Trnka</t>
  </si>
  <si>
    <t xml:space="preserve">poplatok za službu 04/2025 za stravenky pre zamestnancov </t>
  </si>
  <si>
    <t>Technické zabezpečenie počas Majstrovstvá SR v tlaku na lavičke, 12.04.2025, MIchalovce</t>
  </si>
  <si>
    <t>Ubytovanie, Zraz športovcov tlak na lavičke Majstrovstvá SR, 10-12.4.2025, Michalovce 8osôb</t>
  </si>
  <si>
    <t>poplatok za službu za stravenky pre zamestnancov 04/2025</t>
  </si>
  <si>
    <t>technické zabezpečenei prijatie prezidenta SR a výpravy PH Paríž</t>
  </si>
  <si>
    <t>trenerske sluzby para swim cup 25-26.4.2025</t>
  </si>
  <si>
    <t>poplatok za službu za stravenky zamestnancov 04/2025</t>
  </si>
  <si>
    <t>poplatok za službu za stravenky zamestncov 04/2025</t>
  </si>
  <si>
    <t>poplatok za službu za vydanie karty stravovacej</t>
  </si>
  <si>
    <t>letenky prípravné zápasy Oslo 19 osôb 1.5-4.5.2025, parahokej</t>
  </si>
  <si>
    <t>letenky Majstrovstvá sveta, Thajsko 2 osoby 12 - 29.9.2025, paraplávanie</t>
  </si>
  <si>
    <t>ubytovanie sústredenie parahokej, 11-13.5.2025, parahokej Piešťany</t>
  </si>
  <si>
    <t>Ubytovanie, Svetový pohárv paratlaku na lavičke, Čína, Beijing</t>
  </si>
  <si>
    <t>Poplatok za športové podujatie, 20 osôb, paraatletika</t>
  </si>
  <si>
    <t>Ubytovanie, tréningový kemp Jesshein Nórsko 1-4.5.2025, parahokej</t>
  </si>
  <si>
    <t>účastnicky poplatok Valné zhromaždenie IPC 3 osoby, 24.-27.09.2025, Seoul, Korea</t>
  </si>
  <si>
    <t>trénerské služby para streľba 01 - 04 2025, parastreľba</t>
  </si>
  <si>
    <t>školenie Copilot, Bratislva, 4 osoby, 6.6.2025</t>
  </si>
  <si>
    <t>poplatok za službu stravenky pre zamestnancov</t>
  </si>
  <si>
    <t>preprava Dolný Kubín - viedenske letisko, 21.05.-02.06.2025 parahokej</t>
  </si>
  <si>
    <t>trénerské služby za podujatie MCR Plzen 2025 6 - 8.6.2025, paraplávanie</t>
  </si>
  <si>
    <t>ubytovanie a strava Výkonný výbor SPV, 3.6.2025, Bratislava</t>
  </si>
  <si>
    <t>prenajom konferenčnej miestnosti, Výkonný výbor SPV, 3.6.2025, Bratislava</t>
  </si>
  <si>
    <t>občerstvenie, Výkonný výbor SPV, 3.6.2025, Bratislava</t>
  </si>
  <si>
    <t>konferencia "Psychológia v športe - o rozvoji trénera", 28.05.2025, Bratislava</t>
  </si>
  <si>
    <t>štartovné a ubytovanie Grand Prix Olomouc, 2.-03.07.2025, paraatletika</t>
  </si>
  <si>
    <t>technické zabezpečenie Paráda 2025, 07.06.2025, Piešťany</t>
  </si>
  <si>
    <t>doprava na 33.Valné zhromaždenie SPV</t>
  </si>
  <si>
    <t>Prenájom vozidla Hľadáme talenty 13 dní, BT568DA, 18.-21.02.2025, 02.-08.06.2025, 12.-13.06.2025, mládež</t>
  </si>
  <si>
    <t>štartovné na CZECH Open, Olomouc a  za medzinárodnú klasifikáciu paraatletika</t>
  </si>
  <si>
    <t>preprava vieden letisko 3 osoby, 01.-05.05.2025, paraplávanie</t>
  </si>
  <si>
    <t>poplatok za službu stravenky zamestnancov 07/2025</t>
  </si>
  <si>
    <t>prenajom konstrukcie Radovan Kafuman day Partizánske</t>
  </si>
  <si>
    <t>trénerské služby Zagreb Open 10-12.7.2025, paraplávanie</t>
  </si>
  <si>
    <t>Organizačné práce na športových podujatiach pre mládež 2Q 2025</t>
  </si>
  <si>
    <t>poplatok za službu za stravenky zamestnancov</t>
  </si>
  <si>
    <t>Letenky, Európsky hry mládeže Viedeň-Istanbul-Videň, 21.-28.07.2025, paraplávanie</t>
  </si>
  <si>
    <t>Trénerské práce počas EPYG 2025, 21.-28.7.2025, paraplávanie</t>
  </si>
  <si>
    <t>ubytovanie  Zagreb Open 2025, plávanie 10-11.7.2025 Zagreb, Chorvátsko</t>
  </si>
  <si>
    <t>ubytovanie so stravou 1.-5.5.2025 počas SP v Paríži, Francúzsko - K.Petrikovičová, paraplávanie</t>
  </si>
  <si>
    <t>tréningová príprava mládež 07/2025</t>
  </si>
  <si>
    <t>trénerské služby 6-7/2025, parastreľba</t>
  </si>
  <si>
    <t>letenky Majstrovstvá sveta v paratlaku na lavičke, Káhira, 8-18.10.2025 5 osob</t>
  </si>
  <si>
    <t>Overenie identifikácie konečného užívateľa výhod v registri partnerov verejného sektora, právne služby</t>
  </si>
  <si>
    <t>Ubytovanie počas sústredenia 12 - 13.8.2025, Poprad 2 osoby, tlak na lavičke</t>
  </si>
  <si>
    <t>štartovné SP Lonato Taliansko, 4-14.7.2025</t>
  </si>
  <si>
    <t>medaile pre Handi OPEN, paraatletika</t>
  </si>
  <si>
    <t>trénerské služby 11-16.8.2025 sústredenie Šamorín, paraplávanie</t>
  </si>
  <si>
    <t>poplatok za službu stravne lístky zamestnancov 09/2025</t>
  </si>
  <si>
    <t>trénerské služby 18-23.8.2025, paraplávanie</t>
  </si>
  <si>
    <t>letenky, Svetový pohár parastreľba, 26.10.-1.11.2025 Abu Dhabi, Al Ain 2 osoby</t>
  </si>
  <si>
    <t>štartovné Majstrovstvá sveta, New Delhi 8 osôb, 27.9.-5.10.2025</t>
  </si>
  <si>
    <t>štartovné Majstrovstvá sveta New Delhi 8 osôb, paraatletika, 27.9.-05.10.2025</t>
  </si>
  <si>
    <t>ubytovanie Marína WPIH, Majstrovstvá sveta žien v parahokeji 23.8.-1.9.202</t>
  </si>
  <si>
    <t>letenky do New Delhi na Majstrovstvá sveta v paraatletike, 25.9-5.10.2025, 7os</t>
  </si>
  <si>
    <t>ubytovanie WPIH staff MS ženy 22 - 1.9.2025, Dolný Kubín, parahokej</t>
  </si>
  <si>
    <t>preprava WPIH dolny Kubin 22-1.9.2025, parahokej</t>
  </si>
  <si>
    <t>preprava Krakow- Dolny Kubin WPIH, 20.08.-01.09.2025, MS v parahokeji žien</t>
  </si>
  <si>
    <t>poskytnutie internetu počas MS žien Dolný Kubín</t>
  </si>
  <si>
    <t>organizovanie Handi Open 2025,16.08.2028, Banská Bystrica</t>
  </si>
  <si>
    <t>ubytovanie 31.8-1.9.2025 Parsons WPIH, Vyšný Kubín</t>
  </si>
  <si>
    <t>letenky 6 osôb 16-25.11.2025 VIE-BANGKOK-VIE, účasť parastrelcov na World Ability sport Games</t>
  </si>
  <si>
    <t>letenky 2 osoby 23.10.-5.11.2025 VIE-Dubai-VIE, Svetový Pohár Al Ain v parastreľbe</t>
  </si>
  <si>
    <t>ubytovanie 12 osôb 13-17.9.2025, projekt Hľadáme talenty, Kežmarok</t>
  </si>
  <si>
    <t>letenky 4 osoby 22-29.9.2025 Valné zhromaždenie IPC v Seoule</t>
  </si>
  <si>
    <t>poplatok za službu stravné pre zamestnancov 10/2025</t>
  </si>
  <si>
    <t>tréningové služby 08 2025, parastreľba</t>
  </si>
  <si>
    <t>sústredenie paraplávanie Šamorín 11-16.8 a 18.23.8.2025</t>
  </si>
  <si>
    <t>moderovanie stretnutie prezident IPC, 2.9.2025, Piešťany</t>
  </si>
  <si>
    <t>doplnky výživy, parahokej</t>
  </si>
  <si>
    <t>ubytovanie počas sústredenia, Dolný Kubín,  22 - 23.9.2025 parahokej</t>
  </si>
  <si>
    <t>Prenájom športovej haly Ružomberok - parahokej</t>
  </si>
  <si>
    <t>Služby šport.odborníka:pomocný a servisný personál 01-06/2025, parahokej</t>
  </si>
  <si>
    <t>Služby šport.odborníka: tréner  1-6/2025, parahokej</t>
  </si>
  <si>
    <t>trénerské služby  1-6/2025, parahokej</t>
  </si>
  <si>
    <t>Prenájom ľadovej plochy 2/2025, parahokej</t>
  </si>
  <si>
    <t>letenky kvalifikácia v parahokeji, Oslo 02-11.11.2025</t>
  </si>
  <si>
    <t>účastnícky poplatok a ubytovanie na World ability sport games,parastreľba,17.-24.11.2025 6 osôb</t>
  </si>
  <si>
    <t>ubytovanie hladame talenty, Košice, 5. -10.10.2025</t>
  </si>
  <si>
    <t>Preprava osôb, 12.-29.09.2025, paraplávanie, 3os.</t>
  </si>
  <si>
    <t>Ubytovanie, prenájom miestnosti počas stretnutia tímu ZPH Milano-Cortina 10.10.2025, Piešťany</t>
  </si>
  <si>
    <t>moderovanie stretnutie prezident IPC ukončenie výstavy 30 rokov založenia SPV, 17.10.2025</t>
  </si>
  <si>
    <t>trénerské služby 25.10.2025, paraplávanie</t>
  </si>
  <si>
    <t>poplatok za službu za stravné lístky 10/2025</t>
  </si>
  <si>
    <t>trénerské služby 10 2025, paraplávanie</t>
  </si>
  <si>
    <t>trénerské služby 09 2025, parastreľba</t>
  </si>
  <si>
    <t>letenky Vieden Szcecin 27 - 30.11.2025</t>
  </si>
  <si>
    <t>letenky Vieden Szcecin 27 - 30.11.2025, paraplávanie</t>
  </si>
  <si>
    <t>letenky 1 osoba Krakow - Oslo 8.11.2025, parahokej</t>
  </si>
  <si>
    <t>ubytovanie parahokej 6-28.10.2025, Dolný Kubín, parahokej</t>
  </si>
  <si>
    <t>tréninngové sústredenie kemp lukostrelba, 13.-16.09.2025, Kežmarok</t>
  </si>
  <si>
    <t>off-road koleso, vrateane rychloupniacej osky. Duse, paraatletika</t>
  </si>
  <si>
    <t>strelivo rws22lr, parastreľba</t>
  </si>
  <si>
    <t>ubytovanie kemp hladame talenty 9 - 14.11.2025, Žilina, 7 osôb</t>
  </si>
  <si>
    <t>ubytovanie Hladame taletny 11-14.11.2025, Žilina</t>
  </si>
  <si>
    <t>prenájom vozidla 14-16.11.2025, tlak na lavičke</t>
  </si>
  <si>
    <t>športový materiál, medicinbal 12ks, paraatletika</t>
  </si>
  <si>
    <t>doprava parahokej Dolny Kubin - Krakow a spat, 02.-11.11.2025, parahokej</t>
  </si>
  <si>
    <t>gymstick modrý, paraatletika</t>
  </si>
  <si>
    <t>vrhačská platňa s podstavcom, paraatletika</t>
  </si>
  <si>
    <t>nastaviteľná pažba, parastreľba</t>
  </si>
  <si>
    <t>sústredenie paralezcov - prenajom športoviska 9 -14.11.2025, Žilina</t>
  </si>
  <si>
    <t>ubytovanie počas ME v parastreľbe, 30.09.-08.10.2025, Osijek, Chorvátsko</t>
  </si>
  <si>
    <t>stravovanie deti hladame talenty 10-14.11.2025, Žilina</t>
  </si>
  <si>
    <t>brnenský para drak, Brno, Česká republika, startovné, ubytovanie, paraplávanie</t>
  </si>
  <si>
    <t>oštep 3ks, posilnovacie lano, sada expanderov, disk 2ls, paraatletika</t>
  </si>
  <si>
    <t>káva, občerstvenie, zasadnutie Výkonný výbor SPV, 14.11.2025 Bratislava</t>
  </si>
  <si>
    <t>prenajom konferenčnej miestnosti, zasadnutie výkonný výbor SPV, 14.11.2025, Bratislava</t>
  </si>
  <si>
    <t>ubytovanie a strava, zasadnutie VV SPV 14.11.2025, Bratislava</t>
  </si>
  <si>
    <t>poplatok za službu stravné lístky 12/2025</t>
  </si>
  <si>
    <t>ubytovanie počas sústredení parahokeja, 17 -28.11 a 24.11-25.11.2025, Dolný Kubín</t>
  </si>
  <si>
    <t>fotograficke služby Hľadáme talenty</t>
  </si>
  <si>
    <t>účasť paraplavcov – Winter Polish Open 2025, Szczecin</t>
  </si>
  <si>
    <t>trénerské služby 11 2025, paraplávanie</t>
  </si>
  <si>
    <t>športova lekarska prehliadka, paraplávanie</t>
  </si>
  <si>
    <t>štartovné 3 športoci 4 RT, Strahovské šprinty 13.12.2025, paraplávanie</t>
  </si>
  <si>
    <t>trénerské služby 27.-30.11. 2025, paraplávanie</t>
  </si>
  <si>
    <t>Preprava osôb Jarovce - Schwechat, paraplávanie 3 os, 27.11.-30.11.2025</t>
  </si>
  <si>
    <t>parkovné počas podujatia 30 rokov SPV, 28.11.-29.11.2025, Bratislava</t>
  </si>
  <si>
    <t>prenájom priestorov a strava počas podujatia 30 rokov SPV, 28.11.-29.11.2025, Bratislava</t>
  </si>
  <si>
    <t>strava, ubytovanie počas podujatia 30 rokov SPV, 28.11.-29.11.2025, Bratislava</t>
  </si>
  <si>
    <t>štartovné AMIR Doha Cup Grand prix 5 - 13.2.2026, parastreľba</t>
  </si>
  <si>
    <t>trénerské služby 1 -16.12.2025, paraplávanie</t>
  </si>
  <si>
    <t>poplatok za službu za stravenky</t>
  </si>
  <si>
    <t>sústredenie paraplavcov v Thajsku pred MS v Singapure, 13.-18.9.2025</t>
  </si>
  <si>
    <t>kurzový rozdiel sústredenie paraplavcov v Thajsku pred MS v Singapure, 13.-18.9.2025</t>
  </si>
  <si>
    <t>kurzový rozdiel ChatGPT Team Subscription) 13.6.-13.7.2025</t>
  </si>
  <si>
    <t>kurzový rozdiel softvér na spracovanie zápisnic 9.7.25-9.7.2026</t>
  </si>
  <si>
    <t>kurzový rozdiel ChatGPT Team Subscription) 13.5.-13.6.2025</t>
  </si>
  <si>
    <t>kurzový rozdiel ChatGPT Team Subscription) 13.4.-13.5.2025</t>
  </si>
  <si>
    <t>kurzový rozdiel štartovné MČR 2025</t>
  </si>
  <si>
    <t>kurzový rozdiel ChatGPT Team Subscription) 13.7.-13.8.2025</t>
  </si>
  <si>
    <t>kurzový rozdiel ubytovanie MS Singapur paraplávanie 18-28.9.2025</t>
  </si>
  <si>
    <t>kurzový rozdiel EPC poplatok za účasť na VZ</t>
  </si>
  <si>
    <t>kurzový rozdiel</t>
  </si>
  <si>
    <t>kurzový rozdiel ChatGPT Team Subscription) 13.8.-13.9.2025</t>
  </si>
  <si>
    <t>Svetový pohár Al Aine ubytovanie 27.10.-1.11.2025</t>
  </si>
  <si>
    <t>Svetový pohár Al Aine ubytovanie, 24.10.-05.11.2025</t>
  </si>
  <si>
    <t>ubytovanie kvalifikačný trunaj Norsko, 2 - 11.11.2025, parahokej</t>
  </si>
  <si>
    <t>ubytovanie Doha Cup para trap, Qatar</t>
  </si>
  <si>
    <t>kurzový rozdiely</t>
  </si>
  <si>
    <t>voda do ostrekovača BT898CR 01/2025</t>
  </si>
  <si>
    <t>PHM BT898CR 01/2025</t>
  </si>
  <si>
    <t>parkovné BT898CR 01/2025</t>
  </si>
  <si>
    <t>umytie BT898CR 01/2025</t>
  </si>
  <si>
    <t>ubytovanie 3 noci, 1 osoba 24-27.3.2025 - príprava PH Milano, 1 os</t>
  </si>
  <si>
    <t>city tax  3 noci, 1 osoba 24-27.3.2025 - príprava PH Milano, 1 os</t>
  </si>
  <si>
    <t>cestovné 400km,Náklady počas konferencie Allianz, Žilina, 5.2.2025</t>
  </si>
  <si>
    <t>PHM BT898CR 03/2025</t>
  </si>
  <si>
    <t>parkovné BT898CR 03/2025</t>
  </si>
  <si>
    <t>umytie BT898CR 03/2025</t>
  </si>
  <si>
    <t>cestovné 970km, Náklady počas zabezpečenia M-SR v tlaku na lavičke, Michalovce, 12.-14.03.2025</t>
  </si>
  <si>
    <t>PHM BL747XM t 1.2.-15.3.2025</t>
  </si>
  <si>
    <t>náklady na taxi CDM seminár Taliansko, Miláno, SC T.Varga, V.Kadaši, M.Čambal, 24.-27.03.2025</t>
  </si>
  <si>
    <t>city tax  3 noci, 1 osoba 24-27.3.2025 - príprava PH Milano, M.Čambal</t>
  </si>
  <si>
    <t>cestovné 880km Zasadnutie VV SPV, 14.03.2025, Bratislava</t>
  </si>
  <si>
    <t>PHM AA025MX 03/2025</t>
  </si>
  <si>
    <t>náklady sekretariát - notárske poplatky 04/2025</t>
  </si>
  <si>
    <t>náklady sekretariát - poštovné 04/2025</t>
  </si>
  <si>
    <t>PHM BL747XM 16.03.2025-16.04.2025</t>
  </si>
  <si>
    <t>PHM AA025MX 03-04/2025</t>
  </si>
  <si>
    <t>PHM BT898CR 04/2025</t>
  </si>
  <si>
    <t>cestovné 1010km zrazu pretekárov tlaku na lavičke, Michalovce, 10.-12.4.2025</t>
  </si>
  <si>
    <t>PHM AA025MX 04/2025</t>
  </si>
  <si>
    <t>PHM BT326ET 03-04/2025</t>
  </si>
  <si>
    <t>diéty CDM Seminár, Miláno, Taliansko, 24.3.-27.3.2025, 3os</t>
  </si>
  <si>
    <t>náklady na sekretariát 4-5/2025poštovné</t>
  </si>
  <si>
    <t>PHM BT898CR 05/2025</t>
  </si>
  <si>
    <t>parkovné 05/2025</t>
  </si>
  <si>
    <t>parkovné 04-05/2025</t>
  </si>
  <si>
    <t>PHM AA025MX 04-05/2025</t>
  </si>
  <si>
    <t>cestovné 292km  kontrolná komisie SPV, Bratislava, 29.04.2025</t>
  </si>
  <si>
    <t>cestovné náklady počas G4D workshop, Lodnýn, Veľká Británia, 14.-15.5.2025</t>
  </si>
  <si>
    <t>diéty počas G4D workshop, Lodnýn, Veľká Británia, 14.-15.5.2025</t>
  </si>
  <si>
    <t>eta application  poplatok počas G4D workshop, Lodnýn, Veľká Británia, 14.-15.5.2025</t>
  </si>
  <si>
    <t>ubytovanie počas G4D workshop, Lodnýn, Veľká Británia, 14.-15.5.2025</t>
  </si>
  <si>
    <t>PHM prenajaté MV ford Transit Custom počas Hľadáme talenty Dolný Kubín, 17.-21.2.2025 PVÚ 27</t>
  </si>
  <si>
    <t>cestovné 880km Zasadnutie VV SPV, 03.06.2025, Bratislava</t>
  </si>
  <si>
    <t>cestovné 590km Náklady počas Festival Paráda 2025, Piešťany, 7.6.2025</t>
  </si>
  <si>
    <t>poštovné poplatky 05/2025</t>
  </si>
  <si>
    <t>PHM BL747XM 17.04.2025-16.06.2025</t>
  </si>
  <si>
    <t>PHM AA025MX 05-06/2025</t>
  </si>
  <si>
    <t>PHM BT898CR 06/2025</t>
  </si>
  <si>
    <t>osobné tréningy TP 03/2025</t>
  </si>
  <si>
    <t>parkovné Sauer  Remchinge, Karlsruhe, DE TP 03/2025</t>
  </si>
  <si>
    <t>ubytovanie Sauer  Remchinge, Karlsruhe, DE TP 03/2025</t>
  </si>
  <si>
    <t>cestovné 1840km Sauer  Remchinge, Karlsruhe, DE TP 03/2025</t>
  </si>
  <si>
    <t>športový materiál strelecká rukavica TP 03/2025</t>
  </si>
  <si>
    <t>cestovné počas Šporových hier Kováčová, 12.-13.6.2025</t>
  </si>
  <si>
    <t>cestovné 1226km počas Paráda 2025, 7.7.2025, Piešťany</t>
  </si>
  <si>
    <t>parkovné AA025MX 06/2025</t>
  </si>
  <si>
    <t>cestovné 388km  športové hry Kováčová, 13.06.2025</t>
  </si>
  <si>
    <t>PHM BT898CR 07/2025</t>
  </si>
  <si>
    <t>poštovné 06-07/2025</t>
  </si>
  <si>
    <t>športové okuliare TP 03/2025</t>
  </si>
  <si>
    <t>doplnky výživy - bio jačmeň, arginín, amino BCAA, glutamín, TP 03/2025</t>
  </si>
  <si>
    <t>cestovné 1670km TP V.Tatry, Palárikovo TP 03/2025</t>
  </si>
  <si>
    <t>masáže TP 03/2025</t>
  </si>
  <si>
    <t>doplnky výživy TP 04/2025</t>
  </si>
  <si>
    <t>cestovné 2128km TP V.Tatry, Palárikovo TP 04/2025</t>
  </si>
  <si>
    <t>štartovné Pardubice, Olomouc preteky TP 04/2025</t>
  </si>
  <si>
    <t>masáže TP 04/2025</t>
  </si>
  <si>
    <t>športová prehliadka TP 04/2025</t>
  </si>
  <si>
    <t>Prenájom miestnosti a strava, 13.02.2025, Bratislava, 30 rokov založenia SPV</t>
  </si>
  <si>
    <t>cestovné 3138km TP V.Tatry, Palárikovo TP 01/2025</t>
  </si>
  <si>
    <t>doplnky výživy - bio jačmeň, lacto free, arginín, glutamín, TP 01/2025</t>
  </si>
  <si>
    <t>masáže TP 01/2025</t>
  </si>
  <si>
    <t>doplnky výživy TP 06/2025</t>
  </si>
  <si>
    <t>masáže TP 06/2025</t>
  </si>
  <si>
    <t>cestovné 1320km TP Palárikovo TP 06/2025</t>
  </si>
  <si>
    <t>cestovné 1 100km Nemecko, Mníchov- sústredenie TP 03-04/2025</t>
  </si>
  <si>
    <t>športové oblečenie TP 03-04/2025</t>
  </si>
  <si>
    <t>lekárske vyšetrenie TP 03-04/2025</t>
  </si>
  <si>
    <t>osobné tréningy TP 03-04/2025</t>
  </si>
  <si>
    <t>ubytovanie Nemecko, Mníchov- sústredenie TP 03-04/2025</t>
  </si>
  <si>
    <t>PHM BL747XM Náklady sekretariát 17.06.-15.07.2025</t>
  </si>
  <si>
    <t>spotrebný tovar-nabíjačka na MT samsung Náklady sekretariát 17.06.-15.07.2025</t>
  </si>
  <si>
    <t>diéty Náklady počas Zlatá tretra v paraatletike, Ostrava, ČR, 22.-23.06.2025</t>
  </si>
  <si>
    <t>dialničná známka Náklady počas Zlatá tretra v paraatletike, Ostrava, ČR, 22.-23.06.2025</t>
  </si>
  <si>
    <t>cestovné 212km počas SP v tlaku na lavičke, 18.-25.6.2025, Peking, Čína</t>
  </si>
  <si>
    <t>cestovné 840km  počas českej paraatletickej ligy, Olomouc, ČR, 17.-18.05.2025</t>
  </si>
  <si>
    <t>diéty  počas českej paraatletickej ligy, Olomouc, ČR, 17.-18.05.2025</t>
  </si>
  <si>
    <t>diéty,  počas Veľkej ceny Pardubíc, ČR, paraatletika, 03-04.05.2025</t>
  </si>
  <si>
    <t>cestovné 680km počas Zlatá tretra v paraatletike, Ostrava, ČR, 22.-23.06.2025</t>
  </si>
  <si>
    <t>dialničná známka počas Veľkej ceny Pardubíc, ČR, paraatletika, 03-04.05.2025</t>
  </si>
  <si>
    <t>ubytovanie počas Veľkej ceny Pardubíc, ČR, paraatletika, 03-04.05.2025</t>
  </si>
  <si>
    <t>cestovné 1180km počas Veľkej ceny Pardubíc, ČR, paraatletika, 03-04.05.2025</t>
  </si>
  <si>
    <t>dialničná známka  počas českej paraatletickej ligy, Olomouc, ČR, 17.-18.05.2025</t>
  </si>
  <si>
    <t>cestovné 340km počas VC Zvolen, Sielnica, 30.5.-1.6.2025</t>
  </si>
  <si>
    <t>ubytovanie počas VC Zvolen, Sielnica, 30.5.-1.6.2025</t>
  </si>
  <si>
    <t>diéty počas VC Zvolen, Sielnica, 30.5.-1.6.2025</t>
  </si>
  <si>
    <t>cestovné 872km TP Bratislava TP 3/2025</t>
  </si>
  <si>
    <t>vstupy do športových zariadení TP 3/2025</t>
  </si>
  <si>
    <t>rehabilitačné cvičenia TP 4/2025</t>
  </si>
  <si>
    <t>cestovné 1328km TP Bratislava, Voznica, Lovce TP 4/2025</t>
  </si>
  <si>
    <t>cestovné 816km TP Voznica TP 1/2025</t>
  </si>
  <si>
    <t>masérske služby TP 1/2025</t>
  </si>
  <si>
    <t>vstupy do športových zariadení TP 2/2025</t>
  </si>
  <si>
    <t>masérske služby TP 2/2025</t>
  </si>
  <si>
    <t>cestovné 1336km TP Voznica, Podhájska TP 2/2025</t>
  </si>
  <si>
    <t>pitný režim TP 2/2025</t>
  </si>
  <si>
    <t>doplnky výživy TP 2/2025</t>
  </si>
  <si>
    <t>cestovné 828km TP Voznica, Podhájska TP 3/2025</t>
  </si>
  <si>
    <t>masérske služby TP 3/2025</t>
  </si>
  <si>
    <t>vstupy do športových zariadení TP 4/2025</t>
  </si>
  <si>
    <t>doplnky výživy a lieky TP 4/2025</t>
  </si>
  <si>
    <t>cestovné 756km TP Voznica, Podhájska TP 4/2025</t>
  </si>
  <si>
    <t>cestovné 872km Horné Hámre TP 6/2025</t>
  </si>
  <si>
    <t>pitný režim TP 6/2025</t>
  </si>
  <si>
    <t>masérske služby TP 6/2025</t>
  </si>
  <si>
    <t>ubytovanie počas českej paraatletickej ligy Praha a Veľkej ceny Pardubíc, Česká republika, 02.-05.05.2025</t>
  </si>
  <si>
    <t>cestovné 1280km počas českej paraatletickej ligy Praha a Veľkej ceny Pardubíc, Česká republika, 02.-05.05.2025</t>
  </si>
  <si>
    <t>diéty počas českej paraatletickej ligy Praha a Veľkej ceny Pardubíc, Česká republika, 02.-05.05.2025</t>
  </si>
  <si>
    <t>diaľničná známka počas českej paraatletickej ligy Praha a Veľkej ceny Pardubíc, Česká republika, 02.-05.05.2025</t>
  </si>
  <si>
    <t>štartovné počas českej paraatletickej ligy Praha a Veľkej ceny Pardubíc, Česká republika, 02.-05.05.2025</t>
  </si>
  <si>
    <t>cestovné 1640km TP 5/2025</t>
  </si>
  <si>
    <t>doplnky výživy TP 5/2025</t>
  </si>
  <si>
    <t>cestovné 470 km počas českej paraatletickej ligy Olomomuc, ČR, 18.5.2025</t>
  </si>
  <si>
    <t>dialničné poplatky počas českej paraatletickej ligy Olomomuc, ČR, 18.5.2025</t>
  </si>
  <si>
    <t>štartovné počas českej paraatletickej ligy Olomomuc, ČR, 18.5.2025</t>
  </si>
  <si>
    <t>regenerácia TP 5/2025</t>
  </si>
  <si>
    <t>cestovné 2033km Horné Hámre, Baškovce, Radava, Bratislava TP 5/2025</t>
  </si>
  <si>
    <t>športová lekárska prehliadka TP 5/2025</t>
  </si>
  <si>
    <t>sústredenie Radava - ubytovanie so stravou TP 5/2025</t>
  </si>
  <si>
    <t>masérske služby TP 5/2025</t>
  </si>
  <si>
    <t>prenájom športových priestorov TP 5/2025</t>
  </si>
  <si>
    <t>diaľničná známka počas pretekov Zlatá tretra, Ostrava, ČR, 23.06.2025, paraatletika</t>
  </si>
  <si>
    <t>cestovné 626 km počas pretekov Zlatá tretra, Ostrava, ČR, 23.06.2025, paraatletika</t>
  </si>
  <si>
    <t>športové náčinie - lano TP 6/2025</t>
  </si>
  <si>
    <t>masáže TP 6/2025</t>
  </si>
  <si>
    <t>vstupy do športových zariadení TP 6/2025</t>
  </si>
  <si>
    <t>regenerácia, rehabilitácia TP 6/2025</t>
  </si>
  <si>
    <t>športové oblečenie - tričká TP 6/2025</t>
  </si>
  <si>
    <t>cestovné 2068km  Voznica, Bratislava, Lovce, Kovarce TP 6/2025</t>
  </si>
  <si>
    <t>cestovné 1980km TP Palárikovo TP 05/2025</t>
  </si>
  <si>
    <t>doplnky výživy TP 05/2025</t>
  </si>
  <si>
    <t>masáže TP 05/2025</t>
  </si>
  <si>
    <t>trénerské práce TP 6/2025</t>
  </si>
  <si>
    <t>dialničné poplatky  World Series Swimming, Lignano, Taliansko, 11.-16.03.2025</t>
  </si>
  <si>
    <t>PHM  World Series Swimming, Lignano, Taliansko, 11.-16.03.2025</t>
  </si>
  <si>
    <t>PHM AA025MX 07/2025</t>
  </si>
  <si>
    <t>cestovné 4271km Valné zhromaždenia SPV 21.06.2025 Piešťany</t>
  </si>
  <si>
    <t>cestovné 1440km počas EPYG 2025, 20.-28.07.2025, Kežmarok - Bratislava cestovné</t>
  </si>
  <si>
    <t>cestovné 1228km  počas Miting Fraital, Nemecko 11.-12.07.2025, paraatletika</t>
  </si>
  <si>
    <t>diéty počas CZ Open Olomouc, Česká republika, 04.-06.07.2025 v paraatletike</t>
  </si>
  <si>
    <t>ubytovanie počas CZ Open Olomouc, Česká republika, 04.-06.07.2025 v paraatletike</t>
  </si>
  <si>
    <t>cestovné 530 km počas CZ Open Olomouc, Česká republika, 04.-06.07.2025 v paraatletike</t>
  </si>
  <si>
    <t>štartovné počas CZ Open Olomouc, Česká republika, 04.-06.07.2025 v paraatletike</t>
  </si>
  <si>
    <t>strava Hľadáme talenty leto 2025, Piešťany, 03.-07.06.2025</t>
  </si>
  <si>
    <t>PHM prenajaté MV ford Transit Custom Hľadáme talenty leto 2025, Piešťany, 03.-07.06.2025</t>
  </si>
  <si>
    <t>diéty počas Czechopen Olomouc, Česká republika, 04.-05.07.2025, paraatletika</t>
  </si>
  <si>
    <t>ubytovanie počas Czechopen Olomouc, Česká republika, 04.-05.07.2025, paraatletika</t>
  </si>
  <si>
    <t>dialničná známka počas Czechopen Olomouc, Česká republika, 04.-05.07.2025, paraatletika</t>
  </si>
  <si>
    <t>štartovné počas Czechopen Olomouc, Česká republika, 04.-05.07.2025, paraatletika</t>
  </si>
  <si>
    <t>cestovné 830km počas Czechopen Olomouc, Česká republika, 04.-05.07.2025, paraatletika</t>
  </si>
  <si>
    <t>cestovné 1430km počas Meeting Freital,Nemecko, 11.- 13.7.2025, paraatletika</t>
  </si>
  <si>
    <t>štartovné počas Meeting Freital,Nemecko, 11.- 13.7.2025, paraatletika</t>
  </si>
  <si>
    <t>ubytovanie počas Meeting Freital,Nemecko, 11.- 13.7.2025, paraatletika</t>
  </si>
  <si>
    <t>diéty počas Meeting Freital,Nemecko, 11.- 13.7.2025, paraatletika</t>
  </si>
  <si>
    <t>cestovné 504 km počas CZ Open Olomouc, Česká republika, 04.-06.07.2025 v paraatletike</t>
  </si>
  <si>
    <t>cestovné 354km počas VC Zvolen, Sielnica, 18.-20.07.2025</t>
  </si>
  <si>
    <t>mechanický vozík progeo Exelle  07/2025</t>
  </si>
  <si>
    <t>cestovné 1980km TP Palárikovo  07/2025</t>
  </si>
  <si>
    <t>štartovné Olomouc  07/2025</t>
  </si>
  <si>
    <t>doplnky výživy  07/2025</t>
  </si>
  <si>
    <t>masáže  07/2025</t>
  </si>
  <si>
    <t>cestovné 808km  počas Veľkej ceny Pardubíc, ČR, 03.-04.05/2025, paraatletika</t>
  </si>
  <si>
    <t>ubytovanie  808km  počas Veľkej ceny Pardubíc, ČR, 03.-04.05/2025, paraatletika</t>
  </si>
  <si>
    <t>štartovné  808km  počas Veľkej ceny Pardubíc, ČR, 03.-04.05/2025, paraatletika</t>
  </si>
  <si>
    <t>diéty  808km  počas Veľkej ceny Pardubíc, ČR, 03.-04.05/2025, paraatletika</t>
  </si>
  <si>
    <t>dialničná známka  808km  počas Veľkej ceny Pardubíc, ČR, 03.-04.05/2025, paraatletika</t>
  </si>
  <si>
    <t>nadváha batožiny  MS v parahokeji, Buffalo, USA, 21.05.-02.06.2025, PVÚ:20</t>
  </si>
  <si>
    <t>strava  MS v parahokeji, Buffalo, USA, 21.05.-02.06.2025, PVÚ:20</t>
  </si>
  <si>
    <t>cestovné 490km Tréningová príprava, 01/2025 atletika</t>
  </si>
  <si>
    <t>športový materiál Tréningová príprava, 01/2025 atletika</t>
  </si>
  <si>
    <t>športová obuv Tréningová príprava, 01/2025 atletika</t>
  </si>
  <si>
    <t>masérske služby Tréningová príprava, 01/2025 atletika</t>
  </si>
  <si>
    <t>PHM BL747XM  16.07.-20.08.2025, BL747XM</t>
  </si>
  <si>
    <t>cestovné 950km Tréningová príprava, Michalovce, tlak na lavičke 12.-15.08.2025</t>
  </si>
  <si>
    <t>masérske služby Tréningová príprava, 03/2025 atletika</t>
  </si>
  <si>
    <t>masérske služby Tréningová príprava, 04/2025 atletika</t>
  </si>
  <si>
    <t>cestovné 700km Tréningová príprava, 04/2025 atletika</t>
  </si>
  <si>
    <t>diaľničná známka  počas WPA Womens Grand Prix Olomouc, Česká republika, 02.-04.07.2025, atletika</t>
  </si>
  <si>
    <t>cestovné 750km  počas WPA Womens Grand Prix Olomouc, Česká republika, 02.-04.07.2025, atletika</t>
  </si>
  <si>
    <t>diéty  počas WPA Womens Grand Prix Olomouc, Česká republika, 02.-04.07.2025, atletika</t>
  </si>
  <si>
    <t>diaľničná známka  počas českej paraatletickej ligy Olomouc, ČR, 17.-18.05.2025</t>
  </si>
  <si>
    <t>štartovné  počas českej paraatletickej ligy Olomouc, ČR, 17.-18.05.2025</t>
  </si>
  <si>
    <t>cestovné 750km  počas českej paraatletickej ligy Olomouc, ČR, 17.-18.05.2025</t>
  </si>
  <si>
    <t>diéty  počas českej paraatletickej ligy Olomouc, ČR, 17.-18.05.2025</t>
  </si>
  <si>
    <t>ubytovanie  počas českej paraatletickej ligy Olomouc, ČR, 17.-18.05.2025</t>
  </si>
  <si>
    <t>diaľničná známka  počas veľkej ceny Pardubíc, Česká repbulika, 03.-04.05.2025, paraatletika</t>
  </si>
  <si>
    <t>ubytovanie  počas veľkej ceny Pardubíc, Česká repbulika, 03.-04.05.2025, paraatletika</t>
  </si>
  <si>
    <t>cestovné 1060km  počas veľkej ceny Pardubíc, Česká repbulika, 03.-04.05.2025, paraatletika</t>
  </si>
  <si>
    <t>diéty  počas veľkej ceny Pardubíc, Česká repbulika, 03.-04.05.2025, paraatletika</t>
  </si>
  <si>
    <t>štartovné  počas veľkej ceny Pardubíc, Česká repbulika, 03.-04.05.2025, paraatletika</t>
  </si>
  <si>
    <t>Notárske služby 08/2025</t>
  </si>
  <si>
    <t>Poštovné 08/2025</t>
  </si>
  <si>
    <t>strava počas EPYG 2025, Istanbul, Turecko, 21.-28.07.2025</t>
  </si>
  <si>
    <t>diéty  počas Svetového pohára, Lonato, Taliansko, 08.-14.07.2025</t>
  </si>
  <si>
    <t>cestovné 2174km Horné Hámre, Baškovce TP 7/2025</t>
  </si>
  <si>
    <t>masérske služby TP 7/2025</t>
  </si>
  <si>
    <t>cestovné 400km  počas Handi Open v paraatletike, Banská Bystrica, 16.08.2025</t>
  </si>
  <si>
    <t>lístky na vlak  počas medzinárodnej klasifikácie +chcech open v atletike, Olomouc, ČR, 30.06.-05.07.2025</t>
  </si>
  <si>
    <t>ubytovanie  počas medzinárodnej klasifikácie +chcech open v atletike, Olomouc, ČR, 30.06.-05.07.2025</t>
  </si>
  <si>
    <t>PHM BT898CR 08/2025</t>
  </si>
  <si>
    <t>ubytovanie  počas Handi Open, 15.-16.08.2025, Banská Bystrica, paraatletika</t>
  </si>
  <si>
    <t>cestovné 440km  počas Handi Open, 15.-16.08.2025, Banská Bystrica, paraatletika</t>
  </si>
  <si>
    <t>cestovné 425km  počas WPA Womens Grand Prix Olomouc, ČR, 02.07.2025, paraatletika</t>
  </si>
  <si>
    <t>diéty počas M-ČR Nové Mesto nad Metují, 19.-20.07.2025, paraatletika</t>
  </si>
  <si>
    <t>ubytovanie počas M-ČR Nové Mesto nad Metují, 19.-20.07.2025, paraatletika</t>
  </si>
  <si>
    <t>štartovné počas M-ČR Nové Mesto nad Metují, 19.-20.07.2025, paraatletika</t>
  </si>
  <si>
    <t>diaľničná známka počas M-ČR Nové Mesto nad Metují, 19.-20.07.2025, paraatletika</t>
  </si>
  <si>
    <t>cestovné 1154km počas M-ČR Nové Mesto nad Metují, 19.-20.07.2025, paraatletika</t>
  </si>
  <si>
    <t>diéty  počas I. kola českej paraatletickej ligy a Veľkej ceny mesta Pardubice, 02.-04.05.2025</t>
  </si>
  <si>
    <t>cestovné 1074km počas I. kola českej paraatletickej ligy a Veľkej ceny mesta Pardubice, 02.-04.05.2025</t>
  </si>
  <si>
    <t>diaľničná známka počas I. kola českej paraatletickej ligy a Veľkej ceny mesta Pardubice, 02.-04.05.2025</t>
  </si>
  <si>
    <t>ubytovanie počas I. kola českej paraatletickej ligy a Veľkej ceny mesta Pardubice, 02.-04.05.2025</t>
  </si>
  <si>
    <t>štartovné počas I. kola českej paraatletickej ligy a Veľkej ceny mesta Pardubice, 02.-04.05.2025</t>
  </si>
  <si>
    <t>uvítací koberec pri medailách  MS parahokej žien D.Kubín</t>
  </si>
  <si>
    <t>PHM AA025MX 08/2025</t>
  </si>
  <si>
    <t>PHM AA025MX 09/2025</t>
  </si>
  <si>
    <t>parkovné BL191XK 09/2025</t>
  </si>
  <si>
    <t>cestovné 860km počas MS v parahokeji Dolný Kubín 22.08.-01.09.2025</t>
  </si>
  <si>
    <t>štartovné počas Czech Open 2025, Olomouc, ČR, 04.-06.07.2025</t>
  </si>
  <si>
    <t>ubytovanie počas Czech Open 2025, Olomouc, ČR, 04.-06.07.2025</t>
  </si>
  <si>
    <t>cestovné 730km počas Czech Open 2025, Olomouc, ČR, 04.-06.07.2025</t>
  </si>
  <si>
    <t>dialničná známka počas Czech Open 2025, Olomouc, ČR, 04.-06.07.2025</t>
  </si>
  <si>
    <t>cestovné 1800km počas vyzdvihnutia novej hlavne do malokalibrovky, Švajčiarsko, Buetschwil, 02.06.2025</t>
  </si>
  <si>
    <t>cestovné 500 km počas servisu streleckého kabáta + šitie nového kabáta, Trnávka, ČR, 04.05.2025</t>
  </si>
  <si>
    <t>ubytovanie počas kondično-regeneračný pobyt Mníchov, Nemecko, 15.-18.05.2025</t>
  </si>
  <si>
    <t>cestovné 1200 km počas kondično-regeneračný pobyt Mníchov, Nemecko, 15.-18.05.2025</t>
  </si>
  <si>
    <t>cestovné 1000 km počas servisu streleckého vozíka, Praha, ČR 28.-30.03.2025</t>
  </si>
  <si>
    <t>ubytovanie počas servisu streleckého vozíka, Praha, ČR 28.-30.03.2025</t>
  </si>
  <si>
    <t>PHM BT898CR 09/2025</t>
  </si>
  <si>
    <t>cestovné 1210km Bratislava, Lovce TP 7/2025</t>
  </si>
  <si>
    <t>spotrebný tovar TP 7/2025</t>
  </si>
  <si>
    <t>športové oblečenie - tričká, tenisky TP 7/2025</t>
  </si>
  <si>
    <t>náplaste TP 7/2025</t>
  </si>
  <si>
    <t>regenerácia, rehabilitácia TP 7/2025</t>
  </si>
  <si>
    <t>masáže TP 8/2025</t>
  </si>
  <si>
    <t>cestovné 660km Palárikovo TP 8/2025</t>
  </si>
  <si>
    <t>doplnky výživy TP 8/2025</t>
  </si>
  <si>
    <t>štartovné počas Czech Open 2025, Olomouc, Česká republika, 04.-05.07.2025, paraatletika</t>
  </si>
  <si>
    <t>cestovné 644km počas Czech Open 2025, Olomouc, Česká republika, 04.-05.07.2025, paraatletika</t>
  </si>
  <si>
    <t>diaľničná známka počas Czech Open 2025, Olomouc, Česká republika, 04.-05.07.2025, paraatletika</t>
  </si>
  <si>
    <t>ubytovanie počas Czech Open 2025, Olomouc, Česká republika, 04.-05.07.2025, paraatletika</t>
  </si>
  <si>
    <t>cestovné 332km počas Handi Open v paraatletike, 16.08.2025</t>
  </si>
  <si>
    <t>cestovné 872km Horné Hámre, Radava TP 08/2025</t>
  </si>
  <si>
    <t>fyzioterapeutické služby TP 08/2025</t>
  </si>
  <si>
    <t>športové oblečenie a obuv TP 08/2025</t>
  </si>
  <si>
    <t>diéty počas Alpe Adria, Porpetto, Taliansko, 20.-24.8.2025, parastreľba</t>
  </si>
  <si>
    <t>štartovné počas Alpe Adria, Porpetto, Taliansko, 20.-24.8.2025, parastreľba</t>
  </si>
  <si>
    <t>diaľničné poplatky počas Alpe Adria, Porpetto, Taliansko, 20.-24.8.2025, parastreľba</t>
  </si>
  <si>
    <t>cestovné 1522km počas Alpe Adria, Porpetto, Taliansko, 20.-24.8.2025, parastreľba</t>
  </si>
  <si>
    <t>ubytovanie počas Alpe Adria, Porpetto, Taliansko, 20.-24.8.2025, parastreľba</t>
  </si>
  <si>
    <t xml:space="preserve">cestovné 420 km TP 08/2025 Banská Bystrica </t>
  </si>
  <si>
    <t>cestovné 421km počas slávnostného otvorenia chodníka slávy v Piešťanoch, 02.09.2025, Piešťany</t>
  </si>
  <si>
    <t>cestovné 204 km počas Hendi Open Banská Bystrica, 16.08.2025</t>
  </si>
  <si>
    <t>diéty počas Jesenných pretekov, Sielnica, 19.9.-21.9.2025, parastreľba</t>
  </si>
  <si>
    <t>cestovné 290km počas Jesenných pretekov, Sielnica, 19.9.-21.9.2025, parastreľba</t>
  </si>
  <si>
    <t>ubytovanie počas Jesenných pretekov, Sielnica, 19.9.-21.9.2025, parastreľba</t>
  </si>
  <si>
    <t>doplnky výživy TP 1-7/2025</t>
  </si>
  <si>
    <t>spy diopter TP 1-7/2025</t>
  </si>
  <si>
    <t>pažba bleiker TP 1-7/2025</t>
  </si>
  <si>
    <t>zadná časť pažby na vzduchovú pušku teyr TP 1-7/2025</t>
  </si>
  <si>
    <t>ubytovanie Piešťany rehabilitačný pobyt 23.3.-29.3.2025 TP 1-7/2025</t>
  </si>
  <si>
    <t>ubytovanie hotel máj rehabilitačný pobyt 23.2.-2.3.2025 TP 1-7/2025</t>
  </si>
  <si>
    <t>rehabilitácie TP 1-7/2025</t>
  </si>
  <si>
    <t>PHM BL747XM 03.09.2025 - 30.09.2025</t>
  </si>
  <si>
    <t>PHM BT898CR 10/2025</t>
  </si>
  <si>
    <t>cestovné 2180km TP 09/2025 Horné Hámre, Radava, Podhájska, Baškovce</t>
  </si>
  <si>
    <t>doplnky výživy TP 09/2025</t>
  </si>
  <si>
    <t>fyzioterapeutické služby TP 09/2025</t>
  </si>
  <si>
    <t>regenerácia TP 09/2025</t>
  </si>
  <si>
    <t>regenerácia počas sústredenia Nové Zámky TP 09/2025</t>
  </si>
  <si>
    <t>ubytovanie a strava počas sústredenia N.Zámky TP 09/2025</t>
  </si>
  <si>
    <t>prenájom športovísk počas sústredenia Nové Zámky TP 09/2025</t>
  </si>
  <si>
    <t>ubytovanie počas Kondično-regeneračného pobytu Malý Lipník, Slovensko, 10.-18.08.2025</t>
  </si>
  <si>
    <t>cestovné 1720 km počas Kondično-regeneračného pobytu Malý Lipník, Slovensko, 10.-18.08.2025</t>
  </si>
  <si>
    <t>cestovné 810kmpočas Pardubice bez bariér Open, Česka republika, 20.-21.09.2025, 2os</t>
  </si>
  <si>
    <t>diétypočas Pardubice bez bariér Open, Česka republika, 20.-21.09.2025, 2os</t>
  </si>
  <si>
    <t>ubytovaniepočas Pardubice bez bariér Open, Česka republika, 20.-21.09.2025, 2os</t>
  </si>
  <si>
    <t>diaľničná známka počas Pardubice bez bariér Open, Česka republika, 20.-21.09.2025, 2os</t>
  </si>
  <si>
    <t>štartovné počas Pardubice bez bariér Open, Česka republika, 20.-21.09.2025, 2os</t>
  </si>
  <si>
    <t>PHM AA025MX 16.-30.09.2025</t>
  </si>
  <si>
    <t>cestovné 561km počas Majstrovstiev sveta, Brno, ČR, 11.-15.09.2025, parastreľba</t>
  </si>
  <si>
    <t>diaľničné poplatky počas Majstrovstiev sveta, Brno, ČR, 11.-15.09.2025, parastreľba</t>
  </si>
  <si>
    <t>diéty počas sústredenia Chorvátsko, Rab, 28.7.-4.8.2025</t>
  </si>
  <si>
    <t>ubytovanie počas sústredenia Chorvátsko, Rab, 28.7.-4.8.2025</t>
  </si>
  <si>
    <t>diaľničné poplatky počas sústredenia Chorvátsko, Rab, 28.7.-4.8.2025</t>
  </si>
  <si>
    <t>cestovné 1340km počas sústredenia Chorvátsko, Rab, 28.7.-4.8.2025</t>
  </si>
  <si>
    <t>cestovné 360km počas Handi Open, Banská Bystrica, 16.08.2025, atletika</t>
  </si>
  <si>
    <t>cestovné 717km počas Pardubice bez bariér Open, Hradec Králové, Pardubice, 20.-21.09.2025, atletika</t>
  </si>
  <si>
    <t>štartovnéTP 09/2025, Pardubice bez bariér</t>
  </si>
  <si>
    <t>doplnky výživyTP 09/2025</t>
  </si>
  <si>
    <t>športové oblečenie TP 03/2025</t>
  </si>
  <si>
    <t>športové oblečenie TP 02/2025</t>
  </si>
  <si>
    <t>športové oblečenie TP 05/2025</t>
  </si>
  <si>
    <t>regenerácia TP 08/2025</t>
  </si>
  <si>
    <t>športové oblečenie TP 08/2025</t>
  </si>
  <si>
    <t>cestovné 386 km počas Budapešť Open v paraatletike, 08.-09.06.2025</t>
  </si>
  <si>
    <t>cestovné 144 km počas Handi Open Banská Bystrica, 16.08.2025, paraatletika</t>
  </si>
  <si>
    <t>služby fitness trénera TP 08/2025 paraatletika</t>
  </si>
  <si>
    <t>cestovné 480 km Prešov TP 08/2025 paraatletika</t>
  </si>
  <si>
    <t>vstupy do športových zariadení TP 8/2025</t>
  </si>
  <si>
    <t>regenerácia, rehabilitácia TP 8/2025</t>
  </si>
  <si>
    <t>cestovné 1678km Bratislava, Horné Hámre, Lovce TP 8/2025</t>
  </si>
  <si>
    <t>ubytovanie počas 2. idecup wsps grand prix, Nemecko, Langelsheim, 28.5.-01.06.2025</t>
  </si>
  <si>
    <t>cestovné 1584km  počas 2. idecup wsps grand prix, Nemecko, Langelsheim, 28.5.-01.06.2025</t>
  </si>
  <si>
    <t>diéty počas Osijek 2025 WSPS European Championships, 03.-08.10.2025</t>
  </si>
  <si>
    <t>cestovné 1126km počas Osijek 2025 WSPS European Championships, 03.-08.10.2025</t>
  </si>
  <si>
    <t>ubytovanie počas Bez Bariér Open 2025, Pardubice, ČR, 19.09.-21.09.2025</t>
  </si>
  <si>
    <t>diaľničná známka počas Bez Bariér Open 2025, Pardubice, ČR, 19.09.-21.09.2025</t>
  </si>
  <si>
    <t>štartovné počas Bez Bariér Open 2025, Pardubice, ČR, 19.09.-21.09.2025</t>
  </si>
  <si>
    <t>cestovné 1000km počas Bez Bariér Open 2025, Pardubice, ČR, 19.09.-21.09.2025</t>
  </si>
  <si>
    <t>doplnky výživy - proteiny, magnezium TP 05/2025, paraatletika</t>
  </si>
  <si>
    <t>trénerské práce TP 9/2025 paraatletika</t>
  </si>
  <si>
    <t>cestovné 420km Banská Bystrica TP 9/2025 paraatletika</t>
  </si>
  <si>
    <t>vstupy do športových zariadení TP 08/2025 paraatletika</t>
  </si>
  <si>
    <t>cestovné 455km Banská Bystrica TP 08/2025 paraatletika</t>
  </si>
  <si>
    <t>diéty počas 2nd International Germany Cup 27.05.-01.06.2025, Nemecko, Langelsheim, parastreľba</t>
  </si>
  <si>
    <t>prenájom auta počas 2nd International Germany Cup 27.05.-01.06.2025, Nemecko, Langelsheim, parastreľba</t>
  </si>
  <si>
    <t>ubytovanie počas 2nd International Germany Cup 27.05.-01.06.2025, Nemecko, Langelsheim, parastreľba</t>
  </si>
  <si>
    <t>štartovné počas 2nd International Germany Cup 27.05.-01.06.2025, Nemecko, Langelsheim, parastreľba</t>
  </si>
  <si>
    <t>diéty počas 2025 Osijek WSPS ECH, Chorvátsko, 03.-08.10.2025, parastreľba</t>
  </si>
  <si>
    <t>PHM do prenajatého MV počas 2025 Osijek WSPS ECH, Chorvátsko, 03.-08.10.2025, parastreľba</t>
  </si>
  <si>
    <t>prenájom auta počas 2025 Osijek WSPS ECH, Chorvátsko, 03.-08.10.2025, parastreľba</t>
  </si>
  <si>
    <t>cestovné 370km počas zasadnutia VV SPV03.06.2025 Bratislava a otvorenie Chodníka Slávy Piešťany 2.9.2025</t>
  </si>
  <si>
    <t>cestovné 520km počas zasadnutia VV SPV03.06.2025 Bratislava a otvorenie Chodníka Slávy Piešťany 2.9.2025</t>
  </si>
  <si>
    <t>diéty počas 2025 Novi Sad WSPS Grand  Prix, Srbsko, 26.08.-01.09.2025</t>
  </si>
  <si>
    <t>hlaveň KFA8695 - športový materiál TP 6/2025</t>
  </si>
  <si>
    <t>doplnky výživy TP 6/2025</t>
  </si>
  <si>
    <t>spúšťový mechanizmus ku hlavni KFA1312 TP 6/2025</t>
  </si>
  <si>
    <t>osobné tréningy TP 6/2025</t>
  </si>
  <si>
    <t>cestovné 38324 km počas prípravných zápasov, sústredení, tréningov, MS, parahokej 01-08/2025, Dolný Kubín, Trenčín, Ostrava, Piešťany, Malacky</t>
  </si>
  <si>
    <t>strava  Kemp na podporu lukostreľby, Kežmarok, 13.-16.09.2025</t>
  </si>
  <si>
    <t>PHM prenajaté MV ford Transit Custom  Kemp na podporu lukostreľby, Kežmarok, 13.-16.09.2025</t>
  </si>
  <si>
    <t>PHM BL747XM 30.09.-03.11.2025</t>
  </si>
  <si>
    <t>cestovné 1640kmTP 07/2025 - oprava spúšťového mechanizmu, Rakúsko</t>
  </si>
  <si>
    <t>cestovné strelnica Dukla Banská Bystrica testovanie streliva TP 9/2025</t>
  </si>
  <si>
    <t>testovanie streliva TP 9/2025</t>
  </si>
  <si>
    <t>ubytovanie B:Bystrica TP 9/2025</t>
  </si>
  <si>
    <t>ubytovanie testovanie streliva Feldkirch TP 9/2025</t>
  </si>
  <si>
    <t>strelivo TP 9/2025</t>
  </si>
  <si>
    <t>doplatok ubytovanie sústredenie pred MS v paraplávaní, Phuket, Thajsko, 12.-18.9.2025, 3os</t>
  </si>
  <si>
    <t>víza do indie počas Majstrovstiev sveta v Indii, New Delhi, 25.09.-05.10.2025, paraa</t>
  </si>
  <si>
    <t>diaľničná známka počas Majstrovstiev sveta v Indii, New Delhi, 25.09.-05.10.2025, paraa</t>
  </si>
  <si>
    <t>parkovné počas Majstrovstiev sveta v Indii, New Delhi, 25.09.-05.10.2025, paraa</t>
  </si>
  <si>
    <t>cestovné 980km počas Majstrovstiev sveta v Indii, New Delhi, 25.09.-05.10.2025, paraa</t>
  </si>
  <si>
    <t>masáže TP 09/2025</t>
  </si>
  <si>
    <t>športové oblečenie TP 09/2025</t>
  </si>
  <si>
    <t>športový materiál-závažia, gripy TP 09/2025</t>
  </si>
  <si>
    <t>cestovné 1094km Horné Hámre, Piešťany, Kovarovce TP 09/2025</t>
  </si>
  <si>
    <t>cestovné 1236 km počas Majstrovstiev sveta v tlaku na lavičke, Káhira, Egypt, 08.-18.10.2025</t>
  </si>
  <si>
    <t>víza počas Majstrovstiev sveta v tlaku na lavičke, Káhira, Egypt, 08.-18.10.2025</t>
  </si>
  <si>
    <t>ubytovanie počas Majstrovstiev sveta v tlaku na lavičke, Káhira, Egypt, 08.-18.10.2025</t>
  </si>
  <si>
    <t>preprava na letisko počas Majstrovstiev sveta v tlaku na lavičke, Káhira, Egypt, 08.-18.10.2025</t>
  </si>
  <si>
    <t>tréning a náboje minuté počas tréningu počas Svetového pohára Al Ain, Spojené Arabské Emiráty, 26.10.-01.11.2025, parastreľba</t>
  </si>
  <si>
    <t>diéty počas Svetového pohára Al Ain, Spojené Arabské Emiráty, 26.10.-01.11.2025, parastreľba</t>
  </si>
  <si>
    <t>cestovné 348km počas Svetového pohára Al Ain, Spojené Arabské Emiráty, 26.10.-01.11.2025, parastreľba</t>
  </si>
  <si>
    <t>ubytovanie počas Svetového pohára Al Ain, Spojené Arabské Emiráty, 26.10.-01.11.2025, parastreľba</t>
  </si>
  <si>
    <t>parkovné počas Svetového pohára Al Ain, Spojené Arabské Emiráty, 26.10.-01.11.2025, parastreľba</t>
  </si>
  <si>
    <t>PHM AA025MX 10/2025</t>
  </si>
  <si>
    <t>bežecká tréningová obuv TP 09/2025 paraatletika</t>
  </si>
  <si>
    <t>doplnky výživy TP 10/2025</t>
  </si>
  <si>
    <t>doplnky výživy TP 10/2025 paraatletika</t>
  </si>
  <si>
    <t>tréningové oblečenie TP 10/2025 paraatletika</t>
  </si>
  <si>
    <t>poplatok za víza počas World Para Atheltics Championships 2025, India, New Delhi, 25.09.-05.10.2025</t>
  </si>
  <si>
    <t>cestovné 1910 km počas World Para Atheltics Championships 2025, India, New Delhi, 25.09.-05.10.2025</t>
  </si>
  <si>
    <t>diaľničná známka počas World Para Atheltics Championships 2025, India, New Delhi, 25.09.-05.10.2025</t>
  </si>
  <si>
    <t>trénerské služby TP 10/2025 paraatletika</t>
  </si>
  <si>
    <t>rehabilitané cvičenia TP 10/2025 paraatletika</t>
  </si>
  <si>
    <t>cestovné 2200km počas sústredenia Chorvátsko, Plu, 24.-31.10.2025</t>
  </si>
  <si>
    <t>diéty počas sústredenia Chorvátsko, Plu, 24.-31.10.2025</t>
  </si>
  <si>
    <t>ubytovanie počas sústredenia Chorvátsko, Plu, 24.-31.10.2025</t>
  </si>
  <si>
    <t>diaľničná známka počas sústredenia Chorvátsko, Plu, 24.-31.10.2025</t>
  </si>
  <si>
    <t>diéty počas 2025 Osijek WSPS ECH, 3.-08.10.2025, parastreľba</t>
  </si>
  <si>
    <t>cestovné 1128km počas 2025 Osijek WSPS ECH, 3.-08.10.2025, parastreľba</t>
  </si>
  <si>
    <t>cestovné 292 km počas kontrolnej komisie SPV, Bratislava, 13.11.2025</t>
  </si>
  <si>
    <t>diéty počas Majstrovstiev Európy WSPS, Osijek, Chorvátsko, 04.-08.10.2025</t>
  </si>
  <si>
    <t>cestovné 1517km počas Majstrovstiev Európy WSPS, Osijek, Chorvátsko, 04.-08.10.2025</t>
  </si>
  <si>
    <t>dialničná známka počas Majstrovstiev Európy WSPS, Osijek, Chorvátsko, 04.-08.10.2025</t>
  </si>
  <si>
    <t>diétypočas Czech Open 2025, Olomouc, Česká republika, 04.-05.07.2025, paraatletika</t>
  </si>
  <si>
    <t>diéty počas Para streľba Grand Prix WSPS Langelsheim Nemecko, 27.5.-2.6.2025</t>
  </si>
  <si>
    <t>cestovné 2106km  počas Para streľba Grand Prix WSPS Langelsheim Nemecko, 27.5.-2.6.2025</t>
  </si>
  <si>
    <t>štartovné  počas Para streľba Grand Prix WSPS Langelsheim Nemecko, 27.5.-2.6.2025</t>
  </si>
  <si>
    <t>cestovné 2785km počas Czech Open 2025, Olomouc, Česká republika, 04.-05.07.2025, paraatletik</t>
  </si>
  <si>
    <t>lieky TP 07/2025</t>
  </si>
  <si>
    <t>regenerácia TP 07/2025</t>
  </si>
  <si>
    <t>športová obuv TP 07/2025</t>
  </si>
  <si>
    <t>doplnky výživy TP 07/2025</t>
  </si>
  <si>
    <t>prenájom haly počas Czech Open 2025, Olomouc, Česká republika 07/2025</t>
  </si>
  <si>
    <t>generátor vodíkovej vody TP 07/2025</t>
  </si>
  <si>
    <t>letenka počas M-ČR Praha, paraplávanie, 25.-27.4.2025</t>
  </si>
  <si>
    <t>športové oblečenie TP 10-11/2025</t>
  </si>
  <si>
    <t>lícnica TP 10-11/2025</t>
  </si>
  <si>
    <t>cestovné 618km počas Halových M-ČR v paraatletike, Ostrava, Česká republika, 22.3.2025</t>
  </si>
  <si>
    <t>cestovné 660km Palárikovo TP 10/2025</t>
  </si>
  <si>
    <t>masáže TP 10/2025</t>
  </si>
  <si>
    <t>PHM prenajaté MV počas rozvojového kempu Hľadáme talenty Paralezenie, paraplávanie Žilina? 09.-14.11.2025</t>
  </si>
  <si>
    <t>pitný režim počas rozvojového kempu Hľadáme talenty Paralezenie, paraplávanie Žilina? 09.-14.11.2025</t>
  </si>
  <si>
    <t>cestovné 880km zasadnutie Výkonného výboru SPV Bratislava, 14.-15.11.2025</t>
  </si>
  <si>
    <t>Poštovné 11/2025</t>
  </si>
  <si>
    <t>regenerácie a masáže TP 10/2025</t>
  </si>
  <si>
    <t>cestovné 520km Horné Hámre TP 10/2025</t>
  </si>
  <si>
    <t>servis malokalibroviek TP 09/2025</t>
  </si>
  <si>
    <t>športový materiál spúsť, závitová vložka, adaptéry, pružiny, TP 09/2025</t>
  </si>
  <si>
    <t>pažbička 3d pre maloklibrovku bleiker 3D TP 09/2025</t>
  </si>
  <si>
    <t>čistiaca sada rimfire blend TP 09/2025</t>
  </si>
  <si>
    <t>podpažbie palm rest deluxe TP 09/2025</t>
  </si>
  <si>
    <t>športové oblečenie TP 11/2025</t>
  </si>
  <si>
    <t>doplnky výživy TP 11/2025</t>
  </si>
  <si>
    <t>PHM prenajaté MV  počas Srebrena Sztanga, 14.-16.11.2025, Vroclav Poľsko, tlak na lavičke</t>
  </si>
  <si>
    <t>dialničná známka  počas Srebrena Sztanga, 14.-16.11.2025, Vroclav Poľsko, tlak na lavičke</t>
  </si>
  <si>
    <t>cestovné športové sústredenie Varšava 1400km TP 09/2025</t>
  </si>
  <si>
    <t>ubytovanie športové sústredenie Varšava 23.-25.10.2025 TP 09/2025</t>
  </si>
  <si>
    <t>cestovné 1850km Nemecko a Rakúsko nastreľovanie zbraní TP 09/2025</t>
  </si>
  <si>
    <t>oprava terčového zariadenia TP 09/2025</t>
  </si>
  <si>
    <t>difuzor starik carbon tube, trny na hák TP 09/2025</t>
  </si>
  <si>
    <t>elektronický späšťací mechanizmu na walther KK500 TP 09/2025</t>
  </si>
  <si>
    <t>PHM BT898CR 11/2025</t>
  </si>
  <si>
    <t>cestovné 1980km TP 11/2025</t>
  </si>
  <si>
    <t>diéty  počas 2025 World Abilitysport Games, Thajsko, Nakhon Ratchasima, 16.-25.11.2025, parastreľba</t>
  </si>
  <si>
    <t>parkovné  počas 2025 World Abilitysport Games, Thajsko, Nakhon Ratchasima, 16.-25.11.2025, parastreľba</t>
  </si>
  <si>
    <t>cestovné 240km  počas 2025 World Abilitysport Games, Thajsko, Nakhon Ratchasima, 16.-25.11.2025, parastreľba</t>
  </si>
  <si>
    <t>diaľničné poplatky  počas 2025 World Abilitysport Games, Thajsko, Nakhon Ratchasima, 16.-25.11.2025, parastreľba</t>
  </si>
  <si>
    <t>diéty počas European Championships 2025 Osijek, Croatia, 30.9.-8.10.2025, parastreľba</t>
  </si>
  <si>
    <t>diéty počas WSPS World Cup 2025, Al Ain, UAE, 23.10.-05.11.2025, parastreľba</t>
  </si>
  <si>
    <t>cestovné 240km počas WSPS World Cup 2025, Al Ain, UAE, 23.10.-05.11.2025, parastreľba</t>
  </si>
  <si>
    <t>parkovné počas WSPS World Cup 2025, Al Ain, UAE, 23.10.-05.11.2025, parastreľba</t>
  </si>
  <si>
    <t>štartovné počas WSPS World Cup 2025, Al Ain, UAE, 23.10.-05.11.2025, parastreľba</t>
  </si>
  <si>
    <t>dialničné poplatky počas WSPS World Cup 2025, Al Ain, UAE, 23.10.-05.11.2025, parastreľba</t>
  </si>
  <si>
    <t>diéty počas regeneračného sústredenia Zakopane, 05.-07.11.2025</t>
  </si>
  <si>
    <t>ubytovanie počas regeneračného sústredenia Zakopane, 05.-07.11.2025</t>
  </si>
  <si>
    <t>cestovné 290km počas regeneračného sústredenia Zakopane, 05.-07.11.2025</t>
  </si>
  <si>
    <t>diéty počas posézonneho servisu zbrane, Taliansko, 09.-12.11.2025, parastreľba</t>
  </si>
  <si>
    <t>cestovné 2448km počas posézonneho servisu zbrane, Taliansko, 09.-12.11.2025, parastreľba</t>
  </si>
  <si>
    <t>ubytovanie počas posézonneho servisu zbrane, Taliansko, 09.-12.11.2025, parastreľba</t>
  </si>
  <si>
    <t>dialničné poplatky počas posézonneho servisu zbrane, Taliansko, 09.-12.11.2025, parastreľba</t>
  </si>
  <si>
    <t>tréning počas posézonneho servisu zbrane, Taliansko, 09.-12.11.2025, parastreľba</t>
  </si>
  <si>
    <t>vrhacie kuželky TP 10/2025 paraatletika</t>
  </si>
  <si>
    <t>parkovné AA025MX 30 rokov SPV 11/2025</t>
  </si>
  <si>
    <t>PHM AA025MX 11/2025</t>
  </si>
  <si>
    <t>víza počas Majstrovstiev sveta New Delhi, India, 24.09.-06.10</t>
  </si>
  <si>
    <t>cestovné 560km počas Majstrovstiev sveta New Delhi, India, 24.09.-06.10</t>
  </si>
  <si>
    <t>ubytovanie počas Majstrovstiev sveta New Delhi, India, 24.09.-06.10</t>
  </si>
  <si>
    <t>parkovné počas Majstrovstiev sveta New Delhi, India, 24.09.-06.10</t>
  </si>
  <si>
    <t>dialničná známka počas Majstrovstiev sveta New Delhi, India, 24.09.-06.10</t>
  </si>
  <si>
    <t>diéty počas Majstrovstiev sveta New Delhi, India, 24.09.-06.10</t>
  </si>
  <si>
    <t>PHM BL747XM 04.11. - 09.12.2025</t>
  </si>
  <si>
    <t>parkovné počas PRE-DRM Miláno Cortina 2026, 02.-03.12.2025, Taliansko</t>
  </si>
  <si>
    <t>diéty, 4 osobyPRE - DRM Miláno Cortina 2026, Taliansko, 02.-03.12.2025</t>
  </si>
  <si>
    <t>diéty IPC GA, Soul, Korea, 22.-29.9.2025</t>
  </si>
  <si>
    <t>PHM BT898CR 12/2025</t>
  </si>
  <si>
    <t>PHM BT326ET 10-12/2025</t>
  </si>
  <si>
    <t xml:space="preserve">diopter Spy, rotary, block max, korntunnel score, iris Glasr </t>
  </si>
  <si>
    <t>tréningové oblečenie TP 11/2025</t>
  </si>
  <si>
    <t>regenerácia TP 11/2025</t>
  </si>
  <si>
    <t>fyzioterapeutické služby TP 11/2025</t>
  </si>
  <si>
    <t>športová obuv a oblečenie asistent TP 11/2025</t>
  </si>
  <si>
    <t>cestovné 1175km TP 11/2025 Horné Hámre,Podhájska</t>
  </si>
  <si>
    <t>smart váha osobná TP 11/2025</t>
  </si>
  <si>
    <t>športová obuv a oblečenie TP 11/2025</t>
  </si>
  <si>
    <t>PHM 464UH 11/2025</t>
  </si>
  <si>
    <t>cestovné 2818km Valné zhromaždeenie SPV Bratislava, 29.11.2025</t>
  </si>
  <si>
    <t xml:space="preserve">cestovné 1263km počas Olymp Cup 2025, Wroclaw, Poľsko, 20.-23.11.2025, parastreľba </t>
  </si>
  <si>
    <t xml:space="preserve">ubytovanie počas Olymp Cup 2025, Wroclaw, Poľsko, 20.-23.11.2025, parastreľba </t>
  </si>
  <si>
    <t xml:space="preserve">štartovné počas Olymp Cup 2025, Wroclaw, Poľsko, 20.-23.11.2025, parastreľba </t>
  </si>
  <si>
    <t xml:space="preserve">diéty počas Olymp Cup 2025, Wroclaw, Poľsko, 20.-23.11.2025, parastreľba </t>
  </si>
  <si>
    <t xml:space="preserve">trénerské služby počas Olymp Cup 2025, Wroclaw, Poľsko, 20.-23.11.2025, parastreľba </t>
  </si>
  <si>
    <t>PHM BL747XM 10.12.-19.12.2025</t>
  </si>
  <si>
    <t>PHM AA025MX 12/2025</t>
  </si>
  <si>
    <t>30250026</t>
  </si>
  <si>
    <t>Privatbanka, a.</t>
  </si>
  <si>
    <t>Ticket Service,</t>
  </si>
  <si>
    <t>Mária Beraxová</t>
  </si>
  <si>
    <t>Vladimír Dóci</t>
  </si>
  <si>
    <t>Radoslav Ďuriš</t>
  </si>
  <si>
    <t>Milan Kašiak</t>
  </si>
  <si>
    <t>Kristína Kocúrová</t>
  </si>
  <si>
    <t>Mgr. Monika Kunkelová</t>
  </si>
  <si>
    <t>Maroš Lihocký</t>
  </si>
  <si>
    <t>Martin Múdry</t>
  </si>
  <si>
    <t>Ivan Volf</t>
  </si>
  <si>
    <t>Peter Zaťko</t>
  </si>
  <si>
    <t>Samuel Andrejčík</t>
  </si>
  <si>
    <t>Branislav Režňák</t>
  </si>
  <si>
    <t>Matúš Grega</t>
  </si>
  <si>
    <t>PhDr. Lucia Vargová Ištvaniková, PhD.</t>
  </si>
  <si>
    <t>Matúš Oravec</t>
  </si>
  <si>
    <t>Anna Oroszová</t>
  </si>
  <si>
    <t>Marta Škanderová</t>
  </si>
  <si>
    <t>Mária Schvarcová</t>
  </si>
  <si>
    <t>Jana Zimanová</t>
  </si>
  <si>
    <t>Miroslav Feješ</t>
  </si>
  <si>
    <t>Peter Jambor</t>
  </si>
  <si>
    <t>Patrik Kavoň</t>
  </si>
  <si>
    <t>Juraj Lačný</t>
  </si>
  <si>
    <t>Marian Ligda</t>
  </si>
  <si>
    <t>Marek Luco</t>
  </si>
  <si>
    <t>Jozef Miština</t>
  </si>
  <si>
    <t>Ján Puchein</t>
  </si>
  <si>
    <t>Ivan Schmidt</t>
  </si>
  <si>
    <t>Lucia Vreštiaková</t>
  </si>
  <si>
    <t>Mgr. Zita Žiaková</t>
  </si>
  <si>
    <t>JUDr. Michal Hasara</t>
  </si>
  <si>
    <t>Mgr. Veronika Vašinová</t>
  </si>
  <si>
    <t>Mgr. Huťanová Lucia</t>
  </si>
  <si>
    <t>Zoom Video Comm</t>
  </si>
  <si>
    <t>ZOM Prešov</t>
  </si>
  <si>
    <t>Trenčiansky sam</t>
  </si>
  <si>
    <t>Microsoft Irela</t>
  </si>
  <si>
    <t>290983993</t>
  </si>
  <si>
    <t>2025011</t>
  </si>
  <si>
    <t>Grape PR s.r.o.</t>
  </si>
  <si>
    <t>HARLOW group, s</t>
  </si>
  <si>
    <t>3250000009</t>
  </si>
  <si>
    <t>Slovenská poľno</t>
  </si>
  <si>
    <t>202505</t>
  </si>
  <si>
    <t>Centrum osobnos</t>
  </si>
  <si>
    <t>22025</t>
  </si>
  <si>
    <t>252000539</t>
  </si>
  <si>
    <t>Daffer spol. s</t>
  </si>
  <si>
    <t>5552500005</t>
  </si>
  <si>
    <t>20250042</t>
  </si>
  <si>
    <t>252000508</t>
  </si>
  <si>
    <t>252000470</t>
  </si>
  <si>
    <t>252000434</t>
  </si>
  <si>
    <t>2501773</t>
  </si>
  <si>
    <t>EKO TONER s.r.o</t>
  </si>
  <si>
    <t>5702500025</t>
  </si>
  <si>
    <t>FaxCopy a.s.</t>
  </si>
  <si>
    <t>252000614</t>
  </si>
  <si>
    <t>9047064798</t>
  </si>
  <si>
    <t>Lidl Slovenská</t>
  </si>
  <si>
    <t>Catering Servic</t>
  </si>
  <si>
    <t>3250000090</t>
  </si>
  <si>
    <t>202501299</t>
  </si>
  <si>
    <t>A J Produkty a.</t>
  </si>
  <si>
    <t>54229320002079</t>
  </si>
  <si>
    <t>SCONTO Nábytok</t>
  </si>
  <si>
    <t>2013211017</t>
  </si>
  <si>
    <t>2502108</t>
  </si>
  <si>
    <t>2503623</t>
  </si>
  <si>
    <t>WebHouse, s.r.o</t>
  </si>
  <si>
    <t>401250046</t>
  </si>
  <si>
    <t>MS Finance5, s.</t>
  </si>
  <si>
    <t>5552500011</t>
  </si>
  <si>
    <t>3250000132</t>
  </si>
  <si>
    <t>252000528</t>
  </si>
  <si>
    <t>2025036</t>
  </si>
  <si>
    <t>3250000161</t>
  </si>
  <si>
    <t>421250008</t>
  </si>
  <si>
    <t>102020</t>
  </si>
  <si>
    <t>003, 041, 057, 058, 092020, 124, 172020, 240, 809, 821, 828, 830, 836, 837, 841, 843, 845, 846, 847, 848, 849, 850</t>
  </si>
  <si>
    <t>IDV25001-12</t>
  </si>
  <si>
    <t>030, 034, 096, 8003, 8004, 8005, 8006, 8016, 8018, 8019, 8020, 8021, 8022, 8023, 8026, 8028, 8029, 8032, 8036, 8037, 8038, 8039, 8041, 818, 9002, 9005, 9006, 9007, 9008, 9009, 9010, 9011, 9016, 9018, 9019, 9029, 9030, 9031, 9034, 9035, 9036, 9038, 9039, 9041, 9042, 9043, 9044, 9047, 9051, 9052, 9060, 9067, 9068, 9069, 9071, 9072, 9074, 9075, 9079, 9080, 9081, 9083, 9084, 9085, 9086, 9087, 9088, 9094, 9101, 9132, 9166, 9167, 9169</t>
  </si>
  <si>
    <t>ubytovanie EPYG 2025</t>
  </si>
  <si>
    <t>30250294</t>
  </si>
  <si>
    <t>25220000063</t>
  </si>
  <si>
    <t>lístky ZPH 2026</t>
  </si>
  <si>
    <t>112020</t>
  </si>
  <si>
    <t>Kontaktná osoba zodpovedná za vyplnený formulár
meno a priezvisko: Maroš Čambal
e-mail: cambal@spv.sk
tel. kontakt (mobil): +421 915 766 252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</si>
</sst>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64" fontId="1" fillId="3" borderId="0" xfId="0" applyNumberFormat="1" applyFont="1" applyFill="1" applyAlignment="1" applyProtection="1">
      <alignment horizontal="right" vertical="top"/>
      <protection locked="0"/>
    </xf>
    <xf numFmtId="14" fontId="1" fillId="3" borderId="0" xfId="0" applyNumberFormat="1" applyFont="1" applyFill="1" applyAlignment="1" applyProtection="1">
      <alignment vertical="top"/>
      <protection locked="0"/>
    </xf>
    <xf numFmtId="14" fontId="1" fillId="3" borderId="0" xfId="0" applyNumberFormat="1" applyFont="1" applyFill="1" applyAlignment="1" applyProtection="1">
      <alignment horizontal="left"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3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43" val="12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1828800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31"/>
      <c r="D1" s="331"/>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2"/>
      <c r="D21" s="332"/>
    </row>
    <row r="22" spans="1:4" x14ac:dyDescent="0.2">
      <c r="C22" s="333"/>
      <c r="D22" s="332"/>
    </row>
    <row r="23" spans="1:4" ht="63.75" x14ac:dyDescent="0.2">
      <c r="A23" s="23" t="s">
        <v>1352</v>
      </c>
      <c r="C23" s="255"/>
      <c r="D23" s="256"/>
    </row>
    <row r="24" spans="1:4" ht="12.75" customHeight="1" x14ac:dyDescent="0.2">
      <c r="C24" s="329"/>
      <c r="D24" s="330"/>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3" t="str">
        <f>Spolu!C3&amp;", "&amp;Spolu!C6</f>
        <v>Slovenský paralympijský výbor, Benediktiho 5, Bratislava, 811 05</v>
      </c>
      <c r="B1" s="383"/>
      <c r="C1" s="383"/>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4" t="s">
        <v>1251</v>
      </c>
      <c r="F3" s="385"/>
      <c r="N3" s="137" t="str">
        <f t="shared" si="0"/>
        <v>c - príspevok Slovenskému paralympijskému výboru</v>
      </c>
      <c r="O3" s="137" t="s">
        <v>343</v>
      </c>
      <c r="P3" s="137" t="str">
        <f>Spolu!B19</f>
        <v>príspevok Slovenskému paralympijskému výboru</v>
      </c>
    </row>
    <row r="4" spans="1:16" ht="45.75" customHeight="1" x14ac:dyDescent="0.2">
      <c r="E4" s="385"/>
      <c r="F4" s="385"/>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6" t="s">
        <v>1282</v>
      </c>
      <c r="B12" s="386"/>
      <c r="C12" s="386"/>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8" t="s">
        <v>1284</v>
      </c>
      <c r="C14" s="389"/>
      <c r="F14" s="311"/>
      <c r="N14" s="137" t="str">
        <f t="shared" si="0"/>
        <v xml:space="preserve">n - </v>
      </c>
      <c r="O14" s="137" t="s">
        <v>364</v>
      </c>
    </row>
    <row r="15" spans="1:16" ht="34.35" customHeight="1" x14ac:dyDescent="0.2">
      <c r="A15" s="139" t="s">
        <v>1285</v>
      </c>
      <c r="B15" s="388"/>
      <c r="C15" s="389"/>
      <c r="F15" s="391"/>
      <c r="N15" s="137" t="str">
        <f t="shared" si="0"/>
        <v xml:space="preserve">o - </v>
      </c>
      <c r="O15" s="137" t="s">
        <v>365</v>
      </c>
    </row>
    <row r="16" spans="1:16" x14ac:dyDescent="0.2">
      <c r="A16" s="139" t="s">
        <v>1269</v>
      </c>
      <c r="B16" s="142">
        <f>F8</f>
        <v>0</v>
      </c>
      <c r="C16" s="137"/>
      <c r="F16" s="391"/>
      <c r="N16" s="137" t="str">
        <f t="shared" si="0"/>
        <v xml:space="preserve">p - </v>
      </c>
      <c r="O16" s="137" t="s">
        <v>366</v>
      </c>
    </row>
    <row r="17" spans="1:16" ht="32.1" customHeight="1" x14ac:dyDescent="0.2">
      <c r="A17" s="139" t="s">
        <v>1272</v>
      </c>
      <c r="B17" s="142">
        <f>F9</f>
        <v>0</v>
      </c>
      <c r="C17" s="137"/>
      <c r="F17" s="391"/>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31745661</v>
      </c>
      <c r="F19" s="145" t="s">
        <v>1270</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90" t="s">
        <v>1277</v>
      </c>
      <c r="C24" s="390"/>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92" t="s">
        <v>1290</v>
      </c>
      <c r="B2" s="392"/>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4" t="s">
        <v>57</v>
      </c>
      <c r="B1" s="334"/>
      <c r="C1" s="334"/>
      <c r="D1" s="334"/>
      <c r="E1" s="334"/>
      <c r="F1" s="334"/>
      <c r="G1" s="334"/>
      <c r="H1" s="334"/>
      <c r="I1" s="52"/>
      <c r="J1" s="37"/>
    </row>
    <row r="2" spans="1:11" ht="15.75" x14ac:dyDescent="0.25">
      <c r="A2" s="340" t="s">
        <v>58</v>
      </c>
      <c r="B2" s="340"/>
      <c r="C2" s="340"/>
      <c r="D2" s="340"/>
      <c r="E2" s="340"/>
      <c r="F2" s="340"/>
      <c r="G2" s="340"/>
      <c r="H2" s="338" t="str">
        <f>+Doklady!I100</f>
        <v>V4</v>
      </c>
      <c r="I2" s="338"/>
    </row>
    <row r="3" spans="1:11" ht="15" x14ac:dyDescent="0.25">
      <c r="A3" s="40"/>
      <c r="B3" s="40"/>
      <c r="C3" s="40"/>
      <c r="D3" s="40"/>
      <c r="E3" s="40"/>
      <c r="F3" s="40"/>
      <c r="G3" s="40"/>
      <c r="H3" s="339">
        <f>+Doklady!I101</f>
        <v>45961</v>
      </c>
      <c r="I3" s="339"/>
    </row>
    <row r="4" spans="1:11" ht="15.75" customHeight="1" x14ac:dyDescent="0.2">
      <c r="A4" s="41" t="s">
        <v>59</v>
      </c>
      <c r="B4" s="335" t="s">
        <v>60</v>
      </c>
      <c r="C4" s="336"/>
      <c r="D4" s="336"/>
      <c r="E4" s="337"/>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35" priority="2" stopIfTrue="1">
      <formula>$A78&lt;&gt;""</formula>
    </cfRule>
  </conditionalFormatting>
  <conditionalFormatting sqref="A8:I76 I78">
    <cfRule type="expression" dxfId="34" priority="7" stopIfTrue="1">
      <formula>$A8&lt;&gt;""</formula>
    </cfRule>
  </conditionalFormatting>
  <conditionalFormatting sqref="B78:H2888">
    <cfRule type="expression" dxfId="33" priority="3" stopIfTrue="1">
      <formula>$A78&lt;&gt;""</formula>
    </cfRule>
  </conditionalFormatting>
  <conditionalFormatting sqref="D2886:D2913">
    <cfRule type="expression" dxfId="3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3" t="s">
        <v>311</v>
      </c>
      <c r="B1" s="344"/>
      <c r="C1" s="174">
        <v>45688</v>
      </c>
      <c r="D1" s="26"/>
      <c r="G1" s="252">
        <v>45688</v>
      </c>
    </row>
    <row r="2" spans="1:7" ht="15" x14ac:dyDescent="0.25">
      <c r="A2" s="28"/>
      <c r="B2" s="28"/>
      <c r="G2" s="252">
        <v>45716</v>
      </c>
    </row>
    <row r="3" spans="1:7" ht="14.25" x14ac:dyDescent="0.2">
      <c r="A3" s="30" t="s">
        <v>312</v>
      </c>
      <c r="B3" s="341" t="str">
        <f>INDEX(Adr!B:B,Doklady!B102+1)</f>
        <v>Slovenský paralympijský výbor</v>
      </c>
      <c r="C3" s="341"/>
      <c r="D3" s="341"/>
      <c r="G3" s="252">
        <v>45747</v>
      </c>
    </row>
    <row r="4" spans="1:7" ht="14.25" x14ac:dyDescent="0.2">
      <c r="A4" s="30" t="s">
        <v>313</v>
      </c>
      <c r="B4" s="29" t="str">
        <f>RIGHT("0000"&amp;INDEX(Adr!A:A,Doklady!B102+1),8)</f>
        <v>31745661</v>
      </c>
      <c r="G4" s="252">
        <v>45777</v>
      </c>
    </row>
    <row r="5" spans="1:7" ht="14.25" x14ac:dyDescent="0.2">
      <c r="A5" s="30" t="s">
        <v>314</v>
      </c>
      <c r="B5" s="29" t="str">
        <f>INDEX(Adr!D:D,Doklady!B102+1)&amp;", "&amp;INDEX(Adr!E:E,Doklady!B102+1)</f>
        <v>Benediktiho 5,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10000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10000</v>
      </c>
      <c r="G15" s="252"/>
    </row>
    <row r="16" spans="1:7" ht="14.25" x14ac:dyDescent="0.2">
      <c r="G16" s="252"/>
    </row>
    <row r="17" spans="1:5" ht="72" customHeight="1" x14ac:dyDescent="0.2">
      <c r="A17" s="342" t="s">
        <v>328</v>
      </c>
      <c r="B17" s="342"/>
      <c r="C17" s="342"/>
      <c r="D17" s="342"/>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5"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3" t="s">
        <v>329</v>
      </c>
      <c r="B1" s="353"/>
      <c r="C1" s="353"/>
      <c r="D1" s="353"/>
      <c r="E1" s="353"/>
      <c r="F1" s="353"/>
      <c r="G1" s="353"/>
      <c r="H1" s="353"/>
      <c r="I1" s="353"/>
    </row>
    <row r="2" spans="1:26" ht="7.5" customHeight="1" x14ac:dyDescent="0.2">
      <c r="C2" s="8"/>
      <c r="D2" s="8"/>
      <c r="E2" s="8"/>
      <c r="F2" s="8"/>
      <c r="G2" s="8"/>
      <c r="H2" s="8"/>
      <c r="I2" s="8"/>
    </row>
    <row r="3" spans="1:26" s="9" customFormat="1" ht="26.1" customHeight="1" x14ac:dyDescent="0.2">
      <c r="B3" s="160" t="s">
        <v>59</v>
      </c>
      <c r="C3" s="354" t="str">
        <f>INDEX(Adr!B2:B244,Doklady!B102)</f>
        <v>Slovenský paralympijský výbor</v>
      </c>
      <c r="D3" s="354"/>
      <c r="E3" s="354"/>
      <c r="F3" s="354"/>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31745661</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Benediktiho 5, Bratislava, 811 05</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5" t="s">
        <v>334</v>
      </c>
      <c r="F9" s="356"/>
      <c r="J9" s="8"/>
      <c r="L9" s="118"/>
      <c r="M9" s="118"/>
      <c r="N9" s="118"/>
      <c r="O9" s="118"/>
      <c r="P9" s="118"/>
      <c r="Q9" s="118"/>
      <c r="R9" s="118"/>
      <c r="S9" s="118"/>
    </row>
    <row r="10" spans="1:26" ht="18" x14ac:dyDescent="0.25">
      <c r="A10" s="69" t="s">
        <v>317</v>
      </c>
      <c r="B10" s="70" t="s">
        <v>318</v>
      </c>
      <c r="C10" s="126">
        <f>SUMIF(FP!J:J,Doklady!$B$1&amp;A10,FP!D:D)</f>
        <v>10000</v>
      </c>
      <c r="D10" s="126">
        <f>C10-E10</f>
        <v>10000</v>
      </c>
      <c r="E10" s="346">
        <f>SUMIF(K:K,A10,I:I)</f>
        <v>0</v>
      </c>
      <c r="F10" s="347"/>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7">
        <f>+I39-I42+I44-I47</f>
        <v>0</v>
      </c>
      <c r="F11" s="358"/>
      <c r="J11" s="176"/>
      <c r="L11" s="161">
        <f>L41</f>
        <v>2</v>
      </c>
      <c r="M11" s="118"/>
      <c r="N11" s="118"/>
      <c r="O11" s="118"/>
      <c r="P11" s="118"/>
      <c r="Q11" s="118"/>
      <c r="R11" s="118"/>
      <c r="S11" s="118"/>
    </row>
    <row r="12" spans="1:26" ht="18" x14ac:dyDescent="0.25">
      <c r="A12" s="69" t="s">
        <v>321</v>
      </c>
      <c r="B12" s="70" t="s">
        <v>322</v>
      </c>
      <c r="C12" s="126">
        <f>SUMIF(FP!J:J,Doklady!$B$1&amp;A12,FP!D:D)</f>
        <v>1911023</v>
      </c>
      <c r="D12" s="126">
        <f>C12-E12</f>
        <v>1911023</v>
      </c>
      <c r="E12" s="346">
        <f>SUMIF(K:K,A12,I:I)</f>
        <v>0</v>
      </c>
      <c r="F12" s="347"/>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9">
        <f>SUMIF(K:K,A14,I:I)</f>
        <v>0</v>
      </c>
      <c r="F14" s="360"/>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6" t="s">
        <v>337</v>
      </c>
      <c r="C16" s="367"/>
      <c r="D16" s="367"/>
      <c r="E16" s="367"/>
      <c r="F16" s="367"/>
      <c r="G16" s="367"/>
      <c r="H16" s="368"/>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1" t="s">
        <v>340</v>
      </c>
      <c r="C17" s="361"/>
      <c r="D17" s="361"/>
      <c r="E17" s="361"/>
      <c r="F17" s="361"/>
      <c r="G17" s="361"/>
      <c r="H17" s="361"/>
      <c r="I17" s="73">
        <f>SUMIF(FP!I:I,Doklady!$B$1&amp;A17,FP!D:D)</f>
        <v>0</v>
      </c>
      <c r="T17" s="86"/>
    </row>
    <row r="18" spans="1:20" x14ac:dyDescent="0.2">
      <c r="A18" s="135" t="s">
        <v>341</v>
      </c>
      <c r="B18" s="361" t="s">
        <v>342</v>
      </c>
      <c r="C18" s="361"/>
      <c r="D18" s="361"/>
      <c r="E18" s="361"/>
      <c r="F18" s="361"/>
      <c r="G18" s="361"/>
      <c r="H18" s="361"/>
      <c r="I18" s="73">
        <f>SUMIF(FP!I:I,Doklady!$B$1&amp;A18,FP!D:D)</f>
        <v>0</v>
      </c>
    </row>
    <row r="19" spans="1:20" x14ac:dyDescent="0.2">
      <c r="A19" s="115" t="s">
        <v>343</v>
      </c>
      <c r="B19" s="361" t="s">
        <v>344</v>
      </c>
      <c r="C19" s="361"/>
      <c r="D19" s="361"/>
      <c r="E19" s="361"/>
      <c r="F19" s="361"/>
      <c r="G19" s="361"/>
      <c r="H19" s="361"/>
      <c r="I19" s="73">
        <f>SUMIF(FP!I:I,Doklady!$B$1&amp;A19,FP!D:D)</f>
        <v>1196273</v>
      </c>
    </row>
    <row r="20" spans="1:20" x14ac:dyDescent="0.2">
      <c r="A20" s="135" t="s">
        <v>345</v>
      </c>
      <c r="B20" s="350" t="s">
        <v>346</v>
      </c>
      <c r="C20" s="351"/>
      <c r="D20" s="351"/>
      <c r="E20" s="351"/>
      <c r="F20" s="351"/>
      <c r="G20" s="351"/>
      <c r="H20" s="352"/>
      <c r="I20" s="73">
        <f>SUMIF(FP!I:I,Doklady!$B$1&amp;A20,FP!D:D)</f>
        <v>257500</v>
      </c>
      <c r="T20" s="86"/>
    </row>
    <row r="21" spans="1:20" x14ac:dyDescent="0.2">
      <c r="A21" s="115" t="s">
        <v>347</v>
      </c>
      <c r="B21" s="350" t="s">
        <v>348</v>
      </c>
      <c r="C21" s="351"/>
      <c r="D21" s="351"/>
      <c r="E21" s="351"/>
      <c r="F21" s="351"/>
      <c r="G21" s="351"/>
      <c r="H21" s="352"/>
      <c r="I21" s="73">
        <f>SUMIF(FP!I:I,Doklady!$B$1&amp;A21,FP!D:D)</f>
        <v>457250</v>
      </c>
      <c r="T21" s="86"/>
    </row>
    <row r="22" spans="1:20" x14ac:dyDescent="0.2">
      <c r="A22" s="135" t="s">
        <v>349</v>
      </c>
      <c r="B22" s="369" t="s">
        <v>350</v>
      </c>
      <c r="C22" s="370"/>
      <c r="D22" s="370"/>
      <c r="E22" s="370"/>
      <c r="F22" s="370"/>
      <c r="G22" s="370"/>
      <c r="H22" s="371"/>
      <c r="I22" s="73">
        <f>SUMIF(FP!I:I,Doklady!$B$1&amp;A22,FP!D:D)</f>
        <v>10000</v>
      </c>
      <c r="T22" s="86"/>
    </row>
    <row r="23" spans="1:20" x14ac:dyDescent="0.2">
      <c r="A23" s="115" t="s">
        <v>351</v>
      </c>
      <c r="B23" s="350" t="s">
        <v>352</v>
      </c>
      <c r="C23" s="351"/>
      <c r="D23" s="351"/>
      <c r="E23" s="351"/>
      <c r="F23" s="351"/>
      <c r="G23" s="351"/>
      <c r="H23" s="352"/>
      <c r="I23" s="73">
        <f>SUMIF(FP!I:I,Doklady!$B$1&amp;A23,FP!D:D)</f>
        <v>0</v>
      </c>
      <c r="T23" s="86"/>
    </row>
    <row r="24" spans="1:20" x14ac:dyDescent="0.2">
      <c r="A24" s="135" t="s">
        <v>353</v>
      </c>
      <c r="B24" s="350" t="s">
        <v>354</v>
      </c>
      <c r="C24" s="351"/>
      <c r="D24" s="351"/>
      <c r="E24" s="351"/>
      <c r="F24" s="351"/>
      <c r="G24" s="351"/>
      <c r="H24" s="352"/>
      <c r="I24" s="73">
        <f>SUMIF(FP!I:I,Doklady!$B$1&amp;A24,FP!D:D)</f>
        <v>0</v>
      </c>
      <c r="T24" s="86"/>
    </row>
    <row r="25" spans="1:20" x14ac:dyDescent="0.2">
      <c r="A25" s="115" t="s">
        <v>355</v>
      </c>
      <c r="B25" s="362" t="s">
        <v>2235</v>
      </c>
      <c r="C25" s="363"/>
      <c r="D25" s="363"/>
      <c r="E25" s="363"/>
      <c r="F25" s="363"/>
      <c r="G25" s="363"/>
      <c r="H25" s="364"/>
      <c r="I25" s="73">
        <f>SUMIF(FP!I:I,Doklady!$B$1&amp;A25,FP!D:D)</f>
        <v>0</v>
      </c>
      <c r="T25" s="86"/>
    </row>
    <row r="26" spans="1:20" x14ac:dyDescent="0.2">
      <c r="A26" s="135" t="s">
        <v>356</v>
      </c>
      <c r="B26" s="350" t="s">
        <v>357</v>
      </c>
      <c r="C26" s="351"/>
      <c r="D26" s="351"/>
      <c r="E26" s="351"/>
      <c r="F26" s="351"/>
      <c r="G26" s="351"/>
      <c r="H26" s="352"/>
      <c r="I26" s="73">
        <f>SUMIF(FP!I:I,Doklady!$B$1&amp;A26,FP!D:D)</f>
        <v>0</v>
      </c>
      <c r="T26" s="86"/>
    </row>
    <row r="27" spans="1:20" x14ac:dyDescent="0.2">
      <c r="A27" s="115" t="s">
        <v>358</v>
      </c>
      <c r="B27" s="350" t="s">
        <v>359</v>
      </c>
      <c r="C27" s="351"/>
      <c r="D27" s="351"/>
      <c r="E27" s="351"/>
      <c r="F27" s="351"/>
      <c r="G27" s="351"/>
      <c r="H27" s="352"/>
      <c r="I27" s="73">
        <f>SUMIF(FP!I:I,Doklady!$B$1&amp;A27,FP!D:D)</f>
        <v>0</v>
      </c>
      <c r="T27" s="86"/>
    </row>
    <row r="28" spans="1:20" x14ac:dyDescent="0.2">
      <c r="A28" s="135" t="s">
        <v>360</v>
      </c>
      <c r="B28" s="350" t="s">
        <v>2989</v>
      </c>
      <c r="C28" s="351"/>
      <c r="D28" s="351"/>
      <c r="E28" s="351"/>
      <c r="F28" s="351"/>
      <c r="G28" s="351"/>
      <c r="H28" s="352"/>
      <c r="I28" s="73">
        <f>SUMIF(FP!I:I,Doklady!$B$1&amp;A28,FP!D:D)</f>
        <v>0</v>
      </c>
      <c r="T28" s="86"/>
    </row>
    <row r="29" spans="1:20" x14ac:dyDescent="0.2">
      <c r="A29" s="115" t="s">
        <v>362</v>
      </c>
      <c r="B29" s="350" t="s">
        <v>363</v>
      </c>
      <c r="C29" s="351"/>
      <c r="D29" s="351"/>
      <c r="E29" s="351"/>
      <c r="F29" s="351"/>
      <c r="G29" s="351"/>
      <c r="H29" s="352"/>
      <c r="I29" s="73">
        <f>SUMIF(FP!I:I,Doklady!$B$1&amp;A29,FP!D:D)</f>
        <v>0</v>
      </c>
      <c r="T29" s="86"/>
    </row>
    <row r="30" spans="1:20" hidden="1" x14ac:dyDescent="0.2">
      <c r="A30" s="135" t="s">
        <v>364</v>
      </c>
      <c r="B30" s="350"/>
      <c r="C30" s="351"/>
      <c r="D30" s="351"/>
      <c r="E30" s="351"/>
      <c r="F30" s="351"/>
      <c r="G30" s="351"/>
      <c r="H30" s="352"/>
      <c r="I30" s="73">
        <f>SUMIF(FP!I:I,Doklady!$B$1&amp;A30,FP!D:D)</f>
        <v>0</v>
      </c>
      <c r="T30" s="86"/>
    </row>
    <row r="31" spans="1:20" hidden="1" x14ac:dyDescent="0.2">
      <c r="A31" s="115" t="s">
        <v>365</v>
      </c>
      <c r="B31" s="350"/>
      <c r="C31" s="351"/>
      <c r="D31" s="351"/>
      <c r="E31" s="351"/>
      <c r="F31" s="351"/>
      <c r="G31" s="351"/>
      <c r="H31" s="352"/>
      <c r="I31" s="73">
        <f>SUMIF(FP!I:I,Doklady!$B$1&amp;A31,FP!D:D)</f>
        <v>0</v>
      </c>
      <c r="T31" s="86"/>
    </row>
    <row r="32" spans="1:20" hidden="1" x14ac:dyDescent="0.2">
      <c r="A32" s="135" t="s">
        <v>366</v>
      </c>
      <c r="B32" s="372"/>
      <c r="C32" s="373"/>
      <c r="D32" s="373"/>
      <c r="E32" s="373"/>
      <c r="F32" s="373"/>
      <c r="G32" s="373"/>
      <c r="H32" s="374"/>
      <c r="I32" s="73">
        <f>SUMIF(FP!I:I,Doklady!$B$1&amp;A32,FP!D:D)</f>
        <v>0</v>
      </c>
      <c r="T32" s="86"/>
    </row>
    <row r="33" spans="1:21" hidden="1" x14ac:dyDescent="0.2">
      <c r="A33" s="115" t="s">
        <v>367</v>
      </c>
      <c r="B33" s="372"/>
      <c r="C33" s="373"/>
      <c r="D33" s="373"/>
      <c r="E33" s="373"/>
      <c r="F33" s="373"/>
      <c r="G33" s="373"/>
      <c r="H33" s="374"/>
      <c r="I33" s="73">
        <f>SUMIF(FP!I:I,Doklady!$B$1&amp;A33,FP!D:D)</f>
        <v>0</v>
      </c>
      <c r="T33" s="86"/>
    </row>
    <row r="34" spans="1:21" hidden="1" x14ac:dyDescent="0.2">
      <c r="A34" s="135" t="s">
        <v>368</v>
      </c>
      <c r="B34" s="375"/>
      <c r="C34" s="375"/>
      <c r="D34" s="375"/>
      <c r="E34" s="375"/>
      <c r="F34" s="375"/>
      <c r="G34" s="375"/>
      <c r="H34" s="37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DSUM(Doklady!A103:J9214,"GGG",Spolu!L40:M42)</f>
        <v>0</v>
      </c>
      <c r="D40" s="78">
        <f>DSUM(Doklady!A103:J9214,"GGG",Spolu!N40:O42)</f>
        <v>0</v>
      </c>
      <c r="E40" s="78">
        <f>DSUM(Doklady!A103:J9214,"GGG",Spolu!P40:Q42)</f>
        <v>0</v>
      </c>
      <c r="F40" s="78">
        <f>DSUM(Doklady!A103:J9214,"GGG",Spolu!R40:S42)</f>
        <v>0</v>
      </c>
      <c r="G40" s="78">
        <f>DSUM(Doklady!A103:J9214,"GGG",Spolu!T40:U42)-H40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DSUM(Doklady!A103:J9214,"GGG",Spolu!L45:M47)</f>
        <v>0</v>
      </c>
      <c r="D45" s="78">
        <f>DSUM(Doklady!A103:J9214,"GGG",Spolu!N45:O47)</f>
        <v>0</v>
      </c>
      <c r="E45" s="78">
        <f>DSUM(Doklady!A103:J9214,"GGG",Spolu!P45:Q47)</f>
        <v>0</v>
      </c>
      <c r="F45" s="78">
        <f>DSUM(Doklady!A103:J9214,"GGG",Spolu!R45:S47)</f>
        <v>0</v>
      </c>
      <c r="G45" s="78">
        <f>DSUM(Doklady!A103:J9214,"GGG",Spolu!T45:U47)-H45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8"/>
      <c r="B50" s="349"/>
      <c r="C50" s="349"/>
      <c r="D50" s="349"/>
      <c r="E50" s="349"/>
      <c r="F50" s="349"/>
      <c r="G50" s="349"/>
      <c r="H50" s="349"/>
      <c r="I50" s="349"/>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c</v>
      </c>
      <c r="B53" s="119" t="str">
        <f>Doklady!H1</f>
        <v>činnosť Slovenského paralympijského výboru</v>
      </c>
      <c r="C53" s="73">
        <f>IF(A53&lt;&gt;"",INDEX(FP!D:D,Doklady!B$2+(ROW()-53)),"")</f>
        <v>1196273</v>
      </c>
      <c r="D53" s="73">
        <f>IF(A53&lt;&gt;"",Doklady!I1-Doklady!J1,"")</f>
        <v>1196273.0000000009</v>
      </c>
      <c r="E53" s="73">
        <f>IF(A53&lt;&gt;"",MIN(D53,C53)*Doklady!C1/(1-Doklady!C1),"")</f>
        <v>0</v>
      </c>
      <c r="F53" s="71">
        <f>IF(A53&lt;&gt;"",Doklady!J1,"")</f>
        <v>0</v>
      </c>
      <c r="G53" s="73">
        <f>+IFERROR(HLOOKUP(IF(RIGHT(B53,15)="bežné transfery",LEFT(B53,LEN(B53)-18),0),$J$40:$K$42,3,0),MIN(C53,D53))</f>
        <v>1196273</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d</v>
      </c>
      <c r="B54" s="119" t="str">
        <f>Doklady!H2</f>
        <v>Čuchran Ladislav</v>
      </c>
      <c r="C54" s="73">
        <f>IF(A54&lt;&gt;"",INDEX(FP!D:D,Doklady!B$2+(ROW()-53)),"")</f>
        <v>22500</v>
      </c>
      <c r="D54" s="73">
        <f>IF(A54&lt;&gt;"",Doklady!I2-Doklady!J2,"")</f>
        <v>22500.000000000004</v>
      </c>
      <c r="E54" s="73">
        <f>IF(A54&lt;&gt;"",MIN(D54,C54)*Doklady!C2/(1-Doklady!C2),"")</f>
        <v>0</v>
      </c>
      <c r="F54" s="71">
        <f>IF(A54&lt;&gt;"",Doklady!J2,"")</f>
        <v>0</v>
      </c>
      <c r="G54" s="73">
        <f t="shared" ref="G54:G117" si="0">+IFERROR(HLOOKUP(IF(RIGHT(B54,15)="bežné transfery",LEFT(B54,LEN(B54)-18),0),$J$40:$K$42,3,0),MIN(C54,D54))</f>
        <v>22500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Funková Kristína</v>
      </c>
      <c r="C55" s="73">
        <f>IF(A55&lt;&gt;"",INDEX(FP!D:D,Doklady!B$2+(ROW()-53)),"")</f>
        <v>10000</v>
      </c>
      <c r="D55" s="73">
        <f>IF(A55&lt;&gt;"",Doklady!I3-Doklady!J3,"")</f>
        <v>10000</v>
      </c>
      <c r="E55" s="73">
        <f>IF(A55&lt;&gt;"",MIN(D55,C55)*Doklady!C3/(1-Doklady!C3),"")</f>
        <v>0</v>
      </c>
      <c r="F55" s="71">
        <f>IF(A55&lt;&gt;"",Doklady!J3,"")</f>
        <v>0</v>
      </c>
      <c r="G55" s="73">
        <f t="shared" si="0"/>
        <v>10000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d</v>
      </c>
      <c r="B56" s="119" t="str">
        <f>Doklady!H4</f>
        <v>Holenda Viliam</v>
      </c>
      <c r="C56" s="73">
        <f>IF(A56&lt;&gt;"",INDEX(FP!D:D,Doklady!B$2+(ROW()-53)),"")</f>
        <v>5000</v>
      </c>
      <c r="D56" s="73">
        <f>IF(A56&lt;&gt;"",Doklady!I4-Doklady!J4,"")</f>
        <v>4999.9999999999991</v>
      </c>
      <c r="E56" s="73">
        <f>IF(A56&lt;&gt;"",MIN(D56,C56)*Doklady!C4/(1-Doklady!C4),"")</f>
        <v>0</v>
      </c>
      <c r="F56" s="71">
        <f>IF(A56&lt;&gt;"",Doklady!J4,"")</f>
        <v>0</v>
      </c>
      <c r="G56" s="73">
        <f t="shared" si="0"/>
        <v>4999.9999999999991</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d</v>
      </c>
      <c r="B57" s="119" t="str">
        <f>Doklady!H5</f>
        <v>Kuřeja Marián</v>
      </c>
      <c r="C57" s="73">
        <f>IF(A57&lt;&gt;"",INDEX(FP!D:D,Doklady!B$2+(ROW()-53)),"")</f>
        <v>20000</v>
      </c>
      <c r="D57" s="73">
        <f>IF(A57&lt;&gt;"",Doklady!I5-Doklady!J5,"")</f>
        <v>20000.000000000004</v>
      </c>
      <c r="E57" s="73">
        <f>IF(A57&lt;&gt;"",MIN(D57,C57)*Doklady!C5/(1-Doklady!C5),"")</f>
        <v>0</v>
      </c>
      <c r="F57" s="71">
        <f>IF(A57&lt;&gt;"",Doklady!J5,"")</f>
        <v>0</v>
      </c>
      <c r="G57" s="73">
        <f t="shared" si="0"/>
        <v>20000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d</v>
      </c>
      <c r="B58" s="119" t="str">
        <f>Doklady!H6</f>
        <v>Kubová Alžbeta</v>
      </c>
      <c r="C58" s="73">
        <f>IF(A58&lt;&gt;"",INDEX(FP!D:D,Doklady!B$2+(ROW()-53)),"")</f>
        <v>10000</v>
      </c>
      <c r="D58" s="73">
        <f>IF(A58&lt;&gt;"",Doklady!I6-Doklady!J6,"")</f>
        <v>9999.9999999999982</v>
      </c>
      <c r="E58" s="73">
        <f>IF(A58&lt;&gt;"",MIN(D58,C58)*Doklady!C6/(1-Doklady!C6),"")</f>
        <v>0</v>
      </c>
      <c r="F58" s="71">
        <f>IF(A58&lt;&gt;"",Doklady!J6,"")</f>
        <v>0</v>
      </c>
      <c r="G58" s="73">
        <f t="shared" si="0"/>
        <v>9999.9999999999982</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Laczkó Dušan</v>
      </c>
      <c r="C59" s="73">
        <f>IF(A59&lt;&gt;"",INDEX(FP!D:D,Doklady!B$2+(ROW()-53)),"")</f>
        <v>45000</v>
      </c>
      <c r="D59" s="73">
        <f>IF(A59&lt;&gt;"",Doklady!I7-Doklady!J7,"")</f>
        <v>45000.000000000007</v>
      </c>
      <c r="E59" s="73">
        <f>IF(A59&lt;&gt;"",MIN(D59,C59)*Doklady!C7/(1-Doklady!C7),"")</f>
        <v>0</v>
      </c>
      <c r="F59" s="71">
        <f>IF(A59&lt;&gt;"",Doklady!J7,"")</f>
        <v>0</v>
      </c>
      <c r="G59" s="73">
        <f t="shared" si="0"/>
        <v>45000</v>
      </c>
      <c r="H59" s="71"/>
      <c r="I59" s="73">
        <f t="shared" si="1"/>
        <v>0</v>
      </c>
      <c r="J59" s="84" t="str">
        <f t="shared" si="2"/>
        <v/>
      </c>
      <c r="K59" s="84" t="str">
        <f>Doklady!F7</f>
        <v>026 03</v>
      </c>
      <c r="L59" s="84" t="str">
        <f>IF(A59&lt;&gt;"",INDEX(FP!H:H,Doklady!B$2+(ROW()-52)),"")</f>
        <v>B</v>
      </c>
      <c r="M59" s="84" t="str">
        <f t="shared" si="3"/>
        <v>026 03B</v>
      </c>
    </row>
    <row r="60" spans="1:20" x14ac:dyDescent="0.2">
      <c r="A60" s="75" t="str">
        <f>Doklady!D8</f>
        <v>d</v>
      </c>
      <c r="B60" s="119" t="str">
        <f>Doklady!H8</f>
        <v>Malenovský Radoslav</v>
      </c>
      <c r="C60" s="73">
        <f>IF(A60&lt;&gt;"",INDEX(FP!D:D,Doklady!B$2+(ROW()-53)),"")</f>
        <v>50000</v>
      </c>
      <c r="D60" s="73">
        <f>IF(A60&lt;&gt;"",Doklady!I8-Doklady!J8,"")</f>
        <v>49999.999999999993</v>
      </c>
      <c r="E60" s="73">
        <f>IF(A60&lt;&gt;"",MIN(D60,C60)*Doklady!C8/(1-Doklady!C8),"")</f>
        <v>0</v>
      </c>
      <c r="F60" s="71">
        <f>IF(A60&lt;&gt;"",Doklady!J8,"")</f>
        <v>0</v>
      </c>
      <c r="G60" s="73">
        <f t="shared" si="0"/>
        <v>49999.999999999993</v>
      </c>
      <c r="H60" s="71"/>
      <c r="I60" s="73">
        <f t="shared" si="1"/>
        <v>0</v>
      </c>
      <c r="J60" s="84" t="str">
        <f t="shared" si="2"/>
        <v/>
      </c>
      <c r="K60" s="84" t="str">
        <f>Doklady!F8</f>
        <v>026 03</v>
      </c>
      <c r="L60" s="84" t="str">
        <f>IF(A60&lt;&gt;"",INDEX(FP!H:H,Doklady!B$2+(ROW()-52)),"")</f>
        <v>B</v>
      </c>
      <c r="M60" s="84" t="str">
        <f t="shared" si="3"/>
        <v>026 03B</v>
      </c>
    </row>
    <row r="61" spans="1:20" x14ac:dyDescent="0.2">
      <c r="A61" s="75" t="str">
        <f>Doklady!D9</f>
        <v>d</v>
      </c>
      <c r="B61" s="119" t="str">
        <f>Doklady!H9</f>
        <v>Marinov Filip</v>
      </c>
      <c r="C61" s="73">
        <f>IF(A61&lt;&gt;"",INDEX(FP!D:D,Doklady!B$2+(ROW()-53)),"")</f>
        <v>20000</v>
      </c>
      <c r="D61" s="73">
        <f>IF(A61&lt;&gt;"",Doklady!I9-Doklady!J9,"")</f>
        <v>20000.000000000004</v>
      </c>
      <c r="E61" s="73">
        <f>IF(A61&lt;&gt;"",MIN(D61,C61)*Doklady!C9/(1-Doklady!C9),"")</f>
        <v>0</v>
      </c>
      <c r="F61" s="71">
        <f>IF(A61&lt;&gt;"",Doklady!J9,"")</f>
        <v>0</v>
      </c>
      <c r="G61" s="73">
        <f t="shared" si="0"/>
        <v>20000</v>
      </c>
      <c r="H61" s="71"/>
      <c r="I61" s="73">
        <f t="shared" si="1"/>
        <v>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Petrikovičová Karin</v>
      </c>
      <c r="C62" s="73">
        <f>IF(A62&lt;&gt;"",INDEX(FP!D:D,Doklady!B$2+(ROW()-53)),"")</f>
        <v>20000</v>
      </c>
      <c r="D62" s="73">
        <f>IF(A62&lt;&gt;"",Doklady!I10-Doklady!J10,"")</f>
        <v>20000.000000000004</v>
      </c>
      <c r="E62" s="73">
        <f>IF(A62&lt;&gt;"",MIN(D62,C62)*Doklady!C10/(1-Doklady!C10),"")</f>
        <v>0</v>
      </c>
      <c r="F62" s="71">
        <f>IF(A62&lt;&gt;"",Doklady!J10,"")</f>
        <v>0</v>
      </c>
      <c r="G62" s="73">
        <f t="shared" si="0"/>
        <v>20000</v>
      </c>
      <c r="H62" s="71"/>
      <c r="I62" s="73">
        <f t="shared" si="1"/>
        <v>0</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Vadovičová Veronika</v>
      </c>
      <c r="C63" s="73">
        <f>IF(A63&lt;&gt;"",INDEX(FP!D:D,Doklady!B$2+(ROW()-53)),"")</f>
        <v>55000</v>
      </c>
      <c r="D63" s="73">
        <f>IF(A63&lt;&gt;"",Doklady!I11-Doklady!J11,"")</f>
        <v>54999.999999999993</v>
      </c>
      <c r="E63" s="73">
        <f>IF(A63&lt;&gt;"",MIN(D63,C63)*Doklady!C11/(1-Doklady!C11),"")</f>
        <v>0</v>
      </c>
      <c r="F63" s="71">
        <f>IF(A63&lt;&gt;"",Doklady!J11,"")</f>
        <v>0</v>
      </c>
      <c r="G63" s="73">
        <f t="shared" si="0"/>
        <v>54999.999999999993</v>
      </c>
      <c r="H63" s="71"/>
      <c r="I63" s="73">
        <f t="shared" si="1"/>
        <v>0</v>
      </c>
      <c r="J63" s="84" t="str">
        <f t="shared" si="2"/>
        <v/>
      </c>
      <c r="K63" s="84" t="str">
        <f>Doklady!F11</f>
        <v>026 03</v>
      </c>
      <c r="L63" s="84" t="str">
        <f>IF(A63&lt;&gt;"",INDEX(FP!H:H,Doklady!B$2+(ROW()-52)),"")</f>
        <v>B</v>
      </c>
      <c r="M63" s="84" t="str">
        <f t="shared" si="3"/>
        <v>026 03B</v>
      </c>
    </row>
    <row r="64" spans="1:20" ht="22.5" x14ac:dyDescent="0.2">
      <c r="A64" s="75" t="str">
        <f>Doklady!D12</f>
        <v>e</v>
      </c>
      <c r="B64" s="119" t="str">
        <f>Doklady!H12</f>
        <v>zabezpečenie účasti reprezentantov SR na XIV. Zimných paralympijských hrách v Miláne a Cortine d´Ampezzo v roku 2026</v>
      </c>
      <c r="C64" s="73">
        <f>IF(A64&lt;&gt;"",INDEX(FP!D:D,Doklady!B$2+(ROW()-53)),"")</f>
        <v>457250</v>
      </c>
      <c r="D64" s="73">
        <f>IF(A64&lt;&gt;"",Doklady!I12-Doklady!J12,"")</f>
        <v>457250</v>
      </c>
      <c r="E64" s="73">
        <f>IF(A64&lt;&gt;"",MIN(D64,C64)*Doklady!C12/(1-Doklady!C12),"")</f>
        <v>0</v>
      </c>
      <c r="F64" s="71">
        <f>IF(A64&lt;&gt;"",Doklady!J12,"")</f>
        <v>0</v>
      </c>
      <c r="G64" s="73">
        <f t="shared" si="0"/>
        <v>457250</v>
      </c>
      <c r="H64" s="71"/>
      <c r="I64" s="73">
        <f t="shared" si="1"/>
        <v>0</v>
      </c>
      <c r="J64" s="84" t="s">
        <v>386</v>
      </c>
      <c r="K64" s="84" t="str">
        <f>Doklady!F12</f>
        <v>026 03</v>
      </c>
      <c r="L64" s="84" t="str">
        <f>IF(A64&lt;&gt;"",INDEX(FP!H:H,Doklady!B$2+(ROW()-52)),"")</f>
        <v>B</v>
      </c>
      <c r="M64" s="84" t="str">
        <f t="shared" si="3"/>
        <v>026 03B</v>
      </c>
    </row>
    <row r="65" spans="1:13" x14ac:dyDescent="0.2">
      <c r="A65" s="75" t="str">
        <f>Doklady!D13</f>
        <v>f</v>
      </c>
      <c r="B65" s="119" t="str">
        <f>Doklady!H13</f>
        <v>plnenie úloh verejného záujmu v športe</v>
      </c>
      <c r="C65" s="73">
        <f>IF(A65&lt;&gt;"",INDEX(FP!D:D,Doklady!B$2+(ROW()-53)),"")</f>
        <v>10000</v>
      </c>
      <c r="D65" s="73">
        <f>IF(A65&lt;&gt;"",Doklady!I13-Doklady!J13,"")</f>
        <v>10000</v>
      </c>
      <c r="E65" s="73">
        <f>IF(A65&lt;&gt;"",MIN(D65,C65)*Doklady!C13/(1-Doklady!C13),"")</f>
        <v>0</v>
      </c>
      <c r="F65" s="71">
        <f>IF(A65&lt;&gt;"",Doklady!J13,"")</f>
        <v>0</v>
      </c>
      <c r="G65" s="73">
        <f t="shared" si="0"/>
        <v>10000</v>
      </c>
      <c r="H65" s="71"/>
      <c r="I65" s="73">
        <f t="shared" si="1"/>
        <v>0</v>
      </c>
      <c r="J65" s="84" t="str">
        <f t="shared" si="2"/>
        <v/>
      </c>
      <c r="K65" s="84" t="str">
        <f>Doklady!F13</f>
        <v>026 01</v>
      </c>
      <c r="L65" s="84" t="str">
        <f>IF(A65&lt;&gt;"",INDEX(FP!H:H,Doklady!B$2+(ROW()-52)),"")</f>
        <v>B</v>
      </c>
      <c r="M65" s="84" t="str">
        <f t="shared" si="3"/>
        <v>026 01B</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1921023</v>
      </c>
      <c r="D130" s="228">
        <f t="shared" ref="D130:I130" si="9">SUM(D53:D129)</f>
        <v>1921023.0000000009</v>
      </c>
      <c r="E130" s="228">
        <f t="shared" si="9"/>
        <v>0</v>
      </c>
      <c r="F130" s="228">
        <f t="shared" si="9"/>
        <v>0</v>
      </c>
      <c r="G130" s="228">
        <f t="shared" si="9"/>
        <v>1921023</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5"/>
      <c r="E140" s="365"/>
      <c r="F140" s="365"/>
      <c r="G140" s="365"/>
      <c r="H140" s="365"/>
      <c r="I140" s="365"/>
      <c r="J140" s="85"/>
    </row>
    <row r="141" spans="1:26" ht="68.25" customHeight="1" x14ac:dyDescent="0.2">
      <c r="A141" s="9"/>
      <c r="B141" s="281" t="s">
        <v>6165</v>
      </c>
      <c r="C141" s="214"/>
      <c r="D141" s="345" t="s">
        <v>393</v>
      </c>
      <c r="E141" s="345"/>
      <c r="F141" s="345"/>
      <c r="G141" s="345"/>
      <c r="H141" s="345"/>
      <c r="I141" s="345"/>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31" priority="43" stopIfTrue="1" operator="lessThanOrEqual">
      <formula>0</formula>
    </cfRule>
    <cfRule type="cellIs" dxfId="30" priority="44" stopIfTrue="1" operator="greaterThan">
      <formula>0</formula>
    </cfRule>
  </conditionalFormatting>
  <conditionalFormatting sqref="D53:D129">
    <cfRule type="expression" dxfId="29" priority="31" stopIfTrue="1">
      <formula>$C53=$D53</formula>
    </cfRule>
    <cfRule type="expression" dxfId="28" priority="33" stopIfTrue="1">
      <formula>$C53&lt;&gt;$D53</formula>
    </cfRule>
  </conditionalFormatting>
  <conditionalFormatting sqref="E9:F9">
    <cfRule type="expression" dxfId="27" priority="38" stopIfTrue="1">
      <formula>SUM($E$10:$F$14)&gt;0</formula>
    </cfRule>
  </conditionalFormatting>
  <conditionalFormatting sqref="G53:G129">
    <cfRule type="expression" dxfId="26" priority="13" stopIfTrue="1">
      <formula>$C53=$G53</formula>
    </cfRule>
    <cfRule type="expression" dxfId="25" priority="14" stopIfTrue="1">
      <formula>$C53&lt;&gt;$G53</formula>
    </cfRule>
  </conditionalFormatting>
  <conditionalFormatting sqref="I42">
    <cfRule type="cellIs" dxfId="24" priority="1" stopIfTrue="1" operator="greaterThan">
      <formula>0</formula>
    </cfRule>
  </conditionalFormatting>
  <conditionalFormatting sqref="I47">
    <cfRule type="cellIs" dxfId="23" priority="15" stopIfTrue="1" operator="greaterThan">
      <formula>0</formula>
    </cfRule>
  </conditionalFormatting>
  <conditionalFormatting sqref="I53:I129">
    <cfRule type="cellIs" dxfId="22" priority="40" stopIfTrue="1" operator="equal">
      <formula>0</formula>
    </cfRule>
    <cfRule type="cellIs" dxfId="2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214"/>
  <sheetViews>
    <sheetView tabSelected="1" topLeftCell="A100" zoomScale="115" zoomScaleNormal="115" workbookViewId="0">
      <selection activeCell="J1458" sqref="J1458:J1502"/>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4.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c - činnosť Slovenského paralympijského výboru</v>
      </c>
      <c r="B1" s="232" t="str">
        <f>INDEX(Adr!A:A,B102+1)</f>
        <v>31745661</v>
      </c>
      <c r="C1" s="233">
        <f>IF(ROW()&lt;=B$3,INDEX(FP!E:E,B$2+ROW()-1),"")</f>
        <v>0</v>
      </c>
      <c r="D1" s="234" t="str">
        <f>IF(ROW()&lt;=B$3,INDEX(FP!F:F,B$2+ROW()-1),"")</f>
        <v>c</v>
      </c>
      <c r="E1" s="234"/>
      <c r="F1" s="234" t="str">
        <f>IF(ROW()&lt;=B$3,INDEX(FP!G:G,B$2+ROW()-1),"")</f>
        <v>026 03</v>
      </c>
      <c r="G1" s="234"/>
      <c r="H1" s="235" t="str">
        <f>IF(ROW()&lt;=B$3,INDEX(FP!C:C,B$2+ROW()-1),"")</f>
        <v>činnosť Slovenského paralympijského výboru</v>
      </c>
      <c r="I1" s="236">
        <f t="shared" ref="I1:I32" si="0">IF(ROW()&lt;=B$3,SUMIF(A$107:A$9256,A1,I$107:I$9256),"")</f>
        <v>1196273.0000000009</v>
      </c>
      <c r="J1" s="236">
        <f t="shared" ref="J1:J32" si="1">IF(ROW()&lt;=B$3,SUMIFS(I$103:I$49256,A$103:A$49256,K1,J$103:J$49256,L1),"")</f>
        <v>0</v>
      </c>
      <c r="K1" s="110" t="str">
        <f>$A1</f>
        <v>c - činnosť Slovenského paralympijského výboru</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Čuchran Ladislav</v>
      </c>
      <c r="B2" s="237">
        <f>MATCH(B1,FP!A:A,0)</f>
        <v>269</v>
      </c>
      <c r="C2" s="233">
        <f>IF(ROW()&lt;=B$3,INDEX(FP!E:E,B$2+ROW()-1),"")</f>
        <v>0</v>
      </c>
      <c r="D2" s="234" t="str">
        <f>IF(ROW()&lt;=B$3,INDEX(FP!F:F,B$2+ROW()-1),"")</f>
        <v>d</v>
      </c>
      <c r="E2" s="234"/>
      <c r="F2" s="234" t="str">
        <f>IF(ROW()&lt;=B$3,INDEX(FP!G:G,B$2+ROW()-1),"")</f>
        <v>026 03</v>
      </c>
      <c r="G2" s="234"/>
      <c r="H2" s="235" t="str">
        <f>IF(ROW()&lt;=B$3,INDEX(FP!C:C,B$2+ROW()-1),"")</f>
        <v>Čuchran Ladislav</v>
      </c>
      <c r="I2" s="236">
        <f t="shared" si="0"/>
        <v>22500.000000000004</v>
      </c>
      <c r="J2" s="236">
        <f t="shared" si="1"/>
        <v>0</v>
      </c>
      <c r="K2" s="110" t="str">
        <f>$A2</f>
        <v>d - Čuchran Ladislav</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Funková Kristína</v>
      </c>
      <c r="B3" s="238">
        <f>COUNTIF(FP!A:A,Doklady!B1)</f>
        <v>13</v>
      </c>
      <c r="C3" s="233">
        <f>IF(ROW()&lt;=B$3,INDEX(FP!E:E,B$2+ROW()-1),"")</f>
        <v>0</v>
      </c>
      <c r="D3" s="234" t="str">
        <f>IF(ROW()&lt;=B$3,INDEX(FP!F:F,B$2+ROW()-1),"")</f>
        <v>d</v>
      </c>
      <c r="E3" s="234"/>
      <c r="F3" s="234" t="str">
        <f>IF(ROW()&lt;=B$3,INDEX(FP!G:G,B$2+ROW()-1),"")</f>
        <v>026 03</v>
      </c>
      <c r="G3" s="234"/>
      <c r="H3" s="235" t="str">
        <f>IF(ROW()&lt;=B$3,INDEX(FP!C:C,B$2+ROW()-1),"")</f>
        <v>Funková Kristína</v>
      </c>
      <c r="I3" s="236">
        <f t="shared" si="0"/>
        <v>10000</v>
      </c>
      <c r="J3" s="236">
        <f t="shared" si="1"/>
        <v>0</v>
      </c>
      <c r="K3" s="110" t="str">
        <f t="shared" ref="K3:K66" si="2">$A3</f>
        <v>d - Funková Kristína</v>
      </c>
      <c r="L3" s="101">
        <v>99</v>
      </c>
      <c r="M3" s="99" t="str">
        <f>$A2</f>
        <v>d - Čuchran Ladislav</v>
      </c>
      <c r="N3" s="100">
        <v>99</v>
      </c>
      <c r="O3" s="88"/>
      <c r="P3" s="88"/>
      <c r="Q3" s="88"/>
      <c r="R3" s="88"/>
      <c r="S3" s="88"/>
      <c r="T3" s="88"/>
      <c r="U3" s="88"/>
      <c r="V3" s="88"/>
      <c r="W3" s="88"/>
      <c r="X3" s="88"/>
      <c r="Y3" s="88"/>
    </row>
    <row r="4" spans="1:25" s="6" customFormat="1" ht="12" hidden="1" thickBot="1" x14ac:dyDescent="0.25">
      <c r="A4" s="235" t="str">
        <f>IF(ROW()&lt;=B$3,INDEX(FP!F:F,B$2+ROW()-1)&amp;" - "&amp;INDEX(FP!C:C,B$2+ROW()-1),"")</f>
        <v>d - Holenda Viliam</v>
      </c>
      <c r="B4" s="239"/>
      <c r="C4" s="240">
        <f>IF(ROW()&lt;=B$3,INDEX(FP!E:E,B$2+ROW()-1),"")</f>
        <v>0</v>
      </c>
      <c r="D4" s="234" t="str">
        <f>IF(ROW()&lt;=B$3,INDEX(FP!F:F,B$2+ROW()-1),"")</f>
        <v>d</v>
      </c>
      <c r="E4" s="234"/>
      <c r="F4" s="234" t="str">
        <f>IF(ROW()&lt;=B$3,INDEX(FP!G:G,B$2+ROW()-1),"")</f>
        <v>026 03</v>
      </c>
      <c r="G4" s="234"/>
      <c r="H4" s="235" t="str">
        <f>IF(ROW()&lt;=B$3,INDEX(FP!C:C,B$2+ROW()-1),"")</f>
        <v>Holenda Viliam</v>
      </c>
      <c r="I4" s="236">
        <f t="shared" si="0"/>
        <v>4999.9999999999991</v>
      </c>
      <c r="J4" s="236">
        <f t="shared" si="1"/>
        <v>0</v>
      </c>
      <c r="K4" s="110" t="str">
        <f t="shared" si="2"/>
        <v>d - Holenda Viliam</v>
      </c>
      <c r="L4" s="101">
        <v>99</v>
      </c>
      <c r="M4" s="102" t="s">
        <v>335</v>
      </c>
      <c r="N4" s="103" t="s">
        <v>374</v>
      </c>
    </row>
    <row r="5" spans="1:25" s="6" customFormat="1" ht="12" hidden="1" thickBot="1" x14ac:dyDescent="0.25">
      <c r="A5" s="235" t="str">
        <f>IF(ROW()&lt;=B$3,INDEX(FP!F:F,B$2+ROW()-1)&amp;" - "&amp;INDEX(FP!C:C,B$2+ROW()-1),"")</f>
        <v>d - Kuřeja Marián</v>
      </c>
      <c r="B5" s="235"/>
      <c r="C5" s="240">
        <f>IF(ROW()&lt;=B$3,INDEX(FP!E:E,B$2+ROW()-1),"")</f>
        <v>0</v>
      </c>
      <c r="D5" s="234" t="str">
        <f>IF(ROW()&lt;=B$3,INDEX(FP!F:F,B$2+ROW()-1),"")</f>
        <v>d</v>
      </c>
      <c r="E5" s="234"/>
      <c r="F5" s="234" t="str">
        <f>IF(ROW()&lt;=B$3,INDEX(FP!G:G,B$2+ROW()-1),"")</f>
        <v>026 03</v>
      </c>
      <c r="G5" s="234"/>
      <c r="H5" s="235" t="str">
        <f>IF(ROW()&lt;=B$3,INDEX(FP!C:C,B$2+ROW()-1),"")</f>
        <v>Kuřeja Marián</v>
      </c>
      <c r="I5" s="236">
        <f t="shared" si="0"/>
        <v>20000.000000000004</v>
      </c>
      <c r="J5" s="236">
        <f t="shared" si="1"/>
        <v>0</v>
      </c>
      <c r="K5" s="110" t="str">
        <f t="shared" si="2"/>
        <v>d - Kuřeja Marián</v>
      </c>
      <c r="L5" s="101">
        <v>99</v>
      </c>
      <c r="M5" s="104" t="str">
        <f>$A4</f>
        <v>d - Holenda Viliam</v>
      </c>
      <c r="N5" s="105">
        <v>99</v>
      </c>
      <c r="O5" s="88"/>
      <c r="P5" s="88"/>
      <c r="Q5" s="88"/>
      <c r="R5" s="88"/>
      <c r="S5" s="88"/>
      <c r="T5" s="88"/>
      <c r="U5" s="88"/>
      <c r="V5" s="88"/>
      <c r="W5" s="88"/>
      <c r="X5" s="88"/>
      <c r="Y5" s="88"/>
    </row>
    <row r="6" spans="1:25" s="6" customFormat="1" ht="12" hidden="1" thickBot="1" x14ac:dyDescent="0.25">
      <c r="A6" s="235" t="str">
        <f>IF(ROW()&lt;=B$3,INDEX(FP!F:F,B$2+ROW()-1)&amp;" - "&amp;INDEX(FP!C:C,B$2+ROW()-1),"")</f>
        <v>d - Kubová Alžbeta</v>
      </c>
      <c r="B6" s="235"/>
      <c r="C6" s="240">
        <f>IF(ROW()&lt;=B$3,INDEX(FP!E:E,B$2+ROW()-1),"")</f>
        <v>0</v>
      </c>
      <c r="D6" s="234" t="str">
        <f>IF(ROW()&lt;=B$3,INDEX(FP!F:F,B$2+ROW()-1),"")</f>
        <v>d</v>
      </c>
      <c r="E6" s="234"/>
      <c r="F6" s="234" t="str">
        <f>IF(ROW()&lt;=B$3,INDEX(FP!G:G,B$2+ROW()-1),"")</f>
        <v>026 03</v>
      </c>
      <c r="G6" s="234"/>
      <c r="H6" s="235" t="str">
        <f>IF(ROW()&lt;=B$3,INDEX(FP!C:C,B$2+ROW()-1),"")</f>
        <v>Kubová Alžbeta</v>
      </c>
      <c r="I6" s="236">
        <f t="shared" si="0"/>
        <v>9999.9999999999982</v>
      </c>
      <c r="J6" s="236">
        <f t="shared" si="1"/>
        <v>0</v>
      </c>
      <c r="K6" s="110" t="str">
        <f t="shared" si="2"/>
        <v>d - Kubová Alžbeta</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d - Laczkó Dušan</v>
      </c>
      <c r="B7" s="235"/>
      <c r="C7" s="240">
        <f>IF(ROW()&lt;=B$3,INDEX(FP!E:E,B$2+ROW()-1),"")</f>
        <v>0</v>
      </c>
      <c r="D7" s="234" t="str">
        <f>IF(ROW()&lt;=B$3,INDEX(FP!F:F,B$2+ROW()-1),"")</f>
        <v>d</v>
      </c>
      <c r="E7" s="234"/>
      <c r="F7" s="234" t="str">
        <f>IF(ROW()&lt;=B$3,INDEX(FP!G:G,B$2+ROW()-1),"")</f>
        <v>026 03</v>
      </c>
      <c r="G7" s="234"/>
      <c r="H7" s="235" t="str">
        <f>IF(ROW()&lt;=B$3,INDEX(FP!C:C,B$2+ROW()-1),"")</f>
        <v>Laczkó Dušan</v>
      </c>
      <c r="I7" s="236">
        <f t="shared" si="0"/>
        <v>45000.000000000007</v>
      </c>
      <c r="J7" s="236">
        <f t="shared" si="1"/>
        <v>0</v>
      </c>
      <c r="K7" s="110" t="str">
        <f t="shared" si="2"/>
        <v>d - Laczkó Dušan</v>
      </c>
      <c r="L7" s="101">
        <v>99</v>
      </c>
      <c r="M7" s="99" t="str">
        <f>$A6</f>
        <v>d - Kubová Alžbeta</v>
      </c>
      <c r="N7" s="100">
        <v>99</v>
      </c>
      <c r="S7" s="88"/>
      <c r="T7" s="88"/>
      <c r="U7" s="88"/>
      <c r="V7" s="88"/>
      <c r="W7" s="88"/>
      <c r="X7" s="88"/>
      <c r="Y7" s="88"/>
    </row>
    <row r="8" spans="1:25" s="6" customFormat="1" ht="12" hidden="1" thickBot="1" x14ac:dyDescent="0.25">
      <c r="A8" s="235" t="str">
        <f>IF(ROW()&lt;=B$3,INDEX(FP!F:F,B$2+ROW()-1)&amp;" - "&amp;INDEX(FP!C:C,B$2+ROW()-1),"")</f>
        <v>d - Malenovský Radoslav</v>
      </c>
      <c r="B8" s="235"/>
      <c r="C8" s="240">
        <f>IF(ROW()&lt;=B$3,INDEX(FP!E:E,B$2+ROW()-1),"")</f>
        <v>0</v>
      </c>
      <c r="D8" s="234" t="str">
        <f>IF(ROW()&lt;=B$3,INDEX(FP!F:F,B$2+ROW()-1),"")</f>
        <v>d</v>
      </c>
      <c r="E8" s="234"/>
      <c r="F8" s="234" t="str">
        <f>IF(ROW()&lt;=B$3,INDEX(FP!G:G,B$2+ROW()-1),"")</f>
        <v>026 03</v>
      </c>
      <c r="G8" s="234"/>
      <c r="H8" s="235" t="str">
        <f>IF(ROW()&lt;=B$3,INDEX(FP!C:C,B$2+ROW()-1),"")</f>
        <v>Malenovský Radoslav</v>
      </c>
      <c r="I8" s="236">
        <f t="shared" si="0"/>
        <v>49999.999999999993</v>
      </c>
      <c r="J8" s="236">
        <f t="shared" si="1"/>
        <v>0</v>
      </c>
      <c r="K8" s="110" t="str">
        <f t="shared" si="2"/>
        <v>d - Malenovský Radoslav</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d - Marinov Filip</v>
      </c>
      <c r="B9" s="235"/>
      <c r="C9" s="240">
        <f>IF(ROW()&lt;=B$3,INDEX(FP!E:E,B$2+ROW()-1),"")</f>
        <v>0</v>
      </c>
      <c r="D9" s="234" t="str">
        <f>IF(ROW()&lt;=B$3,INDEX(FP!F:F,B$2+ROW()-1),"")</f>
        <v>d</v>
      </c>
      <c r="E9" s="234"/>
      <c r="F9" s="234" t="str">
        <f>IF(ROW()&lt;=B$3,INDEX(FP!G:G,B$2+ROW()-1),"")</f>
        <v>026 03</v>
      </c>
      <c r="G9" s="234"/>
      <c r="H9" s="235" t="str">
        <f>IF(ROW()&lt;=B$3,INDEX(FP!C:C,B$2+ROW()-1),"")</f>
        <v>Marinov Filip</v>
      </c>
      <c r="I9" s="236">
        <f t="shared" si="0"/>
        <v>20000.000000000004</v>
      </c>
      <c r="J9" s="236">
        <f t="shared" si="1"/>
        <v>0</v>
      </c>
      <c r="K9" s="110" t="str">
        <f t="shared" si="2"/>
        <v>d - Marinov Filip</v>
      </c>
      <c r="L9" s="101">
        <v>99</v>
      </c>
      <c r="M9" s="108" t="str">
        <f>$A8</f>
        <v>d - Malenovský Radoslav</v>
      </c>
      <c r="N9" s="109">
        <v>99</v>
      </c>
      <c r="O9" s="88"/>
      <c r="P9" s="88"/>
      <c r="Q9" s="88"/>
      <c r="R9" s="88"/>
      <c r="W9" s="88"/>
      <c r="X9" s="88"/>
      <c r="Y9" s="88"/>
    </row>
    <row r="10" spans="1:25" s="6" customFormat="1" ht="12" hidden="1" thickBot="1" x14ac:dyDescent="0.25">
      <c r="A10" s="235" t="str">
        <f>IF(ROW()&lt;=B$3,INDEX(FP!F:F,B$2+ROW()-1)&amp;" - "&amp;INDEX(FP!C:C,B$2+ROW()-1),"")</f>
        <v>d - Petrikovičová Karin</v>
      </c>
      <c r="B10" s="235"/>
      <c r="C10" s="240">
        <f>IF(ROW()&lt;=B$3,INDEX(FP!E:E,B$2+ROW()-1),"")</f>
        <v>0</v>
      </c>
      <c r="D10" s="234" t="str">
        <f>IF(ROW()&lt;=B$3,INDEX(FP!F:F,B$2+ROW()-1),"")</f>
        <v>d</v>
      </c>
      <c r="E10" s="234"/>
      <c r="F10" s="234" t="str">
        <f>IF(ROW()&lt;=B$3,INDEX(FP!G:G,B$2+ROW()-1),"")</f>
        <v>026 03</v>
      </c>
      <c r="G10" s="234"/>
      <c r="H10" s="235" t="str">
        <f>IF(ROW()&lt;=B$3,INDEX(FP!C:C,B$2+ROW()-1),"")</f>
        <v>Petrikovičová Karin</v>
      </c>
      <c r="I10" s="236">
        <f t="shared" si="0"/>
        <v>20000.000000000004</v>
      </c>
      <c r="J10" s="236">
        <f t="shared" si="1"/>
        <v>0</v>
      </c>
      <c r="K10" s="110" t="str">
        <f t="shared" si="2"/>
        <v>d - Petrikovičová Karin</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d - Vadovičová Veronika</v>
      </c>
      <c r="B11" s="235"/>
      <c r="C11" s="240">
        <f>IF(ROW()&lt;=B$3,INDEX(FP!E:E,B$2+ROW()-1),"")</f>
        <v>0</v>
      </c>
      <c r="D11" s="234" t="str">
        <f>IF(ROW()&lt;=B$3,INDEX(FP!F:F,B$2+ROW()-1),"")</f>
        <v>d</v>
      </c>
      <c r="E11" s="234"/>
      <c r="F11" s="234" t="str">
        <f>IF(ROW()&lt;=B$3,INDEX(FP!G:G,B$2+ROW()-1),"")</f>
        <v>026 03</v>
      </c>
      <c r="G11" s="234"/>
      <c r="H11" s="235" t="str">
        <f>IF(ROW()&lt;=B$3,INDEX(FP!C:C,B$2+ROW()-1),"")</f>
        <v>Vadovičová Veronika</v>
      </c>
      <c r="I11" s="236">
        <f t="shared" si="0"/>
        <v>54999.999999999993</v>
      </c>
      <c r="J11" s="236">
        <f t="shared" si="1"/>
        <v>0</v>
      </c>
      <c r="K11" s="110" t="str">
        <f t="shared" si="2"/>
        <v>d - Vadovičová Veronika</v>
      </c>
      <c r="L11" s="101">
        <v>99</v>
      </c>
      <c r="M11" s="99" t="str">
        <f>$A10</f>
        <v>d - Petrikovičová Karin</v>
      </c>
      <c r="N11" s="100">
        <v>99</v>
      </c>
      <c r="O11" s="88"/>
      <c r="P11" s="88"/>
      <c r="Q11" s="88"/>
      <c r="R11" s="88"/>
      <c r="S11" s="88"/>
      <c r="T11" s="88"/>
      <c r="Y11" s="88"/>
    </row>
    <row r="12" spans="1:25" s="6" customFormat="1" ht="12" hidden="1" thickBot="1" x14ac:dyDescent="0.25">
      <c r="A12" s="235" t="str">
        <f>IF(ROW()&lt;=B$3,INDEX(FP!F:F,B$2+ROW()-1)&amp;" - "&amp;INDEX(FP!C:C,B$2+ROW()-1),"")</f>
        <v>e - zabezpečenie účasti reprezentantov SR na XIV. Zimných paralympijských hrách v Miláne a Cortine d´Ampezzo v roku 2026</v>
      </c>
      <c r="B12" s="235"/>
      <c r="C12" s="240">
        <f>IF(ROW()&lt;=B$3,INDEX(FP!E:E,B$2+ROW()-1),"")</f>
        <v>0</v>
      </c>
      <c r="D12" s="234" t="str">
        <f>IF(ROW()&lt;=B$3,INDEX(FP!F:F,B$2+ROW()-1),"")</f>
        <v>e</v>
      </c>
      <c r="E12" s="234"/>
      <c r="F12" s="234" t="str">
        <f>IF(ROW()&lt;=B$3,INDEX(FP!G:G,B$2+ROW()-1),"")</f>
        <v>026 03</v>
      </c>
      <c r="G12" s="234"/>
      <c r="H12" s="235" t="str">
        <f>IF(ROW()&lt;=B$3,INDEX(FP!C:C,B$2+ROW()-1),"")</f>
        <v>zabezpečenie účasti reprezentantov SR na XIV. Zimných paralympijských hrách v Miláne a Cortine d´Ampezzo v roku 2026</v>
      </c>
      <c r="I12" s="236">
        <f t="shared" si="0"/>
        <v>457250</v>
      </c>
      <c r="J12" s="236">
        <f t="shared" si="1"/>
        <v>0</v>
      </c>
      <c r="K12" s="110" t="str">
        <f t="shared" si="2"/>
        <v>e - zabezpečenie účasti reprezentantov SR na XIV. Zimných paralympijských hrách v Miláne a Cortine d´Ampezzo v roku 2026</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f - plnenie úloh verejného záujmu v športe</v>
      </c>
      <c r="B13" s="235"/>
      <c r="C13" s="240">
        <f>IF(ROW()&lt;=B$3,INDEX(FP!E:E,B$2+ROW()-1),"")</f>
        <v>0</v>
      </c>
      <c r="D13" s="234" t="str">
        <f>IF(ROW()&lt;=B$3,INDEX(FP!F:F,B$2+ROW()-1),"")</f>
        <v>f</v>
      </c>
      <c r="E13" s="234"/>
      <c r="F13" s="234" t="str">
        <f>IF(ROW()&lt;=B$3,INDEX(FP!G:G,B$2+ROW()-1),"")</f>
        <v>026 01</v>
      </c>
      <c r="G13" s="234"/>
      <c r="H13" s="235" t="str">
        <f>IF(ROW()&lt;=B$3,INDEX(FP!C:C,B$2+ROW()-1),"")</f>
        <v>plnenie úloh verejného záujmu v športe</v>
      </c>
      <c r="I13" s="236">
        <f t="shared" si="0"/>
        <v>10000</v>
      </c>
      <c r="J13" s="236">
        <f t="shared" si="1"/>
        <v>0</v>
      </c>
      <c r="K13" s="110" t="str">
        <f t="shared" si="2"/>
        <v>f - plnenie úloh verejného záujmu v športe</v>
      </c>
      <c r="L13" s="101">
        <v>99</v>
      </c>
      <c r="M13" s="104" t="str">
        <f>$A12</f>
        <v>e - zabezpečenie účasti reprezentantov SR na XIV. Zimných paralympijských hrách v Miláne a Cortine d´Ampezzo v roku 2026</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IF(ROW()&lt;=B$3,SUMIF(A$107:A$9256,A33,I$107:I$9256),"")</f>
        <v/>
      </c>
      <c r="J33" s="236" t="str">
        <f t="shared" ref="J33:J64" si="4">IF(ROW()&lt;=B$3,SUMIFS(I$103:I$49256,A$103:A$49256,K33,J$103:J$49256,L33),"")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IF(ROW()&lt;=B$3,SUMIF(A$107:A$9256,A65,I$107:I$9256),"")</f>
        <v/>
      </c>
      <c r="J65" s="236" t="str">
        <f t="shared" ref="J65:J94" si="6">IF(ROW()&lt;=B$3,SUMIFS(I$103:I$49256,A$103:A$49256,K65,J$103:J$49256,L65),"")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6" t="s">
        <v>329</v>
      </c>
      <c r="B100" s="376"/>
      <c r="C100" s="376"/>
      <c r="D100" s="376"/>
      <c r="E100" s="376"/>
      <c r="F100" s="376"/>
      <c r="G100" s="376"/>
      <c r="H100" s="376"/>
      <c r="I100" s="378" t="s">
        <v>2991</v>
      </c>
      <c r="J100" s="378"/>
      <c r="K100" s="89"/>
    </row>
    <row r="101" spans="1:25" ht="15.75" x14ac:dyDescent="0.25">
      <c r="A101" s="376"/>
      <c r="B101" s="376"/>
      <c r="C101" s="376"/>
      <c r="D101" s="376"/>
      <c r="E101" s="376"/>
      <c r="F101" s="376"/>
      <c r="G101" s="376"/>
      <c r="H101" s="376"/>
      <c r="I101" s="377">
        <v>45961</v>
      </c>
      <c r="J101" s="377"/>
    </row>
    <row r="102" spans="1:25" ht="14.25" x14ac:dyDescent="0.2">
      <c r="A102" s="249" t="s">
        <v>398</v>
      </c>
      <c r="B102" s="250">
        <v>143</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9" t="s">
        <v>407</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3.75" x14ac:dyDescent="0.2">
      <c r="A107" s="14" t="s">
        <v>5046</v>
      </c>
      <c r="B107" s="14" t="s">
        <v>3007</v>
      </c>
      <c r="C107" s="14" t="s">
        <v>3008</v>
      </c>
      <c r="D107" s="326" t="s">
        <v>3000</v>
      </c>
      <c r="E107" s="16" t="s">
        <v>3000</v>
      </c>
      <c r="F107" s="14" t="s">
        <v>3009</v>
      </c>
      <c r="G107" s="14" t="s">
        <v>3010</v>
      </c>
      <c r="H107" s="14" t="s">
        <v>3011</v>
      </c>
      <c r="I107" s="15">
        <v>1074.02</v>
      </c>
      <c r="J107" s="77"/>
      <c r="K107" s="92"/>
    </row>
    <row r="108" spans="1:25" ht="33.75" x14ac:dyDescent="0.2">
      <c r="A108" s="14" t="s">
        <v>5046</v>
      </c>
      <c r="B108" s="14" t="s">
        <v>3064</v>
      </c>
      <c r="C108" s="14" t="s">
        <v>3065</v>
      </c>
      <c r="D108" s="326" t="s">
        <v>3066</v>
      </c>
      <c r="E108" s="16" t="s">
        <v>3066</v>
      </c>
      <c r="F108" s="14" t="s">
        <v>3067</v>
      </c>
      <c r="G108" s="14" t="s">
        <v>3068</v>
      </c>
      <c r="H108" s="14" t="s">
        <v>3069</v>
      </c>
      <c r="I108" s="15">
        <v>362.77</v>
      </c>
      <c r="J108" s="77"/>
      <c r="K108" s="92"/>
    </row>
    <row r="109" spans="1:25" ht="33.75" x14ac:dyDescent="0.2">
      <c r="A109" s="14" t="s">
        <v>5046</v>
      </c>
      <c r="B109" s="14" t="s">
        <v>3070</v>
      </c>
      <c r="C109" s="14" t="s">
        <v>3071</v>
      </c>
      <c r="D109" s="326" t="s">
        <v>3066</v>
      </c>
      <c r="E109" s="16" t="s">
        <v>3066</v>
      </c>
      <c r="F109" s="14" t="s">
        <v>3072</v>
      </c>
      <c r="G109" s="14" t="s">
        <v>3068</v>
      </c>
      <c r="H109" s="14" t="s">
        <v>3069</v>
      </c>
      <c r="I109" s="15">
        <v>362.77</v>
      </c>
      <c r="J109" s="77"/>
      <c r="K109" s="92"/>
    </row>
    <row r="110" spans="1:25" ht="33.75" x14ac:dyDescent="0.2">
      <c r="A110" s="14" t="s">
        <v>5046</v>
      </c>
      <c r="B110" s="14" t="s">
        <v>3073</v>
      </c>
      <c r="C110" s="14" t="s">
        <v>3074</v>
      </c>
      <c r="D110" s="326" t="s">
        <v>3066</v>
      </c>
      <c r="E110" s="16" t="s">
        <v>3066</v>
      </c>
      <c r="F110" s="14" t="s">
        <v>3075</v>
      </c>
      <c r="G110" s="14" t="s">
        <v>3068</v>
      </c>
      <c r="H110" s="14" t="s">
        <v>3069</v>
      </c>
      <c r="I110" s="15">
        <v>362.77</v>
      </c>
      <c r="J110" s="77"/>
      <c r="K110" s="92"/>
    </row>
    <row r="111" spans="1:25" ht="22.5" x14ac:dyDescent="0.2">
      <c r="A111" s="14" t="s">
        <v>2996</v>
      </c>
      <c r="B111" s="14" t="s">
        <v>3087</v>
      </c>
      <c r="C111" s="14" t="s">
        <v>3088</v>
      </c>
      <c r="D111" s="326" t="s">
        <v>3089</v>
      </c>
      <c r="E111" s="16" t="s">
        <v>3089</v>
      </c>
      <c r="F111" s="14" t="s">
        <v>3090</v>
      </c>
      <c r="G111" s="14" t="s">
        <v>3044</v>
      </c>
      <c r="H111" s="14" t="s">
        <v>3045</v>
      </c>
      <c r="I111" s="15">
        <v>1772.22</v>
      </c>
      <c r="J111" s="77"/>
      <c r="K111" s="92"/>
    </row>
    <row r="112" spans="1:25" ht="33.75" x14ac:dyDescent="0.2">
      <c r="A112" s="14" t="s">
        <v>5046</v>
      </c>
      <c r="B112" s="14" t="s">
        <v>3091</v>
      </c>
      <c r="C112" s="14" t="s">
        <v>3092</v>
      </c>
      <c r="D112" s="326" t="s">
        <v>3093</v>
      </c>
      <c r="E112" s="16" t="s">
        <v>3093</v>
      </c>
      <c r="F112" s="14" t="s">
        <v>3094</v>
      </c>
      <c r="G112" s="14" t="s">
        <v>3068</v>
      </c>
      <c r="H112" s="14" t="s">
        <v>3069</v>
      </c>
      <c r="I112" s="15">
        <v>161.4</v>
      </c>
      <c r="J112" s="77"/>
      <c r="K112" s="92"/>
    </row>
    <row r="113" spans="1:11" ht="22.5" x14ac:dyDescent="0.2">
      <c r="A113" s="14" t="s">
        <v>2996</v>
      </c>
      <c r="B113" s="14" t="s">
        <v>3095</v>
      </c>
      <c r="C113" s="14" t="s">
        <v>3096</v>
      </c>
      <c r="D113" s="326" t="s">
        <v>3089</v>
      </c>
      <c r="E113" s="16" t="s">
        <v>3089</v>
      </c>
      <c r="F113" s="14" t="s">
        <v>3077</v>
      </c>
      <c r="G113" s="14" t="s">
        <v>3044</v>
      </c>
      <c r="H113" s="14" t="s">
        <v>3045</v>
      </c>
      <c r="I113" s="15">
        <v>26.26</v>
      </c>
      <c r="J113" s="77"/>
      <c r="K113" s="92"/>
    </row>
    <row r="114" spans="1:11" ht="22.5" x14ac:dyDescent="0.2">
      <c r="A114" s="14" t="s">
        <v>2996</v>
      </c>
      <c r="B114" s="14" t="s">
        <v>3097</v>
      </c>
      <c r="C114" s="14" t="s">
        <v>3098</v>
      </c>
      <c r="D114" s="326" t="s">
        <v>3084</v>
      </c>
      <c r="E114" s="16" t="s">
        <v>3084</v>
      </c>
      <c r="F114" s="14" t="s">
        <v>5459</v>
      </c>
      <c r="G114" s="14" t="s">
        <v>3099</v>
      </c>
      <c r="H114" s="14" t="s">
        <v>3100</v>
      </c>
      <c r="I114" s="15">
        <v>911.5</v>
      </c>
      <c r="J114" s="77"/>
      <c r="K114" s="92"/>
    </row>
    <row r="115" spans="1:11" ht="22.5" x14ac:dyDescent="0.2">
      <c r="A115" s="14" t="s">
        <v>2996</v>
      </c>
      <c r="B115" s="14" t="s">
        <v>3097</v>
      </c>
      <c r="C115" s="14" t="s">
        <v>3098</v>
      </c>
      <c r="D115" s="326" t="s">
        <v>3084</v>
      </c>
      <c r="E115" s="16" t="s">
        <v>3084</v>
      </c>
      <c r="F115" s="14" t="s">
        <v>3101</v>
      </c>
      <c r="G115" s="14" t="s">
        <v>3099</v>
      </c>
      <c r="H115" s="14" t="s">
        <v>3100</v>
      </c>
      <c r="I115" s="15">
        <v>392</v>
      </c>
      <c r="J115" s="77"/>
      <c r="K115" s="92"/>
    </row>
    <row r="116" spans="1:11" ht="22.5" x14ac:dyDescent="0.2">
      <c r="A116" s="14" t="s">
        <v>2996</v>
      </c>
      <c r="B116" s="14" t="s">
        <v>3102</v>
      </c>
      <c r="C116" s="14" t="s">
        <v>3021</v>
      </c>
      <c r="D116" s="326" t="s">
        <v>3089</v>
      </c>
      <c r="E116" s="16" t="s">
        <v>3089</v>
      </c>
      <c r="F116" s="14" t="s">
        <v>5666</v>
      </c>
      <c r="G116" s="14" t="s">
        <v>3103</v>
      </c>
      <c r="H116" s="14" t="s">
        <v>3104</v>
      </c>
      <c r="I116" s="15">
        <v>8057.49</v>
      </c>
      <c r="J116" s="77"/>
      <c r="K116" s="92"/>
    </row>
    <row r="117" spans="1:11" ht="33.75" x14ac:dyDescent="0.2">
      <c r="A117" s="14" t="s">
        <v>2996</v>
      </c>
      <c r="B117" s="14" t="s">
        <v>3105</v>
      </c>
      <c r="C117" s="14" t="s">
        <v>3106</v>
      </c>
      <c r="D117" s="326" t="s">
        <v>3089</v>
      </c>
      <c r="E117" s="16" t="s">
        <v>3089</v>
      </c>
      <c r="F117" s="14" t="s">
        <v>5460</v>
      </c>
      <c r="G117" s="14" t="s">
        <v>3107</v>
      </c>
      <c r="H117" s="14" t="s">
        <v>3108</v>
      </c>
      <c r="I117" s="15">
        <v>2000</v>
      </c>
      <c r="J117" s="77"/>
      <c r="K117" s="92"/>
    </row>
    <row r="118" spans="1:11" ht="12.75" x14ac:dyDescent="0.2">
      <c r="A118" s="14" t="s">
        <v>3111</v>
      </c>
      <c r="B118" s="14" t="s">
        <v>3112</v>
      </c>
      <c r="C118" s="14" t="s">
        <v>3113</v>
      </c>
      <c r="D118" s="326" t="s">
        <v>3114</v>
      </c>
      <c r="E118" s="16" t="s">
        <v>3114</v>
      </c>
      <c r="F118" s="14" t="s">
        <v>3115</v>
      </c>
      <c r="G118" s="14" t="s">
        <v>3116</v>
      </c>
      <c r="H118" s="14" t="s">
        <v>3117</v>
      </c>
      <c r="I118" s="15">
        <v>296</v>
      </c>
      <c r="J118" s="77"/>
      <c r="K118" s="92"/>
    </row>
    <row r="119" spans="1:11" ht="22.5" x14ac:dyDescent="0.2">
      <c r="A119" s="14" t="s">
        <v>2996</v>
      </c>
      <c r="B119" s="14" t="s">
        <v>3118</v>
      </c>
      <c r="C119" s="14" t="s">
        <v>3119</v>
      </c>
      <c r="D119" s="326" t="s">
        <v>3114</v>
      </c>
      <c r="E119" s="16" t="s">
        <v>3114</v>
      </c>
      <c r="F119" s="14" t="s">
        <v>3120</v>
      </c>
      <c r="G119" s="14" t="s">
        <v>3121</v>
      </c>
      <c r="H119" s="14" t="s">
        <v>3122</v>
      </c>
      <c r="I119" s="15">
        <v>1474.77</v>
      </c>
      <c r="J119" s="77"/>
      <c r="K119" s="92"/>
    </row>
    <row r="120" spans="1:11" ht="22.5" x14ac:dyDescent="0.2">
      <c r="A120" s="14" t="s">
        <v>2996</v>
      </c>
      <c r="B120" s="14" t="s">
        <v>3123</v>
      </c>
      <c r="C120" s="14" t="s">
        <v>3124</v>
      </c>
      <c r="D120" s="326" t="s">
        <v>3114</v>
      </c>
      <c r="E120" s="16" t="s">
        <v>3114</v>
      </c>
      <c r="F120" s="14" t="s">
        <v>3125</v>
      </c>
      <c r="G120" s="14" t="s">
        <v>3049</v>
      </c>
      <c r="H120" s="14" t="s">
        <v>3050</v>
      </c>
      <c r="I120" s="15">
        <v>29.52</v>
      </c>
      <c r="J120" s="77"/>
      <c r="K120" s="92"/>
    </row>
    <row r="121" spans="1:11" ht="22.5" x14ac:dyDescent="0.2">
      <c r="A121" s="14" t="s">
        <v>2996</v>
      </c>
      <c r="B121" s="14" t="s">
        <v>3126</v>
      </c>
      <c r="C121" s="14" t="s">
        <v>3046</v>
      </c>
      <c r="D121" s="326" t="s">
        <v>3127</v>
      </c>
      <c r="E121" s="16" t="s">
        <v>3127</v>
      </c>
      <c r="F121" s="14" t="s">
        <v>3128</v>
      </c>
      <c r="G121" s="14" t="s">
        <v>3129</v>
      </c>
      <c r="H121" s="14" t="s">
        <v>3130</v>
      </c>
      <c r="I121" s="15">
        <v>408</v>
      </c>
      <c r="J121" s="77"/>
      <c r="K121" s="92"/>
    </row>
    <row r="122" spans="1:11" ht="22.5" x14ac:dyDescent="0.2">
      <c r="A122" s="14" t="s">
        <v>5045</v>
      </c>
      <c r="B122" s="14" t="s">
        <v>3131</v>
      </c>
      <c r="C122" s="14" t="s">
        <v>3132</v>
      </c>
      <c r="D122" s="326" t="s">
        <v>3127</v>
      </c>
      <c r="E122" s="16" t="s">
        <v>3127</v>
      </c>
      <c r="F122" s="14" t="s">
        <v>3133</v>
      </c>
      <c r="G122" s="14" t="s">
        <v>3015</v>
      </c>
      <c r="H122" s="14" t="s">
        <v>3016</v>
      </c>
      <c r="I122" s="15">
        <v>350</v>
      </c>
      <c r="J122" s="77"/>
      <c r="K122" s="92"/>
    </row>
    <row r="123" spans="1:11" ht="22.5" x14ac:dyDescent="0.2">
      <c r="A123" s="14" t="s">
        <v>2996</v>
      </c>
      <c r="B123" s="14" t="s">
        <v>3131</v>
      </c>
      <c r="C123" s="14" t="s">
        <v>3132</v>
      </c>
      <c r="D123" s="326" t="s">
        <v>3127</v>
      </c>
      <c r="E123" s="16" t="s">
        <v>3127</v>
      </c>
      <c r="F123" s="14" t="s">
        <v>3133</v>
      </c>
      <c r="G123" s="14" t="s">
        <v>3015</v>
      </c>
      <c r="H123" s="14" t="s">
        <v>3016</v>
      </c>
      <c r="I123" s="15">
        <v>100</v>
      </c>
      <c r="J123" s="77"/>
      <c r="K123" s="92"/>
    </row>
    <row r="124" spans="1:11" ht="22.5" x14ac:dyDescent="0.2">
      <c r="A124" s="14" t="s">
        <v>3051</v>
      </c>
      <c r="B124" s="14" t="s">
        <v>3131</v>
      </c>
      <c r="C124" s="14" t="s">
        <v>3132</v>
      </c>
      <c r="D124" s="326" t="s">
        <v>3127</v>
      </c>
      <c r="E124" s="16" t="s">
        <v>3127</v>
      </c>
      <c r="F124" s="14" t="s">
        <v>3133</v>
      </c>
      <c r="G124" s="14" t="s">
        <v>3015</v>
      </c>
      <c r="H124" s="14" t="s">
        <v>3016</v>
      </c>
      <c r="I124" s="15">
        <v>300</v>
      </c>
      <c r="J124" s="77"/>
      <c r="K124" s="92"/>
    </row>
    <row r="125" spans="1:11" ht="22.5" x14ac:dyDescent="0.2">
      <c r="A125" s="14" t="s">
        <v>2996</v>
      </c>
      <c r="B125" s="14" t="s">
        <v>3134</v>
      </c>
      <c r="C125" s="14" t="s">
        <v>3135</v>
      </c>
      <c r="D125" s="326" t="s">
        <v>3127</v>
      </c>
      <c r="E125" s="16" t="s">
        <v>3127</v>
      </c>
      <c r="F125" s="14" t="s">
        <v>3136</v>
      </c>
      <c r="G125" s="14" t="s">
        <v>3056</v>
      </c>
      <c r="H125" s="14" t="s">
        <v>3057</v>
      </c>
      <c r="I125" s="15">
        <v>55.35</v>
      </c>
      <c r="J125" s="77"/>
      <c r="K125" s="92"/>
    </row>
    <row r="126" spans="1:11" ht="22.5" x14ac:dyDescent="0.2">
      <c r="A126" s="14" t="s">
        <v>2996</v>
      </c>
      <c r="B126" s="14" t="s">
        <v>3137</v>
      </c>
      <c r="C126" s="14" t="s">
        <v>3138</v>
      </c>
      <c r="D126" s="326" t="s">
        <v>3139</v>
      </c>
      <c r="E126" s="16" t="s">
        <v>3139</v>
      </c>
      <c r="F126" s="14" t="s">
        <v>3140</v>
      </c>
      <c r="G126" s="14" t="s">
        <v>3015</v>
      </c>
      <c r="H126" s="14" t="s">
        <v>3016</v>
      </c>
      <c r="I126" s="15">
        <v>1440</v>
      </c>
      <c r="J126" s="77"/>
      <c r="K126" s="92"/>
    </row>
    <row r="127" spans="1:11" ht="22.5" x14ac:dyDescent="0.2">
      <c r="A127" s="14" t="s">
        <v>2996</v>
      </c>
      <c r="B127" s="14" t="s">
        <v>3141</v>
      </c>
      <c r="C127" s="14" t="s">
        <v>3142</v>
      </c>
      <c r="D127" s="326" t="s">
        <v>3139</v>
      </c>
      <c r="E127" s="16" t="s">
        <v>3139</v>
      </c>
      <c r="F127" s="14" t="s">
        <v>3001</v>
      </c>
      <c r="G127" s="14" t="s">
        <v>3013</v>
      </c>
      <c r="H127" s="14" t="s">
        <v>3014</v>
      </c>
      <c r="I127" s="15">
        <v>133.53</v>
      </c>
      <c r="J127" s="77"/>
      <c r="K127" s="92"/>
    </row>
    <row r="128" spans="1:11" ht="22.5" x14ac:dyDescent="0.2">
      <c r="A128" s="14" t="s">
        <v>2996</v>
      </c>
      <c r="B128" s="14" t="s">
        <v>3143</v>
      </c>
      <c r="C128" s="14" t="s">
        <v>3144</v>
      </c>
      <c r="D128" s="326" t="s">
        <v>3145</v>
      </c>
      <c r="E128" s="16" t="s">
        <v>3145</v>
      </c>
      <c r="F128" s="14" t="s">
        <v>5461</v>
      </c>
      <c r="G128" s="14" t="s">
        <v>3099</v>
      </c>
      <c r="H128" s="14" t="s">
        <v>3100</v>
      </c>
      <c r="I128" s="15">
        <v>94</v>
      </c>
      <c r="J128" s="77"/>
      <c r="K128" s="92"/>
    </row>
    <row r="129" spans="1:11" ht="22.5" x14ac:dyDescent="0.2">
      <c r="A129" s="14" t="s">
        <v>2996</v>
      </c>
      <c r="B129" s="14" t="s">
        <v>3146</v>
      </c>
      <c r="C129" s="14" t="s">
        <v>3147</v>
      </c>
      <c r="D129" s="326" t="s">
        <v>3145</v>
      </c>
      <c r="E129" s="16" t="s">
        <v>3145</v>
      </c>
      <c r="F129" s="14" t="s">
        <v>5462</v>
      </c>
      <c r="G129" s="14" t="s">
        <v>3099</v>
      </c>
      <c r="H129" s="14" t="s">
        <v>3100</v>
      </c>
      <c r="I129" s="15">
        <v>94</v>
      </c>
      <c r="J129" s="77"/>
      <c r="K129" s="92"/>
    </row>
    <row r="130" spans="1:11" ht="12.75" x14ac:dyDescent="0.2">
      <c r="A130" s="14" t="s">
        <v>5045</v>
      </c>
      <c r="B130" s="14" t="s">
        <v>3148</v>
      </c>
      <c r="C130" s="14" t="s">
        <v>3149</v>
      </c>
      <c r="D130" s="326" t="s">
        <v>3139</v>
      </c>
      <c r="E130" s="16" t="s">
        <v>3139</v>
      </c>
      <c r="F130" s="14" t="s">
        <v>3150</v>
      </c>
      <c r="G130" s="14" t="s">
        <v>3151</v>
      </c>
      <c r="H130" s="14" t="s">
        <v>3152</v>
      </c>
      <c r="I130" s="15">
        <v>500</v>
      </c>
      <c r="J130" s="77"/>
      <c r="K130" s="92"/>
    </row>
    <row r="131" spans="1:11" ht="22.5" x14ac:dyDescent="0.2">
      <c r="A131" s="14" t="s">
        <v>2996</v>
      </c>
      <c r="B131" s="14" t="s">
        <v>3153</v>
      </c>
      <c r="C131" s="14" t="s">
        <v>3154</v>
      </c>
      <c r="D131" s="326" t="s">
        <v>3139</v>
      </c>
      <c r="E131" s="16" t="s">
        <v>3139</v>
      </c>
      <c r="F131" s="14" t="s">
        <v>3155</v>
      </c>
      <c r="G131" s="14" t="s">
        <v>3029</v>
      </c>
      <c r="H131" s="14" t="s">
        <v>3030</v>
      </c>
      <c r="I131" s="15">
        <v>1050</v>
      </c>
      <c r="J131" s="77"/>
      <c r="K131" s="92"/>
    </row>
    <row r="132" spans="1:11" ht="22.5" x14ac:dyDescent="0.2">
      <c r="A132" s="14" t="s">
        <v>2996</v>
      </c>
      <c r="B132" s="14" t="s">
        <v>3156</v>
      </c>
      <c r="C132" s="14" t="s">
        <v>3157</v>
      </c>
      <c r="D132" s="326" t="s">
        <v>3145</v>
      </c>
      <c r="E132" s="16" t="s">
        <v>3145</v>
      </c>
      <c r="F132" s="14" t="s">
        <v>3158</v>
      </c>
      <c r="G132" s="14" t="s">
        <v>3049</v>
      </c>
      <c r="H132" s="14" t="s">
        <v>3050</v>
      </c>
      <c r="I132" s="15">
        <v>166.3</v>
      </c>
      <c r="J132" s="77"/>
      <c r="K132" s="92"/>
    </row>
    <row r="133" spans="1:11" ht="22.5" x14ac:dyDescent="0.2">
      <c r="A133" s="14" t="s">
        <v>2996</v>
      </c>
      <c r="B133" s="14" t="s">
        <v>3159</v>
      </c>
      <c r="C133" s="14" t="s">
        <v>3160</v>
      </c>
      <c r="D133" s="326" t="s">
        <v>3161</v>
      </c>
      <c r="E133" s="16" t="s">
        <v>3161</v>
      </c>
      <c r="F133" s="14" t="s">
        <v>5463</v>
      </c>
      <c r="G133" s="14" t="s">
        <v>3017</v>
      </c>
      <c r="H133" s="14" t="s">
        <v>3018</v>
      </c>
      <c r="I133" s="15">
        <v>4.8</v>
      </c>
      <c r="J133" s="77"/>
      <c r="K133" s="92"/>
    </row>
    <row r="134" spans="1:11" ht="22.5" x14ac:dyDescent="0.2">
      <c r="A134" s="14" t="s">
        <v>2996</v>
      </c>
      <c r="B134" s="14" t="s">
        <v>3162</v>
      </c>
      <c r="C134" s="14" t="s">
        <v>3163</v>
      </c>
      <c r="D134" s="326" t="s">
        <v>3139</v>
      </c>
      <c r="E134" s="16" t="s">
        <v>3139</v>
      </c>
      <c r="F134" s="14" t="s">
        <v>3164</v>
      </c>
      <c r="G134" s="14" t="s">
        <v>3165</v>
      </c>
      <c r="H134" s="14" t="s">
        <v>3166</v>
      </c>
      <c r="I134" s="15">
        <v>1771.44</v>
      </c>
      <c r="J134" s="77"/>
      <c r="K134" s="92"/>
    </row>
    <row r="135" spans="1:11" ht="22.5" x14ac:dyDescent="0.2">
      <c r="A135" s="14" t="s">
        <v>2996</v>
      </c>
      <c r="B135" s="14" t="s">
        <v>3167</v>
      </c>
      <c r="C135" s="14" t="s">
        <v>3083</v>
      </c>
      <c r="D135" s="326" t="s">
        <v>3139</v>
      </c>
      <c r="E135" s="16" t="s">
        <v>3139</v>
      </c>
      <c r="F135" s="14" t="s">
        <v>3168</v>
      </c>
      <c r="G135" s="14" t="s">
        <v>3024</v>
      </c>
      <c r="H135" s="14" t="s">
        <v>3025</v>
      </c>
      <c r="I135" s="15">
        <v>571.95000000000005</v>
      </c>
      <c r="J135" s="77"/>
      <c r="K135" s="92"/>
    </row>
    <row r="136" spans="1:11" ht="22.5" x14ac:dyDescent="0.2">
      <c r="A136" s="14" t="s">
        <v>2996</v>
      </c>
      <c r="B136" s="14" t="s">
        <v>3169</v>
      </c>
      <c r="C136" s="14" t="s">
        <v>3083</v>
      </c>
      <c r="D136" s="326" t="s">
        <v>3139</v>
      </c>
      <c r="E136" s="16" t="s">
        <v>3139</v>
      </c>
      <c r="F136" s="14" t="s">
        <v>3170</v>
      </c>
      <c r="G136" s="14" t="s">
        <v>3022</v>
      </c>
      <c r="H136" s="14" t="s">
        <v>3023</v>
      </c>
      <c r="I136" s="15">
        <v>2059.02</v>
      </c>
      <c r="J136" s="77"/>
      <c r="K136" s="92"/>
    </row>
    <row r="137" spans="1:11" ht="22.5" x14ac:dyDescent="0.2">
      <c r="A137" s="14" t="s">
        <v>2996</v>
      </c>
      <c r="B137" s="14" t="s">
        <v>3171</v>
      </c>
      <c r="C137" s="14" t="s">
        <v>3172</v>
      </c>
      <c r="D137" s="326" t="s">
        <v>3139</v>
      </c>
      <c r="E137" s="16" t="s">
        <v>3139</v>
      </c>
      <c r="F137" s="14" t="s">
        <v>3173</v>
      </c>
      <c r="G137" s="14" t="s">
        <v>3026</v>
      </c>
      <c r="H137" s="14" t="s">
        <v>3027</v>
      </c>
      <c r="I137" s="15">
        <v>686.34</v>
      </c>
      <c r="J137" s="77"/>
      <c r="K137" s="92"/>
    </row>
    <row r="138" spans="1:11" ht="22.5" x14ac:dyDescent="0.2">
      <c r="A138" s="14" t="s">
        <v>2996</v>
      </c>
      <c r="B138" s="14" t="s">
        <v>3174</v>
      </c>
      <c r="C138" s="14" t="s">
        <v>3175</v>
      </c>
      <c r="D138" s="326" t="s">
        <v>3139</v>
      </c>
      <c r="E138" s="16" t="s">
        <v>3139</v>
      </c>
      <c r="F138" s="14" t="s">
        <v>3028</v>
      </c>
      <c r="G138" s="14" t="s">
        <v>3026</v>
      </c>
      <c r="H138" s="14" t="s">
        <v>3027</v>
      </c>
      <c r="I138" s="15">
        <v>1107</v>
      </c>
      <c r="J138" s="77"/>
      <c r="K138" s="92"/>
    </row>
    <row r="139" spans="1:11" ht="22.5" x14ac:dyDescent="0.2">
      <c r="A139" s="14" t="s">
        <v>2996</v>
      </c>
      <c r="B139" s="14" t="s">
        <v>3176</v>
      </c>
      <c r="C139" s="14" t="s">
        <v>3177</v>
      </c>
      <c r="D139" s="326" t="s">
        <v>3139</v>
      </c>
      <c r="E139" s="16" t="s">
        <v>3139</v>
      </c>
      <c r="F139" s="14" t="s">
        <v>3178</v>
      </c>
      <c r="G139" s="14"/>
      <c r="H139" s="14" t="s">
        <v>3033</v>
      </c>
      <c r="I139" s="15">
        <v>300</v>
      </c>
      <c r="J139" s="77"/>
      <c r="K139" s="92"/>
    </row>
    <row r="140" spans="1:11" ht="12.75" x14ac:dyDescent="0.2">
      <c r="A140" s="14" t="s">
        <v>3179</v>
      </c>
      <c r="B140" s="14" t="s">
        <v>3180</v>
      </c>
      <c r="C140" s="14" t="s">
        <v>3181</v>
      </c>
      <c r="D140" s="326" t="s">
        <v>3139</v>
      </c>
      <c r="E140" s="16" t="s">
        <v>3139</v>
      </c>
      <c r="F140" s="14" t="s">
        <v>3182</v>
      </c>
      <c r="G140" s="14" t="s">
        <v>3183</v>
      </c>
      <c r="H140" s="14" t="s">
        <v>3184</v>
      </c>
      <c r="I140" s="15">
        <v>400</v>
      </c>
      <c r="J140" s="77"/>
      <c r="K140" s="92"/>
    </row>
    <row r="141" spans="1:11" ht="22.5" x14ac:dyDescent="0.2">
      <c r="A141" s="14" t="s">
        <v>2996</v>
      </c>
      <c r="B141" s="14" t="s">
        <v>3185</v>
      </c>
      <c r="C141" s="14" t="s">
        <v>3186</v>
      </c>
      <c r="D141" s="326" t="s">
        <v>3139</v>
      </c>
      <c r="E141" s="16" t="s">
        <v>3139</v>
      </c>
      <c r="F141" s="14" t="s">
        <v>3187</v>
      </c>
      <c r="G141" s="14" t="s">
        <v>3041</v>
      </c>
      <c r="H141" s="14" t="s">
        <v>3042</v>
      </c>
      <c r="I141" s="15">
        <v>313.5</v>
      </c>
      <c r="J141" s="77"/>
      <c r="K141" s="92"/>
    </row>
    <row r="142" spans="1:11" ht="22.5" x14ac:dyDescent="0.2">
      <c r="A142" s="14" t="s">
        <v>2996</v>
      </c>
      <c r="B142" s="14" t="s">
        <v>3188</v>
      </c>
      <c r="C142" s="14" t="s">
        <v>3189</v>
      </c>
      <c r="D142" s="326" t="s">
        <v>3139</v>
      </c>
      <c r="E142" s="16" t="s">
        <v>3139</v>
      </c>
      <c r="F142" s="14" t="s">
        <v>3190</v>
      </c>
      <c r="G142" s="14" t="s">
        <v>3034</v>
      </c>
      <c r="H142" s="14" t="s">
        <v>3035</v>
      </c>
      <c r="I142" s="15">
        <v>1710</v>
      </c>
      <c r="J142" s="77"/>
      <c r="K142" s="92"/>
    </row>
    <row r="143" spans="1:11" ht="22.5" x14ac:dyDescent="0.2">
      <c r="A143" s="14" t="s">
        <v>2996</v>
      </c>
      <c r="B143" s="14" t="s">
        <v>3191</v>
      </c>
      <c r="C143" s="14" t="s">
        <v>3192</v>
      </c>
      <c r="D143" s="326" t="s">
        <v>3193</v>
      </c>
      <c r="E143" s="16" t="s">
        <v>3193</v>
      </c>
      <c r="F143" s="14" t="s">
        <v>3120</v>
      </c>
      <c r="G143" s="14" t="s">
        <v>3194</v>
      </c>
      <c r="H143" s="14" t="s">
        <v>3195</v>
      </c>
      <c r="I143" s="15">
        <v>293.49</v>
      </c>
      <c r="J143" s="77"/>
      <c r="K143" s="92"/>
    </row>
    <row r="144" spans="1:11" ht="22.5" x14ac:dyDescent="0.2">
      <c r="A144" s="14" t="s">
        <v>5045</v>
      </c>
      <c r="B144" s="14" t="s">
        <v>3196</v>
      </c>
      <c r="C144" s="14" t="s">
        <v>3186</v>
      </c>
      <c r="D144" s="326" t="s">
        <v>3139</v>
      </c>
      <c r="E144" s="16" t="s">
        <v>3139</v>
      </c>
      <c r="F144" s="14" t="s">
        <v>5048</v>
      </c>
      <c r="G144" s="14" t="s">
        <v>611</v>
      </c>
      <c r="H144" s="14" t="s">
        <v>612</v>
      </c>
      <c r="I144" s="15">
        <v>207</v>
      </c>
      <c r="J144" s="77"/>
      <c r="K144" s="92"/>
    </row>
    <row r="145" spans="1:11" ht="22.5" x14ac:dyDescent="0.2">
      <c r="A145" s="14" t="s">
        <v>2996</v>
      </c>
      <c r="B145" s="14" t="s">
        <v>3196</v>
      </c>
      <c r="C145" s="14" t="s">
        <v>3186</v>
      </c>
      <c r="D145" s="326" t="s">
        <v>3139</v>
      </c>
      <c r="E145" s="16" t="s">
        <v>3139</v>
      </c>
      <c r="F145" s="14" t="s">
        <v>5048</v>
      </c>
      <c r="G145" s="14" t="s">
        <v>611</v>
      </c>
      <c r="H145" s="14" t="s">
        <v>612</v>
      </c>
      <c r="I145" s="15">
        <v>62.99</v>
      </c>
      <c r="J145" s="77"/>
      <c r="K145" s="92"/>
    </row>
    <row r="146" spans="1:11" ht="22.5" x14ac:dyDescent="0.2">
      <c r="A146" s="14" t="s">
        <v>2996</v>
      </c>
      <c r="B146" s="14" t="s">
        <v>3197</v>
      </c>
      <c r="C146" s="14" t="s">
        <v>3198</v>
      </c>
      <c r="D146" s="326" t="s">
        <v>3139</v>
      </c>
      <c r="E146" s="16" t="s">
        <v>3139</v>
      </c>
      <c r="F146" s="14" t="s">
        <v>3199</v>
      </c>
      <c r="G146" s="14" t="s">
        <v>3044</v>
      </c>
      <c r="H146" s="14" t="s">
        <v>3045</v>
      </c>
      <c r="I146" s="15">
        <v>1772.22</v>
      </c>
      <c r="J146" s="77"/>
      <c r="K146" s="92"/>
    </row>
    <row r="147" spans="1:11" ht="22.5" x14ac:dyDescent="0.2">
      <c r="A147" s="14" t="s">
        <v>2996</v>
      </c>
      <c r="B147" s="14" t="s">
        <v>3200</v>
      </c>
      <c r="C147" s="14" t="s">
        <v>3201</v>
      </c>
      <c r="D147" s="326" t="s">
        <v>3139</v>
      </c>
      <c r="E147" s="16" t="s">
        <v>3139</v>
      </c>
      <c r="F147" s="14" t="s">
        <v>5049</v>
      </c>
      <c r="G147" s="14" t="s">
        <v>3078</v>
      </c>
      <c r="H147" s="14" t="s">
        <v>3079</v>
      </c>
      <c r="I147" s="15">
        <v>1147.25</v>
      </c>
      <c r="J147" s="77"/>
      <c r="K147" s="92"/>
    </row>
    <row r="148" spans="1:11" ht="22.5" x14ac:dyDescent="0.2">
      <c r="A148" s="14" t="s">
        <v>5045</v>
      </c>
      <c r="B148" s="14" t="s">
        <v>3202</v>
      </c>
      <c r="C148" s="14" t="s">
        <v>3203</v>
      </c>
      <c r="D148" s="326" t="s">
        <v>3204</v>
      </c>
      <c r="E148" s="16" t="s">
        <v>3204</v>
      </c>
      <c r="F148" s="14" t="s">
        <v>3205</v>
      </c>
      <c r="G148" s="14" t="s">
        <v>3206</v>
      </c>
      <c r="H148" s="14" t="s">
        <v>3207</v>
      </c>
      <c r="I148" s="15">
        <v>21.6</v>
      </c>
      <c r="J148" s="77"/>
      <c r="K148" s="92"/>
    </row>
    <row r="149" spans="1:11" ht="22.5" x14ac:dyDescent="0.2">
      <c r="A149" s="14" t="s">
        <v>3051</v>
      </c>
      <c r="B149" s="14" t="s">
        <v>3202</v>
      </c>
      <c r="C149" s="14" t="s">
        <v>3203</v>
      </c>
      <c r="D149" s="326" t="s">
        <v>3204</v>
      </c>
      <c r="E149" s="16" t="s">
        <v>3204</v>
      </c>
      <c r="F149" s="14" t="s">
        <v>3205</v>
      </c>
      <c r="G149" s="14" t="s">
        <v>3206</v>
      </c>
      <c r="H149" s="14" t="s">
        <v>3207</v>
      </c>
      <c r="I149" s="15">
        <v>7.2</v>
      </c>
      <c r="J149" s="77"/>
      <c r="K149" s="92"/>
    </row>
    <row r="150" spans="1:11" ht="22.5" x14ac:dyDescent="0.2">
      <c r="A150" s="14" t="s">
        <v>2996</v>
      </c>
      <c r="B150" s="14" t="s">
        <v>3202</v>
      </c>
      <c r="C150" s="14" t="s">
        <v>3203</v>
      </c>
      <c r="D150" s="326" t="s">
        <v>3204</v>
      </c>
      <c r="E150" s="16" t="s">
        <v>3204</v>
      </c>
      <c r="F150" s="14" t="s">
        <v>3205</v>
      </c>
      <c r="G150" s="14" t="s">
        <v>3206</v>
      </c>
      <c r="H150" s="14" t="s">
        <v>3207</v>
      </c>
      <c r="I150" s="15">
        <v>7.2</v>
      </c>
      <c r="J150" s="77"/>
      <c r="K150" s="92"/>
    </row>
    <row r="151" spans="1:11" ht="22.5" x14ac:dyDescent="0.2">
      <c r="A151" s="14" t="s">
        <v>2996</v>
      </c>
      <c r="B151" s="14" t="s">
        <v>3208</v>
      </c>
      <c r="C151" s="14" t="s">
        <v>3209</v>
      </c>
      <c r="D151" s="326" t="s">
        <v>3204</v>
      </c>
      <c r="E151" s="16" t="s">
        <v>3204</v>
      </c>
      <c r="F151" s="14" t="s">
        <v>3210</v>
      </c>
      <c r="G151" s="14" t="s">
        <v>3211</v>
      </c>
      <c r="H151" s="14" t="s">
        <v>3212</v>
      </c>
      <c r="I151" s="15">
        <v>3711.58</v>
      </c>
      <c r="J151" s="77"/>
      <c r="K151" s="92"/>
    </row>
    <row r="152" spans="1:11" ht="33.75" x14ac:dyDescent="0.2">
      <c r="A152" s="14" t="s">
        <v>2996</v>
      </c>
      <c r="B152" s="14" t="s">
        <v>3213</v>
      </c>
      <c r="C152" s="14" t="s">
        <v>3214</v>
      </c>
      <c r="D152" s="326" t="s">
        <v>3215</v>
      </c>
      <c r="E152" s="16" t="s">
        <v>3215</v>
      </c>
      <c r="F152" s="14" t="s">
        <v>5050</v>
      </c>
      <c r="G152" s="14" t="s">
        <v>3049</v>
      </c>
      <c r="H152" s="14" t="s">
        <v>3050</v>
      </c>
      <c r="I152" s="15">
        <v>275.86</v>
      </c>
      <c r="J152" s="77"/>
      <c r="K152" s="92"/>
    </row>
    <row r="153" spans="1:11" ht="22.5" x14ac:dyDescent="0.2">
      <c r="A153" s="14" t="s">
        <v>2996</v>
      </c>
      <c r="B153" s="14" t="s">
        <v>3216</v>
      </c>
      <c r="C153" s="14" t="s">
        <v>3217</v>
      </c>
      <c r="D153" s="326" t="s">
        <v>3204</v>
      </c>
      <c r="E153" s="16" t="s">
        <v>3204</v>
      </c>
      <c r="F153" s="14" t="s">
        <v>3218</v>
      </c>
      <c r="G153" s="14" t="s">
        <v>3044</v>
      </c>
      <c r="H153" s="14" t="s">
        <v>3045</v>
      </c>
      <c r="I153" s="15">
        <v>23.12</v>
      </c>
      <c r="J153" s="77"/>
      <c r="K153" s="92"/>
    </row>
    <row r="154" spans="1:11" ht="33.75" x14ac:dyDescent="0.2">
      <c r="A154" s="14" t="s">
        <v>2996</v>
      </c>
      <c r="B154" s="14" t="s">
        <v>3219</v>
      </c>
      <c r="C154" s="14" t="s">
        <v>3220</v>
      </c>
      <c r="D154" s="326" t="s">
        <v>3221</v>
      </c>
      <c r="E154" s="16" t="s">
        <v>3221</v>
      </c>
      <c r="F154" s="14" t="s">
        <v>5465</v>
      </c>
      <c r="G154" s="14" t="s">
        <v>3222</v>
      </c>
      <c r="H154" s="14" t="s">
        <v>3223</v>
      </c>
      <c r="I154" s="15">
        <v>1247</v>
      </c>
      <c r="J154" s="77"/>
      <c r="K154" s="92"/>
    </row>
    <row r="155" spans="1:11" ht="22.5" x14ac:dyDescent="0.2">
      <c r="A155" s="14" t="s">
        <v>2996</v>
      </c>
      <c r="B155" s="14" t="s">
        <v>3224</v>
      </c>
      <c r="C155" s="14" t="s">
        <v>3225</v>
      </c>
      <c r="D155" s="326" t="s">
        <v>3221</v>
      </c>
      <c r="E155" s="16" t="s">
        <v>3221</v>
      </c>
      <c r="F155" s="14" t="s">
        <v>3226</v>
      </c>
      <c r="G155" s="14" t="s">
        <v>3227</v>
      </c>
      <c r="H155" s="14" t="s">
        <v>3228</v>
      </c>
      <c r="I155" s="15">
        <v>139</v>
      </c>
      <c r="J155" s="77"/>
      <c r="K155" s="92"/>
    </row>
    <row r="156" spans="1:11" ht="33.75" x14ac:dyDescent="0.2">
      <c r="A156" s="14" t="s">
        <v>2996</v>
      </c>
      <c r="B156" s="14" t="s">
        <v>3229</v>
      </c>
      <c r="C156" s="14" t="s">
        <v>3230</v>
      </c>
      <c r="D156" s="326" t="s">
        <v>3231</v>
      </c>
      <c r="E156" s="16" t="s">
        <v>3231</v>
      </c>
      <c r="F156" s="14" t="s">
        <v>5464</v>
      </c>
      <c r="G156" s="14" t="s">
        <v>2781</v>
      </c>
      <c r="H156" s="14" t="s">
        <v>2782</v>
      </c>
      <c r="I156" s="15">
        <v>1100</v>
      </c>
      <c r="J156" s="77"/>
      <c r="K156" s="92"/>
    </row>
    <row r="157" spans="1:11" ht="22.5" x14ac:dyDescent="0.2">
      <c r="A157" s="14" t="s">
        <v>2996</v>
      </c>
      <c r="B157" s="14" t="s">
        <v>3232</v>
      </c>
      <c r="C157" s="14" t="s">
        <v>3233</v>
      </c>
      <c r="D157" s="326" t="s">
        <v>3221</v>
      </c>
      <c r="E157" s="16" t="s">
        <v>3221</v>
      </c>
      <c r="F157" s="14" t="s">
        <v>3234</v>
      </c>
      <c r="G157" s="14" t="s">
        <v>3085</v>
      </c>
      <c r="H157" s="14" t="s">
        <v>3086</v>
      </c>
      <c r="I157" s="15">
        <v>730</v>
      </c>
      <c r="J157" s="77"/>
      <c r="K157" s="92"/>
    </row>
    <row r="158" spans="1:11" ht="22.5" x14ac:dyDescent="0.2">
      <c r="A158" s="14" t="s">
        <v>2996</v>
      </c>
      <c r="B158" s="14" t="s">
        <v>3235</v>
      </c>
      <c r="C158" s="14" t="s">
        <v>3236</v>
      </c>
      <c r="D158" s="326" t="s">
        <v>3221</v>
      </c>
      <c r="E158" s="16" t="s">
        <v>3221</v>
      </c>
      <c r="F158" s="14" t="s">
        <v>5466</v>
      </c>
      <c r="G158" s="14" t="s">
        <v>3017</v>
      </c>
      <c r="H158" s="14" t="s">
        <v>3018</v>
      </c>
      <c r="I158" s="15">
        <v>4.8</v>
      </c>
      <c r="J158" s="77"/>
      <c r="K158" s="92"/>
    </row>
    <row r="159" spans="1:11" ht="22.5" x14ac:dyDescent="0.2">
      <c r="A159" s="14" t="s">
        <v>2996</v>
      </c>
      <c r="B159" s="14" t="s">
        <v>3237</v>
      </c>
      <c r="C159" s="14" t="s">
        <v>3238</v>
      </c>
      <c r="D159" s="326" t="s">
        <v>3231</v>
      </c>
      <c r="E159" s="16" t="s">
        <v>3231</v>
      </c>
      <c r="F159" s="14" t="s">
        <v>3239</v>
      </c>
      <c r="G159" s="14" t="s">
        <v>3109</v>
      </c>
      <c r="H159" s="14" t="s">
        <v>3110</v>
      </c>
      <c r="I159" s="15">
        <v>168.55</v>
      </c>
      <c r="J159" s="77"/>
      <c r="K159" s="92"/>
    </row>
    <row r="160" spans="1:11" ht="22.5" x14ac:dyDescent="0.2">
      <c r="A160" s="14" t="s">
        <v>2996</v>
      </c>
      <c r="B160" s="14" t="s">
        <v>3240</v>
      </c>
      <c r="C160" s="14" t="s">
        <v>3241</v>
      </c>
      <c r="D160" s="326" t="s">
        <v>3231</v>
      </c>
      <c r="E160" s="16" t="s">
        <v>3231</v>
      </c>
      <c r="F160" s="14" t="s">
        <v>3242</v>
      </c>
      <c r="G160" s="14"/>
      <c r="H160" s="14" t="s">
        <v>3243</v>
      </c>
      <c r="I160" s="15">
        <v>500</v>
      </c>
      <c r="J160" s="77"/>
      <c r="K160" s="92"/>
    </row>
    <row r="161" spans="1:11" ht="22.5" x14ac:dyDescent="0.2">
      <c r="A161" s="14" t="s">
        <v>2996</v>
      </c>
      <c r="B161" s="14" t="s">
        <v>3244</v>
      </c>
      <c r="C161" s="14" t="s">
        <v>3245</v>
      </c>
      <c r="D161" s="326" t="s">
        <v>3231</v>
      </c>
      <c r="E161" s="16" t="s">
        <v>3231</v>
      </c>
      <c r="F161" s="14" t="s">
        <v>3246</v>
      </c>
      <c r="G161" s="14" t="s">
        <v>3247</v>
      </c>
      <c r="H161" s="14" t="s">
        <v>3248</v>
      </c>
      <c r="I161" s="15">
        <v>540</v>
      </c>
      <c r="J161" s="77"/>
      <c r="K161" s="92"/>
    </row>
    <row r="162" spans="1:11" ht="22.5" x14ac:dyDescent="0.2">
      <c r="A162" s="14" t="s">
        <v>3051</v>
      </c>
      <c r="B162" s="14" t="s">
        <v>3244</v>
      </c>
      <c r="C162" s="14" t="s">
        <v>3245</v>
      </c>
      <c r="D162" s="326" t="s">
        <v>3231</v>
      </c>
      <c r="E162" s="16" t="s">
        <v>3231</v>
      </c>
      <c r="F162" s="14" t="s">
        <v>3246</v>
      </c>
      <c r="G162" s="14" t="s">
        <v>3247</v>
      </c>
      <c r="H162" s="14" t="s">
        <v>3248</v>
      </c>
      <c r="I162" s="15">
        <v>290</v>
      </c>
      <c r="J162" s="77"/>
      <c r="K162" s="92"/>
    </row>
    <row r="163" spans="1:11" ht="22.5" x14ac:dyDescent="0.2">
      <c r="A163" s="14" t="s">
        <v>5045</v>
      </c>
      <c r="B163" s="14" t="s">
        <v>3244</v>
      </c>
      <c r="C163" s="14" t="s">
        <v>3245</v>
      </c>
      <c r="D163" s="326" t="s">
        <v>3231</v>
      </c>
      <c r="E163" s="16" t="s">
        <v>3231</v>
      </c>
      <c r="F163" s="14" t="s">
        <v>3246</v>
      </c>
      <c r="G163" s="14" t="s">
        <v>3247</v>
      </c>
      <c r="H163" s="14" t="s">
        <v>3248</v>
      </c>
      <c r="I163" s="15">
        <v>150</v>
      </c>
      <c r="J163" s="77"/>
      <c r="K163" s="92"/>
    </row>
    <row r="164" spans="1:11" ht="22.5" x14ac:dyDescent="0.2">
      <c r="A164" s="14" t="s">
        <v>2996</v>
      </c>
      <c r="B164" s="14" t="s">
        <v>3249</v>
      </c>
      <c r="C164" s="14" t="s">
        <v>3250</v>
      </c>
      <c r="D164" s="326" t="s">
        <v>3251</v>
      </c>
      <c r="E164" s="16" t="s">
        <v>3251</v>
      </c>
      <c r="F164" s="14" t="s">
        <v>3252</v>
      </c>
      <c r="G164" s="14" t="s">
        <v>3049</v>
      </c>
      <c r="H164" s="14" t="s">
        <v>3050</v>
      </c>
      <c r="I164" s="15">
        <v>166.3</v>
      </c>
      <c r="J164" s="77"/>
      <c r="K164" s="92"/>
    </row>
    <row r="165" spans="1:11" ht="22.5" x14ac:dyDescent="0.2">
      <c r="A165" s="14" t="s">
        <v>2996</v>
      </c>
      <c r="B165" s="14" t="s">
        <v>3253</v>
      </c>
      <c r="C165" s="14" t="s">
        <v>3254</v>
      </c>
      <c r="D165" s="326" t="s">
        <v>3231</v>
      </c>
      <c r="E165" s="16" t="s">
        <v>3231</v>
      </c>
      <c r="F165" s="14" t="s">
        <v>5467</v>
      </c>
      <c r="G165" s="14" t="s">
        <v>3255</v>
      </c>
      <c r="H165" s="14" t="s">
        <v>3256</v>
      </c>
      <c r="I165" s="15">
        <v>1574.4</v>
      </c>
      <c r="J165" s="77"/>
      <c r="K165" s="92"/>
    </row>
    <row r="166" spans="1:11" ht="22.5" x14ac:dyDescent="0.2">
      <c r="A166" s="14" t="s">
        <v>2996</v>
      </c>
      <c r="B166" s="14" t="s">
        <v>3257</v>
      </c>
      <c r="C166" s="14" t="s">
        <v>3258</v>
      </c>
      <c r="D166" s="326" t="s">
        <v>3259</v>
      </c>
      <c r="E166" s="16" t="s">
        <v>3259</v>
      </c>
      <c r="F166" s="14" t="s">
        <v>3260</v>
      </c>
      <c r="G166" s="14" t="s">
        <v>3047</v>
      </c>
      <c r="H166" s="14" t="s">
        <v>3048</v>
      </c>
      <c r="I166" s="15">
        <v>369</v>
      </c>
      <c r="J166" s="77"/>
      <c r="K166" s="92"/>
    </row>
    <row r="167" spans="1:11" ht="22.5" x14ac:dyDescent="0.2">
      <c r="A167" s="14" t="s">
        <v>2996</v>
      </c>
      <c r="B167" s="14" t="s">
        <v>3261</v>
      </c>
      <c r="C167" s="14" t="s">
        <v>3262</v>
      </c>
      <c r="D167" s="326" t="s">
        <v>3231</v>
      </c>
      <c r="E167" s="16" t="s">
        <v>3231</v>
      </c>
      <c r="F167" s="14" t="s">
        <v>3001</v>
      </c>
      <c r="G167" s="14" t="s">
        <v>3002</v>
      </c>
      <c r="H167" s="14" t="s">
        <v>3003</v>
      </c>
      <c r="I167" s="15">
        <v>116.25</v>
      </c>
      <c r="J167" s="77"/>
      <c r="K167" s="92"/>
    </row>
    <row r="168" spans="1:11" ht="22.5" x14ac:dyDescent="0.2">
      <c r="A168" s="14" t="s">
        <v>2996</v>
      </c>
      <c r="B168" s="14" t="s">
        <v>3263</v>
      </c>
      <c r="C168" s="14" t="s">
        <v>3264</v>
      </c>
      <c r="D168" s="326" t="s">
        <v>3231</v>
      </c>
      <c r="E168" s="16" t="s">
        <v>3231</v>
      </c>
      <c r="F168" s="14" t="s">
        <v>5468</v>
      </c>
      <c r="G168" s="14" t="s">
        <v>3015</v>
      </c>
      <c r="H168" s="14" t="s">
        <v>3016</v>
      </c>
      <c r="I168" s="15">
        <v>178.6</v>
      </c>
      <c r="J168" s="77"/>
      <c r="K168" s="92"/>
    </row>
    <row r="169" spans="1:11" ht="22.5" x14ac:dyDescent="0.2">
      <c r="A169" s="14" t="s">
        <v>3051</v>
      </c>
      <c r="B169" s="14" t="s">
        <v>3263</v>
      </c>
      <c r="C169" s="14" t="s">
        <v>3264</v>
      </c>
      <c r="D169" s="326" t="s">
        <v>3231</v>
      </c>
      <c r="E169" s="16" t="s">
        <v>3231</v>
      </c>
      <c r="F169" s="14" t="s">
        <v>5468</v>
      </c>
      <c r="G169" s="14" t="s">
        <v>3015</v>
      </c>
      <c r="H169" s="14" t="s">
        <v>3016</v>
      </c>
      <c r="I169" s="15">
        <v>200</v>
      </c>
      <c r="J169" s="77"/>
      <c r="K169" s="92"/>
    </row>
    <row r="170" spans="1:11" ht="22.5" x14ac:dyDescent="0.2">
      <c r="A170" s="14" t="s">
        <v>5045</v>
      </c>
      <c r="B170" s="14" t="s">
        <v>3263</v>
      </c>
      <c r="C170" s="14" t="s">
        <v>3264</v>
      </c>
      <c r="D170" s="326" t="s">
        <v>3231</v>
      </c>
      <c r="E170" s="16" t="s">
        <v>3231</v>
      </c>
      <c r="F170" s="14" t="s">
        <v>5468</v>
      </c>
      <c r="G170" s="14" t="s">
        <v>3015</v>
      </c>
      <c r="H170" s="14" t="s">
        <v>3016</v>
      </c>
      <c r="I170" s="15">
        <v>150</v>
      </c>
      <c r="J170" s="77"/>
      <c r="K170" s="92"/>
    </row>
    <row r="171" spans="1:11" ht="22.5" x14ac:dyDescent="0.2">
      <c r="A171" s="14" t="s">
        <v>2996</v>
      </c>
      <c r="B171" s="14" t="s">
        <v>3265</v>
      </c>
      <c r="C171" s="14" t="s">
        <v>3266</v>
      </c>
      <c r="D171" s="326" t="s">
        <v>3267</v>
      </c>
      <c r="E171" s="16" t="s">
        <v>3267</v>
      </c>
      <c r="F171" s="14" t="s">
        <v>3268</v>
      </c>
      <c r="G171" s="14" t="s">
        <v>3015</v>
      </c>
      <c r="H171" s="14" t="s">
        <v>3016</v>
      </c>
      <c r="I171" s="15">
        <v>141.5</v>
      </c>
      <c r="J171" s="77"/>
      <c r="K171" s="92"/>
    </row>
    <row r="172" spans="1:11" ht="22.5" x14ac:dyDescent="0.2">
      <c r="A172" s="14" t="s">
        <v>2996</v>
      </c>
      <c r="B172" s="14" t="s">
        <v>3269</v>
      </c>
      <c r="C172" s="14" t="s">
        <v>3270</v>
      </c>
      <c r="D172" s="326" t="s">
        <v>3267</v>
      </c>
      <c r="E172" s="16" t="s">
        <v>3267</v>
      </c>
      <c r="F172" s="14" t="s">
        <v>3271</v>
      </c>
      <c r="G172" s="14"/>
      <c r="H172" s="14" t="s">
        <v>3033</v>
      </c>
      <c r="I172" s="15">
        <v>300</v>
      </c>
      <c r="J172" s="77"/>
      <c r="K172" s="92"/>
    </row>
    <row r="173" spans="1:11" ht="22.5" x14ac:dyDescent="0.2">
      <c r="A173" s="14" t="s">
        <v>2996</v>
      </c>
      <c r="B173" s="14" t="s">
        <v>3272</v>
      </c>
      <c r="C173" s="14" t="s">
        <v>3273</v>
      </c>
      <c r="D173" s="326" t="s">
        <v>3267</v>
      </c>
      <c r="E173" s="16" t="s">
        <v>3267</v>
      </c>
      <c r="F173" s="14" t="s">
        <v>3274</v>
      </c>
      <c r="G173" s="14" t="s">
        <v>3029</v>
      </c>
      <c r="H173" s="14" t="s">
        <v>3030</v>
      </c>
      <c r="I173" s="15">
        <v>975</v>
      </c>
      <c r="J173" s="77"/>
      <c r="K173" s="92"/>
    </row>
    <row r="174" spans="1:11" ht="22.5" x14ac:dyDescent="0.2">
      <c r="A174" s="14" t="s">
        <v>2996</v>
      </c>
      <c r="B174" s="14" t="s">
        <v>3275</v>
      </c>
      <c r="C174" s="14" t="s">
        <v>3172</v>
      </c>
      <c r="D174" s="326" t="s">
        <v>3267</v>
      </c>
      <c r="E174" s="16" t="s">
        <v>3267</v>
      </c>
      <c r="F174" s="14" t="s">
        <v>3276</v>
      </c>
      <c r="G174" s="14" t="s">
        <v>3024</v>
      </c>
      <c r="H174" s="14" t="s">
        <v>3025</v>
      </c>
      <c r="I174" s="15">
        <v>553.5</v>
      </c>
      <c r="J174" s="77"/>
      <c r="K174" s="92"/>
    </row>
    <row r="175" spans="1:11" ht="22.5" x14ac:dyDescent="0.2">
      <c r="A175" s="14" t="s">
        <v>2996</v>
      </c>
      <c r="B175" s="14" t="s">
        <v>3277</v>
      </c>
      <c r="C175" s="14" t="s">
        <v>3278</v>
      </c>
      <c r="D175" s="326" t="s">
        <v>3267</v>
      </c>
      <c r="E175" s="16" t="s">
        <v>3267</v>
      </c>
      <c r="F175" s="14" t="s">
        <v>3279</v>
      </c>
      <c r="G175" s="14" t="s">
        <v>3026</v>
      </c>
      <c r="H175" s="14" t="s">
        <v>3027</v>
      </c>
      <c r="I175" s="15">
        <v>664.2</v>
      </c>
      <c r="J175" s="77"/>
      <c r="K175" s="92"/>
    </row>
    <row r="176" spans="1:11" ht="22.5" x14ac:dyDescent="0.2">
      <c r="A176" s="14" t="s">
        <v>2996</v>
      </c>
      <c r="B176" s="14" t="s">
        <v>3280</v>
      </c>
      <c r="C176" s="14" t="s">
        <v>3175</v>
      </c>
      <c r="D176" s="326" t="s">
        <v>3267</v>
      </c>
      <c r="E176" s="16" t="s">
        <v>3267</v>
      </c>
      <c r="F176" s="14" t="s">
        <v>3281</v>
      </c>
      <c r="G176" s="14" t="s">
        <v>3022</v>
      </c>
      <c r="H176" s="14" t="s">
        <v>3023</v>
      </c>
      <c r="I176" s="15">
        <v>1992.6</v>
      </c>
      <c r="J176" s="77"/>
      <c r="K176" s="92"/>
    </row>
    <row r="177" spans="1:11" ht="22.5" x14ac:dyDescent="0.2">
      <c r="A177" s="14" t="s">
        <v>2996</v>
      </c>
      <c r="B177" s="14" t="s">
        <v>3282</v>
      </c>
      <c r="C177" s="14" t="s">
        <v>3283</v>
      </c>
      <c r="D177" s="326" t="s">
        <v>3267</v>
      </c>
      <c r="E177" s="16" t="s">
        <v>3267</v>
      </c>
      <c r="F177" s="14" t="s">
        <v>3284</v>
      </c>
      <c r="G177" s="14" t="s">
        <v>3047</v>
      </c>
      <c r="H177" s="14" t="s">
        <v>3048</v>
      </c>
      <c r="I177" s="15">
        <v>498.15</v>
      </c>
      <c r="J177" s="77"/>
      <c r="K177" s="92"/>
    </row>
    <row r="178" spans="1:11" ht="22.5" x14ac:dyDescent="0.2">
      <c r="A178" s="14" t="s">
        <v>2996</v>
      </c>
      <c r="B178" s="14" t="s">
        <v>3285</v>
      </c>
      <c r="C178" s="14" t="s">
        <v>3286</v>
      </c>
      <c r="D178" s="326" t="s">
        <v>3287</v>
      </c>
      <c r="E178" s="16" t="s">
        <v>3287</v>
      </c>
      <c r="F178" s="14" t="s">
        <v>5469</v>
      </c>
      <c r="G178" s="14" t="s">
        <v>3017</v>
      </c>
      <c r="H178" s="14" t="s">
        <v>3018</v>
      </c>
      <c r="I178" s="15">
        <v>4.8</v>
      </c>
      <c r="J178" s="77"/>
      <c r="K178" s="92"/>
    </row>
    <row r="179" spans="1:11" ht="22.5" x14ac:dyDescent="0.2">
      <c r="A179" s="14" t="s">
        <v>2996</v>
      </c>
      <c r="B179" s="14" t="s">
        <v>3288</v>
      </c>
      <c r="C179" s="14" t="s">
        <v>3289</v>
      </c>
      <c r="D179" s="326" t="s">
        <v>3287</v>
      </c>
      <c r="E179" s="16" t="s">
        <v>3287</v>
      </c>
      <c r="F179" s="14" t="s">
        <v>5470</v>
      </c>
      <c r="G179" s="14" t="s">
        <v>3017</v>
      </c>
      <c r="H179" s="14" t="s">
        <v>3018</v>
      </c>
      <c r="I179" s="15">
        <v>4.8</v>
      </c>
      <c r="J179" s="77"/>
      <c r="K179" s="92"/>
    </row>
    <row r="180" spans="1:11" ht="22.5" x14ac:dyDescent="0.2">
      <c r="A180" s="14" t="s">
        <v>3006</v>
      </c>
      <c r="B180" s="14" t="s">
        <v>3290</v>
      </c>
      <c r="C180" s="14" t="s">
        <v>3291</v>
      </c>
      <c r="D180" s="326" t="s">
        <v>3267</v>
      </c>
      <c r="E180" s="16" t="s">
        <v>3267</v>
      </c>
      <c r="F180" s="14" t="s">
        <v>3292</v>
      </c>
      <c r="G180" s="14" t="s">
        <v>3165</v>
      </c>
      <c r="H180" s="14" t="s">
        <v>3166</v>
      </c>
      <c r="I180" s="15">
        <v>123.95</v>
      </c>
      <c r="J180" s="77"/>
      <c r="K180" s="92"/>
    </row>
    <row r="181" spans="1:11" ht="22.5" x14ac:dyDescent="0.2">
      <c r="A181" s="14" t="s">
        <v>2996</v>
      </c>
      <c r="B181" s="14" t="s">
        <v>3293</v>
      </c>
      <c r="C181" s="14" t="s">
        <v>3294</v>
      </c>
      <c r="D181" s="326" t="s">
        <v>3295</v>
      </c>
      <c r="E181" s="16" t="s">
        <v>3295</v>
      </c>
      <c r="F181" s="14" t="s">
        <v>3296</v>
      </c>
      <c r="G181" s="14" t="s">
        <v>3034</v>
      </c>
      <c r="H181" s="14" t="s">
        <v>3035</v>
      </c>
      <c r="I181" s="15">
        <v>1710</v>
      </c>
      <c r="J181" s="77"/>
      <c r="K181" s="92"/>
    </row>
    <row r="182" spans="1:11" ht="22.5" x14ac:dyDescent="0.2">
      <c r="A182" s="14" t="s">
        <v>2996</v>
      </c>
      <c r="B182" s="14" t="s">
        <v>3297</v>
      </c>
      <c r="C182" s="14" t="s">
        <v>3298</v>
      </c>
      <c r="D182" s="326" t="s">
        <v>3299</v>
      </c>
      <c r="E182" s="16" t="s">
        <v>3299</v>
      </c>
      <c r="F182" s="14" t="s">
        <v>5471</v>
      </c>
      <c r="G182" s="14" t="s">
        <v>3017</v>
      </c>
      <c r="H182" s="14" t="s">
        <v>3018</v>
      </c>
      <c r="I182" s="15">
        <v>0.62</v>
      </c>
      <c r="J182" s="77"/>
      <c r="K182" s="92"/>
    </row>
    <row r="183" spans="1:11" ht="22.5" x14ac:dyDescent="0.2">
      <c r="A183" s="14" t="s">
        <v>2996</v>
      </c>
      <c r="B183" s="14" t="s">
        <v>3300</v>
      </c>
      <c r="C183" s="14" t="s">
        <v>3301</v>
      </c>
      <c r="D183" s="326" t="s">
        <v>3295</v>
      </c>
      <c r="E183" s="16" t="s">
        <v>3295</v>
      </c>
      <c r="F183" s="14" t="s">
        <v>3302</v>
      </c>
      <c r="G183" s="14" t="s">
        <v>3041</v>
      </c>
      <c r="H183" s="14" t="s">
        <v>3042</v>
      </c>
      <c r="I183" s="15">
        <v>280.5</v>
      </c>
      <c r="J183" s="77"/>
      <c r="K183" s="92"/>
    </row>
    <row r="184" spans="1:11" ht="22.5" x14ac:dyDescent="0.2">
      <c r="A184" s="14" t="s">
        <v>2996</v>
      </c>
      <c r="B184" s="14" t="s">
        <v>3303</v>
      </c>
      <c r="C184" s="14" t="s">
        <v>3304</v>
      </c>
      <c r="D184" s="326" t="s">
        <v>3295</v>
      </c>
      <c r="E184" s="16" t="s">
        <v>3295</v>
      </c>
      <c r="F184" s="14" t="s">
        <v>5472</v>
      </c>
      <c r="G184" s="14" t="s">
        <v>3165</v>
      </c>
      <c r="H184" s="14" t="s">
        <v>3166</v>
      </c>
      <c r="I184" s="15">
        <v>6515</v>
      </c>
      <c r="J184" s="77"/>
      <c r="K184" s="92"/>
    </row>
    <row r="185" spans="1:11" ht="22.5" x14ac:dyDescent="0.2">
      <c r="A185" s="14" t="s">
        <v>5045</v>
      </c>
      <c r="B185" s="14" t="s">
        <v>3305</v>
      </c>
      <c r="C185" s="14" t="s">
        <v>3306</v>
      </c>
      <c r="D185" s="326" t="s">
        <v>3295</v>
      </c>
      <c r="E185" s="16" t="s">
        <v>3295</v>
      </c>
      <c r="F185" s="14" t="s">
        <v>5473</v>
      </c>
      <c r="G185" s="14" t="s">
        <v>3165</v>
      </c>
      <c r="H185" s="14" t="s">
        <v>3166</v>
      </c>
      <c r="I185" s="15">
        <v>2912.24</v>
      </c>
      <c r="J185" s="77"/>
      <c r="K185" s="92"/>
    </row>
    <row r="186" spans="1:11" ht="22.5" x14ac:dyDescent="0.2">
      <c r="A186" s="14" t="s">
        <v>2996</v>
      </c>
      <c r="B186" s="14" t="s">
        <v>3307</v>
      </c>
      <c r="C186" s="14" t="s">
        <v>3308</v>
      </c>
      <c r="D186" s="326" t="s">
        <v>3295</v>
      </c>
      <c r="E186" s="16" t="s">
        <v>3295</v>
      </c>
      <c r="F186" s="14" t="s">
        <v>3028</v>
      </c>
      <c r="G186" s="14" t="s">
        <v>3026</v>
      </c>
      <c r="H186" s="14" t="s">
        <v>3027</v>
      </c>
      <c r="I186" s="15">
        <v>1107</v>
      </c>
      <c r="J186" s="77"/>
      <c r="K186" s="92"/>
    </row>
    <row r="187" spans="1:11" ht="22.5" x14ac:dyDescent="0.2">
      <c r="A187" s="14" t="s">
        <v>2996</v>
      </c>
      <c r="B187" s="14" t="s">
        <v>3309</v>
      </c>
      <c r="C187" s="14" t="s">
        <v>3310</v>
      </c>
      <c r="D187" s="326" t="s">
        <v>3295</v>
      </c>
      <c r="E187" s="16" t="s">
        <v>3295</v>
      </c>
      <c r="F187" s="14" t="s">
        <v>3311</v>
      </c>
      <c r="G187" s="14" t="s">
        <v>3026</v>
      </c>
      <c r="H187" s="14" t="s">
        <v>3027</v>
      </c>
      <c r="I187" s="15">
        <v>619.91999999999996</v>
      </c>
      <c r="J187" s="77"/>
      <c r="K187" s="92"/>
    </row>
    <row r="188" spans="1:11" ht="22.5" x14ac:dyDescent="0.2">
      <c r="A188" s="14" t="s">
        <v>2996</v>
      </c>
      <c r="B188" s="14" t="s">
        <v>3312</v>
      </c>
      <c r="C188" s="14" t="s">
        <v>3313</v>
      </c>
      <c r="D188" s="326" t="s">
        <v>3295</v>
      </c>
      <c r="E188" s="16" t="s">
        <v>3295</v>
      </c>
      <c r="F188" s="14" t="s">
        <v>5474</v>
      </c>
      <c r="G188" s="14" t="s">
        <v>3314</v>
      </c>
      <c r="H188" s="14" t="s">
        <v>3315</v>
      </c>
      <c r="I188" s="15">
        <v>1330</v>
      </c>
      <c r="J188" s="77"/>
      <c r="K188" s="92"/>
    </row>
    <row r="189" spans="1:11" ht="33.75" x14ac:dyDescent="0.2">
      <c r="A189" s="14" t="s">
        <v>2996</v>
      </c>
      <c r="B189" s="14" t="s">
        <v>3316</v>
      </c>
      <c r="C189" s="14" t="s">
        <v>3317</v>
      </c>
      <c r="D189" s="326" t="s">
        <v>3318</v>
      </c>
      <c r="E189" s="16" t="s">
        <v>3318</v>
      </c>
      <c r="F189" s="14" t="s">
        <v>5475</v>
      </c>
      <c r="G189" s="14"/>
      <c r="H189" s="14" t="s">
        <v>3319</v>
      </c>
      <c r="I189" s="15">
        <v>1440</v>
      </c>
      <c r="J189" s="77"/>
      <c r="K189" s="92"/>
    </row>
    <row r="190" spans="1:11" ht="22.5" x14ac:dyDescent="0.2">
      <c r="A190" s="14" t="s">
        <v>2996</v>
      </c>
      <c r="B190" s="14" t="s">
        <v>3320</v>
      </c>
      <c r="C190" s="14" t="s">
        <v>3321</v>
      </c>
      <c r="D190" s="326" t="s">
        <v>3318</v>
      </c>
      <c r="E190" s="16" t="s">
        <v>3318</v>
      </c>
      <c r="F190" s="14" t="s">
        <v>3322</v>
      </c>
      <c r="G190" s="14" t="s">
        <v>3109</v>
      </c>
      <c r="H190" s="14" t="s">
        <v>3110</v>
      </c>
      <c r="I190" s="15">
        <v>112.36</v>
      </c>
      <c r="J190" s="77"/>
      <c r="K190" s="92"/>
    </row>
    <row r="191" spans="1:11" ht="12.75" x14ac:dyDescent="0.2">
      <c r="A191" s="14" t="s">
        <v>4901</v>
      </c>
      <c r="B191" s="14" t="s">
        <v>3323</v>
      </c>
      <c r="C191" s="14" t="s">
        <v>3324</v>
      </c>
      <c r="D191" s="326" t="s">
        <v>3318</v>
      </c>
      <c r="E191" s="16" t="s">
        <v>3318</v>
      </c>
      <c r="F191" s="14" t="s">
        <v>3325</v>
      </c>
      <c r="G191" s="14" t="s">
        <v>3326</v>
      </c>
      <c r="H191" s="14" t="s">
        <v>3327</v>
      </c>
      <c r="I191" s="15">
        <v>1185.8</v>
      </c>
      <c r="J191" s="77"/>
      <c r="K191" s="92"/>
    </row>
    <row r="192" spans="1:11" ht="22.5" x14ac:dyDescent="0.2">
      <c r="A192" s="14" t="s">
        <v>2996</v>
      </c>
      <c r="B192" s="14" t="s">
        <v>3328</v>
      </c>
      <c r="C192" s="14" t="s">
        <v>3329</v>
      </c>
      <c r="D192" s="326" t="s">
        <v>3295</v>
      </c>
      <c r="E192" s="16" t="s">
        <v>3295</v>
      </c>
      <c r="F192" s="14" t="s">
        <v>3330</v>
      </c>
      <c r="G192" s="14" t="s">
        <v>3015</v>
      </c>
      <c r="H192" s="14" t="s">
        <v>3016</v>
      </c>
      <c r="I192" s="15">
        <v>600</v>
      </c>
      <c r="J192" s="77"/>
      <c r="K192" s="92"/>
    </row>
    <row r="193" spans="1:11" ht="22.5" x14ac:dyDescent="0.2">
      <c r="A193" s="14" t="s">
        <v>2996</v>
      </c>
      <c r="B193" s="14" t="s">
        <v>3331</v>
      </c>
      <c r="C193" s="14" t="s">
        <v>3332</v>
      </c>
      <c r="D193" s="326" t="s">
        <v>3295</v>
      </c>
      <c r="E193" s="16" t="s">
        <v>3295</v>
      </c>
      <c r="F193" s="14" t="s">
        <v>3333</v>
      </c>
      <c r="G193" s="14" t="s">
        <v>3334</v>
      </c>
      <c r="H193" s="14" t="s">
        <v>3335</v>
      </c>
      <c r="I193" s="15">
        <v>1716</v>
      </c>
      <c r="J193" s="77"/>
      <c r="K193" s="92"/>
    </row>
    <row r="194" spans="1:11" ht="22.5" x14ac:dyDescent="0.2">
      <c r="A194" s="14" t="s">
        <v>2996</v>
      </c>
      <c r="B194" s="14" t="s">
        <v>3336</v>
      </c>
      <c r="C194" s="14" t="s">
        <v>3337</v>
      </c>
      <c r="D194" s="326" t="s">
        <v>3295</v>
      </c>
      <c r="E194" s="16" t="s">
        <v>3295</v>
      </c>
      <c r="F194" s="14" t="s">
        <v>5476</v>
      </c>
      <c r="G194" s="14" t="s">
        <v>3019</v>
      </c>
      <c r="H194" s="14" t="s">
        <v>3020</v>
      </c>
      <c r="I194" s="15">
        <v>214</v>
      </c>
      <c r="J194" s="77"/>
      <c r="K194" s="92"/>
    </row>
    <row r="195" spans="1:11" ht="33.75" x14ac:dyDescent="0.2">
      <c r="A195" s="14" t="s">
        <v>2996</v>
      </c>
      <c r="B195" s="14" t="s">
        <v>3338</v>
      </c>
      <c r="C195" s="14" t="s">
        <v>3339</v>
      </c>
      <c r="D195" s="326" t="s">
        <v>3295</v>
      </c>
      <c r="E195" s="16" t="s">
        <v>3295</v>
      </c>
      <c r="F195" s="14" t="s">
        <v>5051</v>
      </c>
      <c r="G195" s="14" t="s">
        <v>2028</v>
      </c>
      <c r="H195" s="14" t="s">
        <v>3340</v>
      </c>
      <c r="I195" s="15">
        <v>140</v>
      </c>
      <c r="J195" s="77"/>
      <c r="K195" s="92"/>
    </row>
    <row r="196" spans="1:11" ht="22.5" x14ac:dyDescent="0.2">
      <c r="A196" s="14" t="s">
        <v>2996</v>
      </c>
      <c r="B196" s="14" t="s">
        <v>3341</v>
      </c>
      <c r="C196" s="14" t="s">
        <v>3342</v>
      </c>
      <c r="D196" s="326" t="s">
        <v>3343</v>
      </c>
      <c r="E196" s="16" t="s">
        <v>3343</v>
      </c>
      <c r="F196" s="14" t="s">
        <v>3344</v>
      </c>
      <c r="G196" s="14" t="s">
        <v>3085</v>
      </c>
      <c r="H196" s="14" t="s">
        <v>3086</v>
      </c>
      <c r="I196" s="15">
        <v>459</v>
      </c>
      <c r="J196" s="77"/>
      <c r="K196" s="92"/>
    </row>
    <row r="197" spans="1:11" ht="22.5" x14ac:dyDescent="0.2">
      <c r="A197" s="14" t="s">
        <v>2996</v>
      </c>
      <c r="B197" s="14" t="s">
        <v>3345</v>
      </c>
      <c r="C197" s="14" t="s">
        <v>3346</v>
      </c>
      <c r="D197" s="326" t="s">
        <v>3318</v>
      </c>
      <c r="E197" s="16" t="s">
        <v>3318</v>
      </c>
      <c r="F197" s="14" t="s">
        <v>3347</v>
      </c>
      <c r="G197" s="14" t="s">
        <v>3044</v>
      </c>
      <c r="H197" s="14" t="s">
        <v>3045</v>
      </c>
      <c r="I197" s="15">
        <v>1795.53</v>
      </c>
      <c r="J197" s="77"/>
      <c r="K197" s="92"/>
    </row>
    <row r="198" spans="1:11" ht="22.5" x14ac:dyDescent="0.2">
      <c r="A198" s="14" t="s">
        <v>2996</v>
      </c>
      <c r="B198" s="14" t="s">
        <v>3348</v>
      </c>
      <c r="C198" s="14" t="s">
        <v>3349</v>
      </c>
      <c r="D198" s="326" t="s">
        <v>3318</v>
      </c>
      <c r="E198" s="16" t="s">
        <v>3318</v>
      </c>
      <c r="F198" s="14" t="s">
        <v>3350</v>
      </c>
      <c r="G198" s="14" t="s">
        <v>3044</v>
      </c>
      <c r="H198" s="14" t="s">
        <v>3045</v>
      </c>
      <c r="I198" s="15">
        <v>19.100000000000001</v>
      </c>
      <c r="J198" s="77"/>
      <c r="K198" s="92"/>
    </row>
    <row r="199" spans="1:11" ht="22.5" x14ac:dyDescent="0.2">
      <c r="A199" s="14" t="s">
        <v>2996</v>
      </c>
      <c r="B199" s="14" t="s">
        <v>3351</v>
      </c>
      <c r="C199" s="14" t="s">
        <v>3352</v>
      </c>
      <c r="D199" s="326" t="s">
        <v>3318</v>
      </c>
      <c r="E199" s="16" t="s">
        <v>3318</v>
      </c>
      <c r="F199" s="14" t="s">
        <v>5477</v>
      </c>
      <c r="G199" s="14" t="s">
        <v>3353</v>
      </c>
      <c r="H199" s="14" t="s">
        <v>3354</v>
      </c>
      <c r="I199" s="15">
        <v>8430</v>
      </c>
      <c r="J199" s="77"/>
      <c r="K199" s="92"/>
    </row>
    <row r="200" spans="1:11" ht="12.75" x14ac:dyDescent="0.2">
      <c r="A200" s="14" t="s">
        <v>3111</v>
      </c>
      <c r="B200" s="14" t="s">
        <v>3355</v>
      </c>
      <c r="C200" s="14" t="s">
        <v>3356</v>
      </c>
      <c r="D200" s="326" t="s">
        <v>3295</v>
      </c>
      <c r="E200" s="16" t="s">
        <v>3295</v>
      </c>
      <c r="F200" s="14" t="s">
        <v>3357</v>
      </c>
      <c r="G200" s="14" t="s">
        <v>3358</v>
      </c>
      <c r="H200" s="14" t="s">
        <v>3359</v>
      </c>
      <c r="I200" s="15">
        <v>343.7</v>
      </c>
      <c r="J200" s="77"/>
      <c r="K200" s="92"/>
    </row>
    <row r="201" spans="1:11" ht="22.5" x14ac:dyDescent="0.2">
      <c r="A201" s="14" t="s">
        <v>2996</v>
      </c>
      <c r="B201" s="14" t="s">
        <v>3360</v>
      </c>
      <c r="C201" s="14" t="s">
        <v>3361</v>
      </c>
      <c r="D201" s="326" t="s">
        <v>3318</v>
      </c>
      <c r="E201" s="16" t="s">
        <v>3318</v>
      </c>
      <c r="F201" s="14" t="s">
        <v>5478</v>
      </c>
      <c r="G201" s="14" t="s">
        <v>3019</v>
      </c>
      <c r="H201" s="14" t="s">
        <v>3020</v>
      </c>
      <c r="I201" s="15">
        <v>1500</v>
      </c>
      <c r="J201" s="77"/>
      <c r="K201" s="92"/>
    </row>
    <row r="202" spans="1:11" ht="22.5" x14ac:dyDescent="0.2">
      <c r="A202" s="14" t="s">
        <v>2996</v>
      </c>
      <c r="B202" s="14" t="s">
        <v>3362</v>
      </c>
      <c r="C202" s="14" t="s">
        <v>3363</v>
      </c>
      <c r="D202" s="326" t="s">
        <v>3364</v>
      </c>
      <c r="E202" s="16" t="s">
        <v>3364</v>
      </c>
      <c r="F202" s="14" t="s">
        <v>3365</v>
      </c>
      <c r="G202" s="14"/>
      <c r="H202" s="14" t="s">
        <v>3366</v>
      </c>
      <c r="I202" s="15">
        <v>5</v>
      </c>
      <c r="J202" s="77"/>
      <c r="K202" s="92"/>
    </row>
    <row r="203" spans="1:11" ht="22.5" x14ac:dyDescent="0.2">
      <c r="A203" s="14" t="s">
        <v>2996</v>
      </c>
      <c r="B203" s="14" t="s">
        <v>3367</v>
      </c>
      <c r="C203" s="14" t="s">
        <v>3368</v>
      </c>
      <c r="D203" s="326" t="s">
        <v>3369</v>
      </c>
      <c r="E203" s="16" t="s">
        <v>3369</v>
      </c>
      <c r="F203" s="14" t="s">
        <v>3001</v>
      </c>
      <c r="G203" s="14" t="s">
        <v>3002</v>
      </c>
      <c r="H203" s="14" t="s">
        <v>3003</v>
      </c>
      <c r="I203" s="15">
        <v>215.72</v>
      </c>
      <c r="J203" s="77"/>
      <c r="K203" s="92"/>
    </row>
    <row r="204" spans="1:11" ht="22.5" x14ac:dyDescent="0.2">
      <c r="A204" s="14" t="s">
        <v>2996</v>
      </c>
      <c r="B204" s="14" t="s">
        <v>3370</v>
      </c>
      <c r="C204" s="14" t="s">
        <v>3371</v>
      </c>
      <c r="D204" s="326" t="s">
        <v>3369</v>
      </c>
      <c r="E204" s="16" t="s">
        <v>3369</v>
      </c>
      <c r="F204" s="14" t="s">
        <v>3372</v>
      </c>
      <c r="G204" s="14" t="s">
        <v>3373</v>
      </c>
      <c r="H204" s="14" t="s">
        <v>3374</v>
      </c>
      <c r="I204" s="15">
        <v>23.37</v>
      </c>
      <c r="J204" s="77"/>
      <c r="K204" s="92"/>
    </row>
    <row r="205" spans="1:11" ht="22.5" x14ac:dyDescent="0.2">
      <c r="A205" s="14" t="s">
        <v>2996</v>
      </c>
      <c r="B205" s="14" t="s">
        <v>3375</v>
      </c>
      <c r="C205" s="14" t="s">
        <v>3376</v>
      </c>
      <c r="D205" s="326" t="s">
        <v>3369</v>
      </c>
      <c r="E205" s="16" t="s">
        <v>3369</v>
      </c>
      <c r="F205" s="14" t="s">
        <v>3377</v>
      </c>
      <c r="G205" s="14" t="s">
        <v>3378</v>
      </c>
      <c r="H205" s="14" t="s">
        <v>3379</v>
      </c>
      <c r="I205" s="15">
        <v>7933.5</v>
      </c>
      <c r="J205" s="77"/>
      <c r="K205" s="92"/>
    </row>
    <row r="206" spans="1:11" ht="22.5" x14ac:dyDescent="0.2">
      <c r="A206" s="14" t="s">
        <v>2996</v>
      </c>
      <c r="B206" s="14" t="s">
        <v>3380</v>
      </c>
      <c r="C206" s="14" t="s">
        <v>3381</v>
      </c>
      <c r="D206" s="326" t="s">
        <v>3364</v>
      </c>
      <c r="E206" s="16" t="s">
        <v>3364</v>
      </c>
      <c r="F206" s="14" t="s">
        <v>3382</v>
      </c>
      <c r="G206" s="14" t="s">
        <v>3052</v>
      </c>
      <c r="H206" s="14" t="s">
        <v>3053</v>
      </c>
      <c r="I206" s="15">
        <v>37.65</v>
      </c>
      <c r="J206" s="77"/>
      <c r="K206" s="92"/>
    </row>
    <row r="207" spans="1:11" ht="22.5" x14ac:dyDescent="0.2">
      <c r="A207" s="14" t="s">
        <v>2996</v>
      </c>
      <c r="B207" s="14" t="s">
        <v>3383</v>
      </c>
      <c r="C207" s="14" t="s">
        <v>3384</v>
      </c>
      <c r="D207" s="326" t="s">
        <v>3369</v>
      </c>
      <c r="E207" s="16" t="s">
        <v>3369</v>
      </c>
      <c r="F207" s="14" t="s">
        <v>3385</v>
      </c>
      <c r="G207" s="14" t="s">
        <v>3386</v>
      </c>
      <c r="H207" s="14" t="s">
        <v>3387</v>
      </c>
      <c r="I207" s="15">
        <v>250</v>
      </c>
      <c r="J207" s="77"/>
      <c r="K207" s="92"/>
    </row>
    <row r="208" spans="1:11" ht="12.75" x14ac:dyDescent="0.2">
      <c r="A208" s="14" t="s">
        <v>5045</v>
      </c>
      <c r="B208" s="14" t="s">
        <v>3388</v>
      </c>
      <c r="C208" s="14" t="s">
        <v>3389</v>
      </c>
      <c r="D208" s="326" t="s">
        <v>3390</v>
      </c>
      <c r="E208" s="16" t="s">
        <v>3390</v>
      </c>
      <c r="F208" s="14" t="s">
        <v>229</v>
      </c>
      <c r="G208" s="14" t="s">
        <v>3004</v>
      </c>
      <c r="H208" s="14" t="s">
        <v>3005</v>
      </c>
      <c r="I208" s="15">
        <v>113.68</v>
      </c>
      <c r="J208" s="77"/>
      <c r="K208" s="92"/>
    </row>
    <row r="209" spans="1:11" ht="12.75" x14ac:dyDescent="0.2">
      <c r="A209" s="14" t="s">
        <v>5045</v>
      </c>
      <c r="B209" s="14" t="s">
        <v>3388</v>
      </c>
      <c r="C209" s="14" t="s">
        <v>3389</v>
      </c>
      <c r="D209" s="326" t="s">
        <v>3390</v>
      </c>
      <c r="E209" s="16" t="s">
        <v>3390</v>
      </c>
      <c r="F209" s="14" t="s">
        <v>229</v>
      </c>
      <c r="G209" s="14" t="s">
        <v>3004</v>
      </c>
      <c r="H209" s="14" t="s">
        <v>3005</v>
      </c>
      <c r="I209" s="15">
        <v>113.68</v>
      </c>
      <c r="J209" s="77"/>
      <c r="K209" s="92"/>
    </row>
    <row r="210" spans="1:11" ht="22.5" x14ac:dyDescent="0.2">
      <c r="A210" s="14" t="s">
        <v>2996</v>
      </c>
      <c r="B210" s="14" t="s">
        <v>3391</v>
      </c>
      <c r="C210" s="14" t="s">
        <v>3392</v>
      </c>
      <c r="D210" s="326" t="s">
        <v>3390</v>
      </c>
      <c r="E210" s="16" t="s">
        <v>3390</v>
      </c>
      <c r="F210" s="14" t="s">
        <v>3393</v>
      </c>
      <c r="G210" s="14" t="s">
        <v>3394</v>
      </c>
      <c r="H210" s="14" t="s">
        <v>3395</v>
      </c>
      <c r="I210" s="15">
        <v>147.6</v>
      </c>
      <c r="J210" s="77"/>
      <c r="K210" s="92"/>
    </row>
    <row r="211" spans="1:11" ht="45" x14ac:dyDescent="0.2">
      <c r="A211" s="14" t="s">
        <v>2996</v>
      </c>
      <c r="B211" s="14" t="s">
        <v>3396</v>
      </c>
      <c r="C211" s="14" t="s">
        <v>3397</v>
      </c>
      <c r="D211" s="326" t="s">
        <v>3390</v>
      </c>
      <c r="E211" s="16" t="s">
        <v>3390</v>
      </c>
      <c r="F211" s="14" t="s">
        <v>5052</v>
      </c>
      <c r="G211" s="14" t="s">
        <v>3015</v>
      </c>
      <c r="H211" s="14" t="s">
        <v>3016</v>
      </c>
      <c r="I211" s="15">
        <v>1590</v>
      </c>
      <c r="J211" s="77"/>
      <c r="K211" s="92"/>
    </row>
    <row r="212" spans="1:11" ht="22.5" x14ac:dyDescent="0.2">
      <c r="A212" s="14" t="s">
        <v>2996</v>
      </c>
      <c r="B212" s="14" t="s">
        <v>3398</v>
      </c>
      <c r="C212" s="14" t="s">
        <v>3399</v>
      </c>
      <c r="D212" s="326" t="s">
        <v>3400</v>
      </c>
      <c r="E212" s="16" t="s">
        <v>3400</v>
      </c>
      <c r="F212" s="14" t="s">
        <v>3401</v>
      </c>
      <c r="G212" s="14" t="s">
        <v>3049</v>
      </c>
      <c r="H212" s="14" t="s">
        <v>3050</v>
      </c>
      <c r="I212" s="15">
        <v>166.3</v>
      </c>
      <c r="J212" s="77"/>
      <c r="K212" s="92"/>
    </row>
    <row r="213" spans="1:11" ht="12.75" x14ac:dyDescent="0.2">
      <c r="A213" s="14" t="s">
        <v>5045</v>
      </c>
      <c r="B213" s="14" t="s">
        <v>3402</v>
      </c>
      <c r="C213" s="14" t="s">
        <v>3403</v>
      </c>
      <c r="D213" s="326" t="s">
        <v>3390</v>
      </c>
      <c r="E213" s="16" t="s">
        <v>3390</v>
      </c>
      <c r="F213" s="14" t="s">
        <v>3404</v>
      </c>
      <c r="G213" s="14" t="s">
        <v>3405</v>
      </c>
      <c r="H213" s="14" t="s">
        <v>3406</v>
      </c>
      <c r="I213" s="15">
        <v>300</v>
      </c>
      <c r="J213" s="77"/>
      <c r="K213" s="92"/>
    </row>
    <row r="214" spans="1:11" ht="22.5" x14ac:dyDescent="0.2">
      <c r="A214" s="14" t="s">
        <v>2996</v>
      </c>
      <c r="B214" s="14" t="s">
        <v>3407</v>
      </c>
      <c r="C214" s="14" t="s">
        <v>3408</v>
      </c>
      <c r="D214" s="326" t="s">
        <v>3390</v>
      </c>
      <c r="E214" s="16" t="s">
        <v>3390</v>
      </c>
      <c r="F214" s="14" t="s">
        <v>5053</v>
      </c>
      <c r="G214" s="14" t="s">
        <v>3386</v>
      </c>
      <c r="H214" s="14" t="s">
        <v>3387</v>
      </c>
      <c r="I214" s="15">
        <v>600</v>
      </c>
      <c r="J214" s="77"/>
      <c r="K214" s="92"/>
    </row>
    <row r="215" spans="1:11" ht="22.5" x14ac:dyDescent="0.2">
      <c r="A215" s="14" t="s">
        <v>2996</v>
      </c>
      <c r="B215" s="14" t="s">
        <v>3409</v>
      </c>
      <c r="C215" s="14" t="s">
        <v>3410</v>
      </c>
      <c r="D215" s="326" t="s">
        <v>3390</v>
      </c>
      <c r="E215" s="16" t="s">
        <v>3390</v>
      </c>
      <c r="F215" s="14" t="s">
        <v>3411</v>
      </c>
      <c r="G215" s="14" t="s">
        <v>3047</v>
      </c>
      <c r="H215" s="14" t="s">
        <v>3048</v>
      </c>
      <c r="I215" s="15">
        <v>3640.8</v>
      </c>
      <c r="J215" s="77"/>
      <c r="K215" s="92"/>
    </row>
    <row r="216" spans="1:11" ht="22.5" x14ac:dyDescent="0.2">
      <c r="A216" s="14" t="s">
        <v>2996</v>
      </c>
      <c r="B216" s="14" t="s">
        <v>3412</v>
      </c>
      <c r="C216" s="14" t="s">
        <v>3413</v>
      </c>
      <c r="D216" s="326" t="s">
        <v>3390</v>
      </c>
      <c r="E216" s="16" t="s">
        <v>3390</v>
      </c>
      <c r="F216" s="14" t="s">
        <v>3414</v>
      </c>
      <c r="G216" s="14"/>
      <c r="H216" s="14" t="s">
        <v>3033</v>
      </c>
      <c r="I216" s="15">
        <v>300</v>
      </c>
      <c r="J216" s="77"/>
      <c r="K216" s="92"/>
    </row>
    <row r="217" spans="1:11" ht="22.5" x14ac:dyDescent="0.2">
      <c r="A217" s="14" t="s">
        <v>2996</v>
      </c>
      <c r="B217" s="14" t="s">
        <v>3415</v>
      </c>
      <c r="C217" s="14" t="s">
        <v>3416</v>
      </c>
      <c r="D217" s="326" t="s">
        <v>3390</v>
      </c>
      <c r="E217" s="16" t="s">
        <v>3390</v>
      </c>
      <c r="F217" s="14" t="s">
        <v>3417</v>
      </c>
      <c r="G217" s="14" t="s">
        <v>3060</v>
      </c>
      <c r="H217" s="14" t="s">
        <v>3061</v>
      </c>
      <c r="I217" s="15">
        <v>2583</v>
      </c>
      <c r="J217" s="77"/>
      <c r="K217" s="92"/>
    </row>
    <row r="218" spans="1:11" ht="22.5" x14ac:dyDescent="0.2">
      <c r="A218" s="14" t="s">
        <v>2996</v>
      </c>
      <c r="B218" s="14" t="s">
        <v>3418</v>
      </c>
      <c r="C218" s="14" t="s">
        <v>3419</v>
      </c>
      <c r="D218" s="326" t="s">
        <v>3390</v>
      </c>
      <c r="E218" s="16" t="s">
        <v>3390</v>
      </c>
      <c r="F218" s="14" t="s">
        <v>3420</v>
      </c>
      <c r="G218" s="14" t="s">
        <v>3029</v>
      </c>
      <c r="H218" s="14" t="s">
        <v>3030</v>
      </c>
      <c r="I218" s="15">
        <v>975</v>
      </c>
      <c r="J218" s="77"/>
      <c r="K218" s="92"/>
    </row>
    <row r="219" spans="1:11" ht="12.75" x14ac:dyDescent="0.2">
      <c r="A219" s="14" t="s">
        <v>3179</v>
      </c>
      <c r="B219" s="14" t="s">
        <v>3421</v>
      </c>
      <c r="C219" s="14" t="s">
        <v>3422</v>
      </c>
      <c r="D219" s="326" t="s">
        <v>3423</v>
      </c>
      <c r="E219" s="16" t="s">
        <v>3423</v>
      </c>
      <c r="F219" s="14" t="s">
        <v>3424</v>
      </c>
      <c r="G219" s="14" t="s">
        <v>3425</v>
      </c>
      <c r="H219" s="14" t="s">
        <v>3426</v>
      </c>
      <c r="I219" s="15">
        <v>5880</v>
      </c>
      <c r="J219" s="77"/>
      <c r="K219" s="92"/>
    </row>
    <row r="220" spans="1:11" ht="22.5" x14ac:dyDescent="0.2">
      <c r="A220" s="14" t="s">
        <v>2996</v>
      </c>
      <c r="B220" s="14" t="s">
        <v>3427</v>
      </c>
      <c r="C220" s="14" t="s">
        <v>3428</v>
      </c>
      <c r="D220" s="326" t="s">
        <v>3423</v>
      </c>
      <c r="E220" s="16" t="s">
        <v>3423</v>
      </c>
      <c r="F220" s="14" t="s">
        <v>5479</v>
      </c>
      <c r="G220" s="14" t="s">
        <v>3425</v>
      </c>
      <c r="H220" s="14" t="s">
        <v>3426</v>
      </c>
      <c r="I220" s="15">
        <v>2940</v>
      </c>
      <c r="J220" s="77"/>
      <c r="K220" s="92"/>
    </row>
    <row r="221" spans="1:11" ht="12.75" x14ac:dyDescent="0.2">
      <c r="A221" s="14" t="s">
        <v>4901</v>
      </c>
      <c r="B221" s="14" t="s">
        <v>3427</v>
      </c>
      <c r="C221" s="14" t="s">
        <v>3428</v>
      </c>
      <c r="D221" s="326" t="s">
        <v>3423</v>
      </c>
      <c r="E221" s="16" t="s">
        <v>3423</v>
      </c>
      <c r="F221" s="14" t="s">
        <v>3429</v>
      </c>
      <c r="G221" s="14" t="s">
        <v>3425</v>
      </c>
      <c r="H221" s="14" t="s">
        <v>3426</v>
      </c>
      <c r="I221" s="15">
        <v>1400</v>
      </c>
      <c r="J221" s="77"/>
      <c r="K221" s="92"/>
    </row>
    <row r="222" spans="1:11" ht="33.75" x14ac:dyDescent="0.2">
      <c r="A222" s="14" t="s">
        <v>5046</v>
      </c>
      <c r="B222" s="14" t="s">
        <v>3430</v>
      </c>
      <c r="C222" s="14" t="s">
        <v>3422</v>
      </c>
      <c r="D222" s="326" t="s">
        <v>3423</v>
      </c>
      <c r="E222" s="16" t="s">
        <v>3423</v>
      </c>
      <c r="F222" s="14" t="s">
        <v>3431</v>
      </c>
      <c r="G222" s="14" t="s">
        <v>3432</v>
      </c>
      <c r="H222" s="14" t="s">
        <v>3433</v>
      </c>
      <c r="I222" s="15">
        <v>250</v>
      </c>
      <c r="J222" s="77"/>
      <c r="K222" s="92"/>
    </row>
    <row r="223" spans="1:11" ht="22.5" x14ac:dyDescent="0.2">
      <c r="A223" s="14" t="s">
        <v>2996</v>
      </c>
      <c r="B223" s="14" t="s">
        <v>3434</v>
      </c>
      <c r="C223" s="14" t="s">
        <v>3435</v>
      </c>
      <c r="D223" s="326" t="s">
        <v>3436</v>
      </c>
      <c r="E223" s="16" t="s">
        <v>3436</v>
      </c>
      <c r="F223" s="14" t="s">
        <v>3437</v>
      </c>
      <c r="G223" s="14" t="s">
        <v>3052</v>
      </c>
      <c r="H223" s="14" t="s">
        <v>3053</v>
      </c>
      <c r="I223" s="15">
        <v>11.46</v>
      </c>
      <c r="J223" s="77"/>
      <c r="K223" s="92"/>
    </row>
    <row r="224" spans="1:11" ht="22.5" x14ac:dyDescent="0.2">
      <c r="A224" s="14" t="s">
        <v>2996</v>
      </c>
      <c r="B224" s="14" t="s">
        <v>3438</v>
      </c>
      <c r="C224" s="14" t="s">
        <v>3439</v>
      </c>
      <c r="D224" s="326" t="s">
        <v>3423</v>
      </c>
      <c r="E224" s="16" t="s">
        <v>3423</v>
      </c>
      <c r="F224" s="14" t="s">
        <v>3440</v>
      </c>
      <c r="G224" s="14" t="s">
        <v>3386</v>
      </c>
      <c r="H224" s="14" t="s">
        <v>3387</v>
      </c>
      <c r="I224" s="15">
        <v>250</v>
      </c>
      <c r="J224" s="77"/>
      <c r="K224" s="92"/>
    </row>
    <row r="225" spans="1:11" ht="22.5" x14ac:dyDescent="0.2">
      <c r="A225" s="14" t="s">
        <v>2996</v>
      </c>
      <c r="B225" s="14" t="s">
        <v>3441</v>
      </c>
      <c r="C225" s="14" t="s">
        <v>3442</v>
      </c>
      <c r="D225" s="326" t="s">
        <v>3390</v>
      </c>
      <c r="E225" s="16" t="s">
        <v>3390</v>
      </c>
      <c r="F225" s="14" t="s">
        <v>3443</v>
      </c>
      <c r="G225" s="14" t="s">
        <v>3034</v>
      </c>
      <c r="H225" s="14" t="s">
        <v>3035</v>
      </c>
      <c r="I225" s="15">
        <v>2100</v>
      </c>
      <c r="J225" s="77"/>
      <c r="K225" s="92"/>
    </row>
    <row r="226" spans="1:11" ht="22.5" x14ac:dyDescent="0.2">
      <c r="A226" s="14" t="s">
        <v>2996</v>
      </c>
      <c r="B226" s="14" t="s">
        <v>3444</v>
      </c>
      <c r="C226" s="14" t="s">
        <v>3445</v>
      </c>
      <c r="D226" s="326" t="s">
        <v>3390</v>
      </c>
      <c r="E226" s="16" t="s">
        <v>3390</v>
      </c>
      <c r="F226" s="14" t="s">
        <v>3446</v>
      </c>
      <c r="G226" s="14" t="s">
        <v>3047</v>
      </c>
      <c r="H226" s="14" t="s">
        <v>3048</v>
      </c>
      <c r="I226" s="15">
        <v>2506.13</v>
      </c>
      <c r="J226" s="77"/>
      <c r="K226" s="92"/>
    </row>
    <row r="227" spans="1:11" ht="22.5" x14ac:dyDescent="0.2">
      <c r="A227" s="14" t="s">
        <v>2996</v>
      </c>
      <c r="B227" s="14" t="s">
        <v>3447</v>
      </c>
      <c r="C227" s="14" t="s">
        <v>3448</v>
      </c>
      <c r="D227" s="326" t="s">
        <v>3390</v>
      </c>
      <c r="E227" s="16" t="s">
        <v>3390</v>
      </c>
      <c r="F227" s="14" t="s">
        <v>3449</v>
      </c>
      <c r="G227" s="14" t="s">
        <v>3019</v>
      </c>
      <c r="H227" s="14" t="s">
        <v>3020</v>
      </c>
      <c r="I227" s="15">
        <v>2750</v>
      </c>
      <c r="J227" s="77"/>
      <c r="K227" s="92"/>
    </row>
    <row r="228" spans="1:11" ht="22.5" x14ac:dyDescent="0.2">
      <c r="A228" s="14" t="s">
        <v>2996</v>
      </c>
      <c r="B228" s="14" t="s">
        <v>3450</v>
      </c>
      <c r="C228" s="14" t="s">
        <v>3451</v>
      </c>
      <c r="D228" s="326" t="s">
        <v>3390</v>
      </c>
      <c r="E228" s="16" t="s">
        <v>3390</v>
      </c>
      <c r="F228" s="14" t="s">
        <v>3452</v>
      </c>
      <c r="G228" s="14" t="s">
        <v>3019</v>
      </c>
      <c r="H228" s="14" t="s">
        <v>3020</v>
      </c>
      <c r="I228" s="15">
        <v>300</v>
      </c>
      <c r="J228" s="77"/>
      <c r="K228" s="92"/>
    </row>
    <row r="229" spans="1:11" ht="22.5" x14ac:dyDescent="0.2">
      <c r="A229" s="14" t="s">
        <v>2996</v>
      </c>
      <c r="B229" s="14" t="s">
        <v>3453</v>
      </c>
      <c r="C229" s="14" t="s">
        <v>3454</v>
      </c>
      <c r="D229" s="326" t="s">
        <v>3423</v>
      </c>
      <c r="E229" s="16" t="s">
        <v>3423</v>
      </c>
      <c r="F229" s="14" t="s">
        <v>3455</v>
      </c>
      <c r="G229" s="14" t="s">
        <v>3456</v>
      </c>
      <c r="H229" s="14" t="s">
        <v>3457</v>
      </c>
      <c r="I229" s="15">
        <v>417.97</v>
      </c>
      <c r="J229" s="77"/>
      <c r="K229" s="92"/>
    </row>
    <row r="230" spans="1:11" ht="22.5" x14ac:dyDescent="0.2">
      <c r="A230" s="14" t="s">
        <v>2996</v>
      </c>
      <c r="B230" s="14" t="s">
        <v>3458</v>
      </c>
      <c r="C230" s="14" t="s">
        <v>3459</v>
      </c>
      <c r="D230" s="326" t="s">
        <v>3423</v>
      </c>
      <c r="E230" s="16" t="s">
        <v>3423</v>
      </c>
      <c r="F230" s="14" t="s">
        <v>3460</v>
      </c>
      <c r="G230" s="14" t="s">
        <v>3047</v>
      </c>
      <c r="H230" s="14" t="s">
        <v>3048</v>
      </c>
      <c r="I230" s="15">
        <v>2094.08</v>
      </c>
      <c r="J230" s="77"/>
      <c r="K230" s="92"/>
    </row>
    <row r="231" spans="1:11" ht="22.5" x14ac:dyDescent="0.2">
      <c r="A231" s="14" t="s">
        <v>2996</v>
      </c>
      <c r="B231" s="14" t="s">
        <v>3461</v>
      </c>
      <c r="C231" s="14" t="s">
        <v>3462</v>
      </c>
      <c r="D231" s="326" t="s">
        <v>3423</v>
      </c>
      <c r="E231" s="16" t="s">
        <v>3423</v>
      </c>
      <c r="F231" s="14" t="s">
        <v>3463</v>
      </c>
      <c r="G231" s="14" t="s">
        <v>3464</v>
      </c>
      <c r="H231" s="14" t="s">
        <v>3465</v>
      </c>
      <c r="I231" s="15">
        <v>1845</v>
      </c>
      <c r="J231" s="77"/>
      <c r="K231" s="92"/>
    </row>
    <row r="232" spans="1:11" ht="22.5" x14ac:dyDescent="0.2">
      <c r="A232" s="14" t="s">
        <v>2996</v>
      </c>
      <c r="B232" s="14" t="s">
        <v>3466</v>
      </c>
      <c r="C232" s="14" t="s">
        <v>3467</v>
      </c>
      <c r="D232" s="326" t="s">
        <v>3468</v>
      </c>
      <c r="E232" s="16" t="s">
        <v>3468</v>
      </c>
      <c r="F232" s="14" t="s">
        <v>5480</v>
      </c>
      <c r="G232" s="14" t="s">
        <v>3469</v>
      </c>
      <c r="H232" s="14" t="s">
        <v>3470</v>
      </c>
      <c r="I232" s="15">
        <v>1336.7</v>
      </c>
      <c r="J232" s="77"/>
      <c r="K232" s="92"/>
    </row>
    <row r="233" spans="1:11" ht="22.5" x14ac:dyDescent="0.2">
      <c r="A233" s="14" t="s">
        <v>2996</v>
      </c>
      <c r="B233" s="14" t="s">
        <v>3471</v>
      </c>
      <c r="C233" s="14" t="s">
        <v>3472</v>
      </c>
      <c r="D233" s="326" t="s">
        <v>3423</v>
      </c>
      <c r="E233" s="16" t="s">
        <v>3423</v>
      </c>
      <c r="F233" s="14" t="s">
        <v>3473</v>
      </c>
      <c r="G233" s="14" t="s">
        <v>3386</v>
      </c>
      <c r="H233" s="14" t="s">
        <v>3387</v>
      </c>
      <c r="I233" s="15">
        <v>600</v>
      </c>
      <c r="J233" s="77"/>
      <c r="K233" s="92"/>
    </row>
    <row r="234" spans="1:11" ht="22.5" x14ac:dyDescent="0.2">
      <c r="A234" s="14" t="s">
        <v>2996</v>
      </c>
      <c r="B234" s="14" t="s">
        <v>3474</v>
      </c>
      <c r="C234" s="14" t="s">
        <v>3475</v>
      </c>
      <c r="D234" s="326" t="s">
        <v>3423</v>
      </c>
      <c r="E234" s="16" t="s">
        <v>3423</v>
      </c>
      <c r="F234" s="14" t="s">
        <v>3476</v>
      </c>
      <c r="G234" s="14" t="s">
        <v>3477</v>
      </c>
      <c r="H234" s="14" t="s">
        <v>3478</v>
      </c>
      <c r="I234" s="15">
        <v>415.75</v>
      </c>
      <c r="J234" s="77"/>
      <c r="K234" s="92"/>
    </row>
    <row r="235" spans="1:11" ht="22.5" x14ac:dyDescent="0.2">
      <c r="A235" s="14" t="s">
        <v>2996</v>
      </c>
      <c r="B235" s="14" t="s">
        <v>3479</v>
      </c>
      <c r="C235" s="14" t="s">
        <v>3480</v>
      </c>
      <c r="D235" s="326" t="s">
        <v>3423</v>
      </c>
      <c r="E235" s="16" t="s">
        <v>3423</v>
      </c>
      <c r="F235" s="14" t="s">
        <v>3481</v>
      </c>
      <c r="G235" s="14" t="s">
        <v>3482</v>
      </c>
      <c r="H235" s="14" t="s">
        <v>3483</v>
      </c>
      <c r="I235" s="15">
        <v>650</v>
      </c>
      <c r="J235" s="77"/>
      <c r="K235" s="92"/>
    </row>
    <row r="236" spans="1:11" ht="22.5" x14ac:dyDescent="0.2">
      <c r="A236" s="14" t="s">
        <v>2996</v>
      </c>
      <c r="B236" s="14" t="s">
        <v>3484</v>
      </c>
      <c r="C236" s="14" t="s">
        <v>3485</v>
      </c>
      <c r="D236" s="326" t="s">
        <v>3423</v>
      </c>
      <c r="E236" s="16" t="s">
        <v>3423</v>
      </c>
      <c r="F236" s="14" t="s">
        <v>3486</v>
      </c>
      <c r="G236" s="14" t="s">
        <v>3487</v>
      </c>
      <c r="H236" s="14" t="s">
        <v>3488</v>
      </c>
      <c r="I236" s="15">
        <v>295.2</v>
      </c>
      <c r="J236" s="77"/>
      <c r="K236" s="92"/>
    </row>
    <row r="237" spans="1:11" ht="22.5" x14ac:dyDescent="0.2">
      <c r="A237" s="14" t="s">
        <v>2996</v>
      </c>
      <c r="B237" s="14" t="s">
        <v>3489</v>
      </c>
      <c r="C237" s="14" t="s">
        <v>3490</v>
      </c>
      <c r="D237" s="326" t="s">
        <v>3468</v>
      </c>
      <c r="E237" s="16" t="s">
        <v>3468</v>
      </c>
      <c r="F237" s="14" t="s">
        <v>5481</v>
      </c>
      <c r="G237" s="14" t="s">
        <v>3017</v>
      </c>
      <c r="H237" s="14" t="s">
        <v>3018</v>
      </c>
      <c r="I237" s="15">
        <v>4.8</v>
      </c>
      <c r="J237" s="77"/>
      <c r="K237" s="92"/>
    </row>
    <row r="238" spans="1:11" ht="12.75" x14ac:dyDescent="0.2">
      <c r="A238" s="14" t="s">
        <v>5045</v>
      </c>
      <c r="B238" s="14" t="s">
        <v>3491</v>
      </c>
      <c r="C238" s="14" t="s">
        <v>3177</v>
      </c>
      <c r="D238" s="326" t="s">
        <v>3423</v>
      </c>
      <c r="E238" s="16" t="s">
        <v>3423</v>
      </c>
      <c r="F238" s="14" t="s">
        <v>3492</v>
      </c>
      <c r="G238" s="14" t="s">
        <v>3151</v>
      </c>
      <c r="H238" s="14" t="s">
        <v>3152</v>
      </c>
      <c r="I238" s="15">
        <v>500</v>
      </c>
      <c r="J238" s="77"/>
      <c r="K238" s="92"/>
    </row>
    <row r="239" spans="1:11" ht="22.5" x14ac:dyDescent="0.2">
      <c r="A239" s="14" t="s">
        <v>2996</v>
      </c>
      <c r="B239" s="14" t="s">
        <v>3493</v>
      </c>
      <c r="C239" s="14" t="s">
        <v>3494</v>
      </c>
      <c r="D239" s="326" t="s">
        <v>3423</v>
      </c>
      <c r="E239" s="16" t="s">
        <v>3423</v>
      </c>
      <c r="F239" s="14" t="s">
        <v>5482</v>
      </c>
      <c r="G239" s="14" t="s">
        <v>3495</v>
      </c>
      <c r="H239" s="14" t="s">
        <v>3496</v>
      </c>
      <c r="I239" s="15">
        <v>2247.9</v>
      </c>
      <c r="J239" s="77"/>
      <c r="K239" s="92"/>
    </row>
    <row r="240" spans="1:11" ht="22.5" x14ac:dyDescent="0.2">
      <c r="A240" s="14" t="s">
        <v>2996</v>
      </c>
      <c r="B240" s="14" t="s">
        <v>3497</v>
      </c>
      <c r="C240" s="14" t="s">
        <v>3498</v>
      </c>
      <c r="D240" s="326" t="s">
        <v>3423</v>
      </c>
      <c r="E240" s="16" t="s">
        <v>3423</v>
      </c>
      <c r="F240" s="14" t="s">
        <v>3499</v>
      </c>
      <c r="G240" s="14" t="s">
        <v>3386</v>
      </c>
      <c r="H240" s="14" t="s">
        <v>3387</v>
      </c>
      <c r="I240" s="15">
        <v>200</v>
      </c>
      <c r="J240" s="77"/>
      <c r="K240" s="92"/>
    </row>
    <row r="241" spans="1:11" ht="22.5" x14ac:dyDescent="0.2">
      <c r="A241" s="14" t="s">
        <v>3051</v>
      </c>
      <c r="B241" s="14" t="s">
        <v>3500</v>
      </c>
      <c r="C241" s="14" t="s">
        <v>3501</v>
      </c>
      <c r="D241" s="326" t="s">
        <v>3423</v>
      </c>
      <c r="E241" s="16" t="s">
        <v>3423</v>
      </c>
      <c r="F241" s="14" t="s">
        <v>3502</v>
      </c>
      <c r="G241" s="14" t="s">
        <v>3015</v>
      </c>
      <c r="H241" s="14" t="s">
        <v>3016</v>
      </c>
      <c r="I241" s="15">
        <v>200</v>
      </c>
      <c r="J241" s="77"/>
      <c r="K241" s="92"/>
    </row>
    <row r="242" spans="1:11" ht="22.5" x14ac:dyDescent="0.2">
      <c r="A242" s="14" t="s">
        <v>2996</v>
      </c>
      <c r="B242" s="14" t="s">
        <v>3500</v>
      </c>
      <c r="C242" s="14" t="s">
        <v>3501</v>
      </c>
      <c r="D242" s="326" t="s">
        <v>3423</v>
      </c>
      <c r="E242" s="16">
        <v>45821</v>
      </c>
      <c r="F242" s="14" t="s">
        <v>5483</v>
      </c>
      <c r="G242" s="14" t="s">
        <v>3015</v>
      </c>
      <c r="H242" s="14" t="s">
        <v>3016</v>
      </c>
      <c r="I242" s="15">
        <v>370</v>
      </c>
      <c r="J242" s="77"/>
      <c r="K242" s="92"/>
    </row>
    <row r="243" spans="1:11" ht="22.5" x14ac:dyDescent="0.2">
      <c r="A243" s="14" t="s">
        <v>2996</v>
      </c>
      <c r="B243" s="14" t="s">
        <v>3503</v>
      </c>
      <c r="C243" s="14" t="s">
        <v>3203</v>
      </c>
      <c r="D243" s="326" t="s">
        <v>3504</v>
      </c>
      <c r="E243" s="16" t="s">
        <v>3504</v>
      </c>
      <c r="F243" s="14" t="s">
        <v>3505</v>
      </c>
      <c r="G243" s="14" t="s">
        <v>3206</v>
      </c>
      <c r="H243" s="14" t="s">
        <v>3207</v>
      </c>
      <c r="I243" s="15">
        <v>18</v>
      </c>
      <c r="J243" s="77"/>
      <c r="K243" s="92"/>
    </row>
    <row r="244" spans="1:11" ht="22.5" x14ac:dyDescent="0.2">
      <c r="A244" s="14" t="s">
        <v>2996</v>
      </c>
      <c r="B244" s="14" t="s">
        <v>3503</v>
      </c>
      <c r="C244" s="14" t="s">
        <v>3203</v>
      </c>
      <c r="D244" s="326" t="s">
        <v>3504</v>
      </c>
      <c r="E244" s="16" t="s">
        <v>3504</v>
      </c>
      <c r="F244" s="14" t="s">
        <v>3505</v>
      </c>
      <c r="G244" s="14" t="s">
        <v>3206</v>
      </c>
      <c r="H244" s="14" t="s">
        <v>3207</v>
      </c>
      <c r="I244" s="15">
        <v>670.8</v>
      </c>
      <c r="J244" s="77"/>
      <c r="K244" s="92"/>
    </row>
    <row r="245" spans="1:11" ht="22.5" x14ac:dyDescent="0.2">
      <c r="A245" s="14" t="s">
        <v>2996</v>
      </c>
      <c r="B245" s="14" t="s">
        <v>3503</v>
      </c>
      <c r="C245" s="14" t="s">
        <v>3203</v>
      </c>
      <c r="D245" s="326" t="s">
        <v>3504</v>
      </c>
      <c r="E245" s="16" t="s">
        <v>3504</v>
      </c>
      <c r="F245" s="14" t="s">
        <v>3505</v>
      </c>
      <c r="G245" s="14" t="s">
        <v>3206</v>
      </c>
      <c r="H245" s="14" t="s">
        <v>3207</v>
      </c>
      <c r="I245" s="15">
        <v>2.4</v>
      </c>
      <c r="J245" s="77"/>
      <c r="K245" s="92"/>
    </row>
    <row r="246" spans="1:11" ht="22.5" x14ac:dyDescent="0.2">
      <c r="A246" s="14" t="s">
        <v>2996</v>
      </c>
      <c r="B246" s="14" t="s">
        <v>3506</v>
      </c>
      <c r="C246" s="14" t="s">
        <v>3507</v>
      </c>
      <c r="D246" s="326" t="s">
        <v>3423</v>
      </c>
      <c r="E246" s="16" t="s">
        <v>3423</v>
      </c>
      <c r="F246" s="14" t="s">
        <v>3508</v>
      </c>
      <c r="G246" s="14" t="s">
        <v>3373</v>
      </c>
      <c r="H246" s="14" t="s">
        <v>3374</v>
      </c>
      <c r="I246" s="15">
        <v>455.1</v>
      </c>
      <c r="J246" s="77"/>
      <c r="K246" s="92"/>
    </row>
    <row r="247" spans="1:11" ht="22.5" x14ac:dyDescent="0.2">
      <c r="A247" s="14" t="s">
        <v>2996</v>
      </c>
      <c r="B247" s="14" t="s">
        <v>3509</v>
      </c>
      <c r="C247" s="14" t="s">
        <v>3510</v>
      </c>
      <c r="D247" s="326" t="s">
        <v>3423</v>
      </c>
      <c r="E247" s="16" t="s">
        <v>3423</v>
      </c>
      <c r="F247" s="14" t="s">
        <v>5484</v>
      </c>
      <c r="G247" s="14" t="s">
        <v>3031</v>
      </c>
      <c r="H247" s="14" t="s">
        <v>3032</v>
      </c>
      <c r="I247" s="15">
        <v>1607</v>
      </c>
      <c r="J247" s="77"/>
      <c r="K247" s="92"/>
    </row>
    <row r="248" spans="1:11" ht="22.5" x14ac:dyDescent="0.2">
      <c r="A248" s="14" t="s">
        <v>2996</v>
      </c>
      <c r="B248" s="14" t="s">
        <v>3509</v>
      </c>
      <c r="C248" s="14" t="s">
        <v>3510</v>
      </c>
      <c r="D248" s="326" t="s">
        <v>3423</v>
      </c>
      <c r="E248" s="16" t="s">
        <v>3423</v>
      </c>
      <c r="F248" s="14" t="s">
        <v>5485</v>
      </c>
      <c r="G248" s="14" t="s">
        <v>3031</v>
      </c>
      <c r="H248" s="14" t="s">
        <v>3032</v>
      </c>
      <c r="I248" s="15">
        <v>512</v>
      </c>
      <c r="J248" s="77"/>
      <c r="K248" s="92"/>
    </row>
    <row r="249" spans="1:11" ht="22.5" x14ac:dyDescent="0.2">
      <c r="A249" s="14" t="s">
        <v>2996</v>
      </c>
      <c r="B249" s="14" t="s">
        <v>3509</v>
      </c>
      <c r="C249" s="14" t="s">
        <v>3510</v>
      </c>
      <c r="D249" s="326" t="s">
        <v>3423</v>
      </c>
      <c r="E249" s="16" t="s">
        <v>3423</v>
      </c>
      <c r="F249" s="14" t="s">
        <v>5486</v>
      </c>
      <c r="G249" s="14" t="s">
        <v>3031</v>
      </c>
      <c r="H249" s="14" t="s">
        <v>3032</v>
      </c>
      <c r="I249" s="15">
        <v>21.4</v>
      </c>
      <c r="J249" s="77"/>
      <c r="K249" s="92"/>
    </row>
    <row r="250" spans="1:11" ht="22.5" x14ac:dyDescent="0.2">
      <c r="A250" s="14" t="s">
        <v>2996</v>
      </c>
      <c r="B250" s="14" t="s">
        <v>3511</v>
      </c>
      <c r="C250" s="14" t="s">
        <v>3512</v>
      </c>
      <c r="D250" s="16" t="s">
        <v>3423</v>
      </c>
      <c r="E250" s="16" t="s">
        <v>3423</v>
      </c>
      <c r="F250" s="14" t="s">
        <v>3513</v>
      </c>
      <c r="G250" s="14" t="s">
        <v>3334</v>
      </c>
      <c r="H250" s="14" t="s">
        <v>3335</v>
      </c>
      <c r="I250" s="15">
        <v>321</v>
      </c>
      <c r="J250" s="77"/>
      <c r="K250" s="92"/>
    </row>
    <row r="251" spans="1:11" ht="22.5" x14ac:dyDescent="0.2">
      <c r="A251" s="14" t="s">
        <v>2996</v>
      </c>
      <c r="B251" s="14" t="s">
        <v>3514</v>
      </c>
      <c r="C251" s="14" t="s">
        <v>3515</v>
      </c>
      <c r="D251" s="16" t="s">
        <v>3516</v>
      </c>
      <c r="E251" s="16" t="s">
        <v>3516</v>
      </c>
      <c r="F251" s="14" t="s">
        <v>5487</v>
      </c>
      <c r="G251" s="14" t="s">
        <v>3517</v>
      </c>
      <c r="H251" s="14" t="s">
        <v>3518</v>
      </c>
      <c r="I251" s="15">
        <v>2278</v>
      </c>
      <c r="J251" s="77"/>
      <c r="K251" s="92"/>
    </row>
    <row r="252" spans="1:11" ht="22.5" x14ac:dyDescent="0.2">
      <c r="A252" s="14" t="s">
        <v>2996</v>
      </c>
      <c r="B252" s="14" t="s">
        <v>3519</v>
      </c>
      <c r="C252" s="14" t="s">
        <v>3520</v>
      </c>
      <c r="D252" s="16" t="s">
        <v>3516</v>
      </c>
      <c r="E252" s="16" t="s">
        <v>3516</v>
      </c>
      <c r="F252" s="14" t="s">
        <v>3521</v>
      </c>
      <c r="G252" s="14" t="s">
        <v>3522</v>
      </c>
      <c r="H252" s="14" t="s">
        <v>3523</v>
      </c>
      <c r="I252" s="15">
        <v>946</v>
      </c>
      <c r="J252" s="77"/>
      <c r="K252" s="92"/>
    </row>
    <row r="253" spans="1:11" ht="22.5" x14ac:dyDescent="0.2">
      <c r="A253" s="14" t="s">
        <v>2996</v>
      </c>
      <c r="B253" s="14" t="s">
        <v>3524</v>
      </c>
      <c r="C253" s="14" t="s">
        <v>3525</v>
      </c>
      <c r="D253" s="16" t="s">
        <v>3504</v>
      </c>
      <c r="E253" s="16" t="s">
        <v>3504</v>
      </c>
      <c r="F253" s="14" t="s">
        <v>3526</v>
      </c>
      <c r="G253" s="14" t="s">
        <v>3527</v>
      </c>
      <c r="H253" s="14" t="s">
        <v>3528</v>
      </c>
      <c r="I253" s="15">
        <v>4500</v>
      </c>
      <c r="J253" s="77"/>
      <c r="K253" s="92"/>
    </row>
    <row r="254" spans="1:11" ht="22.5" x14ac:dyDescent="0.2">
      <c r="A254" s="14" t="s">
        <v>2996</v>
      </c>
      <c r="B254" s="14" t="s">
        <v>3529</v>
      </c>
      <c r="C254" s="14" t="s">
        <v>3530</v>
      </c>
      <c r="D254" s="16" t="s">
        <v>3504</v>
      </c>
      <c r="E254" s="16" t="s">
        <v>3504</v>
      </c>
      <c r="F254" s="14" t="s">
        <v>5488</v>
      </c>
      <c r="G254" s="14" t="s">
        <v>3531</v>
      </c>
      <c r="H254" s="14" t="s">
        <v>3532</v>
      </c>
      <c r="I254" s="15">
        <v>200</v>
      </c>
      <c r="J254" s="77"/>
      <c r="K254" s="92"/>
    </row>
    <row r="255" spans="1:11" ht="22.5" x14ac:dyDescent="0.2">
      <c r="A255" s="14" t="s">
        <v>2996</v>
      </c>
      <c r="B255" s="14" t="s">
        <v>3533</v>
      </c>
      <c r="C255" s="14" t="s">
        <v>3534</v>
      </c>
      <c r="D255" s="16" t="s">
        <v>3504</v>
      </c>
      <c r="E255" s="16" t="s">
        <v>3504</v>
      </c>
      <c r="F255" s="14" t="s">
        <v>3535</v>
      </c>
      <c r="G255" s="14" t="s">
        <v>3081</v>
      </c>
      <c r="H255" s="14" t="s">
        <v>3082</v>
      </c>
      <c r="I255" s="15">
        <v>984</v>
      </c>
      <c r="J255" s="77"/>
      <c r="K255" s="92"/>
    </row>
    <row r="256" spans="1:11" ht="22.5" x14ac:dyDescent="0.2">
      <c r="A256" s="14" t="s">
        <v>2996</v>
      </c>
      <c r="B256" s="14" t="s">
        <v>3536</v>
      </c>
      <c r="C256" s="14" t="s">
        <v>3537</v>
      </c>
      <c r="D256" s="16" t="s">
        <v>3504</v>
      </c>
      <c r="E256" s="16" t="s">
        <v>3504</v>
      </c>
      <c r="F256" s="14" t="s">
        <v>3538</v>
      </c>
      <c r="G256" s="14" t="s">
        <v>3044</v>
      </c>
      <c r="H256" s="14" t="s">
        <v>3045</v>
      </c>
      <c r="I256" s="15">
        <v>1795.53</v>
      </c>
      <c r="J256" s="77"/>
      <c r="K256" s="92"/>
    </row>
    <row r="257" spans="1:11" ht="22.5" x14ac:dyDescent="0.2">
      <c r="A257" s="14" t="s">
        <v>2996</v>
      </c>
      <c r="B257" s="14" t="s">
        <v>3539</v>
      </c>
      <c r="C257" s="14" t="s">
        <v>3540</v>
      </c>
      <c r="D257" s="16" t="s">
        <v>3504</v>
      </c>
      <c r="E257" s="16" t="s">
        <v>3504</v>
      </c>
      <c r="F257" s="14" t="s">
        <v>5489</v>
      </c>
      <c r="G257" s="14" t="s">
        <v>3039</v>
      </c>
      <c r="H257" s="14" t="s">
        <v>3040</v>
      </c>
      <c r="I257" s="15">
        <v>17837.830000000002</v>
      </c>
      <c r="J257" s="77"/>
      <c r="K257" s="92"/>
    </row>
    <row r="258" spans="1:11" ht="22.5" x14ac:dyDescent="0.2">
      <c r="A258" s="14" t="s">
        <v>2996</v>
      </c>
      <c r="B258" s="14" t="s">
        <v>3541</v>
      </c>
      <c r="C258" s="14" t="s">
        <v>3542</v>
      </c>
      <c r="D258" s="16" t="s">
        <v>3516</v>
      </c>
      <c r="E258" s="16" t="s">
        <v>3516</v>
      </c>
      <c r="F258" s="14" t="s">
        <v>3543</v>
      </c>
      <c r="G258" s="14" t="s">
        <v>3017</v>
      </c>
      <c r="H258" s="14" t="s">
        <v>3018</v>
      </c>
      <c r="I258" s="15">
        <v>1.85</v>
      </c>
      <c r="J258" s="77"/>
      <c r="K258" s="92"/>
    </row>
    <row r="259" spans="1:11" ht="22.5" x14ac:dyDescent="0.2">
      <c r="A259" s="14" t="s">
        <v>2996</v>
      </c>
      <c r="B259" s="14" t="s">
        <v>3544</v>
      </c>
      <c r="C259" s="14" t="s">
        <v>3545</v>
      </c>
      <c r="D259" s="16" t="s">
        <v>3504</v>
      </c>
      <c r="E259" s="16" t="s">
        <v>3504</v>
      </c>
      <c r="F259" s="14" t="s">
        <v>3549</v>
      </c>
      <c r="G259" s="14" t="s">
        <v>3547</v>
      </c>
      <c r="H259" s="14" t="s">
        <v>3548</v>
      </c>
      <c r="I259" s="15">
        <v>3690</v>
      </c>
      <c r="J259" s="77"/>
      <c r="K259" s="92"/>
    </row>
    <row r="260" spans="1:11" ht="22.5" x14ac:dyDescent="0.2">
      <c r="A260" s="14" t="s">
        <v>2996</v>
      </c>
      <c r="B260" s="14" t="s">
        <v>3544</v>
      </c>
      <c r="C260" s="14" t="s">
        <v>3545</v>
      </c>
      <c r="D260" s="16" t="s">
        <v>3504</v>
      </c>
      <c r="E260" s="16" t="s">
        <v>3504</v>
      </c>
      <c r="F260" s="14" t="s">
        <v>3546</v>
      </c>
      <c r="G260" s="14" t="s">
        <v>3547</v>
      </c>
      <c r="H260" s="14" t="s">
        <v>3548</v>
      </c>
      <c r="I260" s="15">
        <v>6967.8</v>
      </c>
      <c r="J260" s="77"/>
      <c r="K260" s="92"/>
    </row>
    <row r="261" spans="1:11" ht="22.5" x14ac:dyDescent="0.2">
      <c r="A261" s="14" t="s">
        <v>2996</v>
      </c>
      <c r="B261" s="14" t="s">
        <v>3550</v>
      </c>
      <c r="C261" s="14" t="s">
        <v>3551</v>
      </c>
      <c r="D261" s="16" t="s">
        <v>3504</v>
      </c>
      <c r="E261" s="16" t="s">
        <v>3504</v>
      </c>
      <c r="F261" s="14" t="s">
        <v>3552</v>
      </c>
      <c r="G261" s="14" t="s">
        <v>3547</v>
      </c>
      <c r="H261" s="14" t="s">
        <v>3548</v>
      </c>
      <c r="I261" s="15">
        <v>1368</v>
      </c>
      <c r="J261" s="77"/>
      <c r="K261" s="92"/>
    </row>
    <row r="262" spans="1:11" ht="22.5" x14ac:dyDescent="0.2">
      <c r="A262" s="14" t="s">
        <v>2996</v>
      </c>
      <c r="B262" s="14" t="s">
        <v>3553</v>
      </c>
      <c r="C262" s="14" t="s">
        <v>3172</v>
      </c>
      <c r="D262" s="16" t="s">
        <v>3504</v>
      </c>
      <c r="E262" s="16" t="s">
        <v>3504</v>
      </c>
      <c r="F262" s="14" t="s">
        <v>3554</v>
      </c>
      <c r="G262" s="14" t="s">
        <v>3022</v>
      </c>
      <c r="H262" s="14" t="s">
        <v>3023</v>
      </c>
      <c r="I262" s="15">
        <v>2059.02</v>
      </c>
      <c r="J262" s="77"/>
      <c r="K262" s="92"/>
    </row>
    <row r="263" spans="1:11" ht="22.5" x14ac:dyDescent="0.2">
      <c r="A263" s="14" t="s">
        <v>2996</v>
      </c>
      <c r="B263" s="14" t="s">
        <v>3555</v>
      </c>
      <c r="C263" s="14" t="s">
        <v>3556</v>
      </c>
      <c r="D263" s="16" t="s">
        <v>3504</v>
      </c>
      <c r="E263" s="16" t="s">
        <v>3504</v>
      </c>
      <c r="F263" s="14" t="s">
        <v>3028</v>
      </c>
      <c r="G263" s="14" t="s">
        <v>3026</v>
      </c>
      <c r="H263" s="14" t="s">
        <v>3027</v>
      </c>
      <c r="I263" s="15">
        <v>1107</v>
      </c>
      <c r="J263" s="77"/>
      <c r="K263" s="92"/>
    </row>
    <row r="264" spans="1:11" ht="22.5" x14ac:dyDescent="0.2">
      <c r="A264" s="14" t="s">
        <v>2996</v>
      </c>
      <c r="B264" s="14" t="s">
        <v>3557</v>
      </c>
      <c r="C264" s="14" t="s">
        <v>3310</v>
      </c>
      <c r="D264" s="16" t="s">
        <v>3504</v>
      </c>
      <c r="E264" s="16" t="s">
        <v>3504</v>
      </c>
      <c r="F264" s="14" t="s">
        <v>3558</v>
      </c>
      <c r="G264" s="14" t="s">
        <v>3024</v>
      </c>
      <c r="H264" s="14" t="s">
        <v>3025</v>
      </c>
      <c r="I264" s="15">
        <v>571.95000000000005</v>
      </c>
      <c r="J264" s="77"/>
      <c r="K264" s="92"/>
    </row>
    <row r="265" spans="1:11" ht="22.5" x14ac:dyDescent="0.2">
      <c r="A265" s="14" t="s">
        <v>2996</v>
      </c>
      <c r="B265" s="14" t="s">
        <v>3559</v>
      </c>
      <c r="C265" s="14" t="s">
        <v>3560</v>
      </c>
      <c r="D265" s="16" t="s">
        <v>3504</v>
      </c>
      <c r="E265" s="16" t="s">
        <v>3504</v>
      </c>
      <c r="F265" s="14" t="s">
        <v>3561</v>
      </c>
      <c r="G265" s="14" t="s">
        <v>3026</v>
      </c>
      <c r="H265" s="14" t="s">
        <v>3027</v>
      </c>
      <c r="I265" s="15">
        <v>686.34</v>
      </c>
      <c r="J265" s="77"/>
      <c r="K265" s="92"/>
    </row>
    <row r="266" spans="1:11" ht="22.5" x14ac:dyDescent="0.2">
      <c r="A266" s="14" t="s">
        <v>2996</v>
      </c>
      <c r="B266" s="14" t="s">
        <v>3562</v>
      </c>
      <c r="C266" s="14" t="s">
        <v>3563</v>
      </c>
      <c r="D266" s="16" t="s">
        <v>3564</v>
      </c>
      <c r="E266" s="16" t="s">
        <v>3564</v>
      </c>
      <c r="F266" s="14" t="s">
        <v>3565</v>
      </c>
      <c r="G266" s="14" t="s">
        <v>3052</v>
      </c>
      <c r="H266" s="14" t="s">
        <v>3053</v>
      </c>
      <c r="I266" s="15">
        <v>60.69</v>
      </c>
      <c r="J266" s="77"/>
      <c r="K266" s="92"/>
    </row>
    <row r="267" spans="1:11" ht="22.5" x14ac:dyDescent="0.2">
      <c r="A267" s="14" t="s">
        <v>2996</v>
      </c>
      <c r="B267" s="14" t="s">
        <v>3566</v>
      </c>
      <c r="C267" s="14" t="s">
        <v>3567</v>
      </c>
      <c r="D267" s="16" t="s">
        <v>3504</v>
      </c>
      <c r="E267" s="16" t="s">
        <v>3504</v>
      </c>
      <c r="F267" s="14" t="s">
        <v>3568</v>
      </c>
      <c r="G267" s="14" t="s">
        <v>3044</v>
      </c>
      <c r="H267" s="14" t="s">
        <v>3045</v>
      </c>
      <c r="I267" s="15">
        <v>19.100000000000001</v>
      </c>
      <c r="J267" s="77"/>
      <c r="K267" s="92"/>
    </row>
    <row r="268" spans="1:11" ht="22.5" x14ac:dyDescent="0.2">
      <c r="A268" s="14" t="s">
        <v>2996</v>
      </c>
      <c r="B268" s="14" t="s">
        <v>3569</v>
      </c>
      <c r="C268" s="14" t="s">
        <v>3520</v>
      </c>
      <c r="D268" s="16" t="s">
        <v>3504</v>
      </c>
      <c r="E268" s="16" t="s">
        <v>3504</v>
      </c>
      <c r="F268" s="14" t="s">
        <v>3570</v>
      </c>
      <c r="G268" s="14" t="s">
        <v>3081</v>
      </c>
      <c r="H268" s="14" t="s">
        <v>3082</v>
      </c>
      <c r="I268" s="15">
        <v>984</v>
      </c>
      <c r="J268" s="77"/>
      <c r="K268" s="92"/>
    </row>
    <row r="269" spans="1:11" ht="22.5" x14ac:dyDescent="0.2">
      <c r="A269" s="14" t="s">
        <v>2996</v>
      </c>
      <c r="B269" s="14" t="s">
        <v>3571</v>
      </c>
      <c r="C269" s="14" t="s">
        <v>3572</v>
      </c>
      <c r="D269" s="16" t="s">
        <v>3573</v>
      </c>
      <c r="E269" s="16" t="s">
        <v>3573</v>
      </c>
      <c r="F269" s="14" t="s">
        <v>3574</v>
      </c>
      <c r="G269" s="14" t="s">
        <v>3085</v>
      </c>
      <c r="H269" s="14" t="s">
        <v>3086</v>
      </c>
      <c r="I269" s="15">
        <v>567</v>
      </c>
      <c r="J269" s="77"/>
      <c r="K269" s="92"/>
    </row>
    <row r="270" spans="1:11" ht="22.5" x14ac:dyDescent="0.2">
      <c r="A270" s="14" t="s">
        <v>2996</v>
      </c>
      <c r="B270" s="14" t="s">
        <v>3575</v>
      </c>
      <c r="C270" s="14" t="s">
        <v>3576</v>
      </c>
      <c r="D270" s="16" t="s">
        <v>3573</v>
      </c>
      <c r="E270" s="16" t="s">
        <v>3573</v>
      </c>
      <c r="F270" s="14" t="s">
        <v>3577</v>
      </c>
      <c r="G270" s="14" t="s">
        <v>3578</v>
      </c>
      <c r="H270" s="14" t="s">
        <v>3579</v>
      </c>
      <c r="I270" s="15">
        <v>580.28</v>
      </c>
      <c r="J270" s="77"/>
      <c r="K270" s="92"/>
    </row>
    <row r="271" spans="1:11" ht="22.5" x14ac:dyDescent="0.2">
      <c r="A271" s="14" t="s">
        <v>2996</v>
      </c>
      <c r="B271" s="14" t="s">
        <v>3580</v>
      </c>
      <c r="C271" s="14" t="s">
        <v>3581</v>
      </c>
      <c r="D271" s="16" t="s">
        <v>3504</v>
      </c>
      <c r="E271" s="16" t="s">
        <v>3504</v>
      </c>
      <c r="F271" s="14" t="s">
        <v>3582</v>
      </c>
      <c r="G271" s="14" t="s">
        <v>3255</v>
      </c>
      <c r="H271" s="14" t="s">
        <v>3256</v>
      </c>
      <c r="I271" s="15">
        <v>22183.91</v>
      </c>
      <c r="J271" s="77"/>
      <c r="K271" s="92"/>
    </row>
    <row r="272" spans="1:11" ht="22.5" x14ac:dyDescent="0.2">
      <c r="A272" s="14" t="s">
        <v>2996</v>
      </c>
      <c r="B272" s="14" t="s">
        <v>3583</v>
      </c>
      <c r="C272" s="14" t="s">
        <v>3584</v>
      </c>
      <c r="D272" s="16" t="s">
        <v>3585</v>
      </c>
      <c r="E272" s="16" t="s">
        <v>3585</v>
      </c>
      <c r="F272" s="14" t="s">
        <v>3586</v>
      </c>
      <c r="G272" s="14" t="s">
        <v>3165</v>
      </c>
      <c r="H272" s="14" t="s">
        <v>3166</v>
      </c>
      <c r="I272" s="15">
        <v>3000</v>
      </c>
      <c r="J272" s="77"/>
      <c r="K272" s="92"/>
    </row>
    <row r="273" spans="1:11" ht="22.5" x14ac:dyDescent="0.2">
      <c r="A273" s="14" t="s">
        <v>2996</v>
      </c>
      <c r="B273" s="14" t="s">
        <v>3587</v>
      </c>
      <c r="C273" s="14" t="s">
        <v>3588</v>
      </c>
      <c r="D273" s="16" t="s">
        <v>3585</v>
      </c>
      <c r="E273" s="16" t="s">
        <v>3585</v>
      </c>
      <c r="F273" s="14" t="s">
        <v>3589</v>
      </c>
      <c r="G273" s="14" t="s">
        <v>3590</v>
      </c>
      <c r="H273" s="14" t="s">
        <v>3591</v>
      </c>
      <c r="I273" s="15">
        <v>2425.63</v>
      </c>
      <c r="J273" s="77"/>
      <c r="K273" s="92"/>
    </row>
    <row r="274" spans="1:11" ht="22.5" x14ac:dyDescent="0.2">
      <c r="A274" s="14" t="s">
        <v>2996</v>
      </c>
      <c r="B274" s="14" t="s">
        <v>3592</v>
      </c>
      <c r="C274" s="14" t="s">
        <v>3593</v>
      </c>
      <c r="D274" s="16" t="s">
        <v>3585</v>
      </c>
      <c r="E274" s="16" t="s">
        <v>3585</v>
      </c>
      <c r="F274" s="14" t="s">
        <v>3594</v>
      </c>
      <c r="G274" s="14" t="s">
        <v>3595</v>
      </c>
      <c r="H274" s="14" t="s">
        <v>3596</v>
      </c>
      <c r="I274" s="15">
        <v>102.8</v>
      </c>
      <c r="J274" s="77"/>
      <c r="K274" s="92"/>
    </row>
    <row r="275" spans="1:11" ht="22.5" x14ac:dyDescent="0.2">
      <c r="A275" s="14" t="s">
        <v>2996</v>
      </c>
      <c r="B275" s="14" t="s">
        <v>3597</v>
      </c>
      <c r="C275" s="14" t="s">
        <v>3598</v>
      </c>
      <c r="D275" s="16" t="s">
        <v>3585</v>
      </c>
      <c r="E275" s="16" t="s">
        <v>3585</v>
      </c>
      <c r="F275" s="14" t="s">
        <v>3599</v>
      </c>
      <c r="G275" s="14" t="s">
        <v>3029</v>
      </c>
      <c r="H275" s="14" t="s">
        <v>3030</v>
      </c>
      <c r="I275" s="15">
        <v>1050</v>
      </c>
      <c r="J275" s="77"/>
      <c r="K275" s="92"/>
    </row>
    <row r="276" spans="1:11" ht="12.75" x14ac:dyDescent="0.2">
      <c r="A276" s="14" t="s">
        <v>3111</v>
      </c>
      <c r="B276" s="14" t="s">
        <v>3600</v>
      </c>
      <c r="C276" s="14" t="s">
        <v>3601</v>
      </c>
      <c r="D276" s="16" t="s">
        <v>3585</v>
      </c>
      <c r="E276" s="16" t="s">
        <v>3585</v>
      </c>
      <c r="F276" s="14" t="s">
        <v>3602</v>
      </c>
      <c r="G276" s="14" t="s">
        <v>3603</v>
      </c>
      <c r="H276" s="14" t="s">
        <v>3604</v>
      </c>
      <c r="I276" s="15">
        <v>239.4</v>
      </c>
      <c r="J276" s="77"/>
      <c r="K276" s="92"/>
    </row>
    <row r="277" spans="1:11" ht="22.5" x14ac:dyDescent="0.2">
      <c r="A277" s="14" t="s">
        <v>2996</v>
      </c>
      <c r="B277" s="14" t="s">
        <v>3605</v>
      </c>
      <c r="C277" s="14" t="s">
        <v>3606</v>
      </c>
      <c r="D277" s="16" t="s">
        <v>3585</v>
      </c>
      <c r="E277" s="16" t="s">
        <v>3585</v>
      </c>
      <c r="F277" s="14" t="s">
        <v>5490</v>
      </c>
      <c r="G277" s="14" t="s">
        <v>3015</v>
      </c>
      <c r="H277" s="14" t="s">
        <v>3016</v>
      </c>
      <c r="I277" s="15">
        <v>57</v>
      </c>
      <c r="J277" s="77"/>
      <c r="K277" s="92"/>
    </row>
    <row r="278" spans="1:11" ht="22.5" x14ac:dyDescent="0.2">
      <c r="A278" s="14" t="s">
        <v>2996</v>
      </c>
      <c r="B278" s="14" t="s">
        <v>3607</v>
      </c>
      <c r="C278" s="14" t="s">
        <v>3608</v>
      </c>
      <c r="D278" s="16" t="s">
        <v>3609</v>
      </c>
      <c r="E278" s="16" t="s">
        <v>3609</v>
      </c>
      <c r="F278" s="14" t="s">
        <v>3610</v>
      </c>
      <c r="G278" s="14" t="s">
        <v>3049</v>
      </c>
      <c r="H278" s="14" t="s">
        <v>3050</v>
      </c>
      <c r="I278" s="15">
        <v>29.52</v>
      </c>
      <c r="J278" s="77"/>
      <c r="K278" s="92"/>
    </row>
    <row r="279" spans="1:11" ht="33.75" x14ac:dyDescent="0.2">
      <c r="A279" s="14" t="s">
        <v>2996</v>
      </c>
      <c r="B279" s="14" t="s">
        <v>3611</v>
      </c>
      <c r="C279" s="14" t="s">
        <v>3612</v>
      </c>
      <c r="D279" s="16" t="s">
        <v>3585</v>
      </c>
      <c r="E279" s="16" t="s">
        <v>3585</v>
      </c>
      <c r="F279" s="14" t="s">
        <v>5491</v>
      </c>
      <c r="G279" s="14" t="s">
        <v>3527</v>
      </c>
      <c r="H279" s="14" t="s">
        <v>3528</v>
      </c>
      <c r="I279" s="15">
        <v>1439.1</v>
      </c>
      <c r="J279" s="77"/>
      <c r="K279" s="92"/>
    </row>
    <row r="280" spans="1:11" ht="22.5" x14ac:dyDescent="0.2">
      <c r="A280" s="14" t="s">
        <v>2996</v>
      </c>
      <c r="B280" s="14" t="s">
        <v>3613</v>
      </c>
      <c r="C280" s="14" t="s">
        <v>3614</v>
      </c>
      <c r="D280" s="16" t="s">
        <v>3585</v>
      </c>
      <c r="E280" s="16" t="s">
        <v>3585</v>
      </c>
      <c r="F280" s="14" t="s">
        <v>5492</v>
      </c>
      <c r="G280" s="14" t="s">
        <v>3531</v>
      </c>
      <c r="H280" s="14" t="s">
        <v>3532</v>
      </c>
      <c r="I280" s="15">
        <v>90</v>
      </c>
      <c r="J280" s="77"/>
      <c r="K280" s="92"/>
    </row>
    <row r="281" spans="1:11" ht="22.5" x14ac:dyDescent="0.2">
      <c r="A281" s="14" t="s">
        <v>2996</v>
      </c>
      <c r="B281" s="14" t="s">
        <v>3615</v>
      </c>
      <c r="C281" s="14" t="s">
        <v>3616</v>
      </c>
      <c r="D281" s="16" t="s">
        <v>3585</v>
      </c>
      <c r="E281" s="16" t="s">
        <v>3585</v>
      </c>
      <c r="F281" s="14" t="s">
        <v>3617</v>
      </c>
      <c r="G281" s="14" t="s">
        <v>3041</v>
      </c>
      <c r="H281" s="14" t="s">
        <v>3042</v>
      </c>
      <c r="I281" s="15">
        <v>363</v>
      </c>
      <c r="J281" s="77"/>
      <c r="K281" s="92"/>
    </row>
    <row r="282" spans="1:11" ht="22.5" x14ac:dyDescent="0.2">
      <c r="A282" s="14" t="s">
        <v>2996</v>
      </c>
      <c r="B282" s="14" t="s">
        <v>3618</v>
      </c>
      <c r="C282" s="14" t="s">
        <v>3619</v>
      </c>
      <c r="D282" s="16" t="s">
        <v>3585</v>
      </c>
      <c r="E282" s="16" t="s">
        <v>3585</v>
      </c>
      <c r="F282" s="14" t="s">
        <v>3620</v>
      </c>
      <c r="G282" s="14" t="s">
        <v>3004</v>
      </c>
      <c r="H282" s="14" t="s">
        <v>3005</v>
      </c>
      <c r="I282" s="15">
        <v>1785</v>
      </c>
      <c r="J282" s="77"/>
      <c r="K282" s="92"/>
    </row>
    <row r="283" spans="1:11" ht="33.75" x14ac:dyDescent="0.2">
      <c r="A283" s="14" t="s">
        <v>2996</v>
      </c>
      <c r="B283" s="14" t="s">
        <v>3621</v>
      </c>
      <c r="C283" s="14" t="s">
        <v>3622</v>
      </c>
      <c r="D283" s="16" t="s">
        <v>3585</v>
      </c>
      <c r="E283" s="16" t="s">
        <v>3585</v>
      </c>
      <c r="F283" s="14" t="s">
        <v>5054</v>
      </c>
      <c r="G283" s="14" t="s">
        <v>3623</v>
      </c>
      <c r="H283" s="14" t="s">
        <v>3624</v>
      </c>
      <c r="I283" s="15">
        <v>800</v>
      </c>
      <c r="J283" s="77"/>
      <c r="K283" s="92"/>
    </row>
    <row r="284" spans="1:11" ht="22.5" x14ac:dyDescent="0.2">
      <c r="A284" s="14" t="s">
        <v>5045</v>
      </c>
      <c r="B284" s="14" t="s">
        <v>3625</v>
      </c>
      <c r="C284" s="14" t="s">
        <v>3626</v>
      </c>
      <c r="D284" s="16" t="s">
        <v>3585</v>
      </c>
      <c r="E284" s="16" t="s">
        <v>3585</v>
      </c>
      <c r="F284" s="14" t="s">
        <v>5493</v>
      </c>
      <c r="G284" s="14" t="s">
        <v>3627</v>
      </c>
      <c r="H284" s="14" t="s">
        <v>3628</v>
      </c>
      <c r="I284" s="15">
        <v>125</v>
      </c>
      <c r="J284" s="77"/>
      <c r="K284" s="92"/>
    </row>
    <row r="285" spans="1:11" ht="22.5" x14ac:dyDescent="0.2">
      <c r="A285" s="14" t="s">
        <v>2996</v>
      </c>
      <c r="B285" s="14" t="s">
        <v>3629</v>
      </c>
      <c r="C285" s="14" t="s">
        <v>3630</v>
      </c>
      <c r="D285" s="16" t="s">
        <v>3631</v>
      </c>
      <c r="E285" s="16" t="s">
        <v>3631</v>
      </c>
      <c r="F285" s="14" t="s">
        <v>3632</v>
      </c>
      <c r="G285" s="14" t="s">
        <v>3633</v>
      </c>
      <c r="H285" s="14" t="s">
        <v>3634</v>
      </c>
      <c r="I285" s="15">
        <v>1045.5</v>
      </c>
      <c r="J285" s="77"/>
      <c r="K285" s="92"/>
    </row>
    <row r="286" spans="1:11" ht="22.5" x14ac:dyDescent="0.2">
      <c r="A286" s="14" t="s">
        <v>2996</v>
      </c>
      <c r="B286" s="14" t="s">
        <v>3635</v>
      </c>
      <c r="C286" s="14" t="s">
        <v>3636</v>
      </c>
      <c r="D286" s="16" t="s">
        <v>3585</v>
      </c>
      <c r="E286" s="16" t="s">
        <v>3585</v>
      </c>
      <c r="F286" s="14" t="s">
        <v>3637</v>
      </c>
      <c r="G286" s="14" t="s">
        <v>3386</v>
      </c>
      <c r="H286" s="14" t="s">
        <v>3387</v>
      </c>
      <c r="I286" s="15">
        <v>1100</v>
      </c>
      <c r="J286" s="77"/>
      <c r="K286" s="92"/>
    </row>
    <row r="287" spans="1:11" ht="22.5" x14ac:dyDescent="0.2">
      <c r="A287" s="14" t="s">
        <v>2996</v>
      </c>
      <c r="B287" s="14" t="s">
        <v>3638</v>
      </c>
      <c r="C287" s="14" t="s">
        <v>3639</v>
      </c>
      <c r="D287" s="16" t="s">
        <v>3631</v>
      </c>
      <c r="E287" s="16" t="s">
        <v>3631</v>
      </c>
      <c r="F287" s="14" t="s">
        <v>3640</v>
      </c>
      <c r="G287" s="14" t="s">
        <v>3386</v>
      </c>
      <c r="H287" s="14" t="s">
        <v>3387</v>
      </c>
      <c r="I287" s="15">
        <v>300</v>
      </c>
      <c r="J287" s="77"/>
      <c r="K287" s="92"/>
    </row>
    <row r="288" spans="1:11" ht="22.5" x14ac:dyDescent="0.2">
      <c r="A288" s="14" t="s">
        <v>2996</v>
      </c>
      <c r="B288" s="14" t="s">
        <v>3641</v>
      </c>
      <c r="C288" s="14" t="s">
        <v>3642</v>
      </c>
      <c r="D288" s="16" t="s">
        <v>3631</v>
      </c>
      <c r="E288" s="16" t="s">
        <v>3631</v>
      </c>
      <c r="F288" s="14" t="s">
        <v>3594</v>
      </c>
      <c r="G288" s="14" t="s">
        <v>3643</v>
      </c>
      <c r="H288" s="14" t="s">
        <v>3644</v>
      </c>
      <c r="I288" s="15">
        <v>35</v>
      </c>
      <c r="J288" s="77"/>
      <c r="K288" s="92"/>
    </row>
    <row r="289" spans="1:11" ht="33.75" x14ac:dyDescent="0.2">
      <c r="A289" s="14" t="s">
        <v>2996</v>
      </c>
      <c r="B289" s="14" t="s">
        <v>3645</v>
      </c>
      <c r="C289" s="14" t="s">
        <v>3646</v>
      </c>
      <c r="D289" s="16" t="s">
        <v>3631</v>
      </c>
      <c r="E289" s="16" t="s">
        <v>3631</v>
      </c>
      <c r="F289" s="14" t="s">
        <v>5055</v>
      </c>
      <c r="G289" s="14" t="s">
        <v>3647</v>
      </c>
      <c r="H289" s="14" t="s">
        <v>3648</v>
      </c>
      <c r="I289" s="15">
        <v>1615.67</v>
      </c>
      <c r="J289" s="77"/>
      <c r="K289" s="92"/>
    </row>
    <row r="290" spans="1:11" ht="22.5" x14ac:dyDescent="0.2">
      <c r="A290" s="14" t="s">
        <v>2996</v>
      </c>
      <c r="B290" s="14" t="s">
        <v>3649</v>
      </c>
      <c r="C290" s="14" t="s">
        <v>3650</v>
      </c>
      <c r="D290" s="16" t="s">
        <v>3609</v>
      </c>
      <c r="E290" s="16" t="s">
        <v>3609</v>
      </c>
      <c r="F290" s="14" t="s">
        <v>3651</v>
      </c>
      <c r="G290" s="14" t="s">
        <v>3049</v>
      </c>
      <c r="H290" s="14" t="s">
        <v>3050</v>
      </c>
      <c r="I290" s="15">
        <v>166.3</v>
      </c>
      <c r="J290" s="77"/>
      <c r="K290" s="92"/>
    </row>
    <row r="291" spans="1:11" ht="22.5" x14ac:dyDescent="0.2">
      <c r="A291" s="14" t="s">
        <v>3051</v>
      </c>
      <c r="B291" s="14" t="s">
        <v>3652</v>
      </c>
      <c r="C291" s="14" t="s">
        <v>3653</v>
      </c>
      <c r="D291" s="16" t="s">
        <v>3631</v>
      </c>
      <c r="E291" s="16" t="s">
        <v>3631</v>
      </c>
      <c r="F291" s="14" t="s">
        <v>5056</v>
      </c>
      <c r="G291" s="14"/>
      <c r="H291" s="14" t="s">
        <v>3654</v>
      </c>
      <c r="I291" s="15">
        <v>1260</v>
      </c>
      <c r="J291" s="77"/>
      <c r="K291" s="92"/>
    </row>
    <row r="292" spans="1:11" ht="22.5" x14ac:dyDescent="0.2">
      <c r="A292" s="14" t="s">
        <v>2996</v>
      </c>
      <c r="B292" s="14" t="s">
        <v>3655</v>
      </c>
      <c r="C292" s="14" t="s">
        <v>3656</v>
      </c>
      <c r="D292" s="16" t="s">
        <v>3631</v>
      </c>
      <c r="E292" s="16" t="s">
        <v>3631</v>
      </c>
      <c r="F292" s="14" t="s">
        <v>5056</v>
      </c>
      <c r="G292" s="14"/>
      <c r="H292" s="14" t="s">
        <v>3654</v>
      </c>
      <c r="I292" s="15">
        <v>80</v>
      </c>
      <c r="J292" s="77"/>
      <c r="K292" s="92"/>
    </row>
    <row r="293" spans="1:11" ht="22.5" x14ac:dyDescent="0.2">
      <c r="A293" s="14" t="s">
        <v>2996</v>
      </c>
      <c r="B293" s="14" t="s">
        <v>3657</v>
      </c>
      <c r="C293" s="14" t="s">
        <v>3658</v>
      </c>
      <c r="D293" s="16" t="s">
        <v>3631</v>
      </c>
      <c r="E293" s="16" t="s">
        <v>3631</v>
      </c>
      <c r="F293" s="14" t="s">
        <v>5056</v>
      </c>
      <c r="G293" s="14"/>
      <c r="H293" s="14" t="s">
        <v>3654</v>
      </c>
      <c r="I293" s="15">
        <v>4620</v>
      </c>
      <c r="J293" s="77"/>
      <c r="K293" s="92"/>
    </row>
    <row r="294" spans="1:11" ht="22.5" x14ac:dyDescent="0.2">
      <c r="A294" s="14" t="s">
        <v>2996</v>
      </c>
      <c r="B294" s="14" t="s">
        <v>3659</v>
      </c>
      <c r="C294" s="14" t="s">
        <v>3612</v>
      </c>
      <c r="D294" s="16" t="s">
        <v>3631</v>
      </c>
      <c r="E294" s="16" t="s">
        <v>3631</v>
      </c>
      <c r="F294" s="14" t="s">
        <v>3660</v>
      </c>
      <c r="G294" s="14" t="s">
        <v>3661</v>
      </c>
      <c r="H294" s="14" t="s">
        <v>3662</v>
      </c>
      <c r="I294" s="15">
        <v>738</v>
      </c>
      <c r="J294" s="77"/>
      <c r="K294" s="92"/>
    </row>
    <row r="295" spans="1:11" ht="22.5" x14ac:dyDescent="0.2">
      <c r="A295" s="14" t="s">
        <v>2996</v>
      </c>
      <c r="B295" s="14" t="s">
        <v>3663</v>
      </c>
      <c r="C295" s="14" t="s">
        <v>3664</v>
      </c>
      <c r="D295" s="16" t="s">
        <v>3631</v>
      </c>
      <c r="E295" s="16" t="s">
        <v>3631</v>
      </c>
      <c r="F295" s="14" t="s">
        <v>3665</v>
      </c>
      <c r="G295" s="14" t="s">
        <v>3015</v>
      </c>
      <c r="H295" s="14" t="s">
        <v>3016</v>
      </c>
      <c r="I295" s="15">
        <v>1740</v>
      </c>
      <c r="J295" s="77"/>
      <c r="K295" s="92"/>
    </row>
    <row r="296" spans="1:11" ht="22.5" x14ac:dyDescent="0.2">
      <c r="A296" s="14" t="s">
        <v>2996</v>
      </c>
      <c r="B296" s="14" t="s">
        <v>3666</v>
      </c>
      <c r="C296" s="14" t="s">
        <v>3667</v>
      </c>
      <c r="D296" s="16" t="s">
        <v>3668</v>
      </c>
      <c r="E296" s="16" t="s">
        <v>3668</v>
      </c>
      <c r="F296" s="14" t="s">
        <v>5494</v>
      </c>
      <c r="G296" s="14" t="s">
        <v>3017</v>
      </c>
      <c r="H296" s="14" t="s">
        <v>3018</v>
      </c>
      <c r="I296" s="15">
        <v>4.8</v>
      </c>
      <c r="J296" s="77"/>
      <c r="K296" s="92"/>
    </row>
    <row r="297" spans="1:11" ht="22.5" x14ac:dyDescent="0.2">
      <c r="A297" s="14" t="s">
        <v>2996</v>
      </c>
      <c r="B297" s="14" t="s">
        <v>3669</v>
      </c>
      <c r="C297" s="14" t="s">
        <v>3448</v>
      </c>
      <c r="D297" s="16" t="s">
        <v>3631</v>
      </c>
      <c r="E297" s="16" t="s">
        <v>3631</v>
      </c>
      <c r="F297" s="14" t="s">
        <v>5057</v>
      </c>
      <c r="G297" s="14" t="s">
        <v>3019</v>
      </c>
      <c r="H297" s="14" t="s">
        <v>3020</v>
      </c>
      <c r="I297" s="15">
        <v>350</v>
      </c>
      <c r="J297" s="77"/>
      <c r="K297" s="92"/>
    </row>
    <row r="298" spans="1:11" ht="22.5" x14ac:dyDescent="0.2">
      <c r="A298" s="14" t="s">
        <v>2996</v>
      </c>
      <c r="B298" s="14" t="s">
        <v>3670</v>
      </c>
      <c r="C298" s="14" t="s">
        <v>3671</v>
      </c>
      <c r="D298" s="16" t="s">
        <v>3631</v>
      </c>
      <c r="E298" s="16" t="s">
        <v>3631</v>
      </c>
      <c r="F298" s="14" t="s">
        <v>5495</v>
      </c>
      <c r="G298" s="14" t="s">
        <v>3255</v>
      </c>
      <c r="H298" s="14" t="s">
        <v>3256</v>
      </c>
      <c r="I298" s="15">
        <v>2863.44</v>
      </c>
      <c r="J298" s="77"/>
      <c r="K298" s="92"/>
    </row>
    <row r="299" spans="1:11" ht="22.5" x14ac:dyDescent="0.2">
      <c r="A299" s="14" t="s">
        <v>2996</v>
      </c>
      <c r="B299" s="14" t="s">
        <v>3672</v>
      </c>
      <c r="C299" s="14" t="s">
        <v>3673</v>
      </c>
      <c r="D299" s="16" t="s">
        <v>3631</v>
      </c>
      <c r="E299" s="16" t="s">
        <v>3631</v>
      </c>
      <c r="F299" s="14" t="s">
        <v>3674</v>
      </c>
      <c r="G299" s="14" t="s">
        <v>3081</v>
      </c>
      <c r="H299" s="14" t="s">
        <v>3082</v>
      </c>
      <c r="I299" s="15">
        <v>984</v>
      </c>
      <c r="J299" s="77"/>
      <c r="K299" s="92"/>
    </row>
    <row r="300" spans="1:11" ht="22.5" x14ac:dyDescent="0.2">
      <c r="A300" s="14" t="s">
        <v>2996</v>
      </c>
      <c r="B300" s="14" t="s">
        <v>3675</v>
      </c>
      <c r="C300" s="14" t="s">
        <v>2997</v>
      </c>
      <c r="D300" s="16" t="s">
        <v>3676</v>
      </c>
      <c r="E300" s="16" t="s">
        <v>3676</v>
      </c>
      <c r="F300" s="14" t="s">
        <v>3677</v>
      </c>
      <c r="G300" s="14"/>
      <c r="H300" s="14" t="s">
        <v>3033</v>
      </c>
      <c r="I300" s="15">
        <v>300</v>
      </c>
      <c r="J300" s="77"/>
      <c r="K300" s="92"/>
    </row>
    <row r="301" spans="1:11" ht="22.5" x14ac:dyDescent="0.2">
      <c r="A301" s="14" t="s">
        <v>2996</v>
      </c>
      <c r="B301" s="14" t="s">
        <v>3678</v>
      </c>
      <c r="C301" s="14" t="s">
        <v>3679</v>
      </c>
      <c r="D301" s="16" t="s">
        <v>3676</v>
      </c>
      <c r="E301" s="16" t="s">
        <v>3676</v>
      </c>
      <c r="F301" s="14" t="s">
        <v>3680</v>
      </c>
      <c r="G301" s="14" t="s">
        <v>3681</v>
      </c>
      <c r="H301" s="14" t="s">
        <v>3682</v>
      </c>
      <c r="I301" s="15">
        <v>431.24</v>
      </c>
      <c r="J301" s="77"/>
      <c r="K301" s="92"/>
    </row>
    <row r="302" spans="1:11" ht="22.5" x14ac:dyDescent="0.2">
      <c r="A302" s="14" t="s">
        <v>2996</v>
      </c>
      <c r="B302" s="14" t="s">
        <v>3683</v>
      </c>
      <c r="C302" s="14" t="s">
        <v>3684</v>
      </c>
      <c r="D302" s="16" t="s">
        <v>3676</v>
      </c>
      <c r="E302" s="16" t="s">
        <v>3676</v>
      </c>
      <c r="F302" s="14" t="s">
        <v>3685</v>
      </c>
      <c r="G302" s="14" t="s">
        <v>3047</v>
      </c>
      <c r="H302" s="14" t="s">
        <v>3048</v>
      </c>
      <c r="I302" s="15">
        <v>2426.79</v>
      </c>
      <c r="J302" s="77"/>
      <c r="K302" s="92"/>
    </row>
    <row r="303" spans="1:11" ht="12.75" x14ac:dyDescent="0.2">
      <c r="A303" s="14" t="s">
        <v>3686</v>
      </c>
      <c r="B303" s="14" t="s">
        <v>3687</v>
      </c>
      <c r="C303" s="14" t="s">
        <v>3036</v>
      </c>
      <c r="D303" s="16" t="s">
        <v>3676</v>
      </c>
      <c r="E303" s="16" t="s">
        <v>3676</v>
      </c>
      <c r="F303" s="14" t="s">
        <v>3688</v>
      </c>
      <c r="G303" s="14" t="s">
        <v>3689</v>
      </c>
      <c r="H303" s="14" t="s">
        <v>3690</v>
      </c>
      <c r="I303" s="15">
        <v>1280</v>
      </c>
      <c r="J303" s="77"/>
      <c r="K303" s="92"/>
    </row>
    <row r="304" spans="1:11" ht="12.75" x14ac:dyDescent="0.2">
      <c r="A304" s="14" t="s">
        <v>3111</v>
      </c>
      <c r="B304" s="14" t="s">
        <v>3691</v>
      </c>
      <c r="C304" s="14" t="s">
        <v>3692</v>
      </c>
      <c r="D304" s="16" t="s">
        <v>3631</v>
      </c>
      <c r="E304" s="16" t="s">
        <v>3631</v>
      </c>
      <c r="F304" s="14" t="s">
        <v>3693</v>
      </c>
      <c r="G304" s="14" t="s">
        <v>3116</v>
      </c>
      <c r="H304" s="14" t="s">
        <v>3117</v>
      </c>
      <c r="I304" s="15">
        <v>127</v>
      </c>
      <c r="J304" s="77"/>
      <c r="K304" s="92"/>
    </row>
    <row r="305" spans="1:11" ht="12.75" x14ac:dyDescent="0.2">
      <c r="A305" s="14" t="s">
        <v>3694</v>
      </c>
      <c r="B305" s="14" t="s">
        <v>3695</v>
      </c>
      <c r="C305" s="14" t="s">
        <v>3696</v>
      </c>
      <c r="D305" s="16" t="s">
        <v>3676</v>
      </c>
      <c r="E305" s="16" t="s">
        <v>3676</v>
      </c>
      <c r="F305" s="14" t="s">
        <v>3697</v>
      </c>
      <c r="G305" s="14" t="s">
        <v>3698</v>
      </c>
      <c r="H305" s="14" t="s">
        <v>3699</v>
      </c>
      <c r="I305" s="15">
        <v>1000</v>
      </c>
      <c r="J305" s="77"/>
      <c r="K305" s="92"/>
    </row>
    <row r="306" spans="1:11" ht="22.5" x14ac:dyDescent="0.2">
      <c r="A306" s="14" t="s">
        <v>2996</v>
      </c>
      <c r="B306" s="14" t="s">
        <v>3700</v>
      </c>
      <c r="C306" s="14" t="s">
        <v>3701</v>
      </c>
      <c r="D306" s="16" t="s">
        <v>3676</v>
      </c>
      <c r="E306" s="16" t="s">
        <v>3676</v>
      </c>
      <c r="F306" s="14" t="s">
        <v>3702</v>
      </c>
      <c r="G306" s="14" t="s">
        <v>3034</v>
      </c>
      <c r="H306" s="14" t="s">
        <v>3035</v>
      </c>
      <c r="I306" s="15">
        <v>1710</v>
      </c>
      <c r="J306" s="77"/>
      <c r="K306" s="92"/>
    </row>
    <row r="307" spans="1:11" ht="22.5" x14ac:dyDescent="0.2">
      <c r="A307" s="14" t="s">
        <v>2996</v>
      </c>
      <c r="B307" s="14" t="s">
        <v>3703</v>
      </c>
      <c r="C307" s="14" t="s">
        <v>3704</v>
      </c>
      <c r="D307" s="16" t="s">
        <v>3705</v>
      </c>
      <c r="E307" s="16" t="s">
        <v>3705</v>
      </c>
      <c r="F307" s="14" t="s">
        <v>5496</v>
      </c>
      <c r="G307" s="14" t="s">
        <v>3015</v>
      </c>
      <c r="H307" s="14" t="s">
        <v>3016</v>
      </c>
      <c r="I307" s="15">
        <v>230</v>
      </c>
      <c r="J307" s="77"/>
      <c r="K307" s="92"/>
    </row>
    <row r="308" spans="1:11" ht="22.5" x14ac:dyDescent="0.2">
      <c r="A308" s="14" t="s">
        <v>3051</v>
      </c>
      <c r="B308" s="14" t="s">
        <v>3703</v>
      </c>
      <c r="C308" s="14" t="s">
        <v>3704</v>
      </c>
      <c r="D308" s="16" t="s">
        <v>3705</v>
      </c>
      <c r="E308" s="16" t="s">
        <v>3705</v>
      </c>
      <c r="F308" s="14" t="s">
        <v>3706</v>
      </c>
      <c r="G308" s="14" t="s">
        <v>3015</v>
      </c>
      <c r="H308" s="14" t="s">
        <v>3016</v>
      </c>
      <c r="I308" s="15">
        <v>250</v>
      </c>
      <c r="J308" s="77"/>
      <c r="K308" s="92"/>
    </row>
    <row r="309" spans="1:11" ht="22.5" x14ac:dyDescent="0.2">
      <c r="A309" s="14" t="s">
        <v>2996</v>
      </c>
      <c r="B309" s="14" t="s">
        <v>3707</v>
      </c>
      <c r="C309" s="14" t="s">
        <v>3708</v>
      </c>
      <c r="D309" s="16" t="s">
        <v>3709</v>
      </c>
      <c r="E309" s="16" t="s">
        <v>3709</v>
      </c>
      <c r="F309" s="14" t="s">
        <v>3710</v>
      </c>
      <c r="G309" s="14" t="s">
        <v>3711</v>
      </c>
      <c r="H309" s="14" t="s">
        <v>3712</v>
      </c>
      <c r="I309" s="15">
        <v>58.89</v>
      </c>
      <c r="J309" s="77"/>
      <c r="K309" s="92"/>
    </row>
    <row r="310" spans="1:11" ht="22.5" x14ac:dyDescent="0.2">
      <c r="A310" s="14" t="s">
        <v>2996</v>
      </c>
      <c r="B310" s="14" t="s">
        <v>3713</v>
      </c>
      <c r="C310" s="14" t="s">
        <v>3714</v>
      </c>
      <c r="D310" s="16" t="s">
        <v>3676</v>
      </c>
      <c r="E310" s="16" t="s">
        <v>3676</v>
      </c>
      <c r="F310" s="14" t="s">
        <v>3715</v>
      </c>
      <c r="G310" s="14" t="s">
        <v>3044</v>
      </c>
      <c r="H310" s="14" t="s">
        <v>3045</v>
      </c>
      <c r="I310" s="15">
        <v>1795.53</v>
      </c>
      <c r="J310" s="77"/>
      <c r="K310" s="92"/>
    </row>
    <row r="311" spans="1:11" ht="22.5" x14ac:dyDescent="0.2">
      <c r="A311" s="14" t="s">
        <v>2996</v>
      </c>
      <c r="B311" s="14" t="s">
        <v>3716</v>
      </c>
      <c r="C311" s="14" t="s">
        <v>3717</v>
      </c>
      <c r="D311" s="16" t="s">
        <v>3676</v>
      </c>
      <c r="E311" s="16" t="s">
        <v>3676</v>
      </c>
      <c r="F311" s="14" t="s">
        <v>3718</v>
      </c>
      <c r="G311" s="14" t="s">
        <v>3026</v>
      </c>
      <c r="H311" s="14" t="s">
        <v>3027</v>
      </c>
      <c r="I311" s="15">
        <v>5900</v>
      </c>
      <c r="J311" s="77"/>
      <c r="K311" s="92"/>
    </row>
    <row r="312" spans="1:11" ht="22.5" x14ac:dyDescent="0.2">
      <c r="A312" s="14" t="s">
        <v>2996</v>
      </c>
      <c r="B312" s="14" t="s">
        <v>3716</v>
      </c>
      <c r="C312" s="14" t="s">
        <v>3717</v>
      </c>
      <c r="D312" s="16" t="s">
        <v>3676</v>
      </c>
      <c r="E312" s="16" t="s">
        <v>3676</v>
      </c>
      <c r="F312" s="14" t="s">
        <v>3718</v>
      </c>
      <c r="G312" s="14" t="s">
        <v>3026</v>
      </c>
      <c r="H312" s="14" t="s">
        <v>3027</v>
      </c>
      <c r="I312" s="15">
        <v>2203.65</v>
      </c>
      <c r="J312" s="77"/>
      <c r="K312" s="92"/>
    </row>
    <row r="313" spans="1:11" ht="22.5" x14ac:dyDescent="0.2">
      <c r="A313" s="14" t="s">
        <v>2996</v>
      </c>
      <c r="B313" s="14" t="s">
        <v>3719</v>
      </c>
      <c r="C313" s="14" t="s">
        <v>3720</v>
      </c>
      <c r="D313" s="16" t="s">
        <v>3676</v>
      </c>
      <c r="E313" s="16" t="s">
        <v>3676</v>
      </c>
      <c r="F313" s="14" t="s">
        <v>3721</v>
      </c>
      <c r="G313" s="14" t="s">
        <v>3026</v>
      </c>
      <c r="H313" s="14" t="s">
        <v>3027</v>
      </c>
      <c r="I313" s="15">
        <v>664.2</v>
      </c>
      <c r="J313" s="77"/>
      <c r="K313" s="92"/>
    </row>
    <row r="314" spans="1:11" ht="22.5" x14ac:dyDescent="0.2">
      <c r="A314" s="14" t="s">
        <v>2996</v>
      </c>
      <c r="B314" s="14" t="s">
        <v>3722</v>
      </c>
      <c r="C314" s="14" t="s">
        <v>3723</v>
      </c>
      <c r="D314" s="16" t="s">
        <v>3676</v>
      </c>
      <c r="E314" s="16" t="s">
        <v>3676</v>
      </c>
      <c r="F314" s="14" t="s">
        <v>3028</v>
      </c>
      <c r="G314" s="14" t="s">
        <v>3026</v>
      </c>
      <c r="H314" s="14" t="s">
        <v>3027</v>
      </c>
      <c r="I314" s="15">
        <v>1107</v>
      </c>
      <c r="J314" s="77"/>
      <c r="K314" s="92"/>
    </row>
    <row r="315" spans="1:11" ht="22.5" x14ac:dyDescent="0.2">
      <c r="A315" s="14" t="s">
        <v>2996</v>
      </c>
      <c r="B315" s="14" t="s">
        <v>3724</v>
      </c>
      <c r="C315" s="14" t="s">
        <v>3310</v>
      </c>
      <c r="D315" s="16" t="s">
        <v>3676</v>
      </c>
      <c r="E315" s="16" t="s">
        <v>3676</v>
      </c>
      <c r="F315" s="14" t="s">
        <v>3725</v>
      </c>
      <c r="G315" s="14" t="s">
        <v>3022</v>
      </c>
      <c r="H315" s="14" t="s">
        <v>3023</v>
      </c>
      <c r="I315" s="15">
        <v>1992.6</v>
      </c>
      <c r="J315" s="77"/>
      <c r="K315" s="92"/>
    </row>
    <row r="316" spans="1:11" ht="22.5" x14ac:dyDescent="0.2">
      <c r="A316" s="14" t="s">
        <v>2996</v>
      </c>
      <c r="B316" s="14" t="s">
        <v>3726</v>
      </c>
      <c r="C316" s="14" t="s">
        <v>3560</v>
      </c>
      <c r="D316" s="16" t="s">
        <v>3676</v>
      </c>
      <c r="E316" s="16" t="s">
        <v>3676</v>
      </c>
      <c r="F316" s="14" t="s">
        <v>3727</v>
      </c>
      <c r="G316" s="14" t="s">
        <v>3024</v>
      </c>
      <c r="H316" s="14" t="s">
        <v>3025</v>
      </c>
      <c r="I316" s="15">
        <v>553.5</v>
      </c>
      <c r="J316" s="77"/>
      <c r="K316" s="92"/>
    </row>
    <row r="317" spans="1:11" ht="22.5" x14ac:dyDescent="0.2">
      <c r="A317" s="14" t="s">
        <v>2996</v>
      </c>
      <c r="B317" s="14" t="s">
        <v>3728</v>
      </c>
      <c r="C317" s="14" t="s">
        <v>3729</v>
      </c>
      <c r="D317" s="16" t="s">
        <v>3676</v>
      </c>
      <c r="E317" s="16" t="s">
        <v>3676</v>
      </c>
      <c r="F317" s="14" t="s">
        <v>3620</v>
      </c>
      <c r="G317" s="14" t="s">
        <v>3730</v>
      </c>
      <c r="H317" s="14" t="s">
        <v>3731</v>
      </c>
      <c r="I317" s="15">
        <v>360</v>
      </c>
      <c r="J317" s="77"/>
      <c r="K317" s="92"/>
    </row>
    <row r="318" spans="1:11" ht="22.5" x14ac:dyDescent="0.2">
      <c r="A318" s="14" t="s">
        <v>3694</v>
      </c>
      <c r="B318" s="14" t="s">
        <v>3732</v>
      </c>
      <c r="C318" s="14" t="s">
        <v>3733</v>
      </c>
      <c r="D318" s="16" t="s">
        <v>3676</v>
      </c>
      <c r="E318" s="16" t="s">
        <v>3676</v>
      </c>
      <c r="F318" s="14" t="s">
        <v>3734</v>
      </c>
      <c r="G318" s="14" t="s">
        <v>3735</v>
      </c>
      <c r="H318" s="14" t="s">
        <v>3736</v>
      </c>
      <c r="I318" s="15">
        <v>1125</v>
      </c>
      <c r="J318" s="77"/>
      <c r="K318" s="92"/>
    </row>
    <row r="319" spans="1:11" ht="22.5" x14ac:dyDescent="0.2">
      <c r="A319" s="14" t="s">
        <v>2996</v>
      </c>
      <c r="B319" s="14" t="s">
        <v>3737</v>
      </c>
      <c r="C319" s="14" t="s">
        <v>3738</v>
      </c>
      <c r="D319" s="16" t="s">
        <v>3676</v>
      </c>
      <c r="E319" s="16" t="s">
        <v>3676</v>
      </c>
      <c r="F319" s="14" t="s">
        <v>3739</v>
      </c>
      <c r="G319" s="14" t="s">
        <v>3740</v>
      </c>
      <c r="H319" s="14" t="s">
        <v>3741</v>
      </c>
      <c r="I319" s="15">
        <v>184.5</v>
      </c>
      <c r="J319" s="77"/>
      <c r="K319" s="92"/>
    </row>
    <row r="320" spans="1:11" ht="22.5" x14ac:dyDescent="0.2">
      <c r="A320" s="14" t="s">
        <v>2996</v>
      </c>
      <c r="B320" s="14" t="s">
        <v>3742</v>
      </c>
      <c r="C320" s="14" t="s">
        <v>3743</v>
      </c>
      <c r="D320" s="16" t="s">
        <v>3705</v>
      </c>
      <c r="E320" s="16" t="s">
        <v>3705</v>
      </c>
      <c r="F320" s="14" t="s">
        <v>3744</v>
      </c>
      <c r="G320" s="14" t="s">
        <v>3085</v>
      </c>
      <c r="H320" s="14" t="s">
        <v>3086</v>
      </c>
      <c r="I320" s="15">
        <v>342</v>
      </c>
      <c r="J320" s="77"/>
      <c r="K320" s="92"/>
    </row>
    <row r="321" spans="1:11" ht="22.5" x14ac:dyDescent="0.2">
      <c r="A321" s="14" t="s">
        <v>2996</v>
      </c>
      <c r="B321" s="14" t="s">
        <v>3745</v>
      </c>
      <c r="C321" s="14" t="s">
        <v>3746</v>
      </c>
      <c r="D321" s="16" t="s">
        <v>3705</v>
      </c>
      <c r="E321" s="16" t="s">
        <v>3705</v>
      </c>
      <c r="F321" s="14" t="s">
        <v>3747</v>
      </c>
      <c r="G321" s="14" t="s">
        <v>3748</v>
      </c>
      <c r="H321" s="14" t="s">
        <v>3749</v>
      </c>
      <c r="I321" s="15">
        <v>375</v>
      </c>
      <c r="J321" s="77"/>
      <c r="K321" s="92"/>
    </row>
    <row r="322" spans="1:11" ht="22.5" x14ac:dyDescent="0.2">
      <c r="A322" s="14" t="s">
        <v>2996</v>
      </c>
      <c r="B322" s="14" t="s">
        <v>3750</v>
      </c>
      <c r="C322" s="14" t="s">
        <v>3751</v>
      </c>
      <c r="D322" s="16" t="s">
        <v>3705</v>
      </c>
      <c r="E322" s="16" t="s">
        <v>3705</v>
      </c>
      <c r="F322" s="14" t="s">
        <v>3752</v>
      </c>
      <c r="G322" s="14" t="s">
        <v>3041</v>
      </c>
      <c r="H322" s="14" t="s">
        <v>3042</v>
      </c>
      <c r="I322" s="15">
        <v>363</v>
      </c>
      <c r="J322" s="77"/>
      <c r="K322" s="92"/>
    </row>
    <row r="323" spans="1:11" ht="22.5" x14ac:dyDescent="0.2">
      <c r="A323" s="14" t="s">
        <v>2996</v>
      </c>
      <c r="B323" s="14" t="s">
        <v>3753</v>
      </c>
      <c r="C323" s="14" t="s">
        <v>3754</v>
      </c>
      <c r="D323" s="16" t="s">
        <v>3755</v>
      </c>
      <c r="E323" s="16" t="s">
        <v>3755</v>
      </c>
      <c r="F323" s="14" t="s">
        <v>3756</v>
      </c>
      <c r="G323" s="14" t="s">
        <v>3711</v>
      </c>
      <c r="H323" s="14" t="s">
        <v>3712</v>
      </c>
      <c r="I323" s="15">
        <v>20.79</v>
      </c>
      <c r="J323" s="77"/>
      <c r="K323" s="92"/>
    </row>
    <row r="324" spans="1:11" ht="22.5" x14ac:dyDescent="0.2">
      <c r="A324" s="14" t="s">
        <v>2996</v>
      </c>
      <c r="B324" s="14" t="s">
        <v>3757</v>
      </c>
      <c r="C324" s="14" t="s">
        <v>3758</v>
      </c>
      <c r="D324" s="16" t="s">
        <v>3759</v>
      </c>
      <c r="E324" s="16" t="s">
        <v>3759</v>
      </c>
      <c r="F324" s="14" t="s">
        <v>3760</v>
      </c>
      <c r="G324" s="14" t="s">
        <v>3044</v>
      </c>
      <c r="H324" s="14" t="s">
        <v>3045</v>
      </c>
      <c r="I324" s="15">
        <v>228.49</v>
      </c>
      <c r="J324" s="77"/>
      <c r="K324" s="92"/>
    </row>
    <row r="325" spans="1:11" ht="22.5" x14ac:dyDescent="0.2">
      <c r="A325" s="14" t="s">
        <v>2996</v>
      </c>
      <c r="B325" s="14" t="s">
        <v>3761</v>
      </c>
      <c r="C325" s="14" t="s">
        <v>3762</v>
      </c>
      <c r="D325" s="16" t="s">
        <v>3759</v>
      </c>
      <c r="E325" s="16" t="s">
        <v>3759</v>
      </c>
      <c r="F325" s="14" t="s">
        <v>3001</v>
      </c>
      <c r="G325" s="14" t="s">
        <v>3013</v>
      </c>
      <c r="H325" s="14" t="s">
        <v>3014</v>
      </c>
      <c r="I325" s="15">
        <v>223.63</v>
      </c>
      <c r="J325" s="77"/>
      <c r="K325" s="92"/>
    </row>
    <row r="326" spans="1:11" ht="22.5" x14ac:dyDescent="0.2">
      <c r="A326" s="14" t="s">
        <v>2996</v>
      </c>
      <c r="B326" s="14" t="s">
        <v>3763</v>
      </c>
      <c r="C326" s="14" t="s">
        <v>3203</v>
      </c>
      <c r="D326" s="16" t="s">
        <v>3759</v>
      </c>
      <c r="E326" s="16" t="s">
        <v>3759</v>
      </c>
      <c r="F326" s="14" t="s">
        <v>3764</v>
      </c>
      <c r="G326" s="14" t="s">
        <v>3206</v>
      </c>
      <c r="H326" s="14" t="s">
        <v>3207</v>
      </c>
      <c r="I326" s="15">
        <v>36.799999999999997</v>
      </c>
      <c r="J326" s="77"/>
      <c r="K326" s="92"/>
    </row>
    <row r="327" spans="1:11" ht="12.75" x14ac:dyDescent="0.2">
      <c r="A327" s="14" t="s">
        <v>3765</v>
      </c>
      <c r="B327" s="14" t="s">
        <v>3766</v>
      </c>
      <c r="C327" s="14" t="s">
        <v>3767</v>
      </c>
      <c r="D327" s="16" t="s">
        <v>3705</v>
      </c>
      <c r="E327" s="16" t="s">
        <v>3705</v>
      </c>
      <c r="F327" s="14" t="s">
        <v>3768</v>
      </c>
      <c r="G327" s="14" t="s">
        <v>3769</v>
      </c>
      <c r="H327" s="14" t="s">
        <v>3770</v>
      </c>
      <c r="I327" s="15">
        <v>3600</v>
      </c>
      <c r="J327" s="77"/>
      <c r="K327" s="92"/>
    </row>
    <row r="328" spans="1:11" ht="22.5" x14ac:dyDescent="0.2">
      <c r="A328" s="14" t="s">
        <v>2996</v>
      </c>
      <c r="B328" s="14" t="s">
        <v>3771</v>
      </c>
      <c r="C328" s="14" t="s">
        <v>3772</v>
      </c>
      <c r="D328" s="16" t="s">
        <v>3773</v>
      </c>
      <c r="E328" s="16" t="s">
        <v>3773</v>
      </c>
      <c r="F328" s="14" t="s">
        <v>3774</v>
      </c>
      <c r="G328" s="14" t="s">
        <v>3775</v>
      </c>
      <c r="H328" s="14" t="s">
        <v>3776</v>
      </c>
      <c r="I328" s="15">
        <v>567.74</v>
      </c>
      <c r="J328" s="77"/>
      <c r="K328" s="92"/>
    </row>
    <row r="329" spans="1:11" ht="22.5" x14ac:dyDescent="0.2">
      <c r="A329" s="14" t="s">
        <v>2996</v>
      </c>
      <c r="B329" s="14" t="s">
        <v>3777</v>
      </c>
      <c r="C329" s="14" t="s">
        <v>3778</v>
      </c>
      <c r="D329" s="16" t="s">
        <v>3759</v>
      </c>
      <c r="E329" s="16" t="s">
        <v>3759</v>
      </c>
      <c r="F329" s="14" t="s">
        <v>5058</v>
      </c>
      <c r="G329" s="14" t="s">
        <v>3779</v>
      </c>
      <c r="H329" s="14" t="s">
        <v>3780</v>
      </c>
      <c r="I329" s="15">
        <v>2261.11</v>
      </c>
      <c r="J329" s="77"/>
      <c r="K329" s="92"/>
    </row>
    <row r="330" spans="1:11" ht="22.5" x14ac:dyDescent="0.2">
      <c r="A330" s="14" t="s">
        <v>2996</v>
      </c>
      <c r="B330" s="14" t="s">
        <v>3781</v>
      </c>
      <c r="C330" s="14" t="s">
        <v>3782</v>
      </c>
      <c r="D330" s="16" t="s">
        <v>3759</v>
      </c>
      <c r="E330" s="16" t="s">
        <v>3759</v>
      </c>
      <c r="F330" s="14" t="s">
        <v>3620</v>
      </c>
      <c r="G330" s="14" t="s">
        <v>3004</v>
      </c>
      <c r="H330" s="14" t="s">
        <v>3005</v>
      </c>
      <c r="I330" s="15">
        <v>892.5</v>
      </c>
      <c r="J330" s="77"/>
      <c r="K330" s="92"/>
    </row>
    <row r="331" spans="1:11" ht="33.75" x14ac:dyDescent="0.2">
      <c r="A331" s="14" t="s">
        <v>2996</v>
      </c>
      <c r="B331" s="14" t="s">
        <v>3783</v>
      </c>
      <c r="C331" s="14" t="s">
        <v>3784</v>
      </c>
      <c r="D331" s="16" t="s">
        <v>3785</v>
      </c>
      <c r="E331" s="16" t="s">
        <v>3785</v>
      </c>
      <c r="F331" s="14" t="s">
        <v>5059</v>
      </c>
      <c r="G331" s="14" t="s">
        <v>3786</v>
      </c>
      <c r="H331" s="14" t="s">
        <v>3787</v>
      </c>
      <c r="I331" s="15">
        <v>80</v>
      </c>
      <c r="J331" s="77"/>
      <c r="K331" s="92"/>
    </row>
    <row r="332" spans="1:11" ht="22.5" x14ac:dyDescent="0.2">
      <c r="A332" s="14" t="s">
        <v>2996</v>
      </c>
      <c r="B332" s="14" t="s">
        <v>3788</v>
      </c>
      <c r="C332" s="14" t="s">
        <v>3789</v>
      </c>
      <c r="D332" s="16" t="s">
        <v>3785</v>
      </c>
      <c r="E332" s="16" t="s">
        <v>3785</v>
      </c>
      <c r="F332" s="14" t="s">
        <v>5497</v>
      </c>
      <c r="G332" s="14" t="s">
        <v>3527</v>
      </c>
      <c r="H332" s="14" t="s">
        <v>3528</v>
      </c>
      <c r="I332" s="15">
        <v>4500</v>
      </c>
      <c r="J332" s="77"/>
      <c r="K332" s="92"/>
    </row>
    <row r="333" spans="1:11" ht="22.5" x14ac:dyDescent="0.2">
      <c r="A333" s="14" t="s">
        <v>2996</v>
      </c>
      <c r="B333" s="14" t="s">
        <v>3790</v>
      </c>
      <c r="C333" s="14" t="s">
        <v>3791</v>
      </c>
      <c r="D333" s="16" t="s">
        <v>3785</v>
      </c>
      <c r="E333" s="16" t="s">
        <v>3785</v>
      </c>
      <c r="F333" s="14" t="s">
        <v>3792</v>
      </c>
      <c r="G333" s="14" t="s">
        <v>3047</v>
      </c>
      <c r="H333" s="14" t="s">
        <v>3048</v>
      </c>
      <c r="I333" s="15">
        <v>233.7</v>
      </c>
      <c r="J333" s="77"/>
      <c r="K333" s="92"/>
    </row>
    <row r="334" spans="1:11" ht="22.5" x14ac:dyDescent="0.2">
      <c r="A334" s="14" t="s">
        <v>2996</v>
      </c>
      <c r="B334" s="14" t="s">
        <v>3793</v>
      </c>
      <c r="C334" s="14" t="s">
        <v>3794</v>
      </c>
      <c r="D334" s="16" t="s">
        <v>3795</v>
      </c>
      <c r="E334" s="16" t="s">
        <v>3795</v>
      </c>
      <c r="F334" s="14" t="s">
        <v>3796</v>
      </c>
      <c r="G334" s="14" t="s">
        <v>3049</v>
      </c>
      <c r="H334" s="14" t="s">
        <v>3050</v>
      </c>
      <c r="I334" s="15">
        <v>166.3</v>
      </c>
      <c r="J334" s="77"/>
      <c r="K334" s="92"/>
    </row>
    <row r="335" spans="1:11" ht="22.5" x14ac:dyDescent="0.2">
      <c r="A335" s="14" t="s">
        <v>2996</v>
      </c>
      <c r="B335" s="14" t="s">
        <v>3797</v>
      </c>
      <c r="C335" s="14" t="s">
        <v>3798</v>
      </c>
      <c r="D335" s="16" t="s">
        <v>3795</v>
      </c>
      <c r="E335" s="16" t="s">
        <v>3795</v>
      </c>
      <c r="F335" s="14" t="s">
        <v>5498</v>
      </c>
      <c r="G335" s="14" t="s">
        <v>3017</v>
      </c>
      <c r="H335" s="14" t="s">
        <v>3018</v>
      </c>
      <c r="I335" s="15">
        <v>4.8</v>
      </c>
      <c r="J335" s="77"/>
      <c r="K335" s="92"/>
    </row>
    <row r="336" spans="1:11" ht="33.75" x14ac:dyDescent="0.2">
      <c r="A336" s="14" t="s">
        <v>2996</v>
      </c>
      <c r="B336" s="14" t="s">
        <v>3799</v>
      </c>
      <c r="C336" s="14" t="s">
        <v>3800</v>
      </c>
      <c r="D336" s="16" t="s">
        <v>3785</v>
      </c>
      <c r="E336" s="16" t="s">
        <v>3785</v>
      </c>
      <c r="F336" s="14" t="s">
        <v>5060</v>
      </c>
      <c r="G336" s="14" t="s">
        <v>3627</v>
      </c>
      <c r="H336" s="14" t="s">
        <v>3628</v>
      </c>
      <c r="I336" s="15">
        <v>263.39999999999998</v>
      </c>
      <c r="J336" s="77"/>
      <c r="K336" s="92"/>
    </row>
    <row r="337" spans="1:11" ht="22.5" x14ac:dyDescent="0.2">
      <c r="A337" s="14" t="s">
        <v>2996</v>
      </c>
      <c r="B337" s="14" t="s">
        <v>5393</v>
      </c>
      <c r="C337" s="14" t="s">
        <v>5394</v>
      </c>
      <c r="D337" s="16" t="s">
        <v>5395</v>
      </c>
      <c r="E337" s="16" t="s">
        <v>5395</v>
      </c>
      <c r="F337" s="14" t="s">
        <v>5396</v>
      </c>
      <c r="G337" s="14" t="s">
        <v>5397</v>
      </c>
      <c r="H337" s="14" t="s">
        <v>5398</v>
      </c>
      <c r="I337" s="15">
        <v>799.5</v>
      </c>
      <c r="J337" s="77"/>
      <c r="K337" s="92"/>
    </row>
    <row r="338" spans="1:11" ht="33.75" x14ac:dyDescent="0.2">
      <c r="A338" s="14" t="s">
        <v>2996</v>
      </c>
      <c r="B338" s="14" t="s">
        <v>3801</v>
      </c>
      <c r="C338" s="14" t="s">
        <v>3802</v>
      </c>
      <c r="D338" s="16" t="s">
        <v>3785</v>
      </c>
      <c r="E338" s="16" t="s">
        <v>3785</v>
      </c>
      <c r="F338" s="14" t="s">
        <v>5499</v>
      </c>
      <c r="G338" s="14" t="s">
        <v>3165</v>
      </c>
      <c r="H338" s="14" t="s">
        <v>3166</v>
      </c>
      <c r="I338" s="15">
        <v>331.22</v>
      </c>
      <c r="J338" s="77"/>
      <c r="K338" s="92"/>
    </row>
    <row r="339" spans="1:11" ht="33.75" x14ac:dyDescent="0.2">
      <c r="A339" s="14" t="s">
        <v>3051</v>
      </c>
      <c r="B339" s="14" t="s">
        <v>3801</v>
      </c>
      <c r="C339" s="14" t="s">
        <v>3802</v>
      </c>
      <c r="D339" s="16" t="s">
        <v>3785</v>
      </c>
      <c r="E339" s="16" t="s">
        <v>3785</v>
      </c>
      <c r="F339" s="14" t="s">
        <v>5499</v>
      </c>
      <c r="G339" s="14" t="s">
        <v>3165</v>
      </c>
      <c r="H339" s="14" t="s">
        <v>3166</v>
      </c>
      <c r="I339" s="15">
        <v>658</v>
      </c>
      <c r="J339" s="77"/>
      <c r="K339" s="92"/>
    </row>
    <row r="340" spans="1:11" ht="12.75" x14ac:dyDescent="0.2">
      <c r="A340" s="14" t="s">
        <v>3694</v>
      </c>
      <c r="B340" s="14" t="s">
        <v>3803</v>
      </c>
      <c r="C340" s="14" t="s">
        <v>3804</v>
      </c>
      <c r="D340" s="16" t="s">
        <v>3785</v>
      </c>
      <c r="E340" s="16" t="s">
        <v>3785</v>
      </c>
      <c r="F340" s="14" t="s">
        <v>3805</v>
      </c>
      <c r="G340" s="14" t="s">
        <v>3806</v>
      </c>
      <c r="H340" s="14" t="s">
        <v>3807</v>
      </c>
      <c r="I340" s="15">
        <v>2000</v>
      </c>
      <c r="J340" s="77"/>
      <c r="K340" s="92"/>
    </row>
    <row r="341" spans="1:11" ht="22.5" x14ac:dyDescent="0.2">
      <c r="A341" s="14" t="s">
        <v>3694</v>
      </c>
      <c r="B341" s="14" t="s">
        <v>3808</v>
      </c>
      <c r="C341" s="14" t="s">
        <v>3809</v>
      </c>
      <c r="D341" s="16" t="s">
        <v>3785</v>
      </c>
      <c r="E341" s="16" t="s">
        <v>3785</v>
      </c>
      <c r="F341" s="14" t="s">
        <v>3810</v>
      </c>
      <c r="G341" s="14" t="s">
        <v>3811</v>
      </c>
      <c r="H341" s="14" t="s">
        <v>3812</v>
      </c>
      <c r="I341" s="15">
        <v>3959.96</v>
      </c>
      <c r="J341" s="77"/>
      <c r="K341" s="92"/>
    </row>
    <row r="342" spans="1:11" ht="22.5" x14ac:dyDescent="0.2">
      <c r="A342" s="14" t="s">
        <v>2996</v>
      </c>
      <c r="B342" s="14" t="s">
        <v>3813</v>
      </c>
      <c r="C342" s="14" t="s">
        <v>3814</v>
      </c>
      <c r="D342" s="16" t="s">
        <v>3815</v>
      </c>
      <c r="E342" s="16" t="s">
        <v>3815</v>
      </c>
      <c r="F342" s="14" t="s">
        <v>5500</v>
      </c>
      <c r="G342" s="14" t="s">
        <v>3015</v>
      </c>
      <c r="H342" s="14" t="s">
        <v>3016</v>
      </c>
      <c r="I342" s="15">
        <v>660</v>
      </c>
      <c r="J342" s="77"/>
      <c r="K342" s="92"/>
    </row>
    <row r="343" spans="1:11" ht="22.5" x14ac:dyDescent="0.2">
      <c r="A343" s="14" t="s">
        <v>3051</v>
      </c>
      <c r="B343" s="14" t="s">
        <v>3813</v>
      </c>
      <c r="C343" s="14" t="s">
        <v>3814</v>
      </c>
      <c r="D343" s="16" t="s">
        <v>3815</v>
      </c>
      <c r="E343" s="16" t="s">
        <v>3815</v>
      </c>
      <c r="F343" s="14" t="s">
        <v>5500</v>
      </c>
      <c r="G343" s="14" t="s">
        <v>3015</v>
      </c>
      <c r="H343" s="14" t="s">
        <v>3016</v>
      </c>
      <c r="I343" s="15">
        <v>150</v>
      </c>
      <c r="J343" s="77"/>
      <c r="K343" s="92"/>
    </row>
    <row r="344" spans="1:11" ht="22.5" x14ac:dyDescent="0.2">
      <c r="A344" s="14" t="s">
        <v>2996</v>
      </c>
      <c r="B344" s="14" t="s">
        <v>3816</v>
      </c>
      <c r="C344" s="14" t="s">
        <v>3817</v>
      </c>
      <c r="D344" s="16" t="s">
        <v>3815</v>
      </c>
      <c r="E344" s="16" t="s">
        <v>3815</v>
      </c>
      <c r="F344" s="14" t="s">
        <v>3818</v>
      </c>
      <c r="G344" s="14" t="s">
        <v>3034</v>
      </c>
      <c r="H344" s="14" t="s">
        <v>3035</v>
      </c>
      <c r="I344" s="15">
        <v>1710</v>
      </c>
      <c r="J344" s="77"/>
      <c r="K344" s="92"/>
    </row>
    <row r="345" spans="1:11" ht="22.5" x14ac:dyDescent="0.2">
      <c r="A345" s="14" t="s">
        <v>2996</v>
      </c>
      <c r="B345" s="14" t="s">
        <v>3819</v>
      </c>
      <c r="C345" s="14" t="s">
        <v>3820</v>
      </c>
      <c r="D345" s="16" t="s">
        <v>3815</v>
      </c>
      <c r="E345" s="16" t="s">
        <v>3815</v>
      </c>
      <c r="F345" s="14" t="s">
        <v>5062</v>
      </c>
      <c r="G345" s="14"/>
      <c r="H345" s="14" t="s">
        <v>3821</v>
      </c>
      <c r="I345" s="15">
        <v>7920</v>
      </c>
      <c r="J345" s="77"/>
      <c r="K345" s="92"/>
    </row>
    <row r="346" spans="1:11" ht="22.5" x14ac:dyDescent="0.2">
      <c r="A346" s="14" t="s">
        <v>3179</v>
      </c>
      <c r="B346" s="14" t="s">
        <v>3822</v>
      </c>
      <c r="C346" s="14" t="s">
        <v>3823</v>
      </c>
      <c r="D346" s="16" t="s">
        <v>3815</v>
      </c>
      <c r="E346" s="16" t="s">
        <v>3815</v>
      </c>
      <c r="F346" s="14" t="s">
        <v>5063</v>
      </c>
      <c r="G346" s="14" t="s">
        <v>3824</v>
      </c>
      <c r="H346" s="14" t="s">
        <v>3825</v>
      </c>
      <c r="I346" s="15">
        <v>1400</v>
      </c>
      <c r="J346" s="77"/>
      <c r="K346" s="92"/>
    </row>
    <row r="347" spans="1:11" ht="22.5" x14ac:dyDescent="0.2">
      <c r="A347" s="14" t="s">
        <v>3111</v>
      </c>
      <c r="B347" s="14" t="s">
        <v>3822</v>
      </c>
      <c r="C347" s="14" t="s">
        <v>3823</v>
      </c>
      <c r="D347" s="16" t="s">
        <v>3815</v>
      </c>
      <c r="E347" s="16" t="s">
        <v>3815</v>
      </c>
      <c r="F347" s="14" t="s">
        <v>5063</v>
      </c>
      <c r="G347" s="14" t="s">
        <v>3824</v>
      </c>
      <c r="H347" s="14" t="s">
        <v>3825</v>
      </c>
      <c r="I347" s="15">
        <v>1580</v>
      </c>
      <c r="J347" s="77"/>
      <c r="K347" s="92"/>
    </row>
    <row r="348" spans="1:11" ht="22.5" x14ac:dyDescent="0.2">
      <c r="A348" s="14" t="s">
        <v>4901</v>
      </c>
      <c r="B348" s="14" t="s">
        <v>3822</v>
      </c>
      <c r="C348" s="14" t="s">
        <v>3823</v>
      </c>
      <c r="D348" s="16" t="s">
        <v>3815</v>
      </c>
      <c r="E348" s="16" t="s">
        <v>3815</v>
      </c>
      <c r="F348" s="14" t="s">
        <v>5063</v>
      </c>
      <c r="G348" s="14" t="s">
        <v>3824</v>
      </c>
      <c r="H348" s="14" t="s">
        <v>3825</v>
      </c>
      <c r="I348" s="15">
        <v>1250</v>
      </c>
      <c r="J348" s="77"/>
      <c r="K348" s="92"/>
    </row>
    <row r="349" spans="1:11" ht="22.5" x14ac:dyDescent="0.2">
      <c r="A349" s="14" t="s">
        <v>2996</v>
      </c>
      <c r="B349" s="14" t="s">
        <v>5399</v>
      </c>
      <c r="C349" s="14" t="s">
        <v>5400</v>
      </c>
      <c r="D349" s="16" t="s">
        <v>3815</v>
      </c>
      <c r="E349" s="16" t="s">
        <v>3815</v>
      </c>
      <c r="F349" s="14" t="s">
        <v>5403</v>
      </c>
      <c r="G349" s="14" t="s">
        <v>5401</v>
      </c>
      <c r="H349" s="14" t="s">
        <v>5402</v>
      </c>
      <c r="I349" s="15">
        <v>707.87</v>
      </c>
      <c r="J349" s="77"/>
      <c r="K349" s="92"/>
    </row>
    <row r="350" spans="1:11" ht="22.5" x14ac:dyDescent="0.2">
      <c r="A350" s="14" t="s">
        <v>3051</v>
      </c>
      <c r="B350" s="14" t="s">
        <v>3826</v>
      </c>
      <c r="C350" s="14" t="s">
        <v>3827</v>
      </c>
      <c r="D350" s="16" t="s">
        <v>3828</v>
      </c>
      <c r="E350" s="16" t="s">
        <v>3828</v>
      </c>
      <c r="F350" s="14" t="s">
        <v>5501</v>
      </c>
      <c r="G350" s="14"/>
      <c r="H350" s="14" t="s">
        <v>3829</v>
      </c>
      <c r="I350" s="15">
        <v>428</v>
      </c>
      <c r="J350" s="77"/>
      <c r="K350" s="92"/>
    </row>
    <row r="351" spans="1:11" ht="22.5" x14ac:dyDescent="0.2">
      <c r="A351" s="14" t="s">
        <v>2996</v>
      </c>
      <c r="B351" s="14" t="s">
        <v>3826</v>
      </c>
      <c r="C351" s="14" t="s">
        <v>3827</v>
      </c>
      <c r="D351" s="16" t="s">
        <v>3828</v>
      </c>
      <c r="E351" s="16" t="s">
        <v>3828</v>
      </c>
      <c r="F351" s="14" t="s">
        <v>5501</v>
      </c>
      <c r="G351" s="14"/>
      <c r="H351" s="14" t="s">
        <v>3829</v>
      </c>
      <c r="I351" s="15">
        <v>1080</v>
      </c>
      <c r="J351" s="77"/>
      <c r="K351" s="92"/>
    </row>
    <row r="352" spans="1:11" ht="22.5" x14ac:dyDescent="0.2">
      <c r="A352" s="14" t="s">
        <v>2996</v>
      </c>
      <c r="B352" s="14" t="s">
        <v>3830</v>
      </c>
      <c r="C352" s="14" t="s">
        <v>3831</v>
      </c>
      <c r="D352" s="16" t="s">
        <v>3832</v>
      </c>
      <c r="E352" s="16" t="s">
        <v>3832</v>
      </c>
      <c r="F352" s="14" t="s">
        <v>3833</v>
      </c>
      <c r="G352" s="14" t="s">
        <v>3052</v>
      </c>
      <c r="H352" s="14" t="s">
        <v>3053</v>
      </c>
      <c r="I352" s="15">
        <v>186.47</v>
      </c>
      <c r="J352" s="77"/>
      <c r="K352" s="92"/>
    </row>
    <row r="353" spans="1:11" ht="22.5" x14ac:dyDescent="0.2">
      <c r="A353" s="14" t="s">
        <v>2996</v>
      </c>
      <c r="B353" s="14" t="s">
        <v>3834</v>
      </c>
      <c r="C353" s="14" t="s">
        <v>3835</v>
      </c>
      <c r="D353" s="16" t="s">
        <v>3815</v>
      </c>
      <c r="E353" s="16" t="s">
        <v>3815</v>
      </c>
      <c r="F353" s="14" t="s">
        <v>3836</v>
      </c>
      <c r="G353" s="14" t="s">
        <v>3013</v>
      </c>
      <c r="H353" s="14" t="s">
        <v>3014</v>
      </c>
      <c r="I353" s="15">
        <v>208.49</v>
      </c>
      <c r="J353" s="77"/>
      <c r="K353" s="92"/>
    </row>
    <row r="354" spans="1:11" ht="22.5" x14ac:dyDescent="0.2">
      <c r="A354" s="14" t="s">
        <v>2996</v>
      </c>
      <c r="B354" s="14" t="s">
        <v>3837</v>
      </c>
      <c r="C354" s="14" t="s">
        <v>3838</v>
      </c>
      <c r="D354" s="16" t="s">
        <v>3815</v>
      </c>
      <c r="E354" s="16" t="s">
        <v>3815</v>
      </c>
      <c r="F354" s="14" t="s">
        <v>3839</v>
      </c>
      <c r="G354" s="14" t="s">
        <v>3044</v>
      </c>
      <c r="H354" s="14" t="s">
        <v>3045</v>
      </c>
      <c r="I354" s="15">
        <v>1775.86</v>
      </c>
      <c r="J354" s="77"/>
      <c r="K354" s="92"/>
    </row>
    <row r="355" spans="1:11" ht="33.75" x14ac:dyDescent="0.2">
      <c r="A355" s="14" t="s">
        <v>2996</v>
      </c>
      <c r="B355" s="14" t="s">
        <v>3840</v>
      </c>
      <c r="C355" s="14" t="s">
        <v>3841</v>
      </c>
      <c r="D355" s="16" t="s">
        <v>3842</v>
      </c>
      <c r="E355" s="16" t="s">
        <v>3842</v>
      </c>
      <c r="F355" s="14" t="s">
        <v>5502</v>
      </c>
      <c r="G355" s="14" t="s">
        <v>3843</v>
      </c>
      <c r="H355" s="14" t="s">
        <v>3844</v>
      </c>
      <c r="I355" s="15">
        <v>3393</v>
      </c>
      <c r="J355" s="77"/>
      <c r="K355" s="92"/>
    </row>
    <row r="356" spans="1:11" ht="22.5" x14ac:dyDescent="0.2">
      <c r="A356" s="14" t="s">
        <v>2996</v>
      </c>
      <c r="B356" s="14" t="s">
        <v>3845</v>
      </c>
      <c r="C356" s="14" t="s">
        <v>3846</v>
      </c>
      <c r="D356" s="16" t="s">
        <v>3815</v>
      </c>
      <c r="E356" s="16" t="s">
        <v>3815</v>
      </c>
      <c r="F356" s="14" t="s">
        <v>3847</v>
      </c>
      <c r="G356" s="14"/>
      <c r="H356" s="14" t="s">
        <v>3033</v>
      </c>
      <c r="I356" s="15">
        <v>300</v>
      </c>
      <c r="J356" s="77"/>
      <c r="K356" s="92"/>
    </row>
    <row r="357" spans="1:11" ht="22.5" x14ac:dyDescent="0.2">
      <c r="A357" s="14" t="s">
        <v>2996</v>
      </c>
      <c r="B357" s="14" t="s">
        <v>3848</v>
      </c>
      <c r="C357" s="14" t="s">
        <v>3849</v>
      </c>
      <c r="D357" s="16" t="s">
        <v>3815</v>
      </c>
      <c r="E357" s="16" t="s">
        <v>3815</v>
      </c>
      <c r="F357" s="14" t="s">
        <v>5503</v>
      </c>
      <c r="G357" s="14" t="s">
        <v>3015</v>
      </c>
      <c r="H357" s="14" t="s">
        <v>3016</v>
      </c>
      <c r="I357" s="15">
        <v>1440</v>
      </c>
      <c r="J357" s="77"/>
      <c r="K357" s="92"/>
    </row>
    <row r="358" spans="1:11" ht="33.75" x14ac:dyDescent="0.2">
      <c r="A358" s="14" t="s">
        <v>2996</v>
      </c>
      <c r="B358" s="14" t="s">
        <v>3850</v>
      </c>
      <c r="C358" s="14" t="s">
        <v>3851</v>
      </c>
      <c r="D358" s="16" t="s">
        <v>3815</v>
      </c>
      <c r="E358" s="16" t="s">
        <v>3815</v>
      </c>
      <c r="F358" s="14" t="s">
        <v>5064</v>
      </c>
      <c r="G358" s="14" t="s">
        <v>3852</v>
      </c>
      <c r="H358" s="14" t="s">
        <v>3853</v>
      </c>
      <c r="I358" s="15">
        <v>450</v>
      </c>
      <c r="J358" s="77"/>
      <c r="K358" s="92"/>
    </row>
    <row r="359" spans="1:11" ht="12.75" x14ac:dyDescent="0.2">
      <c r="A359" s="14" t="s">
        <v>3179</v>
      </c>
      <c r="B359" s="14" t="s">
        <v>3854</v>
      </c>
      <c r="C359" s="14" t="s">
        <v>3855</v>
      </c>
      <c r="D359" s="16" t="s">
        <v>3856</v>
      </c>
      <c r="E359" s="16" t="s">
        <v>3856</v>
      </c>
      <c r="F359" s="14" t="s">
        <v>3857</v>
      </c>
      <c r="G359" s="14" t="s">
        <v>3425</v>
      </c>
      <c r="H359" s="14" t="s">
        <v>3426</v>
      </c>
      <c r="I359" s="15">
        <v>3640</v>
      </c>
      <c r="J359" s="77"/>
      <c r="K359" s="92"/>
    </row>
    <row r="360" spans="1:11" ht="22.5" x14ac:dyDescent="0.2">
      <c r="A360" s="14" t="s">
        <v>2996</v>
      </c>
      <c r="B360" s="14" t="s">
        <v>3858</v>
      </c>
      <c r="C360" s="14" t="s">
        <v>3181</v>
      </c>
      <c r="D360" s="16" t="s">
        <v>3856</v>
      </c>
      <c r="E360" s="16" t="s">
        <v>3856</v>
      </c>
      <c r="F360" s="14" t="s">
        <v>5504</v>
      </c>
      <c r="G360" s="14" t="s">
        <v>3859</v>
      </c>
      <c r="H360" s="14" t="s">
        <v>3860</v>
      </c>
      <c r="I360" s="15">
        <v>2069.6</v>
      </c>
      <c r="J360" s="77"/>
      <c r="K360" s="92"/>
    </row>
    <row r="361" spans="1:11" ht="22.5" x14ac:dyDescent="0.2">
      <c r="A361" s="14" t="s">
        <v>2996</v>
      </c>
      <c r="B361" s="14" t="s">
        <v>3858</v>
      </c>
      <c r="C361" s="14" t="s">
        <v>3181</v>
      </c>
      <c r="D361" s="16" t="s">
        <v>3856</v>
      </c>
      <c r="E361" s="16" t="s">
        <v>3856</v>
      </c>
      <c r="F361" s="14" t="s">
        <v>5504</v>
      </c>
      <c r="G361" s="14" t="s">
        <v>3859</v>
      </c>
      <c r="H361" s="14" t="s">
        <v>3860</v>
      </c>
      <c r="I361" s="15">
        <v>1030</v>
      </c>
      <c r="J361" s="77"/>
      <c r="K361" s="92"/>
    </row>
    <row r="362" spans="1:11" ht="22.5" x14ac:dyDescent="0.2">
      <c r="A362" s="14" t="s">
        <v>2996</v>
      </c>
      <c r="B362" s="14" t="s">
        <v>5404</v>
      </c>
      <c r="C362" s="14" t="s">
        <v>5405</v>
      </c>
      <c r="D362" s="16" t="s">
        <v>3856</v>
      </c>
      <c r="E362" s="16" t="s">
        <v>3856</v>
      </c>
      <c r="F362" s="14" t="s">
        <v>5061</v>
      </c>
      <c r="G362" s="14" t="s">
        <v>3165</v>
      </c>
      <c r="H362" s="14" t="s">
        <v>3166</v>
      </c>
      <c r="I362" s="15">
        <v>4411.79</v>
      </c>
      <c r="J362" s="77"/>
      <c r="K362" s="92"/>
    </row>
    <row r="363" spans="1:11" ht="22.5" x14ac:dyDescent="0.2">
      <c r="A363" s="14" t="s">
        <v>3179</v>
      </c>
      <c r="B363" s="14" t="s">
        <v>3861</v>
      </c>
      <c r="C363" s="14" t="s">
        <v>3862</v>
      </c>
      <c r="D363" s="16" t="s">
        <v>3856</v>
      </c>
      <c r="E363" s="16" t="s">
        <v>3856</v>
      </c>
      <c r="F363" s="14" t="s">
        <v>5065</v>
      </c>
      <c r="G363" s="14" t="s">
        <v>3019</v>
      </c>
      <c r="H363" s="14" t="s">
        <v>3020</v>
      </c>
      <c r="I363" s="15">
        <v>1212.5</v>
      </c>
      <c r="J363" s="77"/>
      <c r="K363" s="92"/>
    </row>
    <row r="364" spans="1:11" ht="22.5" x14ac:dyDescent="0.2">
      <c r="A364" s="14" t="s">
        <v>3111</v>
      </c>
      <c r="B364" s="14" t="s">
        <v>3861</v>
      </c>
      <c r="C364" s="14" t="s">
        <v>3862</v>
      </c>
      <c r="D364" s="16" t="s">
        <v>3856</v>
      </c>
      <c r="E364" s="16" t="s">
        <v>3856</v>
      </c>
      <c r="F364" s="14" t="s">
        <v>5065</v>
      </c>
      <c r="G364" s="14" t="s">
        <v>3019</v>
      </c>
      <c r="H364" s="14" t="s">
        <v>3020</v>
      </c>
      <c r="I364" s="15">
        <v>1212.5</v>
      </c>
      <c r="J364" s="77"/>
      <c r="K364" s="92"/>
    </row>
    <row r="365" spans="1:11" ht="22.5" x14ac:dyDescent="0.2">
      <c r="A365" s="14" t="s">
        <v>4901</v>
      </c>
      <c r="B365" s="14" t="s">
        <v>3861</v>
      </c>
      <c r="C365" s="14" t="s">
        <v>3862</v>
      </c>
      <c r="D365" s="16" t="s">
        <v>3856</v>
      </c>
      <c r="E365" s="16" t="s">
        <v>3856</v>
      </c>
      <c r="F365" s="14" t="s">
        <v>5065</v>
      </c>
      <c r="G365" s="14" t="s">
        <v>3019</v>
      </c>
      <c r="H365" s="14" t="s">
        <v>3020</v>
      </c>
      <c r="I365" s="15">
        <v>650</v>
      </c>
      <c r="J365" s="77"/>
      <c r="K365" s="92"/>
    </row>
    <row r="366" spans="1:11" ht="22.5" x14ac:dyDescent="0.2">
      <c r="A366" s="14" t="s">
        <v>2996</v>
      </c>
      <c r="B366" s="14" t="s">
        <v>3861</v>
      </c>
      <c r="C366" s="14" t="s">
        <v>3862</v>
      </c>
      <c r="D366" s="16" t="s">
        <v>3856</v>
      </c>
      <c r="E366" s="16" t="s">
        <v>3856</v>
      </c>
      <c r="F366" s="14" t="s">
        <v>5065</v>
      </c>
      <c r="G366" s="14" t="s">
        <v>3019</v>
      </c>
      <c r="H366" s="14" t="s">
        <v>3020</v>
      </c>
      <c r="I366" s="15">
        <v>2625</v>
      </c>
      <c r="J366" s="77"/>
      <c r="K366" s="92"/>
    </row>
    <row r="367" spans="1:11" ht="22.5" x14ac:dyDescent="0.2">
      <c r="A367" s="14" t="s">
        <v>3051</v>
      </c>
      <c r="B367" s="14" t="s">
        <v>3863</v>
      </c>
      <c r="C367" s="14" t="s">
        <v>3203</v>
      </c>
      <c r="D367" s="16" t="s">
        <v>3856</v>
      </c>
      <c r="E367" s="16" t="s">
        <v>3856</v>
      </c>
      <c r="F367" s="14" t="s">
        <v>3864</v>
      </c>
      <c r="G367" s="14" t="s">
        <v>3206</v>
      </c>
      <c r="H367" s="14" t="s">
        <v>3207</v>
      </c>
      <c r="I367" s="15">
        <v>19.2</v>
      </c>
      <c r="J367" s="77"/>
      <c r="K367" s="92"/>
    </row>
    <row r="368" spans="1:11" ht="22.5" x14ac:dyDescent="0.2">
      <c r="A368" s="14" t="s">
        <v>3694</v>
      </c>
      <c r="B368" s="14" t="s">
        <v>3863</v>
      </c>
      <c r="C368" s="14" t="s">
        <v>3203</v>
      </c>
      <c r="D368" s="16" t="s">
        <v>3856</v>
      </c>
      <c r="E368" s="16" t="s">
        <v>3856</v>
      </c>
      <c r="F368" s="14" t="s">
        <v>3864</v>
      </c>
      <c r="G368" s="14" t="s">
        <v>3206</v>
      </c>
      <c r="H368" s="14" t="s">
        <v>3207</v>
      </c>
      <c r="I368" s="15">
        <v>8.4</v>
      </c>
      <c r="J368" s="77"/>
      <c r="K368" s="92"/>
    </row>
    <row r="369" spans="1:11" ht="22.5" x14ac:dyDescent="0.2">
      <c r="A369" s="14" t="s">
        <v>2996</v>
      </c>
      <c r="B369" s="14" t="s">
        <v>3863</v>
      </c>
      <c r="C369" s="14" t="s">
        <v>3203</v>
      </c>
      <c r="D369" s="16" t="s">
        <v>3856</v>
      </c>
      <c r="E369" s="16" t="s">
        <v>3856</v>
      </c>
      <c r="F369" s="14" t="s">
        <v>3864</v>
      </c>
      <c r="G369" s="14" t="s">
        <v>3206</v>
      </c>
      <c r="H369" s="14" t="s">
        <v>3207</v>
      </c>
      <c r="I369" s="15">
        <v>4.8</v>
      </c>
      <c r="J369" s="77"/>
      <c r="K369" s="92"/>
    </row>
    <row r="370" spans="1:11" ht="22.5" x14ac:dyDescent="0.2">
      <c r="A370" s="14" t="s">
        <v>3051</v>
      </c>
      <c r="B370" s="14" t="s">
        <v>3863</v>
      </c>
      <c r="C370" s="14" t="s">
        <v>3203</v>
      </c>
      <c r="D370" s="16" t="s">
        <v>3856</v>
      </c>
      <c r="E370" s="16" t="s">
        <v>3856</v>
      </c>
      <c r="F370" s="14" t="s">
        <v>3864</v>
      </c>
      <c r="G370" s="14" t="s">
        <v>3206</v>
      </c>
      <c r="H370" s="14" t="s">
        <v>3207</v>
      </c>
      <c r="I370" s="15">
        <v>7.2</v>
      </c>
      <c r="J370" s="77"/>
      <c r="K370" s="92"/>
    </row>
    <row r="371" spans="1:11" ht="22.5" x14ac:dyDescent="0.2">
      <c r="A371" s="14" t="s">
        <v>2996</v>
      </c>
      <c r="B371" s="14" t="s">
        <v>3863</v>
      </c>
      <c r="C371" s="14" t="s">
        <v>3203</v>
      </c>
      <c r="D371" s="16" t="s">
        <v>3856</v>
      </c>
      <c r="E371" s="16" t="s">
        <v>3856</v>
      </c>
      <c r="F371" s="14" t="s">
        <v>3864</v>
      </c>
      <c r="G371" s="14" t="s">
        <v>3206</v>
      </c>
      <c r="H371" s="14" t="s">
        <v>3207</v>
      </c>
      <c r="I371" s="15">
        <v>18</v>
      </c>
      <c r="J371" s="77"/>
      <c r="K371" s="92"/>
    </row>
    <row r="372" spans="1:11" ht="22.5" x14ac:dyDescent="0.2">
      <c r="A372" s="14" t="s">
        <v>2996</v>
      </c>
      <c r="B372" s="14" t="s">
        <v>3863</v>
      </c>
      <c r="C372" s="14" t="s">
        <v>3203</v>
      </c>
      <c r="D372" s="16" t="s">
        <v>3856</v>
      </c>
      <c r="E372" s="16" t="s">
        <v>3856</v>
      </c>
      <c r="F372" s="14" t="s">
        <v>3864</v>
      </c>
      <c r="G372" s="14" t="s">
        <v>3206</v>
      </c>
      <c r="H372" s="14" t="s">
        <v>3207</v>
      </c>
      <c r="I372" s="15">
        <v>94.2</v>
      </c>
      <c r="J372" s="77"/>
      <c r="K372" s="92"/>
    </row>
    <row r="373" spans="1:11" ht="22.5" x14ac:dyDescent="0.2">
      <c r="A373" s="14" t="s">
        <v>2996</v>
      </c>
      <c r="B373" s="14" t="s">
        <v>3865</v>
      </c>
      <c r="C373" s="14" t="s">
        <v>3866</v>
      </c>
      <c r="D373" s="16" t="s">
        <v>3856</v>
      </c>
      <c r="E373" s="16" t="s">
        <v>3856</v>
      </c>
      <c r="F373" s="14" t="s">
        <v>5505</v>
      </c>
      <c r="G373" s="14" t="s">
        <v>3165</v>
      </c>
      <c r="H373" s="14" t="s">
        <v>3166</v>
      </c>
      <c r="I373" s="15">
        <v>2648.56</v>
      </c>
      <c r="J373" s="77"/>
      <c r="K373" s="92"/>
    </row>
    <row r="374" spans="1:11" ht="22.5" x14ac:dyDescent="0.2">
      <c r="A374" s="14" t="s">
        <v>2996</v>
      </c>
      <c r="B374" s="14" t="s">
        <v>3867</v>
      </c>
      <c r="C374" s="14" t="s">
        <v>3868</v>
      </c>
      <c r="D374" s="16" t="s">
        <v>3856</v>
      </c>
      <c r="E374" s="16" t="s">
        <v>3856</v>
      </c>
      <c r="F374" s="14" t="s">
        <v>3869</v>
      </c>
      <c r="G374" s="14" t="s">
        <v>3019</v>
      </c>
      <c r="H374" s="14" t="s">
        <v>3020</v>
      </c>
      <c r="I374" s="15">
        <v>1412.4</v>
      </c>
      <c r="J374" s="77"/>
      <c r="K374" s="92"/>
    </row>
    <row r="375" spans="1:11" ht="22.5" x14ac:dyDescent="0.2">
      <c r="A375" s="14" t="s">
        <v>2996</v>
      </c>
      <c r="B375" s="14" t="s">
        <v>3870</v>
      </c>
      <c r="C375" s="14" t="s">
        <v>3871</v>
      </c>
      <c r="D375" s="16" t="s">
        <v>3872</v>
      </c>
      <c r="E375" s="16" t="s">
        <v>3872</v>
      </c>
      <c r="F375" s="14" t="s">
        <v>3873</v>
      </c>
      <c r="G375" s="14" t="s">
        <v>3049</v>
      </c>
      <c r="H375" s="14" t="s">
        <v>3050</v>
      </c>
      <c r="I375" s="15">
        <v>109.47</v>
      </c>
      <c r="J375" s="77"/>
      <c r="K375" s="92"/>
    </row>
    <row r="376" spans="1:11" ht="12.75" x14ac:dyDescent="0.2">
      <c r="A376" s="14" t="s">
        <v>3874</v>
      </c>
      <c r="B376" s="14" t="s">
        <v>3875</v>
      </c>
      <c r="C376" s="14" t="s">
        <v>3876</v>
      </c>
      <c r="D376" s="16" t="s">
        <v>3877</v>
      </c>
      <c r="E376" s="16" t="s">
        <v>3877</v>
      </c>
      <c r="F376" s="14" t="s">
        <v>3878</v>
      </c>
      <c r="G376" s="14" t="s">
        <v>3689</v>
      </c>
      <c r="H376" s="14" t="s">
        <v>3690</v>
      </c>
      <c r="I376" s="15">
        <v>1680</v>
      </c>
      <c r="J376" s="77"/>
      <c r="K376" s="92"/>
    </row>
    <row r="377" spans="1:11" ht="22.5" x14ac:dyDescent="0.2">
      <c r="A377" s="14" t="s">
        <v>2996</v>
      </c>
      <c r="B377" s="14" t="s">
        <v>3879</v>
      </c>
      <c r="C377" s="14" t="s">
        <v>3560</v>
      </c>
      <c r="D377" s="16" t="s">
        <v>3877</v>
      </c>
      <c r="E377" s="16" t="s">
        <v>3877</v>
      </c>
      <c r="F377" s="14" t="s">
        <v>3880</v>
      </c>
      <c r="G377" s="14" t="s">
        <v>3022</v>
      </c>
      <c r="H377" s="14" t="s">
        <v>3023</v>
      </c>
      <c r="I377" s="15">
        <v>2059.02</v>
      </c>
      <c r="J377" s="77"/>
      <c r="K377" s="92"/>
    </row>
    <row r="378" spans="1:11" ht="33.75" x14ac:dyDescent="0.2">
      <c r="A378" s="14" t="s">
        <v>2996</v>
      </c>
      <c r="B378" s="14" t="s">
        <v>3881</v>
      </c>
      <c r="C378" s="14" t="s">
        <v>3882</v>
      </c>
      <c r="D378" s="16" t="s">
        <v>3877</v>
      </c>
      <c r="E378" s="16" t="s">
        <v>3877</v>
      </c>
      <c r="F378" s="14" t="s">
        <v>5506</v>
      </c>
      <c r="G378" s="14" t="s">
        <v>2998</v>
      </c>
      <c r="H378" s="14" t="s">
        <v>2999</v>
      </c>
      <c r="I378" s="15">
        <v>615</v>
      </c>
      <c r="J378" s="77"/>
      <c r="K378" s="92"/>
    </row>
    <row r="379" spans="1:11" ht="22.5" x14ac:dyDescent="0.2">
      <c r="A379" s="14" t="s">
        <v>2996</v>
      </c>
      <c r="B379" s="14" t="s">
        <v>3883</v>
      </c>
      <c r="C379" s="14" t="s">
        <v>3723</v>
      </c>
      <c r="D379" s="16" t="s">
        <v>3877</v>
      </c>
      <c r="E379" s="16" t="s">
        <v>3877</v>
      </c>
      <c r="F379" s="14" t="s">
        <v>3884</v>
      </c>
      <c r="G379" s="14" t="s">
        <v>3024</v>
      </c>
      <c r="H379" s="14" t="s">
        <v>3025</v>
      </c>
      <c r="I379" s="15">
        <v>571.95000000000005</v>
      </c>
      <c r="J379" s="77"/>
      <c r="K379" s="92"/>
    </row>
    <row r="380" spans="1:11" ht="22.5" x14ac:dyDescent="0.2">
      <c r="A380" s="14" t="s">
        <v>2996</v>
      </c>
      <c r="B380" s="14" t="s">
        <v>3885</v>
      </c>
      <c r="C380" s="14" t="s">
        <v>3886</v>
      </c>
      <c r="D380" s="16" t="s">
        <v>3887</v>
      </c>
      <c r="E380" s="16" t="s">
        <v>3887</v>
      </c>
      <c r="F380" s="14" t="s">
        <v>3888</v>
      </c>
      <c r="G380" s="14" t="s">
        <v>3085</v>
      </c>
      <c r="H380" s="14" t="s">
        <v>3086</v>
      </c>
      <c r="I380" s="15">
        <v>359</v>
      </c>
      <c r="J380" s="77"/>
      <c r="K380" s="92"/>
    </row>
    <row r="381" spans="1:11" ht="22.5" x14ac:dyDescent="0.2">
      <c r="A381" s="14" t="s">
        <v>2996</v>
      </c>
      <c r="B381" s="14" t="s">
        <v>3889</v>
      </c>
      <c r="C381" s="14" t="s">
        <v>3890</v>
      </c>
      <c r="D381" s="16" t="s">
        <v>3877</v>
      </c>
      <c r="E381" s="16" t="s">
        <v>3877</v>
      </c>
      <c r="F381" s="14" t="s">
        <v>3891</v>
      </c>
      <c r="G381" s="14" t="s">
        <v>3026</v>
      </c>
      <c r="H381" s="14" t="s">
        <v>3027</v>
      </c>
      <c r="I381" s="15">
        <v>686.34</v>
      </c>
      <c r="J381" s="77"/>
      <c r="K381" s="92"/>
    </row>
    <row r="382" spans="1:11" ht="22.5" x14ac:dyDescent="0.2">
      <c r="A382" s="14" t="s">
        <v>2996</v>
      </c>
      <c r="B382" s="14" t="s">
        <v>3892</v>
      </c>
      <c r="C382" s="14" t="s">
        <v>3893</v>
      </c>
      <c r="D382" s="16" t="s">
        <v>3877</v>
      </c>
      <c r="E382" s="16" t="s">
        <v>3877</v>
      </c>
      <c r="F382" s="14" t="s">
        <v>3028</v>
      </c>
      <c r="G382" s="14" t="s">
        <v>3026</v>
      </c>
      <c r="H382" s="14" t="s">
        <v>3027</v>
      </c>
      <c r="I382" s="15">
        <v>1107</v>
      </c>
      <c r="J382" s="77"/>
      <c r="K382" s="92"/>
    </row>
    <row r="383" spans="1:11" ht="22.5" x14ac:dyDescent="0.2">
      <c r="A383" s="14" t="s">
        <v>2996</v>
      </c>
      <c r="B383" s="14" t="s">
        <v>3894</v>
      </c>
      <c r="C383" s="14" t="s">
        <v>3895</v>
      </c>
      <c r="D383" s="16" t="s">
        <v>3877</v>
      </c>
      <c r="E383" s="16" t="s">
        <v>3877</v>
      </c>
      <c r="F383" s="14" t="s">
        <v>5507</v>
      </c>
      <c r="G383" s="14" t="s">
        <v>3896</v>
      </c>
      <c r="H383" s="14" t="s">
        <v>3897</v>
      </c>
      <c r="I383" s="15">
        <v>106</v>
      </c>
      <c r="J383" s="77"/>
      <c r="K383" s="92"/>
    </row>
    <row r="384" spans="1:11" ht="22.5" x14ac:dyDescent="0.2">
      <c r="A384" s="14" t="s">
        <v>2996</v>
      </c>
      <c r="B384" s="14" t="s">
        <v>3898</v>
      </c>
      <c r="C384" s="14" t="s">
        <v>3899</v>
      </c>
      <c r="D384" s="16" t="s">
        <v>3877</v>
      </c>
      <c r="E384" s="16" t="s">
        <v>3877</v>
      </c>
      <c r="F384" s="14" t="s">
        <v>3900</v>
      </c>
      <c r="G384" s="14" t="s">
        <v>3044</v>
      </c>
      <c r="H384" s="14" t="s">
        <v>3045</v>
      </c>
      <c r="I384" s="15">
        <v>220.84</v>
      </c>
      <c r="J384" s="77"/>
      <c r="K384" s="92"/>
    </row>
    <row r="385" spans="1:11" ht="22.5" x14ac:dyDescent="0.2">
      <c r="A385" s="14" t="s">
        <v>3694</v>
      </c>
      <c r="B385" s="14" t="s">
        <v>3901</v>
      </c>
      <c r="C385" s="14" t="s">
        <v>3902</v>
      </c>
      <c r="D385" s="16" t="s">
        <v>3877</v>
      </c>
      <c r="E385" s="16" t="s">
        <v>3877</v>
      </c>
      <c r="F385" s="14" t="s">
        <v>5508</v>
      </c>
      <c r="G385" s="14" t="s">
        <v>3903</v>
      </c>
      <c r="H385" s="14" t="s">
        <v>3904</v>
      </c>
      <c r="I385" s="15">
        <v>186</v>
      </c>
      <c r="J385" s="77"/>
      <c r="K385" s="92"/>
    </row>
    <row r="386" spans="1:11" ht="33.75" x14ac:dyDescent="0.2">
      <c r="A386" s="14" t="s">
        <v>5045</v>
      </c>
      <c r="B386" s="14" t="s">
        <v>3905</v>
      </c>
      <c r="C386" s="14" t="s">
        <v>3448</v>
      </c>
      <c r="D386" s="16" t="s">
        <v>3856</v>
      </c>
      <c r="E386" s="16" t="s">
        <v>3856</v>
      </c>
      <c r="F386" s="14" t="s">
        <v>5066</v>
      </c>
      <c r="G386" s="14" t="s">
        <v>3019</v>
      </c>
      <c r="H386" s="14" t="s">
        <v>3020</v>
      </c>
      <c r="I386" s="15">
        <v>500</v>
      </c>
      <c r="J386" s="77"/>
      <c r="K386" s="92"/>
    </row>
    <row r="387" spans="1:11" ht="33.75" x14ac:dyDescent="0.2">
      <c r="A387" s="14" t="s">
        <v>2996</v>
      </c>
      <c r="B387" s="14" t="s">
        <v>3905</v>
      </c>
      <c r="C387" s="14" t="s">
        <v>3448</v>
      </c>
      <c r="D387" s="16" t="s">
        <v>3856</v>
      </c>
      <c r="E387" s="16" t="s">
        <v>3856</v>
      </c>
      <c r="F387" s="14" t="s">
        <v>5066</v>
      </c>
      <c r="G387" s="14" t="s">
        <v>3019</v>
      </c>
      <c r="H387" s="14" t="s">
        <v>3020</v>
      </c>
      <c r="I387" s="15">
        <v>500</v>
      </c>
      <c r="J387" s="77"/>
      <c r="K387" s="92"/>
    </row>
    <row r="388" spans="1:11" ht="22.5" x14ac:dyDescent="0.2">
      <c r="A388" s="14" t="s">
        <v>2996</v>
      </c>
      <c r="B388" s="14" t="s">
        <v>3906</v>
      </c>
      <c r="C388" s="14" t="s">
        <v>3907</v>
      </c>
      <c r="D388" s="16" t="s">
        <v>3877</v>
      </c>
      <c r="E388" s="16" t="s">
        <v>3877</v>
      </c>
      <c r="F388" s="14" t="s">
        <v>3908</v>
      </c>
      <c r="G388" s="14" t="s">
        <v>3909</v>
      </c>
      <c r="H388" s="14" t="s">
        <v>3910</v>
      </c>
      <c r="I388" s="15">
        <v>315</v>
      </c>
      <c r="J388" s="77"/>
      <c r="K388" s="92"/>
    </row>
    <row r="389" spans="1:11" ht="22.5" x14ac:dyDescent="0.2">
      <c r="A389" s="14" t="s">
        <v>2996</v>
      </c>
      <c r="B389" s="14" t="s">
        <v>3911</v>
      </c>
      <c r="C389" s="14" t="s">
        <v>3912</v>
      </c>
      <c r="D389" s="16" t="s">
        <v>3913</v>
      </c>
      <c r="E389" s="16" t="s">
        <v>3913</v>
      </c>
      <c r="F389" s="14" t="s">
        <v>3914</v>
      </c>
      <c r="G389" s="14" t="s">
        <v>3052</v>
      </c>
      <c r="H389" s="14" t="s">
        <v>3053</v>
      </c>
      <c r="I389" s="15">
        <v>1044.93</v>
      </c>
      <c r="J389" s="77"/>
      <c r="K389" s="92"/>
    </row>
    <row r="390" spans="1:11" ht="22.5" x14ac:dyDescent="0.2">
      <c r="A390" s="14" t="s">
        <v>2996</v>
      </c>
      <c r="B390" s="14" t="s">
        <v>3915</v>
      </c>
      <c r="C390" s="14" t="s">
        <v>3916</v>
      </c>
      <c r="D390" s="16" t="s">
        <v>3856</v>
      </c>
      <c r="E390" s="16" t="s">
        <v>3856</v>
      </c>
      <c r="F390" s="14" t="s">
        <v>5509</v>
      </c>
      <c r="G390" s="14" t="s">
        <v>3917</v>
      </c>
      <c r="H390" s="14" t="s">
        <v>3918</v>
      </c>
      <c r="I390" s="15">
        <v>434.84</v>
      </c>
      <c r="J390" s="77"/>
      <c r="K390" s="92"/>
    </row>
    <row r="391" spans="1:11" ht="12.75" x14ac:dyDescent="0.2">
      <c r="A391" s="14" t="s">
        <v>3686</v>
      </c>
      <c r="B391" s="14" t="s">
        <v>3919</v>
      </c>
      <c r="C391" s="14" t="s">
        <v>3058</v>
      </c>
      <c r="D391" s="16" t="s">
        <v>3877</v>
      </c>
      <c r="E391" s="16" t="s">
        <v>3877</v>
      </c>
      <c r="F391" s="14" t="s">
        <v>3920</v>
      </c>
      <c r="G391" s="14" t="s">
        <v>3689</v>
      </c>
      <c r="H391" s="14" t="s">
        <v>3690</v>
      </c>
      <c r="I391" s="15">
        <v>1600</v>
      </c>
      <c r="J391" s="77"/>
      <c r="K391" s="92"/>
    </row>
    <row r="392" spans="1:11" ht="22.5" x14ac:dyDescent="0.2">
      <c r="A392" s="14" t="s">
        <v>5045</v>
      </c>
      <c r="B392" s="14" t="s">
        <v>3921</v>
      </c>
      <c r="C392" s="14" t="s">
        <v>3922</v>
      </c>
      <c r="D392" s="16" t="s">
        <v>3877</v>
      </c>
      <c r="E392" s="16" t="s">
        <v>3877</v>
      </c>
      <c r="F392" s="14" t="s">
        <v>5510</v>
      </c>
      <c r="G392" s="14" t="s">
        <v>3015</v>
      </c>
      <c r="H392" s="14" t="s">
        <v>3016</v>
      </c>
      <c r="I392" s="15">
        <v>400</v>
      </c>
      <c r="J392" s="77"/>
      <c r="K392" s="92"/>
    </row>
    <row r="393" spans="1:11" ht="22.5" x14ac:dyDescent="0.2">
      <c r="A393" s="14" t="s">
        <v>2996</v>
      </c>
      <c r="B393" s="14" t="s">
        <v>3921</v>
      </c>
      <c r="C393" s="14" t="s">
        <v>3922</v>
      </c>
      <c r="D393" s="16" t="s">
        <v>3877</v>
      </c>
      <c r="E393" s="16" t="s">
        <v>3877</v>
      </c>
      <c r="F393" s="14" t="s">
        <v>5510</v>
      </c>
      <c r="G393" s="14" t="s">
        <v>3015</v>
      </c>
      <c r="H393" s="14" t="s">
        <v>3016</v>
      </c>
      <c r="I393" s="15">
        <v>260</v>
      </c>
      <c r="J393" s="77"/>
      <c r="K393" s="92"/>
    </row>
    <row r="394" spans="1:11" ht="22.5" x14ac:dyDescent="0.2">
      <c r="A394" s="14" t="s">
        <v>2996</v>
      </c>
      <c r="B394" s="14" t="s">
        <v>3923</v>
      </c>
      <c r="C394" s="14" t="s">
        <v>3924</v>
      </c>
      <c r="D394" s="16" t="s">
        <v>3877</v>
      </c>
      <c r="E394" s="16" t="s">
        <v>3877</v>
      </c>
      <c r="F394" s="14" t="s">
        <v>3925</v>
      </c>
      <c r="G394" s="14" t="s">
        <v>3926</v>
      </c>
      <c r="H394" s="14" t="s">
        <v>3927</v>
      </c>
      <c r="I394" s="15">
        <v>300</v>
      </c>
      <c r="J394" s="77"/>
      <c r="K394" s="92"/>
    </row>
    <row r="395" spans="1:11" ht="33.75" x14ac:dyDescent="0.2">
      <c r="A395" s="14" t="s">
        <v>2996</v>
      </c>
      <c r="B395" s="14" t="s">
        <v>3928</v>
      </c>
      <c r="C395" s="14" t="s">
        <v>3929</v>
      </c>
      <c r="D395" s="16" t="s">
        <v>3877</v>
      </c>
      <c r="E395" s="16" t="s">
        <v>3877</v>
      </c>
      <c r="F395" s="14" t="s">
        <v>3930</v>
      </c>
      <c r="G395" s="14" t="s">
        <v>2028</v>
      </c>
      <c r="H395" s="14" t="s">
        <v>3340</v>
      </c>
      <c r="I395" s="15">
        <v>640</v>
      </c>
      <c r="J395" s="77"/>
      <c r="K395" s="92"/>
    </row>
    <row r="396" spans="1:11" ht="22.5" x14ac:dyDescent="0.2">
      <c r="A396" s="14" t="s">
        <v>2996</v>
      </c>
      <c r="B396" s="14" t="s">
        <v>5406</v>
      </c>
      <c r="C396" s="14" t="s">
        <v>5407</v>
      </c>
      <c r="D396" s="16" t="s">
        <v>3877</v>
      </c>
      <c r="E396" s="16" t="s">
        <v>3877</v>
      </c>
      <c r="F396" s="14" t="s">
        <v>5396</v>
      </c>
      <c r="G396" s="14" t="s">
        <v>5397</v>
      </c>
      <c r="H396" s="14" t="s">
        <v>5398</v>
      </c>
      <c r="I396" s="15">
        <v>799.5</v>
      </c>
      <c r="J396" s="77"/>
      <c r="K396" s="92"/>
    </row>
    <row r="397" spans="1:11" ht="22.5" x14ac:dyDescent="0.2">
      <c r="A397" s="14" t="s">
        <v>2996</v>
      </c>
      <c r="B397" s="14" t="s">
        <v>5408</v>
      </c>
      <c r="C397" s="14" t="s">
        <v>5409</v>
      </c>
      <c r="D397" s="16" t="s">
        <v>3877</v>
      </c>
      <c r="E397" s="16" t="s">
        <v>3877</v>
      </c>
      <c r="F397" s="14" t="s">
        <v>5410</v>
      </c>
      <c r="G397" s="14" t="s">
        <v>5411</v>
      </c>
      <c r="H397" s="14" t="s">
        <v>5412</v>
      </c>
      <c r="I397" s="15">
        <v>1505.7</v>
      </c>
      <c r="J397" s="77"/>
      <c r="K397" s="92"/>
    </row>
    <row r="398" spans="1:11" ht="12.75" x14ac:dyDescent="0.2">
      <c r="A398" s="14" t="s">
        <v>3874</v>
      </c>
      <c r="B398" s="14" t="s">
        <v>3931</v>
      </c>
      <c r="C398" s="14" t="s">
        <v>3932</v>
      </c>
      <c r="D398" s="16" t="s">
        <v>3933</v>
      </c>
      <c r="E398" s="16" t="s">
        <v>3933</v>
      </c>
      <c r="F398" s="14" t="s">
        <v>3934</v>
      </c>
      <c r="G398" s="14" t="s">
        <v>3689</v>
      </c>
      <c r="H398" s="14" t="s">
        <v>3690</v>
      </c>
      <c r="I398" s="15">
        <v>680</v>
      </c>
      <c r="J398" s="77"/>
      <c r="K398" s="92"/>
    </row>
    <row r="399" spans="1:11" ht="12.75" x14ac:dyDescent="0.2">
      <c r="A399" s="14" t="s">
        <v>3686</v>
      </c>
      <c r="B399" s="14" t="s">
        <v>3935</v>
      </c>
      <c r="C399" s="14" t="s">
        <v>3076</v>
      </c>
      <c r="D399" s="16" t="s">
        <v>3933</v>
      </c>
      <c r="E399" s="16" t="s">
        <v>3933</v>
      </c>
      <c r="F399" s="14" t="s">
        <v>3934</v>
      </c>
      <c r="G399" s="14" t="s">
        <v>3689</v>
      </c>
      <c r="H399" s="14" t="s">
        <v>3690</v>
      </c>
      <c r="I399" s="15">
        <v>560</v>
      </c>
      <c r="J399" s="77"/>
      <c r="K399" s="92"/>
    </row>
    <row r="400" spans="1:11" ht="12.75" x14ac:dyDescent="0.2">
      <c r="A400" s="14" t="s">
        <v>3874</v>
      </c>
      <c r="B400" s="14" t="s">
        <v>3936</v>
      </c>
      <c r="C400" s="14" t="s">
        <v>3855</v>
      </c>
      <c r="D400" s="16" t="s">
        <v>3933</v>
      </c>
      <c r="E400" s="16" t="s">
        <v>3933</v>
      </c>
      <c r="F400" s="14" t="s">
        <v>3920</v>
      </c>
      <c r="G400" s="14" t="s">
        <v>3689</v>
      </c>
      <c r="H400" s="14" t="s">
        <v>3690</v>
      </c>
      <c r="I400" s="15">
        <v>3360</v>
      </c>
      <c r="J400" s="77"/>
      <c r="K400" s="92"/>
    </row>
    <row r="401" spans="1:11" ht="22.5" x14ac:dyDescent="0.2">
      <c r="A401" s="14" t="s">
        <v>2996</v>
      </c>
      <c r="B401" s="14" t="s">
        <v>5413</v>
      </c>
      <c r="C401" s="14" t="s">
        <v>5414</v>
      </c>
      <c r="D401" s="16" t="s">
        <v>3877</v>
      </c>
      <c r="E401" s="16" t="s">
        <v>3877</v>
      </c>
      <c r="F401" s="14" t="s">
        <v>5415</v>
      </c>
      <c r="G401" s="14" t="s">
        <v>3373</v>
      </c>
      <c r="H401" s="14" t="s">
        <v>3374</v>
      </c>
      <c r="I401" s="15">
        <v>494.44</v>
      </c>
      <c r="J401" s="77"/>
      <c r="K401" s="92"/>
    </row>
    <row r="402" spans="1:11" ht="22.5" x14ac:dyDescent="0.2">
      <c r="A402" s="14" t="s">
        <v>2996</v>
      </c>
      <c r="B402" s="14" t="s">
        <v>5416</v>
      </c>
      <c r="C402" s="14" t="s">
        <v>5417</v>
      </c>
      <c r="D402" s="16" t="s">
        <v>3877</v>
      </c>
      <c r="E402" s="16" t="s">
        <v>3877</v>
      </c>
      <c r="F402" s="14" t="s">
        <v>5418</v>
      </c>
      <c r="G402" s="14" t="s">
        <v>3373</v>
      </c>
      <c r="H402" s="14" t="s">
        <v>3374</v>
      </c>
      <c r="I402" s="15">
        <v>2050.41</v>
      </c>
      <c r="J402" s="77"/>
      <c r="K402" s="92"/>
    </row>
    <row r="403" spans="1:11" ht="22.5" x14ac:dyDescent="0.2">
      <c r="A403" s="14" t="s">
        <v>2996</v>
      </c>
      <c r="B403" s="14" t="s">
        <v>5419</v>
      </c>
      <c r="C403" s="14" t="s">
        <v>5420</v>
      </c>
      <c r="D403" s="16" t="s">
        <v>3877</v>
      </c>
      <c r="E403" s="16" t="s">
        <v>3877</v>
      </c>
      <c r="F403" s="14" t="s">
        <v>5421</v>
      </c>
      <c r="G403" s="14" t="s">
        <v>3373</v>
      </c>
      <c r="H403" s="14" t="s">
        <v>3374</v>
      </c>
      <c r="I403" s="15">
        <v>346.86</v>
      </c>
      <c r="J403" s="77"/>
      <c r="K403" s="92"/>
    </row>
    <row r="404" spans="1:11" ht="22.5" x14ac:dyDescent="0.2">
      <c r="A404" s="14" t="s">
        <v>2996</v>
      </c>
      <c r="B404" s="14" t="s">
        <v>3937</v>
      </c>
      <c r="C404" s="14" t="s">
        <v>3938</v>
      </c>
      <c r="D404" s="16" t="s">
        <v>3877</v>
      </c>
      <c r="E404" s="16" t="s">
        <v>3877</v>
      </c>
      <c r="F404" s="14" t="s">
        <v>3939</v>
      </c>
      <c r="G404" s="14" t="s">
        <v>1434</v>
      </c>
      <c r="H404" s="14" t="s">
        <v>3940</v>
      </c>
      <c r="I404" s="15">
        <v>301.35000000000002</v>
      </c>
      <c r="J404" s="77"/>
      <c r="K404" s="92"/>
    </row>
    <row r="405" spans="1:11" ht="22.5" x14ac:dyDescent="0.2">
      <c r="A405" s="14" t="s">
        <v>2996</v>
      </c>
      <c r="B405" s="14" t="s">
        <v>3941</v>
      </c>
      <c r="C405" s="14" t="s">
        <v>3942</v>
      </c>
      <c r="D405" s="16" t="s">
        <v>3877</v>
      </c>
      <c r="E405" s="16" t="s">
        <v>3877</v>
      </c>
      <c r="F405" s="14" t="s">
        <v>3943</v>
      </c>
      <c r="G405" s="14" t="s">
        <v>1434</v>
      </c>
      <c r="H405" s="14" t="s">
        <v>3940</v>
      </c>
      <c r="I405" s="15">
        <v>581.17999999999995</v>
      </c>
      <c r="J405" s="77"/>
      <c r="K405" s="92"/>
    </row>
    <row r="406" spans="1:11" ht="22.5" x14ac:dyDescent="0.2">
      <c r="A406" s="14" t="s">
        <v>2996</v>
      </c>
      <c r="B406" s="14" t="s">
        <v>3944</v>
      </c>
      <c r="C406" s="14" t="s">
        <v>3945</v>
      </c>
      <c r="D406" s="16" t="s">
        <v>3877</v>
      </c>
      <c r="E406" s="16" t="s">
        <v>3877</v>
      </c>
      <c r="F406" s="14" t="s">
        <v>3946</v>
      </c>
      <c r="G406" s="14" t="s">
        <v>1434</v>
      </c>
      <c r="H406" s="14" t="s">
        <v>3940</v>
      </c>
      <c r="I406" s="15">
        <v>172.2</v>
      </c>
      <c r="J406" s="77"/>
      <c r="K406" s="92"/>
    </row>
    <row r="407" spans="1:11" ht="22.5" x14ac:dyDescent="0.2">
      <c r="A407" s="14" t="s">
        <v>2996</v>
      </c>
      <c r="B407" s="14" t="s">
        <v>3947</v>
      </c>
      <c r="C407" s="14" t="s">
        <v>3948</v>
      </c>
      <c r="D407" s="16" t="s">
        <v>3949</v>
      </c>
      <c r="E407" s="16" t="s">
        <v>3949</v>
      </c>
      <c r="F407" s="14" t="s">
        <v>3950</v>
      </c>
      <c r="G407" s="14" t="s">
        <v>3052</v>
      </c>
      <c r="H407" s="14" t="s">
        <v>3053</v>
      </c>
      <c r="I407" s="15">
        <v>20.94</v>
      </c>
      <c r="J407" s="77"/>
      <c r="K407" s="92"/>
    </row>
    <row r="408" spans="1:11" ht="22.5" x14ac:dyDescent="0.2">
      <c r="A408" s="14" t="s">
        <v>2996</v>
      </c>
      <c r="B408" s="14" t="s">
        <v>3951</v>
      </c>
      <c r="C408" s="14" t="s">
        <v>3952</v>
      </c>
      <c r="D408" s="16" t="s">
        <v>3953</v>
      </c>
      <c r="E408" s="16" t="s">
        <v>3953</v>
      </c>
      <c r="F408" s="14" t="s">
        <v>3001</v>
      </c>
      <c r="G408" s="14" t="s">
        <v>3013</v>
      </c>
      <c r="H408" s="14" t="s">
        <v>3014</v>
      </c>
      <c r="I408" s="15">
        <v>20.54</v>
      </c>
      <c r="J408" s="77"/>
      <c r="K408" s="92"/>
    </row>
    <row r="409" spans="1:11" ht="22.5" x14ac:dyDescent="0.2">
      <c r="A409" s="14" t="s">
        <v>2996</v>
      </c>
      <c r="B409" s="14" t="s">
        <v>3954</v>
      </c>
      <c r="C409" s="14" t="s">
        <v>3955</v>
      </c>
      <c r="D409" s="16" t="s">
        <v>3956</v>
      </c>
      <c r="E409" s="16" t="s">
        <v>3956</v>
      </c>
      <c r="F409" s="14" t="s">
        <v>5511</v>
      </c>
      <c r="G409" s="14" t="s">
        <v>3017</v>
      </c>
      <c r="H409" s="14" t="s">
        <v>3018</v>
      </c>
      <c r="I409" s="15">
        <v>4.8</v>
      </c>
      <c r="J409" s="77"/>
      <c r="K409" s="92"/>
    </row>
    <row r="410" spans="1:11" ht="12.75" x14ac:dyDescent="0.2">
      <c r="A410" s="14" t="s">
        <v>5045</v>
      </c>
      <c r="B410" s="14" t="s">
        <v>3957</v>
      </c>
      <c r="C410" s="14" t="s">
        <v>3958</v>
      </c>
      <c r="D410" s="16" t="s">
        <v>3933</v>
      </c>
      <c r="E410" s="16" t="s">
        <v>3933</v>
      </c>
      <c r="F410" s="14" t="s">
        <v>3959</v>
      </c>
      <c r="G410" s="14" t="s">
        <v>3015</v>
      </c>
      <c r="H410" s="14" t="s">
        <v>3016</v>
      </c>
      <c r="I410" s="15">
        <v>400</v>
      </c>
      <c r="J410" s="77"/>
      <c r="K410" s="92"/>
    </row>
    <row r="411" spans="1:11" ht="22.5" x14ac:dyDescent="0.2">
      <c r="A411" s="14" t="s">
        <v>2996</v>
      </c>
      <c r="B411" s="14" t="s">
        <v>3957</v>
      </c>
      <c r="C411" s="14" t="s">
        <v>3958</v>
      </c>
      <c r="D411" s="16" t="s">
        <v>3933</v>
      </c>
      <c r="E411" s="16" t="s">
        <v>3933</v>
      </c>
      <c r="F411" s="14" t="s">
        <v>5512</v>
      </c>
      <c r="G411" s="14" t="s">
        <v>3015</v>
      </c>
      <c r="H411" s="14" t="s">
        <v>3016</v>
      </c>
      <c r="I411" s="15">
        <v>260</v>
      </c>
      <c r="J411" s="77"/>
      <c r="K411" s="92"/>
    </row>
    <row r="412" spans="1:11" ht="22.5" x14ac:dyDescent="0.2">
      <c r="A412" s="14" t="s">
        <v>2996</v>
      </c>
      <c r="B412" s="14" t="s">
        <v>3960</v>
      </c>
      <c r="C412" s="14" t="s">
        <v>3961</v>
      </c>
      <c r="D412" s="16" t="s">
        <v>3933</v>
      </c>
      <c r="E412" s="16" t="s">
        <v>3933</v>
      </c>
      <c r="F412" s="14" t="s">
        <v>3962</v>
      </c>
      <c r="G412" s="14" t="s">
        <v>3963</v>
      </c>
      <c r="H412" s="14" t="s">
        <v>3964</v>
      </c>
      <c r="I412" s="15">
        <v>516.6</v>
      </c>
      <c r="J412" s="77"/>
      <c r="K412" s="92"/>
    </row>
    <row r="413" spans="1:11" ht="22.5" x14ac:dyDescent="0.2">
      <c r="A413" s="14" t="s">
        <v>2996</v>
      </c>
      <c r="B413" s="14" t="s">
        <v>3965</v>
      </c>
      <c r="C413" s="14" t="s">
        <v>3966</v>
      </c>
      <c r="D413" s="16" t="s">
        <v>3933</v>
      </c>
      <c r="E413" s="16" t="s">
        <v>3933</v>
      </c>
      <c r="F413" s="14" t="s">
        <v>3967</v>
      </c>
      <c r="G413" s="14" t="s">
        <v>3386</v>
      </c>
      <c r="H413" s="14" t="s">
        <v>3387</v>
      </c>
      <c r="I413" s="15">
        <v>350</v>
      </c>
      <c r="J413" s="77"/>
      <c r="K413" s="92"/>
    </row>
    <row r="414" spans="1:11" ht="22.5" x14ac:dyDescent="0.2">
      <c r="A414" s="14" t="s">
        <v>3694</v>
      </c>
      <c r="B414" s="14" t="s">
        <v>3968</v>
      </c>
      <c r="C414" s="14" t="s">
        <v>3969</v>
      </c>
      <c r="D414" s="16" t="s">
        <v>3933</v>
      </c>
      <c r="E414" s="16" t="s">
        <v>3933</v>
      </c>
      <c r="F414" s="14" t="s">
        <v>5513</v>
      </c>
      <c r="G414" s="14" t="s">
        <v>3970</v>
      </c>
      <c r="H414" s="14" t="s">
        <v>3971</v>
      </c>
      <c r="I414" s="15">
        <v>1670</v>
      </c>
      <c r="J414" s="77"/>
      <c r="K414" s="92"/>
    </row>
    <row r="415" spans="1:11" ht="22.5" x14ac:dyDescent="0.2">
      <c r="A415" s="14" t="s">
        <v>3686</v>
      </c>
      <c r="B415" s="14" t="s">
        <v>3972</v>
      </c>
      <c r="C415" s="14" t="s">
        <v>3448</v>
      </c>
      <c r="D415" s="16" t="s">
        <v>3933</v>
      </c>
      <c r="E415" s="16" t="s">
        <v>3933</v>
      </c>
      <c r="F415" s="14" t="s">
        <v>5514</v>
      </c>
      <c r="G415" s="14" t="s">
        <v>3019</v>
      </c>
      <c r="H415" s="14" t="s">
        <v>3020</v>
      </c>
      <c r="I415" s="15">
        <v>800</v>
      </c>
      <c r="J415" s="77"/>
      <c r="K415" s="92"/>
    </row>
    <row r="416" spans="1:11" ht="22.5" x14ac:dyDescent="0.2">
      <c r="A416" s="14" t="s">
        <v>2996</v>
      </c>
      <c r="B416" s="14" t="s">
        <v>3972</v>
      </c>
      <c r="C416" s="14" t="s">
        <v>3448</v>
      </c>
      <c r="D416" s="16" t="s">
        <v>3933</v>
      </c>
      <c r="E416" s="16" t="s">
        <v>3933</v>
      </c>
      <c r="F416" s="14" t="s">
        <v>5515</v>
      </c>
      <c r="G416" s="14" t="s">
        <v>3019</v>
      </c>
      <c r="H416" s="14" t="s">
        <v>3020</v>
      </c>
      <c r="I416" s="15">
        <v>4800</v>
      </c>
      <c r="J416" s="77"/>
      <c r="K416" s="92"/>
    </row>
    <row r="417" spans="1:11" ht="22.5" x14ac:dyDescent="0.2">
      <c r="A417" s="14" t="s">
        <v>3694</v>
      </c>
      <c r="B417" s="14" t="s">
        <v>3973</v>
      </c>
      <c r="C417" s="14" t="s">
        <v>3974</v>
      </c>
      <c r="D417" s="16" t="s">
        <v>3956</v>
      </c>
      <c r="E417" s="16" t="s">
        <v>3956</v>
      </c>
      <c r="F417" s="14" t="s">
        <v>3975</v>
      </c>
      <c r="G417" s="14" t="s">
        <v>3976</v>
      </c>
      <c r="H417" s="14" t="s">
        <v>3977</v>
      </c>
      <c r="I417" s="15">
        <v>559.20000000000005</v>
      </c>
      <c r="J417" s="77"/>
      <c r="K417" s="92"/>
    </row>
    <row r="418" spans="1:11" ht="22.5" x14ac:dyDescent="0.2">
      <c r="A418" s="14" t="s">
        <v>2996</v>
      </c>
      <c r="B418" s="14" t="s">
        <v>5422</v>
      </c>
      <c r="C418" s="14" t="s">
        <v>5423</v>
      </c>
      <c r="D418" s="16" t="s">
        <v>3953</v>
      </c>
      <c r="E418" s="16" t="s">
        <v>3953</v>
      </c>
      <c r="F418" s="14" t="s">
        <v>5516</v>
      </c>
      <c r="G418" s="14" t="s">
        <v>5424</v>
      </c>
      <c r="H418" s="14" t="s">
        <v>5425</v>
      </c>
      <c r="I418" s="15">
        <v>4230</v>
      </c>
      <c r="J418" s="77"/>
      <c r="K418" s="92"/>
    </row>
    <row r="419" spans="1:11" ht="12.75" x14ac:dyDescent="0.2">
      <c r="A419" s="14" t="s">
        <v>3179</v>
      </c>
      <c r="B419" s="14" t="s">
        <v>3978</v>
      </c>
      <c r="C419" s="14" t="s">
        <v>3979</v>
      </c>
      <c r="D419" s="16" t="s">
        <v>3953</v>
      </c>
      <c r="E419" s="16" t="s">
        <v>3953</v>
      </c>
      <c r="F419" s="14" t="s">
        <v>3980</v>
      </c>
      <c r="G419" s="14" t="s">
        <v>3183</v>
      </c>
      <c r="H419" s="14" t="s">
        <v>3184</v>
      </c>
      <c r="I419" s="15">
        <v>400</v>
      </c>
      <c r="J419" s="77"/>
      <c r="K419" s="92"/>
    </row>
    <row r="420" spans="1:11" ht="22.5" x14ac:dyDescent="0.2">
      <c r="A420" s="14" t="s">
        <v>2996</v>
      </c>
      <c r="B420" s="14" t="s">
        <v>3981</v>
      </c>
      <c r="C420" s="14" t="s">
        <v>3982</v>
      </c>
      <c r="D420" s="16" t="s">
        <v>3953</v>
      </c>
      <c r="E420" s="16" t="s">
        <v>3953</v>
      </c>
      <c r="F420" s="14" t="s">
        <v>3983</v>
      </c>
      <c r="G420" s="14" t="s">
        <v>3015</v>
      </c>
      <c r="H420" s="14" t="s">
        <v>3016</v>
      </c>
      <c r="I420" s="15">
        <v>780</v>
      </c>
      <c r="J420" s="77"/>
      <c r="K420" s="92"/>
    </row>
    <row r="421" spans="1:11" ht="22.5" x14ac:dyDescent="0.2">
      <c r="A421" s="14" t="s">
        <v>2996</v>
      </c>
      <c r="B421" s="14" t="s">
        <v>3984</v>
      </c>
      <c r="C421" s="14" t="s">
        <v>3985</v>
      </c>
      <c r="D421" s="16" t="s">
        <v>3986</v>
      </c>
      <c r="E421" s="16" t="s">
        <v>3986</v>
      </c>
      <c r="F421" s="14" t="s">
        <v>3987</v>
      </c>
      <c r="G421" s="14" t="s">
        <v>3049</v>
      </c>
      <c r="H421" s="14" t="s">
        <v>3050</v>
      </c>
      <c r="I421" s="15">
        <v>17.100000000000001</v>
      </c>
      <c r="J421" s="77"/>
      <c r="K421" s="92"/>
    </row>
    <row r="422" spans="1:11" ht="22.5" x14ac:dyDescent="0.2">
      <c r="A422" s="14" t="s">
        <v>2996</v>
      </c>
      <c r="B422" s="14" t="s">
        <v>3984</v>
      </c>
      <c r="C422" s="14" t="s">
        <v>3985</v>
      </c>
      <c r="D422" s="16" t="s">
        <v>3986</v>
      </c>
      <c r="E422" s="16" t="s">
        <v>3986</v>
      </c>
      <c r="F422" s="14" t="s">
        <v>3989</v>
      </c>
      <c r="G422" s="14" t="s">
        <v>3049</v>
      </c>
      <c r="H422" s="14" t="s">
        <v>3050</v>
      </c>
      <c r="I422" s="15">
        <v>17.100000000000001</v>
      </c>
      <c r="J422" s="77"/>
      <c r="K422" s="92"/>
    </row>
    <row r="423" spans="1:11" ht="22.5" x14ac:dyDescent="0.2">
      <c r="A423" s="14" t="s">
        <v>2996</v>
      </c>
      <c r="B423" s="14" t="s">
        <v>3984</v>
      </c>
      <c r="C423" s="14" t="s">
        <v>3985</v>
      </c>
      <c r="D423" s="16" t="s">
        <v>3986</v>
      </c>
      <c r="E423" s="16" t="s">
        <v>3986</v>
      </c>
      <c r="F423" s="14" t="s">
        <v>3988</v>
      </c>
      <c r="G423" s="14" t="s">
        <v>3049</v>
      </c>
      <c r="H423" s="14" t="s">
        <v>3050</v>
      </c>
      <c r="I423" s="15">
        <v>166.3</v>
      </c>
      <c r="J423" s="77"/>
      <c r="K423" s="92"/>
    </row>
    <row r="424" spans="1:11" ht="22.5" x14ac:dyDescent="0.2">
      <c r="A424" s="14" t="s">
        <v>2996</v>
      </c>
      <c r="B424" s="14" t="s">
        <v>3990</v>
      </c>
      <c r="C424" s="14" t="s">
        <v>3991</v>
      </c>
      <c r="D424" s="16" t="s">
        <v>3953</v>
      </c>
      <c r="E424" s="16" t="s">
        <v>3953</v>
      </c>
      <c r="F424" s="14" t="s">
        <v>3992</v>
      </c>
      <c r="G424" s="14" t="s">
        <v>3044</v>
      </c>
      <c r="H424" s="14" t="s">
        <v>3045</v>
      </c>
      <c r="I424" s="15">
        <v>1775.86</v>
      </c>
      <c r="J424" s="77"/>
      <c r="K424" s="92"/>
    </row>
    <row r="425" spans="1:11" ht="22.5" x14ac:dyDescent="0.2">
      <c r="A425" s="14" t="s">
        <v>2996</v>
      </c>
      <c r="B425" s="14" t="s">
        <v>3993</v>
      </c>
      <c r="C425" s="14" t="s">
        <v>3994</v>
      </c>
      <c r="D425" s="16" t="s">
        <v>3953</v>
      </c>
      <c r="E425" s="16" t="s">
        <v>3953</v>
      </c>
      <c r="F425" s="14" t="s">
        <v>5517</v>
      </c>
      <c r="G425" s="14" t="s">
        <v>3165</v>
      </c>
      <c r="H425" s="14" t="s">
        <v>3166</v>
      </c>
      <c r="I425" s="15">
        <v>3852.1</v>
      </c>
      <c r="J425" s="77"/>
      <c r="K425" s="92"/>
    </row>
    <row r="426" spans="1:11" ht="12.75" x14ac:dyDescent="0.2">
      <c r="A426" s="14" t="s">
        <v>3686</v>
      </c>
      <c r="B426" s="14" t="s">
        <v>3995</v>
      </c>
      <c r="C426" s="14" t="s">
        <v>3996</v>
      </c>
      <c r="D426" s="16" t="s">
        <v>3997</v>
      </c>
      <c r="E426" s="16" t="s">
        <v>3997</v>
      </c>
      <c r="F426" s="14" t="s">
        <v>3998</v>
      </c>
      <c r="G426" s="14" t="s">
        <v>3689</v>
      </c>
      <c r="H426" s="14" t="s">
        <v>3690</v>
      </c>
      <c r="I426" s="15">
        <v>1320</v>
      </c>
      <c r="J426" s="77"/>
      <c r="K426" s="92"/>
    </row>
    <row r="427" spans="1:11" ht="22.5" x14ac:dyDescent="0.2">
      <c r="A427" s="14" t="s">
        <v>2996</v>
      </c>
      <c r="B427" s="14" t="s">
        <v>3999</v>
      </c>
      <c r="C427" s="14" t="s">
        <v>4000</v>
      </c>
      <c r="D427" s="16" t="s">
        <v>3997</v>
      </c>
      <c r="E427" s="16" t="s">
        <v>3997</v>
      </c>
      <c r="F427" s="14" t="s">
        <v>4001</v>
      </c>
      <c r="G427" s="14" t="s">
        <v>3386</v>
      </c>
      <c r="H427" s="14" t="s">
        <v>3387</v>
      </c>
      <c r="I427" s="15">
        <v>300</v>
      </c>
      <c r="J427" s="77"/>
      <c r="K427" s="92"/>
    </row>
    <row r="428" spans="1:11" ht="22.5" x14ac:dyDescent="0.2">
      <c r="A428" s="14" t="s">
        <v>2996</v>
      </c>
      <c r="B428" s="14" t="s">
        <v>5426</v>
      </c>
      <c r="C428" s="14" t="s">
        <v>5427</v>
      </c>
      <c r="D428" s="16" t="s">
        <v>3953</v>
      </c>
      <c r="E428" s="16" t="s">
        <v>3953</v>
      </c>
      <c r="F428" s="14" t="s">
        <v>5428</v>
      </c>
      <c r="G428" s="14" t="s">
        <v>5429</v>
      </c>
      <c r="H428" s="14" t="s">
        <v>5430</v>
      </c>
      <c r="I428" s="15">
        <v>4268.3500000000004</v>
      </c>
      <c r="J428" s="77"/>
      <c r="K428" s="92"/>
    </row>
    <row r="429" spans="1:11" ht="22.5" x14ac:dyDescent="0.2">
      <c r="A429" s="14" t="s">
        <v>2996</v>
      </c>
      <c r="B429" s="14" t="s">
        <v>5431</v>
      </c>
      <c r="C429" s="14" t="s">
        <v>5432</v>
      </c>
      <c r="D429" s="16" t="s">
        <v>4007</v>
      </c>
      <c r="E429" s="16" t="s">
        <v>4007</v>
      </c>
      <c r="F429" s="14" t="s">
        <v>5518</v>
      </c>
      <c r="G429" s="14" t="s">
        <v>4166</v>
      </c>
      <c r="H429" s="14" t="s">
        <v>4167</v>
      </c>
      <c r="I429" s="15">
        <v>4996.8999999999996</v>
      </c>
      <c r="J429" s="77"/>
      <c r="K429" s="92"/>
    </row>
    <row r="430" spans="1:11" ht="22.5" x14ac:dyDescent="0.2">
      <c r="A430" s="14" t="s">
        <v>2996</v>
      </c>
      <c r="B430" s="14" t="s">
        <v>5067</v>
      </c>
      <c r="C430" s="14" t="s">
        <v>5068</v>
      </c>
      <c r="D430" s="16" t="s">
        <v>4007</v>
      </c>
      <c r="E430" s="16" t="s">
        <v>4007</v>
      </c>
      <c r="F430" s="14" t="s">
        <v>5518</v>
      </c>
      <c r="G430" s="14" t="s">
        <v>3054</v>
      </c>
      <c r="H430" s="14" t="s">
        <v>3055</v>
      </c>
      <c r="I430" s="15">
        <v>14580</v>
      </c>
      <c r="J430" s="77"/>
      <c r="K430" s="92"/>
    </row>
    <row r="431" spans="1:11" ht="22.5" x14ac:dyDescent="0.2">
      <c r="A431" s="14" t="s">
        <v>2996</v>
      </c>
      <c r="B431" s="14" t="s">
        <v>5433</v>
      </c>
      <c r="C431" s="14" t="s">
        <v>3907</v>
      </c>
      <c r="D431" s="16" t="s">
        <v>4007</v>
      </c>
      <c r="E431" s="16" t="s">
        <v>4007</v>
      </c>
      <c r="F431" s="14" t="s">
        <v>5434</v>
      </c>
      <c r="G431" s="14" t="s">
        <v>3060</v>
      </c>
      <c r="H431" s="14" t="s">
        <v>3061</v>
      </c>
      <c r="I431" s="15">
        <v>4305</v>
      </c>
      <c r="J431" s="77"/>
      <c r="K431" s="92"/>
    </row>
    <row r="432" spans="1:11" ht="22.5" x14ac:dyDescent="0.2">
      <c r="A432" s="14" t="s">
        <v>2996</v>
      </c>
      <c r="B432" s="14" t="s">
        <v>5435</v>
      </c>
      <c r="C432" s="14" t="s">
        <v>3907</v>
      </c>
      <c r="D432" s="16" t="s">
        <v>4007</v>
      </c>
      <c r="E432" s="16" t="s">
        <v>4007</v>
      </c>
      <c r="F432" s="14" t="s">
        <v>5519</v>
      </c>
      <c r="G432" s="14" t="s">
        <v>5436</v>
      </c>
      <c r="H432" s="14" t="s">
        <v>5437</v>
      </c>
      <c r="I432" s="15">
        <v>984</v>
      </c>
      <c r="J432" s="77"/>
      <c r="K432" s="92"/>
    </row>
    <row r="433" spans="1:11" ht="22.5" x14ac:dyDescent="0.2">
      <c r="A433" s="14" t="s">
        <v>2996</v>
      </c>
      <c r="B433" s="14" t="s">
        <v>4002</v>
      </c>
      <c r="C433" s="14" t="s">
        <v>4003</v>
      </c>
      <c r="D433" s="16" t="s">
        <v>3997</v>
      </c>
      <c r="E433" s="16" t="s">
        <v>3997</v>
      </c>
      <c r="F433" s="14" t="s">
        <v>4004</v>
      </c>
      <c r="G433" s="14" t="s">
        <v>3047</v>
      </c>
      <c r="H433" s="14" t="s">
        <v>3048</v>
      </c>
      <c r="I433" s="15">
        <v>959.4</v>
      </c>
      <c r="J433" s="77"/>
      <c r="K433" s="92"/>
    </row>
    <row r="434" spans="1:11" ht="22.5" x14ac:dyDescent="0.2">
      <c r="A434" s="14" t="s">
        <v>2996</v>
      </c>
      <c r="B434" s="14" t="s">
        <v>4005</v>
      </c>
      <c r="C434" s="14" t="s">
        <v>4006</v>
      </c>
      <c r="D434" s="16" t="s">
        <v>4007</v>
      </c>
      <c r="E434" s="16" t="s">
        <v>4007</v>
      </c>
      <c r="F434" s="14" t="s">
        <v>4008</v>
      </c>
      <c r="G434" s="14" t="s">
        <v>3026</v>
      </c>
      <c r="H434" s="14" t="s">
        <v>3027</v>
      </c>
      <c r="I434" s="15">
        <v>686.34</v>
      </c>
      <c r="J434" s="77"/>
      <c r="K434" s="92"/>
    </row>
    <row r="435" spans="1:11" ht="22.5" x14ac:dyDescent="0.2">
      <c r="A435" s="14" t="s">
        <v>2996</v>
      </c>
      <c r="B435" s="14" t="s">
        <v>4009</v>
      </c>
      <c r="C435" s="14" t="s">
        <v>4010</v>
      </c>
      <c r="D435" s="16" t="s">
        <v>3997</v>
      </c>
      <c r="E435" s="16" t="s">
        <v>3997</v>
      </c>
      <c r="F435" s="14" t="s">
        <v>3028</v>
      </c>
      <c r="G435" s="14" t="s">
        <v>3026</v>
      </c>
      <c r="H435" s="14" t="s">
        <v>3027</v>
      </c>
      <c r="I435" s="15">
        <v>1107</v>
      </c>
      <c r="J435" s="77"/>
      <c r="K435" s="92"/>
    </row>
    <row r="436" spans="1:11" ht="22.5" x14ac:dyDescent="0.2">
      <c r="A436" s="14" t="s">
        <v>2996</v>
      </c>
      <c r="B436" s="14" t="s">
        <v>4011</v>
      </c>
      <c r="C436" s="14" t="s">
        <v>3720</v>
      </c>
      <c r="D436" s="16" t="s">
        <v>4007</v>
      </c>
      <c r="E436" s="16" t="s">
        <v>4007</v>
      </c>
      <c r="F436" s="14" t="s">
        <v>4012</v>
      </c>
      <c r="G436" s="14" t="s">
        <v>3022</v>
      </c>
      <c r="H436" s="14" t="s">
        <v>3023</v>
      </c>
      <c r="I436" s="15">
        <v>2059.02</v>
      </c>
      <c r="J436" s="77"/>
      <c r="K436" s="92"/>
    </row>
    <row r="437" spans="1:11" ht="22.5" x14ac:dyDescent="0.2">
      <c r="A437" s="14" t="s">
        <v>2996</v>
      </c>
      <c r="B437" s="14" t="s">
        <v>4013</v>
      </c>
      <c r="C437" s="14" t="s">
        <v>3890</v>
      </c>
      <c r="D437" s="16" t="s">
        <v>3997</v>
      </c>
      <c r="E437" s="16" t="s">
        <v>3997</v>
      </c>
      <c r="F437" s="14" t="s">
        <v>4014</v>
      </c>
      <c r="G437" s="14" t="s">
        <v>3024</v>
      </c>
      <c r="H437" s="14" t="s">
        <v>3025</v>
      </c>
      <c r="I437" s="15">
        <v>571.95000000000005</v>
      </c>
      <c r="J437" s="77"/>
      <c r="K437" s="92"/>
    </row>
    <row r="438" spans="1:11" ht="22.5" x14ac:dyDescent="0.2">
      <c r="A438" s="14" t="s">
        <v>2996</v>
      </c>
      <c r="B438" s="14" t="s">
        <v>4015</v>
      </c>
      <c r="C438" s="14" t="s">
        <v>4016</v>
      </c>
      <c r="D438" s="16" t="s">
        <v>4007</v>
      </c>
      <c r="E438" s="16" t="s">
        <v>4007</v>
      </c>
      <c r="F438" s="14" t="s">
        <v>4017</v>
      </c>
      <c r="G438" s="14" t="s">
        <v>3034</v>
      </c>
      <c r="H438" s="14" t="s">
        <v>3035</v>
      </c>
      <c r="I438" s="15">
        <v>1710</v>
      </c>
      <c r="J438" s="77"/>
      <c r="K438" s="92"/>
    </row>
    <row r="439" spans="1:11" ht="12.75" x14ac:dyDescent="0.2">
      <c r="A439" s="14" t="s">
        <v>3874</v>
      </c>
      <c r="B439" s="14" t="s">
        <v>4018</v>
      </c>
      <c r="C439" s="14" t="s">
        <v>3059</v>
      </c>
      <c r="D439" s="16" t="s">
        <v>3997</v>
      </c>
      <c r="E439" s="16" t="s">
        <v>3997</v>
      </c>
      <c r="F439" s="14" t="s">
        <v>3998</v>
      </c>
      <c r="G439" s="14" t="s">
        <v>3689</v>
      </c>
      <c r="H439" s="14" t="s">
        <v>3690</v>
      </c>
      <c r="I439" s="15">
        <v>680</v>
      </c>
      <c r="J439" s="77"/>
      <c r="K439" s="92"/>
    </row>
    <row r="440" spans="1:11" ht="22.5" x14ac:dyDescent="0.2">
      <c r="A440" s="14" t="s">
        <v>2996</v>
      </c>
      <c r="B440" s="14" t="s">
        <v>4019</v>
      </c>
      <c r="C440" s="14" t="s">
        <v>3462</v>
      </c>
      <c r="D440" s="16" t="s">
        <v>3997</v>
      </c>
      <c r="E440" s="16" t="s">
        <v>3997</v>
      </c>
      <c r="F440" s="14" t="s">
        <v>4020</v>
      </c>
      <c r="G440" s="14" t="s">
        <v>3527</v>
      </c>
      <c r="H440" s="14" t="s">
        <v>3528</v>
      </c>
      <c r="I440" s="15">
        <v>3000</v>
      </c>
      <c r="J440" s="77"/>
      <c r="K440" s="92"/>
    </row>
    <row r="441" spans="1:11" ht="22.5" x14ac:dyDescent="0.2">
      <c r="A441" s="14" t="s">
        <v>2996</v>
      </c>
      <c r="B441" s="14" t="s">
        <v>4021</v>
      </c>
      <c r="C441" s="14" t="s">
        <v>4022</v>
      </c>
      <c r="D441" s="16" t="s">
        <v>4007</v>
      </c>
      <c r="E441" s="16" t="s">
        <v>4007</v>
      </c>
      <c r="F441" s="14" t="s">
        <v>4023</v>
      </c>
      <c r="G441" s="14"/>
      <c r="H441" s="14" t="s">
        <v>4024</v>
      </c>
      <c r="I441" s="15">
        <v>4178.6899999999996</v>
      </c>
      <c r="J441" s="77"/>
      <c r="K441" s="92"/>
    </row>
    <row r="442" spans="1:11" ht="22.5" x14ac:dyDescent="0.2">
      <c r="A442" s="14" t="s">
        <v>2996</v>
      </c>
      <c r="B442" s="14" t="s">
        <v>4025</v>
      </c>
      <c r="C442" s="14" t="s">
        <v>4026</v>
      </c>
      <c r="D442" s="16" t="s">
        <v>3997</v>
      </c>
      <c r="E442" s="16" t="s">
        <v>3997</v>
      </c>
      <c r="F442" s="14" t="s">
        <v>4027</v>
      </c>
      <c r="G442" s="14" t="s">
        <v>4028</v>
      </c>
      <c r="H442" s="14" t="s">
        <v>4029</v>
      </c>
      <c r="I442" s="15">
        <v>617.91999999999996</v>
      </c>
      <c r="J442" s="77"/>
      <c r="K442" s="92"/>
    </row>
    <row r="443" spans="1:11" ht="12.75" x14ac:dyDescent="0.2">
      <c r="A443" s="14" t="s">
        <v>3051</v>
      </c>
      <c r="B443" s="14" t="s">
        <v>4025</v>
      </c>
      <c r="C443" s="14" t="s">
        <v>4026</v>
      </c>
      <c r="D443" s="16" t="s">
        <v>3997</v>
      </c>
      <c r="E443" s="16" t="s">
        <v>3997</v>
      </c>
      <c r="F443" s="14" t="s">
        <v>4027</v>
      </c>
      <c r="G443" s="14" t="s">
        <v>4028</v>
      </c>
      <c r="H443" s="14" t="s">
        <v>4029</v>
      </c>
      <c r="I443" s="15">
        <v>175</v>
      </c>
      <c r="J443" s="77"/>
      <c r="K443" s="92"/>
    </row>
    <row r="444" spans="1:11" ht="22.5" x14ac:dyDescent="0.2">
      <c r="A444" s="14" t="s">
        <v>2996</v>
      </c>
      <c r="B444" s="14" t="s">
        <v>4030</v>
      </c>
      <c r="C444" s="14" t="s">
        <v>4031</v>
      </c>
      <c r="D444" s="16" t="s">
        <v>3997</v>
      </c>
      <c r="E444" s="16" t="s">
        <v>3997</v>
      </c>
      <c r="F444" s="14" t="s">
        <v>4032</v>
      </c>
      <c r="G444" s="14" t="s">
        <v>3963</v>
      </c>
      <c r="H444" s="14" t="s">
        <v>3964</v>
      </c>
      <c r="I444" s="15">
        <v>123</v>
      </c>
      <c r="J444" s="77"/>
      <c r="K444" s="92"/>
    </row>
    <row r="445" spans="1:11" ht="12.75" x14ac:dyDescent="0.2">
      <c r="A445" s="14" t="s">
        <v>3051</v>
      </c>
      <c r="B445" s="14" t="s">
        <v>4033</v>
      </c>
      <c r="C445" s="14" t="s">
        <v>4034</v>
      </c>
      <c r="D445" s="16" t="s">
        <v>4007</v>
      </c>
      <c r="E445" s="16" t="s">
        <v>4007</v>
      </c>
      <c r="F445" s="14" t="s">
        <v>4035</v>
      </c>
      <c r="G445" s="14" t="s">
        <v>611</v>
      </c>
      <c r="H445" s="14" t="s">
        <v>612</v>
      </c>
      <c r="I445" s="15">
        <v>100</v>
      </c>
      <c r="J445" s="77"/>
      <c r="K445" s="92"/>
    </row>
    <row r="446" spans="1:11" ht="22.5" x14ac:dyDescent="0.2">
      <c r="A446" s="14" t="s">
        <v>2996</v>
      </c>
      <c r="B446" s="14" t="s">
        <v>4036</v>
      </c>
      <c r="C446" s="14" t="s">
        <v>4037</v>
      </c>
      <c r="D446" s="16" t="s">
        <v>3997</v>
      </c>
      <c r="E446" s="16" t="s">
        <v>3997</v>
      </c>
      <c r="F446" s="14" t="s">
        <v>4038</v>
      </c>
      <c r="G446" s="14" t="s">
        <v>3039</v>
      </c>
      <c r="H446" s="14" t="s">
        <v>3040</v>
      </c>
      <c r="I446" s="15">
        <v>7700.66</v>
      </c>
      <c r="J446" s="77"/>
      <c r="K446" s="92"/>
    </row>
    <row r="447" spans="1:11" ht="22.5" x14ac:dyDescent="0.2">
      <c r="A447" s="14" t="s">
        <v>3179</v>
      </c>
      <c r="B447" s="14" t="s">
        <v>4039</v>
      </c>
      <c r="C447" s="14" t="s">
        <v>3203</v>
      </c>
      <c r="D447" s="16" t="s">
        <v>3997</v>
      </c>
      <c r="E447" s="16" t="s">
        <v>3997</v>
      </c>
      <c r="F447" s="14" t="s">
        <v>4040</v>
      </c>
      <c r="G447" s="14" t="s">
        <v>3206</v>
      </c>
      <c r="H447" s="14" t="s">
        <v>3207</v>
      </c>
      <c r="I447" s="15">
        <v>16.8</v>
      </c>
      <c r="J447" s="77"/>
      <c r="K447" s="92"/>
    </row>
    <row r="448" spans="1:11" ht="22.5" x14ac:dyDescent="0.2">
      <c r="A448" s="14" t="s">
        <v>4901</v>
      </c>
      <c r="B448" s="14" t="s">
        <v>4039</v>
      </c>
      <c r="C448" s="14" t="s">
        <v>3203</v>
      </c>
      <c r="D448" s="16" t="s">
        <v>3997</v>
      </c>
      <c r="E448" s="16" t="s">
        <v>3997</v>
      </c>
      <c r="F448" s="14" t="s">
        <v>4040</v>
      </c>
      <c r="G448" s="14" t="s">
        <v>3206</v>
      </c>
      <c r="H448" s="14" t="s">
        <v>3207</v>
      </c>
      <c r="I448" s="15">
        <v>21.6</v>
      </c>
      <c r="J448" s="77"/>
      <c r="K448" s="92"/>
    </row>
    <row r="449" spans="1:11" ht="22.5" x14ac:dyDescent="0.2">
      <c r="A449" s="14" t="s">
        <v>3111</v>
      </c>
      <c r="B449" s="14" t="s">
        <v>4039</v>
      </c>
      <c r="C449" s="14" t="s">
        <v>3203</v>
      </c>
      <c r="D449" s="16" t="s">
        <v>3997</v>
      </c>
      <c r="E449" s="16" t="s">
        <v>3997</v>
      </c>
      <c r="F449" s="14" t="s">
        <v>4040</v>
      </c>
      <c r="G449" s="14" t="s">
        <v>3206</v>
      </c>
      <c r="H449" s="14" t="s">
        <v>3207</v>
      </c>
      <c r="I449" s="15">
        <v>25.2</v>
      </c>
      <c r="J449" s="77"/>
      <c r="K449" s="92"/>
    </row>
    <row r="450" spans="1:11" ht="22.5" x14ac:dyDescent="0.2">
      <c r="A450" s="14" t="s">
        <v>2996</v>
      </c>
      <c r="B450" s="14" t="s">
        <v>5438</v>
      </c>
      <c r="C450" s="14" t="s">
        <v>5439</v>
      </c>
      <c r="D450" s="16" t="s">
        <v>3997</v>
      </c>
      <c r="E450" s="16" t="s">
        <v>3997</v>
      </c>
      <c r="F450" s="14" t="s">
        <v>5520</v>
      </c>
      <c r="G450" s="14" t="s">
        <v>5440</v>
      </c>
      <c r="H450" s="14" t="s">
        <v>5441</v>
      </c>
      <c r="I450" s="15">
        <v>10450</v>
      </c>
      <c r="J450" s="77"/>
      <c r="K450" s="92"/>
    </row>
    <row r="451" spans="1:11" ht="22.5" x14ac:dyDescent="0.2">
      <c r="A451" s="14" t="s">
        <v>2996</v>
      </c>
      <c r="B451" s="14" t="s">
        <v>5442</v>
      </c>
      <c r="C451" s="14" t="s">
        <v>5443</v>
      </c>
      <c r="D451" s="16" t="s">
        <v>3997</v>
      </c>
      <c r="E451" s="16" t="s">
        <v>3997</v>
      </c>
      <c r="F451" s="14" t="s">
        <v>5444</v>
      </c>
      <c r="G451" s="14" t="s">
        <v>3255</v>
      </c>
      <c r="H451" s="14" t="s">
        <v>3256</v>
      </c>
      <c r="I451" s="15">
        <v>26750.26</v>
      </c>
      <c r="J451" s="77"/>
      <c r="K451" s="92"/>
    </row>
    <row r="452" spans="1:11" ht="22.5" x14ac:dyDescent="0.2">
      <c r="A452" s="14" t="s">
        <v>2996</v>
      </c>
      <c r="B452" s="14" t="s">
        <v>4042</v>
      </c>
      <c r="C452" s="14" t="s">
        <v>4043</v>
      </c>
      <c r="D452" s="16" t="s">
        <v>3997</v>
      </c>
      <c r="E452" s="16" t="s">
        <v>3997</v>
      </c>
      <c r="F452" s="14" t="s">
        <v>5069</v>
      </c>
      <c r="G452" s="14" t="s">
        <v>3255</v>
      </c>
      <c r="H452" s="14" t="s">
        <v>3256</v>
      </c>
      <c r="I452" s="15">
        <v>3136.5</v>
      </c>
      <c r="J452" s="77"/>
      <c r="K452" s="92"/>
    </row>
    <row r="453" spans="1:11" ht="22.5" x14ac:dyDescent="0.2">
      <c r="A453" s="14" t="s">
        <v>2996</v>
      </c>
      <c r="B453" s="14" t="s">
        <v>4044</v>
      </c>
      <c r="C453" s="14" t="s">
        <v>4045</v>
      </c>
      <c r="D453" s="16" t="s">
        <v>4046</v>
      </c>
      <c r="E453" s="16" t="s">
        <v>4046</v>
      </c>
      <c r="F453" s="14" t="s">
        <v>4047</v>
      </c>
      <c r="G453" s="14" t="s">
        <v>4048</v>
      </c>
      <c r="H453" s="14" t="s">
        <v>4049</v>
      </c>
      <c r="I453" s="15">
        <v>159.9</v>
      </c>
      <c r="J453" s="77"/>
      <c r="K453" s="92"/>
    </row>
    <row r="454" spans="1:11" ht="12.75" x14ac:dyDescent="0.2">
      <c r="A454" s="14" t="s">
        <v>5045</v>
      </c>
      <c r="B454" s="14" t="s">
        <v>4050</v>
      </c>
      <c r="C454" s="14" t="s">
        <v>4051</v>
      </c>
      <c r="D454" s="16" t="s">
        <v>4052</v>
      </c>
      <c r="E454" s="16" t="s">
        <v>4052</v>
      </c>
      <c r="F454" s="14" t="s">
        <v>4053</v>
      </c>
      <c r="G454" s="14" t="s">
        <v>3015</v>
      </c>
      <c r="H454" s="14" t="s">
        <v>3016</v>
      </c>
      <c r="I454" s="15">
        <v>810</v>
      </c>
      <c r="J454" s="77"/>
      <c r="K454" s="92"/>
    </row>
    <row r="455" spans="1:11" ht="22.5" x14ac:dyDescent="0.2">
      <c r="A455" s="14" t="s">
        <v>2996</v>
      </c>
      <c r="B455" s="14" t="s">
        <v>4054</v>
      </c>
      <c r="C455" s="14" t="s">
        <v>4055</v>
      </c>
      <c r="D455" s="16" t="s">
        <v>4046</v>
      </c>
      <c r="E455" s="16" t="s">
        <v>4046</v>
      </c>
      <c r="F455" s="14" t="s">
        <v>4047</v>
      </c>
      <c r="G455" s="14" t="s">
        <v>4048</v>
      </c>
      <c r="H455" s="14" t="s">
        <v>4049</v>
      </c>
      <c r="I455" s="15">
        <v>2164.8000000000002</v>
      </c>
      <c r="J455" s="77"/>
      <c r="K455" s="92"/>
    </row>
    <row r="456" spans="1:11" ht="22.5" x14ac:dyDescent="0.2">
      <c r="A456" s="14" t="s">
        <v>2996</v>
      </c>
      <c r="B456" s="14" t="s">
        <v>4056</v>
      </c>
      <c r="C456" s="14" t="s">
        <v>4057</v>
      </c>
      <c r="D456" s="16" t="s">
        <v>4046</v>
      </c>
      <c r="E456" s="16" t="s">
        <v>4046</v>
      </c>
      <c r="F456" s="14" t="s">
        <v>4047</v>
      </c>
      <c r="G456" s="14" t="s">
        <v>4048</v>
      </c>
      <c r="H456" s="14" t="s">
        <v>4049</v>
      </c>
      <c r="I456" s="15">
        <v>971.09</v>
      </c>
      <c r="J456" s="77"/>
      <c r="K456" s="92"/>
    </row>
    <row r="457" spans="1:11" ht="22.5" x14ac:dyDescent="0.2">
      <c r="A457" s="14" t="s">
        <v>2996</v>
      </c>
      <c r="B457" s="14" t="s">
        <v>4058</v>
      </c>
      <c r="C457" s="14" t="s">
        <v>4059</v>
      </c>
      <c r="D457" s="16" t="s">
        <v>3997</v>
      </c>
      <c r="E457" s="16" t="s">
        <v>3997</v>
      </c>
      <c r="F457" s="14" t="s">
        <v>4060</v>
      </c>
      <c r="G457" s="14" t="s">
        <v>3085</v>
      </c>
      <c r="H457" s="14" t="s">
        <v>3086</v>
      </c>
      <c r="I457" s="15">
        <v>446</v>
      </c>
      <c r="J457" s="77"/>
      <c r="K457" s="92"/>
    </row>
    <row r="458" spans="1:11" ht="22.5" x14ac:dyDescent="0.2">
      <c r="A458" s="14" t="s">
        <v>2996</v>
      </c>
      <c r="B458" s="14" t="s">
        <v>4061</v>
      </c>
      <c r="C458" s="14" t="s">
        <v>4062</v>
      </c>
      <c r="D458" s="16" t="s">
        <v>4052</v>
      </c>
      <c r="E458" s="16" t="s">
        <v>4052</v>
      </c>
      <c r="F458" s="14" t="s">
        <v>4063</v>
      </c>
      <c r="G458" s="14" t="s">
        <v>4064</v>
      </c>
      <c r="H458" s="14" t="s">
        <v>4065</v>
      </c>
      <c r="I458" s="15">
        <v>177.12</v>
      </c>
      <c r="J458" s="77"/>
      <c r="K458" s="92"/>
    </row>
    <row r="459" spans="1:11" ht="22.5" x14ac:dyDescent="0.2">
      <c r="A459" s="14" t="s">
        <v>2996</v>
      </c>
      <c r="B459" s="14" t="s">
        <v>4066</v>
      </c>
      <c r="C459" s="14" t="s">
        <v>4067</v>
      </c>
      <c r="D459" s="16" t="s">
        <v>4052</v>
      </c>
      <c r="E459" s="16" t="s">
        <v>4052</v>
      </c>
      <c r="F459" s="14" t="s">
        <v>4068</v>
      </c>
      <c r="G459" s="14" t="s">
        <v>3044</v>
      </c>
      <c r="H459" s="14" t="s">
        <v>3045</v>
      </c>
      <c r="I459" s="15">
        <v>222.28</v>
      </c>
      <c r="J459" s="77"/>
      <c r="K459" s="92"/>
    </row>
    <row r="460" spans="1:11" ht="22.5" x14ac:dyDescent="0.2">
      <c r="A460" s="14" t="s">
        <v>2996</v>
      </c>
      <c r="B460" s="14" t="s">
        <v>4069</v>
      </c>
      <c r="C460" s="14" t="s">
        <v>3996</v>
      </c>
      <c r="D460" s="16" t="s">
        <v>3997</v>
      </c>
      <c r="E460" s="16" t="s">
        <v>3997</v>
      </c>
      <c r="F460" s="14" t="s">
        <v>5522</v>
      </c>
      <c r="G460" s="14" t="s">
        <v>4070</v>
      </c>
      <c r="H460" s="14" t="s">
        <v>4071</v>
      </c>
      <c r="I460" s="15">
        <v>1882</v>
      </c>
      <c r="J460" s="77"/>
      <c r="K460" s="92"/>
    </row>
    <row r="461" spans="1:11" ht="22.5" x14ac:dyDescent="0.2">
      <c r="A461" s="14" t="s">
        <v>2996</v>
      </c>
      <c r="B461" s="14" t="s">
        <v>5445</v>
      </c>
      <c r="C461" s="14" t="s">
        <v>5446</v>
      </c>
      <c r="D461" s="16" t="s">
        <v>5447</v>
      </c>
      <c r="E461" s="16" t="s">
        <v>5447</v>
      </c>
      <c r="F461" s="14" t="s">
        <v>5521</v>
      </c>
      <c r="G461" s="14" t="s">
        <v>5448</v>
      </c>
      <c r="H461" s="14" t="s">
        <v>5449</v>
      </c>
      <c r="I461" s="15">
        <v>1845</v>
      </c>
      <c r="J461" s="77"/>
      <c r="K461" s="92"/>
    </row>
    <row r="462" spans="1:11" ht="22.5" x14ac:dyDescent="0.2">
      <c r="A462" s="14" t="s">
        <v>2996</v>
      </c>
      <c r="B462" s="14" t="s">
        <v>5450</v>
      </c>
      <c r="C462" s="14" t="s">
        <v>5451</v>
      </c>
      <c r="D462" s="16" t="s">
        <v>5447</v>
      </c>
      <c r="E462" s="16" t="s">
        <v>5447</v>
      </c>
      <c r="F462" s="14" t="s">
        <v>5523</v>
      </c>
      <c r="G462" s="14" t="s">
        <v>5452</v>
      </c>
      <c r="H462" s="14" t="s">
        <v>5453</v>
      </c>
      <c r="I462" s="15">
        <v>397</v>
      </c>
      <c r="J462" s="77"/>
      <c r="K462" s="92"/>
    </row>
    <row r="463" spans="1:11" ht="12.75" x14ac:dyDescent="0.2">
      <c r="A463" s="14" t="s">
        <v>3179</v>
      </c>
      <c r="B463" s="14" t="s">
        <v>4072</v>
      </c>
      <c r="C463" s="14" t="s">
        <v>4073</v>
      </c>
      <c r="D463" s="16" t="s">
        <v>4052</v>
      </c>
      <c r="E463" s="16" t="s">
        <v>4052</v>
      </c>
      <c r="F463" s="14" t="s">
        <v>4074</v>
      </c>
      <c r="G463" s="14" t="s">
        <v>3425</v>
      </c>
      <c r="H463" s="14" t="s">
        <v>3426</v>
      </c>
      <c r="I463" s="15">
        <v>1750</v>
      </c>
      <c r="J463" s="77"/>
      <c r="K463" s="92"/>
    </row>
    <row r="464" spans="1:11" ht="22.5" x14ac:dyDescent="0.2">
      <c r="A464" s="14" t="s">
        <v>2996</v>
      </c>
      <c r="B464" s="14" t="s">
        <v>4075</v>
      </c>
      <c r="C464" s="14" t="s">
        <v>4076</v>
      </c>
      <c r="D464" s="16" t="s">
        <v>4077</v>
      </c>
      <c r="E464" s="16" t="s">
        <v>4077</v>
      </c>
      <c r="F464" s="14" t="s">
        <v>4078</v>
      </c>
      <c r="G464" s="14" t="s">
        <v>3068</v>
      </c>
      <c r="H464" s="14" t="s">
        <v>3069</v>
      </c>
      <c r="I464" s="15">
        <v>159.12</v>
      </c>
      <c r="J464" s="77"/>
      <c r="K464" s="92"/>
    </row>
    <row r="465" spans="1:11" ht="33.75" x14ac:dyDescent="0.2">
      <c r="A465" s="14" t="s">
        <v>4901</v>
      </c>
      <c r="B465" s="14" t="s">
        <v>4079</v>
      </c>
      <c r="C465" s="14" t="s">
        <v>4080</v>
      </c>
      <c r="D465" s="16" t="s">
        <v>4081</v>
      </c>
      <c r="E465" s="16" t="s">
        <v>4081</v>
      </c>
      <c r="F465" s="14" t="s">
        <v>5524</v>
      </c>
      <c r="G465" s="14" t="s">
        <v>3165</v>
      </c>
      <c r="H465" s="14" t="s">
        <v>3166</v>
      </c>
      <c r="I465" s="15">
        <v>850.44</v>
      </c>
      <c r="J465" s="77"/>
      <c r="K465" s="92"/>
    </row>
    <row r="466" spans="1:11" ht="33.75" x14ac:dyDescent="0.2">
      <c r="A466" s="14" t="s">
        <v>3111</v>
      </c>
      <c r="B466" s="14" t="s">
        <v>4079</v>
      </c>
      <c r="C466" s="14" t="s">
        <v>4080</v>
      </c>
      <c r="D466" s="16" t="s">
        <v>4081</v>
      </c>
      <c r="E466" s="16" t="s">
        <v>4081</v>
      </c>
      <c r="F466" s="14" t="s">
        <v>5524</v>
      </c>
      <c r="G466" s="14" t="s">
        <v>3165</v>
      </c>
      <c r="H466" s="14" t="s">
        <v>3166</v>
      </c>
      <c r="I466" s="15">
        <v>1700.88</v>
      </c>
      <c r="J466" s="77"/>
      <c r="K466" s="92"/>
    </row>
    <row r="467" spans="1:11" ht="33.75" x14ac:dyDescent="0.2">
      <c r="A467" s="14" t="s">
        <v>2996</v>
      </c>
      <c r="B467" s="14" t="s">
        <v>4079</v>
      </c>
      <c r="C467" s="14" t="s">
        <v>4080</v>
      </c>
      <c r="D467" s="16" t="s">
        <v>4081</v>
      </c>
      <c r="E467" s="16" t="s">
        <v>4081</v>
      </c>
      <c r="F467" s="14" t="s">
        <v>5524</v>
      </c>
      <c r="G467" s="14" t="s">
        <v>3165</v>
      </c>
      <c r="H467" s="14" t="s">
        <v>3166</v>
      </c>
      <c r="I467" s="15">
        <v>1450.88</v>
      </c>
      <c r="J467" s="77"/>
      <c r="K467" s="92"/>
    </row>
    <row r="468" spans="1:11" ht="33.75" x14ac:dyDescent="0.2">
      <c r="A468" s="14" t="s">
        <v>2996</v>
      </c>
      <c r="B468" s="14" t="s">
        <v>4079</v>
      </c>
      <c r="C468" s="14" t="s">
        <v>4080</v>
      </c>
      <c r="D468" s="16" t="s">
        <v>4081</v>
      </c>
      <c r="E468" s="16" t="s">
        <v>4081</v>
      </c>
      <c r="F468" s="14" t="s">
        <v>5524</v>
      </c>
      <c r="G468" s="14" t="s">
        <v>3165</v>
      </c>
      <c r="H468" s="14" t="s">
        <v>3166</v>
      </c>
      <c r="I468" s="15">
        <v>250</v>
      </c>
      <c r="J468" s="77"/>
      <c r="K468" s="92"/>
    </row>
    <row r="469" spans="1:11" ht="33.75" x14ac:dyDescent="0.2">
      <c r="A469" s="14" t="s">
        <v>2996</v>
      </c>
      <c r="B469" s="14" t="s">
        <v>4079</v>
      </c>
      <c r="C469" s="14" t="s">
        <v>4080</v>
      </c>
      <c r="D469" s="16" t="s">
        <v>4081</v>
      </c>
      <c r="E469" s="16" t="s">
        <v>4081</v>
      </c>
      <c r="F469" s="14" t="s">
        <v>5524</v>
      </c>
      <c r="G469" s="14" t="s">
        <v>3165</v>
      </c>
      <c r="H469" s="14" t="s">
        <v>3166</v>
      </c>
      <c r="I469" s="15">
        <v>600.44000000000005</v>
      </c>
      <c r="J469" s="77"/>
      <c r="K469" s="92"/>
    </row>
    <row r="470" spans="1:11" ht="33.75" x14ac:dyDescent="0.2">
      <c r="A470" s="14" t="s">
        <v>3111</v>
      </c>
      <c r="B470" s="14" t="s">
        <v>4082</v>
      </c>
      <c r="C470" s="14" t="s">
        <v>4083</v>
      </c>
      <c r="D470" s="16" t="s">
        <v>4081</v>
      </c>
      <c r="E470" s="16" t="s">
        <v>4081</v>
      </c>
      <c r="F470" s="14" t="s">
        <v>5525</v>
      </c>
      <c r="G470" s="14" t="s">
        <v>3165</v>
      </c>
      <c r="H470" s="14" t="s">
        <v>3166</v>
      </c>
      <c r="I470" s="15">
        <v>2494.54</v>
      </c>
      <c r="J470" s="77"/>
      <c r="K470" s="92"/>
    </row>
    <row r="471" spans="1:11" ht="22.5" x14ac:dyDescent="0.2">
      <c r="A471" s="14" t="s">
        <v>2996</v>
      </c>
      <c r="B471" s="14" t="s">
        <v>4084</v>
      </c>
      <c r="C471" s="14" t="s">
        <v>4085</v>
      </c>
      <c r="D471" s="16" t="s">
        <v>4081</v>
      </c>
      <c r="E471" s="16" t="s">
        <v>4081</v>
      </c>
      <c r="F471" s="14" t="s">
        <v>5526</v>
      </c>
      <c r="G471" s="14" t="s">
        <v>4086</v>
      </c>
      <c r="H471" s="14" t="s">
        <v>4087</v>
      </c>
      <c r="I471" s="15">
        <v>906</v>
      </c>
      <c r="J471" s="77"/>
      <c r="K471" s="92"/>
    </row>
    <row r="472" spans="1:11" ht="22.5" x14ac:dyDescent="0.2">
      <c r="A472" s="14" t="s">
        <v>2996</v>
      </c>
      <c r="B472" s="14" t="s">
        <v>4088</v>
      </c>
      <c r="C472" s="14" t="s">
        <v>4089</v>
      </c>
      <c r="D472" s="16" t="s">
        <v>4081</v>
      </c>
      <c r="E472" s="16" t="s">
        <v>4081</v>
      </c>
      <c r="F472" s="14" t="s">
        <v>5527</v>
      </c>
      <c r="G472" s="14" t="s">
        <v>3165</v>
      </c>
      <c r="H472" s="14" t="s">
        <v>3166</v>
      </c>
      <c r="I472" s="15">
        <v>6471.36</v>
      </c>
      <c r="J472" s="77"/>
      <c r="K472" s="92"/>
    </row>
    <row r="473" spans="1:11" ht="22.5" x14ac:dyDescent="0.2">
      <c r="A473" s="14" t="s">
        <v>2996</v>
      </c>
      <c r="B473" s="14" t="s">
        <v>4090</v>
      </c>
      <c r="C473" s="14" t="s">
        <v>4091</v>
      </c>
      <c r="D473" s="16" t="s">
        <v>4081</v>
      </c>
      <c r="E473" s="16" t="s">
        <v>4081</v>
      </c>
      <c r="F473" s="14" t="s">
        <v>4092</v>
      </c>
      <c r="G473" s="14" t="s">
        <v>3049</v>
      </c>
      <c r="H473" s="14" t="s">
        <v>3050</v>
      </c>
      <c r="I473" s="15">
        <v>29.52</v>
      </c>
      <c r="J473" s="77"/>
      <c r="K473" s="92"/>
    </row>
    <row r="474" spans="1:11" ht="22.5" x14ac:dyDescent="0.2">
      <c r="A474" s="14" t="s">
        <v>2996</v>
      </c>
      <c r="B474" s="14" t="s">
        <v>4093</v>
      </c>
      <c r="C474" s="14" t="s">
        <v>4094</v>
      </c>
      <c r="D474" s="16" t="s">
        <v>4095</v>
      </c>
      <c r="E474" s="16" t="s">
        <v>4095</v>
      </c>
      <c r="F474" s="14" t="s">
        <v>4096</v>
      </c>
      <c r="G474" s="14" t="s">
        <v>4097</v>
      </c>
      <c r="H474" s="14" t="s">
        <v>4098</v>
      </c>
      <c r="I474" s="15">
        <v>3875.73</v>
      </c>
      <c r="J474" s="77"/>
      <c r="K474" s="92"/>
    </row>
    <row r="475" spans="1:11" ht="22.5" x14ac:dyDescent="0.2">
      <c r="A475" s="14" t="s">
        <v>2996</v>
      </c>
      <c r="B475" s="14" t="s">
        <v>4099</v>
      </c>
      <c r="C475" s="14" t="s">
        <v>4100</v>
      </c>
      <c r="D475" s="16" t="s">
        <v>4101</v>
      </c>
      <c r="E475" s="16" t="s">
        <v>4101</v>
      </c>
      <c r="F475" s="14" t="s">
        <v>5528</v>
      </c>
      <c r="G475" s="14" t="s">
        <v>3017</v>
      </c>
      <c r="H475" s="14" t="s">
        <v>3018</v>
      </c>
      <c r="I475" s="15">
        <v>4.8</v>
      </c>
      <c r="J475" s="77"/>
      <c r="K475" s="92"/>
    </row>
    <row r="476" spans="1:11" ht="12.75" x14ac:dyDescent="0.2">
      <c r="A476" s="14" t="s">
        <v>3686</v>
      </c>
      <c r="B476" s="14" t="s">
        <v>4102</v>
      </c>
      <c r="C476" s="14" t="s">
        <v>3422</v>
      </c>
      <c r="D476" s="16" t="s">
        <v>4103</v>
      </c>
      <c r="E476" s="16" t="s">
        <v>4103</v>
      </c>
      <c r="F476" s="14" t="s">
        <v>4104</v>
      </c>
      <c r="G476" s="14"/>
      <c r="H476" s="14" t="s">
        <v>4105</v>
      </c>
      <c r="I476" s="15">
        <v>1620</v>
      </c>
      <c r="J476" s="77"/>
      <c r="K476" s="92"/>
    </row>
    <row r="477" spans="1:11" ht="12.75" x14ac:dyDescent="0.2">
      <c r="A477" s="14" t="s">
        <v>3686</v>
      </c>
      <c r="B477" s="14" t="s">
        <v>4106</v>
      </c>
      <c r="C477" s="14" t="s">
        <v>3428</v>
      </c>
      <c r="D477" s="16" t="s">
        <v>4103</v>
      </c>
      <c r="E477" s="16" t="s">
        <v>4103</v>
      </c>
      <c r="F477" s="14" t="s">
        <v>4107</v>
      </c>
      <c r="G477" s="14"/>
      <c r="H477" s="14" t="s">
        <v>4105</v>
      </c>
      <c r="I477" s="15">
        <v>1215</v>
      </c>
      <c r="J477" s="77"/>
      <c r="K477" s="92"/>
    </row>
    <row r="478" spans="1:11" ht="12.75" x14ac:dyDescent="0.2">
      <c r="A478" s="14" t="s">
        <v>3686</v>
      </c>
      <c r="B478" s="14" t="s">
        <v>4108</v>
      </c>
      <c r="C478" s="14" t="s">
        <v>4109</v>
      </c>
      <c r="D478" s="16" t="s">
        <v>4103</v>
      </c>
      <c r="E478" s="16" t="s">
        <v>4103</v>
      </c>
      <c r="F478" s="14" t="s">
        <v>4110</v>
      </c>
      <c r="G478" s="14"/>
      <c r="H478" s="14" t="s">
        <v>4105</v>
      </c>
      <c r="I478" s="15">
        <v>630</v>
      </c>
      <c r="J478" s="77"/>
      <c r="K478" s="92"/>
    </row>
    <row r="479" spans="1:11" ht="12.75" x14ac:dyDescent="0.2">
      <c r="A479" s="14" t="s">
        <v>4901</v>
      </c>
      <c r="B479" s="14" t="s">
        <v>4111</v>
      </c>
      <c r="C479" s="14" t="s">
        <v>4112</v>
      </c>
      <c r="D479" s="16" t="s">
        <v>4103</v>
      </c>
      <c r="E479" s="16" t="s">
        <v>4103</v>
      </c>
      <c r="F479" s="14" t="s">
        <v>4074</v>
      </c>
      <c r="G479" s="14" t="s">
        <v>3425</v>
      </c>
      <c r="H479" s="14" t="s">
        <v>3426</v>
      </c>
      <c r="I479" s="15">
        <v>203.68</v>
      </c>
      <c r="J479" s="77"/>
      <c r="K479" s="92"/>
    </row>
    <row r="480" spans="1:11" ht="22.5" x14ac:dyDescent="0.2">
      <c r="A480" s="14" t="s">
        <v>2996</v>
      </c>
      <c r="B480" s="14" t="s">
        <v>4111</v>
      </c>
      <c r="C480" s="14" t="s">
        <v>4112</v>
      </c>
      <c r="D480" s="16" t="s">
        <v>4103</v>
      </c>
      <c r="E480" s="16" t="s">
        <v>4103</v>
      </c>
      <c r="F480" s="14" t="s">
        <v>5529</v>
      </c>
      <c r="G480" s="14" t="s">
        <v>3425</v>
      </c>
      <c r="H480" s="14" t="s">
        <v>3426</v>
      </c>
      <c r="I480" s="15">
        <v>846.32</v>
      </c>
      <c r="J480" s="77"/>
      <c r="K480" s="92"/>
    </row>
    <row r="481" spans="1:11" ht="22.5" x14ac:dyDescent="0.2">
      <c r="A481" s="14" t="s">
        <v>5045</v>
      </c>
      <c r="B481" s="14" t="s">
        <v>4113</v>
      </c>
      <c r="C481" s="14" t="s">
        <v>4114</v>
      </c>
      <c r="D481" s="16" t="s">
        <v>4103</v>
      </c>
      <c r="E481" s="16" t="s">
        <v>4103</v>
      </c>
      <c r="F481" s="14" t="s">
        <v>5530</v>
      </c>
      <c r="G481" s="14" t="s">
        <v>611</v>
      </c>
      <c r="H481" s="14" t="s">
        <v>612</v>
      </c>
      <c r="I481" s="15">
        <v>3480</v>
      </c>
      <c r="J481" s="77"/>
      <c r="K481" s="92"/>
    </row>
    <row r="482" spans="1:11" ht="22.5" x14ac:dyDescent="0.2">
      <c r="A482" s="14" t="s">
        <v>2996</v>
      </c>
      <c r="B482" s="14" t="s">
        <v>4115</v>
      </c>
      <c r="C482" s="14" t="s">
        <v>4116</v>
      </c>
      <c r="D482" s="16" t="s">
        <v>4103</v>
      </c>
      <c r="E482" s="16" t="s">
        <v>4103</v>
      </c>
      <c r="F482" s="14" t="s">
        <v>4117</v>
      </c>
      <c r="G482" s="14" t="s">
        <v>3047</v>
      </c>
      <c r="H482" s="14" t="s">
        <v>3048</v>
      </c>
      <c r="I482" s="15">
        <v>88.56</v>
      </c>
      <c r="J482" s="77"/>
      <c r="K482" s="92"/>
    </row>
    <row r="483" spans="1:11" ht="22.5" x14ac:dyDescent="0.2">
      <c r="A483" s="14" t="s">
        <v>2996</v>
      </c>
      <c r="B483" s="14" t="s">
        <v>4118</v>
      </c>
      <c r="C483" s="14" t="s">
        <v>4119</v>
      </c>
      <c r="D483" s="16" t="s">
        <v>4103</v>
      </c>
      <c r="E483" s="16" t="s">
        <v>4103</v>
      </c>
      <c r="F483" s="14" t="s">
        <v>5531</v>
      </c>
      <c r="G483" s="14" t="s">
        <v>3081</v>
      </c>
      <c r="H483" s="14" t="s">
        <v>3082</v>
      </c>
      <c r="I483" s="15">
        <v>984</v>
      </c>
      <c r="J483" s="77"/>
      <c r="K483" s="92"/>
    </row>
    <row r="484" spans="1:11" ht="22.5" x14ac:dyDescent="0.2">
      <c r="A484" s="14" t="s">
        <v>2996</v>
      </c>
      <c r="B484" s="14" t="s">
        <v>4120</v>
      </c>
      <c r="C484" s="14" t="s">
        <v>4121</v>
      </c>
      <c r="D484" s="16" t="s">
        <v>4122</v>
      </c>
      <c r="E484" s="16" t="s">
        <v>4122</v>
      </c>
      <c r="F484" s="14" t="s">
        <v>5532</v>
      </c>
      <c r="G484" s="14" t="s">
        <v>3004</v>
      </c>
      <c r="H484" s="14" t="s">
        <v>3005</v>
      </c>
      <c r="I484" s="15">
        <v>691.28</v>
      </c>
      <c r="J484" s="77"/>
      <c r="K484" s="92"/>
    </row>
    <row r="485" spans="1:11" ht="12.75" x14ac:dyDescent="0.2">
      <c r="A485" s="14" t="s">
        <v>4901</v>
      </c>
      <c r="B485" s="14" t="s">
        <v>4123</v>
      </c>
      <c r="C485" s="14" t="s">
        <v>4124</v>
      </c>
      <c r="D485" s="16" t="s">
        <v>4103</v>
      </c>
      <c r="E485" s="16" t="s">
        <v>4103</v>
      </c>
      <c r="F485" s="14" t="s">
        <v>4125</v>
      </c>
      <c r="G485" s="14" t="s">
        <v>3026</v>
      </c>
      <c r="H485" s="14" t="s">
        <v>3027</v>
      </c>
      <c r="I485" s="15">
        <v>727.6</v>
      </c>
      <c r="J485" s="77"/>
      <c r="K485" s="92"/>
    </row>
    <row r="486" spans="1:11" ht="12.75" x14ac:dyDescent="0.2">
      <c r="A486" s="14" t="s">
        <v>3179</v>
      </c>
      <c r="B486" s="14" t="s">
        <v>4123</v>
      </c>
      <c r="C486" s="14" t="s">
        <v>4124</v>
      </c>
      <c r="D486" s="16" t="s">
        <v>4103</v>
      </c>
      <c r="E486" s="16" t="s">
        <v>4103</v>
      </c>
      <c r="F486" s="14" t="s">
        <v>4125</v>
      </c>
      <c r="G486" s="14" t="s">
        <v>3026</v>
      </c>
      <c r="H486" s="14" t="s">
        <v>3027</v>
      </c>
      <c r="I486" s="15">
        <v>3640.4</v>
      </c>
      <c r="J486" s="77"/>
      <c r="K486" s="92"/>
    </row>
    <row r="487" spans="1:11" ht="22.5" x14ac:dyDescent="0.2">
      <c r="A487" s="14" t="s">
        <v>2996</v>
      </c>
      <c r="B487" s="14" t="s">
        <v>4126</v>
      </c>
      <c r="C487" s="14" t="s">
        <v>4127</v>
      </c>
      <c r="D487" s="16" t="s">
        <v>4103</v>
      </c>
      <c r="E487" s="16" t="s">
        <v>4103</v>
      </c>
      <c r="F487" s="14" t="s">
        <v>4128</v>
      </c>
      <c r="G487" s="14" t="s">
        <v>3029</v>
      </c>
      <c r="H487" s="14" t="s">
        <v>3030</v>
      </c>
      <c r="I487" s="15">
        <v>1025</v>
      </c>
      <c r="J487" s="77"/>
      <c r="K487" s="92"/>
    </row>
    <row r="488" spans="1:11" ht="12.75" x14ac:dyDescent="0.2">
      <c r="A488" s="14" t="s">
        <v>5045</v>
      </c>
      <c r="B488" s="14" t="s">
        <v>4129</v>
      </c>
      <c r="C488" s="14" t="s">
        <v>4130</v>
      </c>
      <c r="D488" s="16" t="s">
        <v>4103</v>
      </c>
      <c r="E488" s="16" t="s">
        <v>4103</v>
      </c>
      <c r="F488" s="14" t="s">
        <v>4131</v>
      </c>
      <c r="G488" s="14" t="s">
        <v>3015</v>
      </c>
      <c r="H488" s="14" t="s">
        <v>3016</v>
      </c>
      <c r="I488" s="15">
        <v>1335</v>
      </c>
      <c r="J488" s="77"/>
      <c r="K488" s="92"/>
    </row>
    <row r="489" spans="1:11" ht="22.5" x14ac:dyDescent="0.2">
      <c r="A489" s="14" t="s">
        <v>2996</v>
      </c>
      <c r="B489" s="14" t="s">
        <v>4132</v>
      </c>
      <c r="C489" s="14" t="s">
        <v>4133</v>
      </c>
      <c r="D489" s="16" t="s">
        <v>4134</v>
      </c>
      <c r="E489" s="16" t="s">
        <v>4134</v>
      </c>
      <c r="F489" s="14" t="s">
        <v>4135</v>
      </c>
      <c r="G489" s="14" t="s">
        <v>3026</v>
      </c>
      <c r="H489" s="14" t="s">
        <v>3027</v>
      </c>
      <c r="I489" s="15">
        <v>196.76</v>
      </c>
      <c r="J489" s="77"/>
      <c r="K489" s="92"/>
    </row>
    <row r="490" spans="1:11" ht="22.5" x14ac:dyDescent="0.2">
      <c r="A490" s="14" t="s">
        <v>2996</v>
      </c>
      <c r="B490" s="14" t="s">
        <v>4132</v>
      </c>
      <c r="C490" s="14" t="s">
        <v>4133</v>
      </c>
      <c r="D490" s="16" t="s">
        <v>4134</v>
      </c>
      <c r="E490" s="16" t="s">
        <v>4134</v>
      </c>
      <c r="F490" s="14" t="s">
        <v>4135</v>
      </c>
      <c r="G490" s="14" t="s">
        <v>3026</v>
      </c>
      <c r="H490" s="14" t="s">
        <v>3027</v>
      </c>
      <c r="I490" s="15">
        <v>1027.24</v>
      </c>
      <c r="J490" s="77"/>
      <c r="K490" s="92"/>
    </row>
    <row r="491" spans="1:11" ht="33.75" x14ac:dyDescent="0.2">
      <c r="A491" s="14" t="s">
        <v>5046</v>
      </c>
      <c r="B491" s="14" t="s">
        <v>4136</v>
      </c>
      <c r="C491" s="14" t="s">
        <v>4137</v>
      </c>
      <c r="D491" s="16" t="s">
        <v>4138</v>
      </c>
      <c r="E491" s="16" t="s">
        <v>4138</v>
      </c>
      <c r="F491" s="14" t="s">
        <v>4139</v>
      </c>
      <c r="G491" s="14" t="s">
        <v>4140</v>
      </c>
      <c r="H491" s="14" t="s">
        <v>4141</v>
      </c>
      <c r="I491" s="15">
        <v>16800</v>
      </c>
      <c r="J491" s="77"/>
      <c r="K491" s="92"/>
    </row>
    <row r="492" spans="1:11" ht="22.5" x14ac:dyDescent="0.2">
      <c r="A492" s="14" t="s">
        <v>2996</v>
      </c>
      <c r="B492" s="14" t="s">
        <v>4142</v>
      </c>
      <c r="C492" s="14" t="s">
        <v>4143</v>
      </c>
      <c r="D492" s="16" t="s">
        <v>4134</v>
      </c>
      <c r="E492" s="16" t="s">
        <v>4134</v>
      </c>
      <c r="F492" s="14" t="s">
        <v>4144</v>
      </c>
      <c r="G492" s="14" t="s">
        <v>3432</v>
      </c>
      <c r="H492" s="14" t="s">
        <v>3433</v>
      </c>
      <c r="I492" s="15">
        <v>500</v>
      </c>
      <c r="J492" s="77"/>
      <c r="K492" s="92"/>
    </row>
    <row r="493" spans="1:11" ht="22.5" x14ac:dyDescent="0.2">
      <c r="A493" s="14" t="s">
        <v>2996</v>
      </c>
      <c r="B493" s="14" t="s">
        <v>4145</v>
      </c>
      <c r="C493" s="14" t="s">
        <v>4146</v>
      </c>
      <c r="D493" s="16" t="s">
        <v>4134</v>
      </c>
      <c r="E493" s="16" t="s">
        <v>4134</v>
      </c>
      <c r="F493" s="14" t="s">
        <v>4147</v>
      </c>
      <c r="G493" s="14" t="s">
        <v>3044</v>
      </c>
      <c r="H493" s="14" t="s">
        <v>3045</v>
      </c>
      <c r="I493" s="15">
        <v>1775.86</v>
      </c>
      <c r="J493" s="77"/>
      <c r="K493" s="92"/>
    </row>
    <row r="494" spans="1:11" ht="22.5" x14ac:dyDescent="0.2">
      <c r="A494" s="14" t="s">
        <v>2996</v>
      </c>
      <c r="B494" s="14" t="s">
        <v>4148</v>
      </c>
      <c r="C494" s="14" t="s">
        <v>4149</v>
      </c>
      <c r="D494" s="16" t="s">
        <v>4134</v>
      </c>
      <c r="E494" s="16" t="s">
        <v>4134</v>
      </c>
      <c r="F494" s="14" t="s">
        <v>4150</v>
      </c>
      <c r="G494" s="14" t="s">
        <v>4151</v>
      </c>
      <c r="H494" s="14" t="s">
        <v>4152</v>
      </c>
      <c r="I494" s="15">
        <v>1066.4100000000001</v>
      </c>
      <c r="J494" s="77"/>
      <c r="K494" s="92"/>
    </row>
    <row r="495" spans="1:11" ht="22.5" x14ac:dyDescent="0.2">
      <c r="A495" s="14" t="s">
        <v>2996</v>
      </c>
      <c r="B495" s="14" t="s">
        <v>4153</v>
      </c>
      <c r="C495" s="14" t="s">
        <v>4154</v>
      </c>
      <c r="D495" s="16" t="s">
        <v>4155</v>
      </c>
      <c r="E495" s="16" t="s">
        <v>4155</v>
      </c>
      <c r="F495" s="14" t="s">
        <v>4156</v>
      </c>
      <c r="G495" s="14" t="s">
        <v>3049</v>
      </c>
      <c r="H495" s="14" t="s">
        <v>3050</v>
      </c>
      <c r="I495" s="15">
        <v>172.22</v>
      </c>
      <c r="J495" s="77"/>
      <c r="K495" s="92"/>
    </row>
    <row r="496" spans="1:11" ht="22.5" x14ac:dyDescent="0.2">
      <c r="A496" s="14" t="s">
        <v>2996</v>
      </c>
      <c r="B496" s="14" t="s">
        <v>4157</v>
      </c>
      <c r="C496" s="14" t="s">
        <v>4158</v>
      </c>
      <c r="D496" s="16" t="s">
        <v>4134</v>
      </c>
      <c r="E496" s="16" t="s">
        <v>4134</v>
      </c>
      <c r="F496" s="14" t="s">
        <v>4159</v>
      </c>
      <c r="G496" s="14" t="s">
        <v>3015</v>
      </c>
      <c r="H496" s="14" t="s">
        <v>3016</v>
      </c>
      <c r="I496" s="15">
        <v>1680</v>
      </c>
      <c r="J496" s="77"/>
      <c r="K496" s="92"/>
    </row>
    <row r="497" spans="1:11" ht="22.5" x14ac:dyDescent="0.2">
      <c r="A497" s="14" t="s">
        <v>2996</v>
      </c>
      <c r="B497" s="14" t="s">
        <v>4160</v>
      </c>
      <c r="C497" s="14" t="s">
        <v>4161</v>
      </c>
      <c r="D497" s="16" t="s">
        <v>4134</v>
      </c>
      <c r="E497" s="16" t="s">
        <v>4134</v>
      </c>
      <c r="F497" s="14" t="s">
        <v>5533</v>
      </c>
      <c r="G497" s="14" t="s">
        <v>3054</v>
      </c>
      <c r="H497" s="14" t="s">
        <v>3055</v>
      </c>
      <c r="I497" s="15">
        <v>1050</v>
      </c>
      <c r="J497" s="77"/>
      <c r="K497" s="92"/>
    </row>
    <row r="498" spans="1:11" ht="22.5" x14ac:dyDescent="0.2">
      <c r="A498" s="14" t="s">
        <v>2996</v>
      </c>
      <c r="B498" s="14" t="s">
        <v>4162</v>
      </c>
      <c r="C498" s="14" t="s">
        <v>4163</v>
      </c>
      <c r="D498" s="16" t="s">
        <v>4134</v>
      </c>
      <c r="E498" s="16" t="s">
        <v>4134</v>
      </c>
      <c r="F498" s="14" t="s">
        <v>5533</v>
      </c>
      <c r="G498" s="14" t="s">
        <v>3054</v>
      </c>
      <c r="H498" s="14" t="s">
        <v>3055</v>
      </c>
      <c r="I498" s="15">
        <v>1050</v>
      </c>
      <c r="J498" s="77"/>
      <c r="K498" s="92"/>
    </row>
    <row r="499" spans="1:11" ht="22.5" x14ac:dyDescent="0.2">
      <c r="A499" s="14" t="s">
        <v>2996</v>
      </c>
      <c r="B499" s="14" t="s">
        <v>4164</v>
      </c>
      <c r="C499" s="14" t="s">
        <v>4165</v>
      </c>
      <c r="D499" s="16" t="s">
        <v>4134</v>
      </c>
      <c r="E499" s="16" t="s">
        <v>4134</v>
      </c>
      <c r="F499" s="14" t="s">
        <v>5533</v>
      </c>
      <c r="G499" s="14" t="s">
        <v>4166</v>
      </c>
      <c r="H499" s="14" t="s">
        <v>4167</v>
      </c>
      <c r="I499" s="15">
        <v>2154</v>
      </c>
      <c r="J499" s="77"/>
      <c r="K499" s="92"/>
    </row>
    <row r="500" spans="1:11" ht="22.5" x14ac:dyDescent="0.2">
      <c r="A500" s="14" t="s">
        <v>2996</v>
      </c>
      <c r="B500" s="14" t="s">
        <v>4168</v>
      </c>
      <c r="C500" s="14" t="s">
        <v>4169</v>
      </c>
      <c r="D500" s="16" t="s">
        <v>4170</v>
      </c>
      <c r="E500" s="16" t="s">
        <v>4170</v>
      </c>
      <c r="F500" s="14" t="s">
        <v>5534</v>
      </c>
      <c r="G500" s="14" t="s">
        <v>4171</v>
      </c>
      <c r="H500" s="14" t="s">
        <v>4172</v>
      </c>
      <c r="I500" s="15">
        <v>3000</v>
      </c>
      <c r="J500" s="77"/>
      <c r="K500" s="92"/>
    </row>
    <row r="501" spans="1:11" ht="22.5" x14ac:dyDescent="0.2">
      <c r="A501" s="14" t="s">
        <v>2996</v>
      </c>
      <c r="B501" s="14" t="s">
        <v>4173</v>
      </c>
      <c r="C501" s="14" t="s">
        <v>3021</v>
      </c>
      <c r="D501" s="16" t="s">
        <v>4174</v>
      </c>
      <c r="E501" s="16" t="s">
        <v>4174</v>
      </c>
      <c r="F501" s="14" t="s">
        <v>5535</v>
      </c>
      <c r="G501" s="14" t="s">
        <v>4175</v>
      </c>
      <c r="H501" s="14" t="s">
        <v>4176</v>
      </c>
      <c r="I501" s="15">
        <v>4000</v>
      </c>
      <c r="J501" s="77"/>
      <c r="K501" s="92"/>
    </row>
    <row r="502" spans="1:11" ht="22.5" x14ac:dyDescent="0.2">
      <c r="A502" s="14" t="s">
        <v>2996</v>
      </c>
      <c r="B502" s="14" t="s">
        <v>4177</v>
      </c>
      <c r="C502" s="14" t="s">
        <v>3021</v>
      </c>
      <c r="D502" s="16" t="s">
        <v>4174</v>
      </c>
      <c r="E502" s="16" t="s">
        <v>4174</v>
      </c>
      <c r="F502" s="14" t="s">
        <v>5536</v>
      </c>
      <c r="G502" s="14" t="s">
        <v>4178</v>
      </c>
      <c r="H502" s="14" t="s">
        <v>4179</v>
      </c>
      <c r="I502" s="15">
        <v>5000</v>
      </c>
      <c r="J502" s="77"/>
      <c r="K502" s="92"/>
    </row>
    <row r="503" spans="1:11" ht="22.5" x14ac:dyDescent="0.2">
      <c r="A503" s="14" t="s">
        <v>2996</v>
      </c>
      <c r="B503" s="14" t="s">
        <v>4180</v>
      </c>
      <c r="C503" s="14" t="s">
        <v>3225</v>
      </c>
      <c r="D503" s="16" t="s">
        <v>4174</v>
      </c>
      <c r="E503" s="16" t="s">
        <v>4174</v>
      </c>
      <c r="F503" s="14" t="s">
        <v>5537</v>
      </c>
      <c r="G503" s="14" t="s">
        <v>4181</v>
      </c>
      <c r="H503" s="14" t="s">
        <v>4182</v>
      </c>
      <c r="I503" s="15">
        <v>4000</v>
      </c>
      <c r="J503" s="77"/>
      <c r="K503" s="92"/>
    </row>
    <row r="504" spans="1:11" ht="22.5" x14ac:dyDescent="0.2">
      <c r="A504" s="14" t="s">
        <v>2996</v>
      </c>
      <c r="B504" s="14" t="s">
        <v>4183</v>
      </c>
      <c r="C504" s="14" t="s">
        <v>4143</v>
      </c>
      <c r="D504" s="16" t="s">
        <v>4134</v>
      </c>
      <c r="E504" s="16" t="s">
        <v>4134</v>
      </c>
      <c r="F504" s="14" t="s">
        <v>4184</v>
      </c>
      <c r="G504" s="14"/>
      <c r="H504" s="14" t="s">
        <v>3033</v>
      </c>
      <c r="I504" s="15">
        <v>600</v>
      </c>
      <c r="J504" s="77"/>
      <c r="K504" s="92"/>
    </row>
    <row r="505" spans="1:11" ht="22.5" x14ac:dyDescent="0.2">
      <c r="A505" s="14" t="s">
        <v>2996</v>
      </c>
      <c r="B505" s="14" t="s">
        <v>4186</v>
      </c>
      <c r="C505" s="14" t="s">
        <v>4187</v>
      </c>
      <c r="D505" s="16" t="s">
        <v>4185</v>
      </c>
      <c r="E505" s="16" t="s">
        <v>4185</v>
      </c>
      <c r="F505" s="14" t="s">
        <v>5538</v>
      </c>
      <c r="G505" s="14" t="s">
        <v>4188</v>
      </c>
      <c r="H505" s="14" t="s">
        <v>4189</v>
      </c>
      <c r="I505" s="15">
        <v>240</v>
      </c>
      <c r="J505" s="77"/>
      <c r="K505" s="92"/>
    </row>
    <row r="506" spans="1:11" ht="22.5" x14ac:dyDescent="0.2">
      <c r="A506" s="14" t="s">
        <v>2996</v>
      </c>
      <c r="B506" s="14" t="s">
        <v>4190</v>
      </c>
      <c r="C506" s="14" t="s">
        <v>4191</v>
      </c>
      <c r="D506" s="16" t="s">
        <v>4138</v>
      </c>
      <c r="E506" s="16" t="s">
        <v>4138</v>
      </c>
      <c r="F506" s="14" t="s">
        <v>5539</v>
      </c>
      <c r="G506" s="14" t="s">
        <v>3165</v>
      </c>
      <c r="H506" s="14" t="s">
        <v>3166</v>
      </c>
      <c r="I506" s="15">
        <v>1788</v>
      </c>
      <c r="J506" s="77"/>
      <c r="K506" s="92"/>
    </row>
    <row r="507" spans="1:11" ht="22.5" x14ac:dyDescent="0.2">
      <c r="A507" s="14" t="s">
        <v>2996</v>
      </c>
      <c r="B507" s="14" t="s">
        <v>4192</v>
      </c>
      <c r="C507" s="14" t="s">
        <v>4193</v>
      </c>
      <c r="D507" s="16" t="s">
        <v>4138</v>
      </c>
      <c r="E507" s="16" t="s">
        <v>4138</v>
      </c>
      <c r="F507" s="14" t="s">
        <v>4194</v>
      </c>
      <c r="G507" s="14" t="s">
        <v>3034</v>
      </c>
      <c r="H507" s="14" t="s">
        <v>3035</v>
      </c>
      <c r="I507" s="15">
        <v>1710</v>
      </c>
      <c r="J507" s="77"/>
      <c r="K507" s="92"/>
    </row>
    <row r="508" spans="1:11" ht="33.75" x14ac:dyDescent="0.2">
      <c r="A508" s="14" t="s">
        <v>5046</v>
      </c>
      <c r="B508" s="14" t="s">
        <v>4195</v>
      </c>
      <c r="C508" s="14" t="s">
        <v>4196</v>
      </c>
      <c r="D508" s="16" t="s">
        <v>4138</v>
      </c>
      <c r="E508" s="16" t="s">
        <v>4138</v>
      </c>
      <c r="F508" s="14" t="s">
        <v>4197</v>
      </c>
      <c r="G508" s="14" t="s">
        <v>3386</v>
      </c>
      <c r="H508" s="14" t="s">
        <v>3387</v>
      </c>
      <c r="I508" s="15">
        <v>450</v>
      </c>
      <c r="J508" s="77"/>
      <c r="K508" s="92"/>
    </row>
    <row r="509" spans="1:11" ht="22.5" x14ac:dyDescent="0.2">
      <c r="A509" s="14" t="s">
        <v>2996</v>
      </c>
      <c r="B509" s="14" t="s">
        <v>4198</v>
      </c>
      <c r="C509" s="14" t="s">
        <v>4199</v>
      </c>
      <c r="D509" s="16" t="s">
        <v>4138</v>
      </c>
      <c r="E509" s="16" t="s">
        <v>4138</v>
      </c>
      <c r="F509" s="14" t="s">
        <v>4200</v>
      </c>
      <c r="G509" s="14" t="s">
        <v>3041</v>
      </c>
      <c r="H509" s="14" t="s">
        <v>3042</v>
      </c>
      <c r="I509" s="15">
        <v>297</v>
      </c>
      <c r="J509" s="77"/>
      <c r="K509" s="92"/>
    </row>
    <row r="510" spans="1:11" ht="33.75" x14ac:dyDescent="0.2">
      <c r="A510" s="14" t="s">
        <v>5046</v>
      </c>
      <c r="B510" s="14" t="s">
        <v>4201</v>
      </c>
      <c r="C510" s="14" t="s">
        <v>4202</v>
      </c>
      <c r="D510" s="16" t="s">
        <v>4138</v>
      </c>
      <c r="E510" s="16" t="s">
        <v>4138</v>
      </c>
      <c r="F510" s="14" t="s">
        <v>4203</v>
      </c>
      <c r="G510" s="14" t="s">
        <v>4204</v>
      </c>
      <c r="H510" s="14" t="s">
        <v>4205</v>
      </c>
      <c r="I510" s="15">
        <v>766.82</v>
      </c>
      <c r="J510" s="77"/>
      <c r="K510" s="92"/>
    </row>
    <row r="511" spans="1:11" ht="22.5" x14ac:dyDescent="0.2">
      <c r="A511" s="14" t="s">
        <v>2996</v>
      </c>
      <c r="B511" s="14" t="s">
        <v>4206</v>
      </c>
      <c r="C511" s="14" t="s">
        <v>4207</v>
      </c>
      <c r="D511" s="16" t="s">
        <v>4138</v>
      </c>
      <c r="E511" s="16" t="s">
        <v>4138</v>
      </c>
      <c r="F511" s="14" t="s">
        <v>4208</v>
      </c>
      <c r="G511" s="14" t="s">
        <v>3037</v>
      </c>
      <c r="H511" s="14" t="s">
        <v>3038</v>
      </c>
      <c r="I511" s="15">
        <v>659.9</v>
      </c>
      <c r="J511" s="77"/>
      <c r="K511" s="92"/>
    </row>
    <row r="512" spans="1:11" ht="33.75" x14ac:dyDescent="0.2">
      <c r="A512" s="14" t="s">
        <v>2996</v>
      </c>
      <c r="B512" s="14" t="s">
        <v>4209</v>
      </c>
      <c r="C512" s="14" t="s">
        <v>3367</v>
      </c>
      <c r="D512" s="16" t="s">
        <v>4138</v>
      </c>
      <c r="E512" s="16" t="s">
        <v>4138</v>
      </c>
      <c r="F512" s="14" t="s">
        <v>5540</v>
      </c>
      <c r="G512" s="14" t="s">
        <v>1452</v>
      </c>
      <c r="H512" s="14" t="s">
        <v>1453</v>
      </c>
      <c r="I512" s="15">
        <v>3967.44</v>
      </c>
      <c r="J512" s="77"/>
      <c r="K512" s="92"/>
    </row>
    <row r="513" spans="1:11" ht="33.75" x14ac:dyDescent="0.2">
      <c r="A513" s="14" t="s">
        <v>3111</v>
      </c>
      <c r="B513" s="14" t="s">
        <v>4209</v>
      </c>
      <c r="C513" s="14" t="s">
        <v>3367</v>
      </c>
      <c r="D513" s="16" t="s">
        <v>4138</v>
      </c>
      <c r="E513" s="16" t="s">
        <v>4138</v>
      </c>
      <c r="F513" s="14" t="s">
        <v>5540</v>
      </c>
      <c r="G513" s="14" t="s">
        <v>1452</v>
      </c>
      <c r="H513" s="14" t="s">
        <v>1453</v>
      </c>
      <c r="I513" s="15">
        <v>1984.4</v>
      </c>
      <c r="J513" s="77"/>
      <c r="K513" s="92"/>
    </row>
    <row r="514" spans="1:11" ht="22.5" x14ac:dyDescent="0.2">
      <c r="A514" s="14" t="s">
        <v>2996</v>
      </c>
      <c r="B514" s="14" t="s">
        <v>4210</v>
      </c>
      <c r="C514" s="14" t="s">
        <v>4211</v>
      </c>
      <c r="D514" s="16" t="s">
        <v>4138</v>
      </c>
      <c r="E514" s="16" t="s">
        <v>4138</v>
      </c>
      <c r="F514" s="14" t="s">
        <v>3620</v>
      </c>
      <c r="G514" s="14" t="s">
        <v>3004</v>
      </c>
      <c r="H514" s="14" t="s">
        <v>3005</v>
      </c>
      <c r="I514" s="15">
        <v>506.1</v>
      </c>
      <c r="J514" s="77"/>
      <c r="K514" s="92"/>
    </row>
    <row r="515" spans="1:11" ht="12.75" x14ac:dyDescent="0.2">
      <c r="A515" s="14" t="s">
        <v>3179</v>
      </c>
      <c r="B515" s="14" t="s">
        <v>4212</v>
      </c>
      <c r="C515" s="14" t="s">
        <v>3733</v>
      </c>
      <c r="D515" s="16" t="s">
        <v>4138</v>
      </c>
      <c r="E515" s="16" t="s">
        <v>4138</v>
      </c>
      <c r="F515" s="14" t="s">
        <v>4213</v>
      </c>
      <c r="G515" s="14" t="s">
        <v>3425</v>
      </c>
      <c r="H515" s="14" t="s">
        <v>3426</v>
      </c>
      <c r="I515" s="15">
        <v>2740</v>
      </c>
      <c r="J515" s="77"/>
      <c r="K515" s="92"/>
    </row>
    <row r="516" spans="1:11" ht="12.75" x14ac:dyDescent="0.2">
      <c r="A516" s="14" t="s">
        <v>3179</v>
      </c>
      <c r="B516" s="14" t="s">
        <v>4212</v>
      </c>
      <c r="C516" s="14" t="s">
        <v>3733</v>
      </c>
      <c r="D516" s="16" t="s">
        <v>4138</v>
      </c>
      <c r="E516" s="16" t="s">
        <v>4138</v>
      </c>
      <c r="F516" s="14" t="s">
        <v>4214</v>
      </c>
      <c r="G516" s="14" t="s">
        <v>3425</v>
      </c>
      <c r="H516" s="14" t="s">
        <v>3426</v>
      </c>
      <c r="I516" s="15">
        <v>2300</v>
      </c>
      <c r="J516" s="77"/>
      <c r="K516" s="92"/>
    </row>
    <row r="517" spans="1:11" ht="12.75" x14ac:dyDescent="0.2">
      <c r="A517" s="14" t="s">
        <v>3179</v>
      </c>
      <c r="B517" s="14" t="s">
        <v>4215</v>
      </c>
      <c r="C517" s="14" t="s">
        <v>4216</v>
      </c>
      <c r="D517" s="16" t="s">
        <v>4138</v>
      </c>
      <c r="E517" s="16" t="s">
        <v>4138</v>
      </c>
      <c r="F517" s="14" t="s">
        <v>4217</v>
      </c>
      <c r="G517" s="14" t="s">
        <v>3425</v>
      </c>
      <c r="H517" s="14" t="s">
        <v>3426</v>
      </c>
      <c r="I517" s="15">
        <v>3506</v>
      </c>
      <c r="J517" s="77"/>
      <c r="K517" s="92"/>
    </row>
    <row r="518" spans="1:11" ht="12.75" x14ac:dyDescent="0.2">
      <c r="A518" s="14" t="s">
        <v>3686</v>
      </c>
      <c r="B518" s="14" t="s">
        <v>4218</v>
      </c>
      <c r="C518" s="14" t="s">
        <v>4041</v>
      </c>
      <c r="D518" s="16" t="s">
        <v>4138</v>
      </c>
      <c r="E518" s="16" t="s">
        <v>4138</v>
      </c>
      <c r="F518" s="14" t="s">
        <v>4219</v>
      </c>
      <c r="G518" s="14" t="s">
        <v>3689</v>
      </c>
      <c r="H518" s="14" t="s">
        <v>3690</v>
      </c>
      <c r="I518" s="15">
        <v>1680</v>
      </c>
      <c r="J518" s="77"/>
      <c r="K518" s="92"/>
    </row>
    <row r="519" spans="1:11" ht="22.5" x14ac:dyDescent="0.2">
      <c r="A519" s="14" t="s">
        <v>2996</v>
      </c>
      <c r="B519" s="14" t="s">
        <v>4220</v>
      </c>
      <c r="C519" s="14" t="s">
        <v>3203</v>
      </c>
      <c r="D519" s="16" t="s">
        <v>4138</v>
      </c>
      <c r="E519" s="16" t="s">
        <v>4138</v>
      </c>
      <c r="F519" s="14" t="s">
        <v>4221</v>
      </c>
      <c r="G519" s="14" t="s">
        <v>3206</v>
      </c>
      <c r="H519" s="14" t="s">
        <v>3207</v>
      </c>
      <c r="I519" s="15">
        <v>12</v>
      </c>
      <c r="J519" s="77"/>
      <c r="K519" s="92"/>
    </row>
    <row r="520" spans="1:11" ht="22.5" x14ac:dyDescent="0.2">
      <c r="A520" s="14" t="s">
        <v>3111</v>
      </c>
      <c r="B520" s="14" t="s">
        <v>4220</v>
      </c>
      <c r="C520" s="14" t="s">
        <v>3203</v>
      </c>
      <c r="D520" s="16" t="s">
        <v>4138</v>
      </c>
      <c r="E520" s="16" t="s">
        <v>4138</v>
      </c>
      <c r="F520" s="14" t="s">
        <v>4221</v>
      </c>
      <c r="G520" s="14" t="s">
        <v>3206</v>
      </c>
      <c r="H520" s="14" t="s">
        <v>3207</v>
      </c>
      <c r="I520" s="15">
        <v>21.6</v>
      </c>
      <c r="J520" s="77"/>
      <c r="K520" s="92"/>
    </row>
    <row r="521" spans="1:11" ht="22.5" x14ac:dyDescent="0.2">
      <c r="A521" s="14" t="s">
        <v>3179</v>
      </c>
      <c r="B521" s="14" t="s">
        <v>4220</v>
      </c>
      <c r="C521" s="14" t="s">
        <v>3203</v>
      </c>
      <c r="D521" s="16" t="s">
        <v>4138</v>
      </c>
      <c r="E521" s="16" t="s">
        <v>4138</v>
      </c>
      <c r="F521" s="14" t="s">
        <v>4221</v>
      </c>
      <c r="G521" s="14" t="s">
        <v>3206</v>
      </c>
      <c r="H521" s="14" t="s">
        <v>3207</v>
      </c>
      <c r="I521" s="15">
        <v>21.6</v>
      </c>
      <c r="J521" s="77"/>
      <c r="K521" s="92"/>
    </row>
    <row r="522" spans="1:11" ht="22.5" x14ac:dyDescent="0.2">
      <c r="A522" s="14" t="s">
        <v>5045</v>
      </c>
      <c r="B522" s="14" t="s">
        <v>4220</v>
      </c>
      <c r="C522" s="14" t="s">
        <v>3203</v>
      </c>
      <c r="D522" s="16" t="s">
        <v>4138</v>
      </c>
      <c r="E522" s="16" t="s">
        <v>4138</v>
      </c>
      <c r="F522" s="14" t="s">
        <v>4221</v>
      </c>
      <c r="G522" s="14" t="s">
        <v>3206</v>
      </c>
      <c r="H522" s="14" t="s">
        <v>3207</v>
      </c>
      <c r="I522" s="15">
        <v>124.2</v>
      </c>
      <c r="J522" s="77"/>
      <c r="K522" s="92"/>
    </row>
    <row r="523" spans="1:11" ht="22.5" x14ac:dyDescent="0.2">
      <c r="A523" s="14" t="s">
        <v>2996</v>
      </c>
      <c r="B523" s="14" t="s">
        <v>4220</v>
      </c>
      <c r="C523" s="14" t="s">
        <v>3203</v>
      </c>
      <c r="D523" s="16" t="s">
        <v>4138</v>
      </c>
      <c r="E523" s="16" t="s">
        <v>4138</v>
      </c>
      <c r="F523" s="14" t="s">
        <v>4221</v>
      </c>
      <c r="G523" s="14" t="s">
        <v>3206</v>
      </c>
      <c r="H523" s="14" t="s">
        <v>3207</v>
      </c>
      <c r="I523" s="15">
        <v>177.1</v>
      </c>
      <c r="J523" s="77"/>
      <c r="K523" s="92"/>
    </row>
    <row r="524" spans="1:11" ht="33.75" x14ac:dyDescent="0.2">
      <c r="A524" s="14" t="s">
        <v>5046</v>
      </c>
      <c r="B524" s="14" t="s">
        <v>4222</v>
      </c>
      <c r="C524" s="14" t="s">
        <v>4223</v>
      </c>
      <c r="D524" s="16" t="s">
        <v>4138</v>
      </c>
      <c r="E524" s="16" t="s">
        <v>4138</v>
      </c>
      <c r="F524" s="14" t="s">
        <v>4224</v>
      </c>
      <c r="G524" s="14" t="s">
        <v>3047</v>
      </c>
      <c r="H524" s="14" t="s">
        <v>3048</v>
      </c>
      <c r="I524" s="15">
        <v>301.35000000000002</v>
      </c>
      <c r="J524" s="77"/>
      <c r="K524" s="92"/>
    </row>
    <row r="525" spans="1:11" ht="22.5" x14ac:dyDescent="0.2">
      <c r="A525" s="14" t="s">
        <v>2996</v>
      </c>
      <c r="B525" s="14" t="s">
        <v>4225</v>
      </c>
      <c r="C525" s="14" t="s">
        <v>4226</v>
      </c>
      <c r="D525" s="16" t="s">
        <v>4138</v>
      </c>
      <c r="E525" s="16" t="s">
        <v>4138</v>
      </c>
      <c r="F525" s="14" t="s">
        <v>5541</v>
      </c>
      <c r="G525" s="14" t="s">
        <v>4227</v>
      </c>
      <c r="H525" s="14" t="s">
        <v>4228</v>
      </c>
      <c r="I525" s="15">
        <v>5675</v>
      </c>
      <c r="J525" s="77"/>
      <c r="K525" s="92"/>
    </row>
    <row r="526" spans="1:11" ht="22.5" x14ac:dyDescent="0.2">
      <c r="A526" s="14" t="s">
        <v>2996</v>
      </c>
      <c r="B526" s="14" t="s">
        <v>4229</v>
      </c>
      <c r="C526" s="14" t="s">
        <v>3723</v>
      </c>
      <c r="D526" s="16" t="s">
        <v>4170</v>
      </c>
      <c r="E526" s="16" t="s">
        <v>4170</v>
      </c>
      <c r="F526" s="14" t="s">
        <v>4230</v>
      </c>
      <c r="G526" s="14" t="s">
        <v>3022</v>
      </c>
      <c r="H526" s="14" t="s">
        <v>3023</v>
      </c>
      <c r="I526" s="15">
        <v>1992.6</v>
      </c>
      <c r="J526" s="77"/>
      <c r="K526" s="92"/>
    </row>
    <row r="527" spans="1:11" ht="22.5" x14ac:dyDescent="0.2">
      <c r="A527" s="14" t="s">
        <v>2996</v>
      </c>
      <c r="B527" s="14" t="s">
        <v>4231</v>
      </c>
      <c r="C527" s="14" t="s">
        <v>4232</v>
      </c>
      <c r="D527" s="16" t="s">
        <v>4170</v>
      </c>
      <c r="E527" s="16" t="s">
        <v>4170</v>
      </c>
      <c r="F527" s="14" t="s">
        <v>3028</v>
      </c>
      <c r="G527" s="14" t="s">
        <v>3026</v>
      </c>
      <c r="H527" s="14" t="s">
        <v>3027</v>
      </c>
      <c r="I527" s="15">
        <v>1107</v>
      </c>
      <c r="J527" s="77"/>
      <c r="K527" s="92"/>
    </row>
    <row r="528" spans="1:11" ht="22.5" x14ac:dyDescent="0.2">
      <c r="A528" s="14" t="s">
        <v>2996</v>
      </c>
      <c r="B528" s="14" t="s">
        <v>4233</v>
      </c>
      <c r="C528" s="14" t="s">
        <v>4234</v>
      </c>
      <c r="D528" s="16" t="s">
        <v>4170</v>
      </c>
      <c r="E528" s="16" t="s">
        <v>4170</v>
      </c>
      <c r="F528" s="14" t="s">
        <v>4235</v>
      </c>
      <c r="G528" s="14" t="s">
        <v>3026</v>
      </c>
      <c r="H528" s="14" t="s">
        <v>3027</v>
      </c>
      <c r="I528" s="15">
        <v>664.2</v>
      </c>
      <c r="J528" s="77"/>
      <c r="K528" s="92"/>
    </row>
    <row r="529" spans="1:11" ht="22.5" x14ac:dyDescent="0.2">
      <c r="A529" s="14" t="s">
        <v>2996</v>
      </c>
      <c r="B529" s="14" t="s">
        <v>4236</v>
      </c>
      <c r="C529" s="14" t="s">
        <v>4010</v>
      </c>
      <c r="D529" s="16" t="s">
        <v>4170</v>
      </c>
      <c r="E529" s="16" t="s">
        <v>4170</v>
      </c>
      <c r="F529" s="14" t="s">
        <v>4237</v>
      </c>
      <c r="G529" s="14" t="s">
        <v>3024</v>
      </c>
      <c r="H529" s="14" t="s">
        <v>3025</v>
      </c>
      <c r="I529" s="15">
        <v>553.5</v>
      </c>
      <c r="J529" s="77"/>
      <c r="K529" s="92"/>
    </row>
    <row r="530" spans="1:11" ht="22.5" x14ac:dyDescent="0.2">
      <c r="A530" s="14" t="s">
        <v>2996</v>
      </c>
      <c r="B530" s="14" t="s">
        <v>4238</v>
      </c>
      <c r="C530" s="14" t="s">
        <v>4239</v>
      </c>
      <c r="D530" s="16" t="s">
        <v>4170</v>
      </c>
      <c r="E530" s="16" t="s">
        <v>4170</v>
      </c>
      <c r="F530" s="14" t="s">
        <v>4240</v>
      </c>
      <c r="G530" s="14" t="s">
        <v>4241</v>
      </c>
      <c r="H530" s="14" t="s">
        <v>4242</v>
      </c>
      <c r="I530" s="15">
        <v>150.5</v>
      </c>
      <c r="J530" s="77"/>
      <c r="K530" s="92"/>
    </row>
    <row r="531" spans="1:11" ht="22.5" x14ac:dyDescent="0.2">
      <c r="A531" s="14" t="s">
        <v>2996</v>
      </c>
      <c r="B531" s="14" t="s">
        <v>4243</v>
      </c>
      <c r="C531" s="14" t="s">
        <v>4244</v>
      </c>
      <c r="D531" s="16" t="s">
        <v>4245</v>
      </c>
      <c r="E531" s="16" t="s">
        <v>4245</v>
      </c>
      <c r="F531" s="14" t="s">
        <v>4246</v>
      </c>
      <c r="G531" s="14" t="s">
        <v>3085</v>
      </c>
      <c r="H531" s="14" t="s">
        <v>3086</v>
      </c>
      <c r="I531" s="15">
        <v>478</v>
      </c>
      <c r="J531" s="77"/>
      <c r="K531" s="92"/>
    </row>
    <row r="532" spans="1:11" ht="22.5" x14ac:dyDescent="0.2">
      <c r="A532" s="14" t="s">
        <v>2996</v>
      </c>
      <c r="B532" s="14" t="s">
        <v>4247</v>
      </c>
      <c r="C532" s="14" t="s">
        <v>4248</v>
      </c>
      <c r="D532" s="16" t="s">
        <v>4170</v>
      </c>
      <c r="E532" s="16" t="s">
        <v>4170</v>
      </c>
      <c r="F532" s="14" t="s">
        <v>4249</v>
      </c>
      <c r="G532" s="14" t="s">
        <v>3044</v>
      </c>
      <c r="H532" s="14" t="s">
        <v>3045</v>
      </c>
      <c r="I532" s="15">
        <v>81.430000000000007</v>
      </c>
      <c r="J532" s="77"/>
      <c r="K532" s="92"/>
    </row>
    <row r="533" spans="1:11" ht="22.5" x14ac:dyDescent="0.2">
      <c r="A533" s="14" t="s">
        <v>2996</v>
      </c>
      <c r="B533" s="14" t="s">
        <v>5454</v>
      </c>
      <c r="C533" s="14" t="s">
        <v>5455</v>
      </c>
      <c r="D533" s="16" t="s">
        <v>5456</v>
      </c>
      <c r="E533" s="16" t="s">
        <v>5456</v>
      </c>
      <c r="F533" s="14" t="s">
        <v>5403</v>
      </c>
      <c r="G533" s="14" t="s">
        <v>5401</v>
      </c>
      <c r="H533" s="14" t="s">
        <v>5402</v>
      </c>
      <c r="I533" s="15">
        <v>243.73</v>
      </c>
      <c r="J533" s="77"/>
      <c r="K533" s="92"/>
    </row>
    <row r="534" spans="1:11" ht="22.5" x14ac:dyDescent="0.2">
      <c r="A534" s="14" t="s">
        <v>5045</v>
      </c>
      <c r="B534" s="14" t="s">
        <v>4250</v>
      </c>
      <c r="C534" s="14" t="s">
        <v>4251</v>
      </c>
      <c r="D534" s="16" t="s">
        <v>4170</v>
      </c>
      <c r="E534" s="16" t="s">
        <v>4170</v>
      </c>
      <c r="F534" s="14" t="s">
        <v>5542</v>
      </c>
      <c r="G534" s="14" t="s">
        <v>3627</v>
      </c>
      <c r="H534" s="14" t="s">
        <v>3628</v>
      </c>
      <c r="I534" s="15">
        <v>130</v>
      </c>
      <c r="J534" s="77"/>
      <c r="K534" s="92"/>
    </row>
    <row r="535" spans="1:11" ht="12.75" x14ac:dyDescent="0.2">
      <c r="A535" s="14" t="s">
        <v>3111</v>
      </c>
      <c r="B535" s="14" t="s">
        <v>4252</v>
      </c>
      <c r="C535" s="14" t="s">
        <v>4253</v>
      </c>
      <c r="D535" s="16" t="s">
        <v>4170</v>
      </c>
      <c r="E535" s="16" t="s">
        <v>4170</v>
      </c>
      <c r="F535" s="14" t="s">
        <v>4254</v>
      </c>
      <c r="G535" s="14" t="s">
        <v>4255</v>
      </c>
      <c r="H535" s="14" t="s">
        <v>4256</v>
      </c>
      <c r="I535" s="15">
        <v>6650.61</v>
      </c>
      <c r="J535" s="77"/>
      <c r="K535" s="92"/>
    </row>
    <row r="536" spans="1:11" ht="22.5" x14ac:dyDescent="0.2">
      <c r="A536" s="14" t="s">
        <v>2996</v>
      </c>
      <c r="B536" s="14" t="s">
        <v>4257</v>
      </c>
      <c r="C536" s="14" t="s">
        <v>4258</v>
      </c>
      <c r="D536" s="16" t="s">
        <v>4170</v>
      </c>
      <c r="E536" s="16" t="s">
        <v>4170</v>
      </c>
      <c r="F536" s="14" t="s">
        <v>4001</v>
      </c>
      <c r="G536" s="14" t="s">
        <v>3386</v>
      </c>
      <c r="H536" s="14" t="s">
        <v>3387</v>
      </c>
      <c r="I536" s="15">
        <v>200</v>
      </c>
      <c r="J536" s="77"/>
      <c r="K536" s="92"/>
    </row>
    <row r="537" spans="1:11" ht="33.75" x14ac:dyDescent="0.2">
      <c r="A537" s="14" t="s">
        <v>5046</v>
      </c>
      <c r="B537" s="14" t="s">
        <v>4259</v>
      </c>
      <c r="C537" s="14" t="s">
        <v>4260</v>
      </c>
      <c r="D537" s="16" t="s">
        <v>4170</v>
      </c>
      <c r="E537" s="16" t="s">
        <v>4170</v>
      </c>
      <c r="F537" s="14" t="s">
        <v>5543</v>
      </c>
      <c r="G537" s="14" t="s">
        <v>4261</v>
      </c>
      <c r="H537" s="14" t="s">
        <v>4262</v>
      </c>
      <c r="I537" s="15">
        <v>5320</v>
      </c>
      <c r="J537" s="77"/>
      <c r="K537" s="92"/>
    </row>
    <row r="538" spans="1:11" ht="22.5" x14ac:dyDescent="0.2">
      <c r="A538" s="14" t="s">
        <v>2996</v>
      </c>
      <c r="B538" s="14" t="s">
        <v>5070</v>
      </c>
      <c r="C538" s="14" t="s">
        <v>5071</v>
      </c>
      <c r="D538" s="16" t="s">
        <v>5072</v>
      </c>
      <c r="E538" s="16" t="s">
        <v>5072</v>
      </c>
      <c r="F538" s="14" t="s">
        <v>3914</v>
      </c>
      <c r="G538" s="14" t="s">
        <v>3052</v>
      </c>
      <c r="H538" s="14" t="s">
        <v>3053</v>
      </c>
      <c r="I538" s="15">
        <v>799.75</v>
      </c>
      <c r="J538" s="77"/>
      <c r="K538" s="92"/>
    </row>
    <row r="539" spans="1:11" ht="22.5" x14ac:dyDescent="0.2">
      <c r="A539" s="14" t="s">
        <v>2996</v>
      </c>
      <c r="B539" s="14" t="s">
        <v>4263</v>
      </c>
      <c r="C539" s="14" t="s">
        <v>4264</v>
      </c>
      <c r="D539" s="16" t="s">
        <v>4174</v>
      </c>
      <c r="E539" s="16" t="s">
        <v>4174</v>
      </c>
      <c r="F539" s="14" t="s">
        <v>4265</v>
      </c>
      <c r="G539" s="14" t="s">
        <v>3527</v>
      </c>
      <c r="H539" s="14" t="s">
        <v>3528</v>
      </c>
      <c r="I539" s="15">
        <v>1992.6</v>
      </c>
      <c r="J539" s="77"/>
      <c r="K539" s="92"/>
    </row>
    <row r="540" spans="1:11" ht="33.75" x14ac:dyDescent="0.2">
      <c r="A540" s="14" t="s">
        <v>2996</v>
      </c>
      <c r="B540" s="14" t="s">
        <v>4266</v>
      </c>
      <c r="C540" s="14" t="s">
        <v>4267</v>
      </c>
      <c r="D540" s="16" t="s">
        <v>4174</v>
      </c>
      <c r="E540" s="16" t="s">
        <v>4174</v>
      </c>
      <c r="F540" s="14" t="s">
        <v>5544</v>
      </c>
      <c r="G540" s="14" t="s">
        <v>3081</v>
      </c>
      <c r="H540" s="14" t="s">
        <v>3082</v>
      </c>
      <c r="I540" s="15">
        <v>984</v>
      </c>
      <c r="J540" s="77"/>
      <c r="K540" s="92"/>
    </row>
    <row r="541" spans="1:11" ht="22.5" x14ac:dyDescent="0.2">
      <c r="A541" s="14" t="s">
        <v>2996</v>
      </c>
      <c r="B541" s="14" t="s">
        <v>4268</v>
      </c>
      <c r="C541" s="14" t="s">
        <v>4269</v>
      </c>
      <c r="D541" s="16" t="s">
        <v>4270</v>
      </c>
      <c r="E541" s="16" t="s">
        <v>4270</v>
      </c>
      <c r="F541" s="14" t="s">
        <v>5545</v>
      </c>
      <c r="G541" s="14" t="s">
        <v>3015</v>
      </c>
      <c r="H541" s="14" t="s">
        <v>3016</v>
      </c>
      <c r="I541" s="15">
        <v>194.5</v>
      </c>
      <c r="J541" s="77"/>
      <c r="K541" s="92"/>
    </row>
    <row r="542" spans="1:11" ht="12.75" x14ac:dyDescent="0.2">
      <c r="A542" s="14" t="s">
        <v>3051</v>
      </c>
      <c r="B542" s="14" t="s">
        <v>4268</v>
      </c>
      <c r="C542" s="14" t="s">
        <v>4269</v>
      </c>
      <c r="D542" s="16" t="s">
        <v>4270</v>
      </c>
      <c r="E542" s="16" t="s">
        <v>4270</v>
      </c>
      <c r="F542" s="14" t="s">
        <v>4271</v>
      </c>
      <c r="G542" s="14" t="s">
        <v>3015</v>
      </c>
      <c r="H542" s="14" t="s">
        <v>3016</v>
      </c>
      <c r="I542" s="15">
        <v>185</v>
      </c>
      <c r="J542" s="77"/>
      <c r="K542" s="92"/>
    </row>
    <row r="543" spans="1:11" ht="22.5" x14ac:dyDescent="0.2">
      <c r="A543" s="14" t="s">
        <v>2996</v>
      </c>
      <c r="B543" s="14" t="s">
        <v>4272</v>
      </c>
      <c r="C543" s="14" t="s">
        <v>4273</v>
      </c>
      <c r="D543" s="16" t="s">
        <v>4174</v>
      </c>
      <c r="E543" s="16" t="s">
        <v>4174</v>
      </c>
      <c r="F543" s="14" t="s">
        <v>4274</v>
      </c>
      <c r="G543" s="14" t="s">
        <v>3527</v>
      </c>
      <c r="H543" s="14" t="s">
        <v>3528</v>
      </c>
      <c r="I543" s="15">
        <v>1500</v>
      </c>
      <c r="J543" s="77"/>
      <c r="K543" s="92"/>
    </row>
    <row r="544" spans="1:11" ht="22.5" x14ac:dyDescent="0.2">
      <c r="A544" s="14" t="s">
        <v>2996</v>
      </c>
      <c r="B544" s="14" t="s">
        <v>4275</v>
      </c>
      <c r="C544" s="14" t="s">
        <v>4276</v>
      </c>
      <c r="D544" s="16" t="s">
        <v>4277</v>
      </c>
      <c r="E544" s="16" t="s">
        <v>4277</v>
      </c>
      <c r="F544" s="14" t="s">
        <v>5546</v>
      </c>
      <c r="G544" s="14" t="s">
        <v>3017</v>
      </c>
      <c r="H544" s="14" t="s">
        <v>3018</v>
      </c>
      <c r="I544" s="15">
        <v>4.8</v>
      </c>
      <c r="J544" s="77"/>
      <c r="K544" s="92"/>
    </row>
    <row r="545" spans="1:11" ht="22.5" x14ac:dyDescent="0.2">
      <c r="A545" s="14" t="s">
        <v>2996</v>
      </c>
      <c r="B545" s="14" t="s">
        <v>4278</v>
      </c>
      <c r="C545" s="14" t="s">
        <v>4279</v>
      </c>
      <c r="D545" s="16" t="s">
        <v>4277</v>
      </c>
      <c r="E545" s="16" t="s">
        <v>4277</v>
      </c>
      <c r="F545" s="14" t="s">
        <v>4280</v>
      </c>
      <c r="G545" s="14" t="s">
        <v>3049</v>
      </c>
      <c r="H545" s="14" t="s">
        <v>3050</v>
      </c>
      <c r="I545" s="15">
        <v>184.08</v>
      </c>
      <c r="J545" s="77"/>
      <c r="K545" s="92"/>
    </row>
    <row r="546" spans="1:11" ht="22.5" x14ac:dyDescent="0.2">
      <c r="A546" s="14" t="s">
        <v>2996</v>
      </c>
      <c r="B546" s="14" t="s">
        <v>4281</v>
      </c>
      <c r="C546" s="14" t="s">
        <v>4282</v>
      </c>
      <c r="D546" s="16" t="s">
        <v>4277</v>
      </c>
      <c r="E546" s="16" t="s">
        <v>4277</v>
      </c>
      <c r="F546" s="14" t="s">
        <v>5547</v>
      </c>
      <c r="G546" s="14" t="s">
        <v>3015</v>
      </c>
      <c r="H546" s="14" t="s">
        <v>3016</v>
      </c>
      <c r="I546" s="15">
        <v>1920</v>
      </c>
      <c r="J546" s="77"/>
      <c r="K546" s="92"/>
    </row>
    <row r="547" spans="1:11" ht="12.75" x14ac:dyDescent="0.2">
      <c r="A547" s="14" t="s">
        <v>4901</v>
      </c>
      <c r="B547" s="14" t="s">
        <v>4283</v>
      </c>
      <c r="C547" s="14" t="s">
        <v>3525</v>
      </c>
      <c r="D547" s="16" t="s">
        <v>4284</v>
      </c>
      <c r="E547" s="16" t="s">
        <v>4284</v>
      </c>
      <c r="F547" s="14" t="s">
        <v>4285</v>
      </c>
      <c r="G547" s="14" t="s">
        <v>3425</v>
      </c>
      <c r="H547" s="14" t="s">
        <v>3426</v>
      </c>
      <c r="I547" s="15">
        <v>430</v>
      </c>
      <c r="J547" s="77"/>
      <c r="K547" s="92"/>
    </row>
    <row r="548" spans="1:11" ht="22.5" x14ac:dyDescent="0.2">
      <c r="A548" s="14" t="s">
        <v>2996</v>
      </c>
      <c r="B548" s="14" t="s">
        <v>4283</v>
      </c>
      <c r="C548" s="14" t="s">
        <v>3525</v>
      </c>
      <c r="D548" s="16" t="s">
        <v>4284</v>
      </c>
      <c r="E548" s="16" t="s">
        <v>4284</v>
      </c>
      <c r="F548" s="14" t="s">
        <v>5548</v>
      </c>
      <c r="G548" s="14" t="s">
        <v>3425</v>
      </c>
      <c r="H548" s="14" t="s">
        <v>3426</v>
      </c>
      <c r="I548" s="15">
        <v>900</v>
      </c>
      <c r="J548" s="77"/>
      <c r="K548" s="92"/>
    </row>
    <row r="549" spans="1:11" ht="12.75" x14ac:dyDescent="0.2">
      <c r="A549" s="14" t="s">
        <v>3179</v>
      </c>
      <c r="B549" s="14" t="s">
        <v>4286</v>
      </c>
      <c r="C549" s="14" t="s">
        <v>4287</v>
      </c>
      <c r="D549" s="16" t="s">
        <v>4284</v>
      </c>
      <c r="E549" s="16" t="s">
        <v>4284</v>
      </c>
      <c r="F549" s="14" t="s">
        <v>4285</v>
      </c>
      <c r="G549" s="14" t="s">
        <v>3425</v>
      </c>
      <c r="H549" s="14" t="s">
        <v>3426</v>
      </c>
      <c r="I549" s="15">
        <v>1610</v>
      </c>
      <c r="J549" s="77"/>
      <c r="K549" s="92"/>
    </row>
    <row r="550" spans="1:11" ht="12.75" x14ac:dyDescent="0.2">
      <c r="A550" s="14" t="s">
        <v>3051</v>
      </c>
      <c r="B550" s="14" t="s">
        <v>4288</v>
      </c>
      <c r="C550" s="14" t="s">
        <v>4289</v>
      </c>
      <c r="D550" s="16" t="s">
        <v>4284</v>
      </c>
      <c r="E550" s="16" t="s">
        <v>4284</v>
      </c>
      <c r="F550" s="14" t="s">
        <v>5549</v>
      </c>
      <c r="G550" s="14" t="s">
        <v>3165</v>
      </c>
      <c r="H550" s="14" t="s">
        <v>3166</v>
      </c>
      <c r="I550" s="15">
        <v>741.16</v>
      </c>
      <c r="J550" s="77"/>
      <c r="K550" s="92"/>
    </row>
    <row r="551" spans="1:11" ht="22.5" x14ac:dyDescent="0.2">
      <c r="A551" s="14" t="s">
        <v>2996</v>
      </c>
      <c r="B551" s="14" t="s">
        <v>4288</v>
      </c>
      <c r="C551" s="14" t="s">
        <v>4289</v>
      </c>
      <c r="D551" s="16" t="s">
        <v>4284</v>
      </c>
      <c r="E551" s="16" t="s">
        <v>4284</v>
      </c>
      <c r="F551" s="14" t="s">
        <v>5550</v>
      </c>
      <c r="G551" s="14" t="s">
        <v>3165</v>
      </c>
      <c r="H551" s="14" t="s">
        <v>3166</v>
      </c>
      <c r="I551" s="15">
        <v>1458.44</v>
      </c>
      <c r="J551" s="77"/>
      <c r="K551" s="92"/>
    </row>
    <row r="552" spans="1:11" ht="22.5" x14ac:dyDescent="0.2">
      <c r="A552" s="14" t="s">
        <v>2996</v>
      </c>
      <c r="B552" s="14" t="s">
        <v>4290</v>
      </c>
      <c r="C552" s="14" t="s">
        <v>4291</v>
      </c>
      <c r="D552" s="16" t="s">
        <v>4284</v>
      </c>
      <c r="E552" s="16" t="s">
        <v>4284</v>
      </c>
      <c r="F552" s="14" t="s">
        <v>5551</v>
      </c>
      <c r="G552" s="14" t="s">
        <v>3165</v>
      </c>
      <c r="H552" s="14" t="s">
        <v>3166</v>
      </c>
      <c r="I552" s="15">
        <v>228</v>
      </c>
      <c r="J552" s="77"/>
      <c r="K552" s="92"/>
    </row>
    <row r="553" spans="1:11" ht="22.5" x14ac:dyDescent="0.2">
      <c r="A553" s="14" t="s">
        <v>2996</v>
      </c>
      <c r="B553" s="14" t="s">
        <v>4292</v>
      </c>
      <c r="C553" s="14" t="s">
        <v>4293</v>
      </c>
      <c r="D553" s="16" t="s">
        <v>4284</v>
      </c>
      <c r="E553" s="16" t="s">
        <v>4284</v>
      </c>
      <c r="F553" s="14" t="s">
        <v>5552</v>
      </c>
      <c r="G553" s="14" t="s">
        <v>3054</v>
      </c>
      <c r="H553" s="14" t="s">
        <v>3055</v>
      </c>
      <c r="I553" s="15">
        <v>4200</v>
      </c>
      <c r="J553" s="77"/>
      <c r="K553" s="92"/>
    </row>
    <row r="554" spans="1:11" ht="12.75" x14ac:dyDescent="0.2">
      <c r="A554" s="14" t="s">
        <v>3765</v>
      </c>
      <c r="B554" s="14" t="s">
        <v>4294</v>
      </c>
      <c r="C554" s="14" t="s">
        <v>4295</v>
      </c>
      <c r="D554" s="16" t="s">
        <v>4284</v>
      </c>
      <c r="E554" s="16" t="s">
        <v>4284</v>
      </c>
      <c r="F554" s="14" t="s">
        <v>4296</v>
      </c>
      <c r="G554" s="14" t="s">
        <v>3769</v>
      </c>
      <c r="H554" s="14" t="s">
        <v>3770</v>
      </c>
      <c r="I554" s="15">
        <v>2400</v>
      </c>
      <c r="J554" s="77"/>
      <c r="K554" s="92"/>
    </row>
    <row r="555" spans="1:11" ht="12.75" x14ac:dyDescent="0.2">
      <c r="A555" s="14" t="s">
        <v>3111</v>
      </c>
      <c r="B555" s="14" t="s">
        <v>4297</v>
      </c>
      <c r="C555" s="14" t="s">
        <v>4298</v>
      </c>
      <c r="D555" s="16" t="s">
        <v>4284</v>
      </c>
      <c r="E555" s="16" t="s">
        <v>4284</v>
      </c>
      <c r="F555" s="14" t="s">
        <v>4299</v>
      </c>
      <c r="G555" s="14" t="s">
        <v>4300</v>
      </c>
      <c r="H555" s="14" t="s">
        <v>4301</v>
      </c>
      <c r="I555" s="15">
        <v>5412</v>
      </c>
      <c r="J555" s="77"/>
      <c r="K555" s="92"/>
    </row>
    <row r="556" spans="1:11" ht="22.5" x14ac:dyDescent="0.2">
      <c r="A556" s="14" t="s">
        <v>2996</v>
      </c>
      <c r="B556" s="14" t="s">
        <v>4302</v>
      </c>
      <c r="C556" s="14" t="s">
        <v>4303</v>
      </c>
      <c r="D556" s="16" t="s">
        <v>4284</v>
      </c>
      <c r="E556" s="16" t="s">
        <v>4284</v>
      </c>
      <c r="F556" s="14" t="s">
        <v>4304</v>
      </c>
      <c r="G556" s="14" t="s">
        <v>2043</v>
      </c>
      <c r="H556" s="14" t="s">
        <v>2044</v>
      </c>
      <c r="I556" s="15">
        <v>700</v>
      </c>
      <c r="J556" s="77"/>
      <c r="K556" s="92"/>
    </row>
    <row r="557" spans="1:11" ht="22.5" x14ac:dyDescent="0.2">
      <c r="A557" s="14" t="s">
        <v>2996</v>
      </c>
      <c r="B557" s="14" t="s">
        <v>4305</v>
      </c>
      <c r="C557" s="14" t="s">
        <v>4306</v>
      </c>
      <c r="D557" s="16" t="s">
        <v>4284</v>
      </c>
      <c r="E557" s="16" t="s">
        <v>4284</v>
      </c>
      <c r="F557" s="14" t="s">
        <v>5553</v>
      </c>
      <c r="G557" s="14" t="s">
        <v>4307</v>
      </c>
      <c r="H557" s="14" t="s">
        <v>4308</v>
      </c>
      <c r="I557" s="15">
        <v>550</v>
      </c>
      <c r="J557" s="77"/>
      <c r="K557" s="92"/>
    </row>
    <row r="558" spans="1:11" ht="12.75" x14ac:dyDescent="0.2">
      <c r="A558" s="14" t="s">
        <v>3686</v>
      </c>
      <c r="B558" s="14" t="s">
        <v>4309</v>
      </c>
      <c r="C558" s="14" t="s">
        <v>3080</v>
      </c>
      <c r="D558" s="16" t="s">
        <v>4284</v>
      </c>
      <c r="E558" s="16" t="s">
        <v>4284</v>
      </c>
      <c r="F558" s="14" t="s">
        <v>4310</v>
      </c>
      <c r="G558" s="14" t="s">
        <v>3689</v>
      </c>
      <c r="H558" s="14" t="s">
        <v>3690</v>
      </c>
      <c r="I558" s="15">
        <v>1160</v>
      </c>
      <c r="J558" s="77"/>
      <c r="K558" s="92"/>
    </row>
    <row r="559" spans="1:11" ht="22.5" x14ac:dyDescent="0.2">
      <c r="A559" s="14" t="s">
        <v>2996</v>
      </c>
      <c r="B559" s="14" t="s">
        <v>4311</v>
      </c>
      <c r="C559" s="14" t="s">
        <v>4312</v>
      </c>
      <c r="D559" s="16" t="s">
        <v>4284</v>
      </c>
      <c r="E559" s="16" t="s">
        <v>4284</v>
      </c>
      <c r="F559" s="14" t="s">
        <v>4313</v>
      </c>
      <c r="G559" s="14" t="s">
        <v>3044</v>
      </c>
      <c r="H559" s="14" t="s">
        <v>3045</v>
      </c>
      <c r="I559" s="15">
        <v>1775.86</v>
      </c>
      <c r="J559" s="77"/>
      <c r="K559" s="92"/>
    </row>
    <row r="560" spans="1:11" ht="22.5" x14ac:dyDescent="0.2">
      <c r="A560" s="14" t="s">
        <v>2996</v>
      </c>
      <c r="B560" s="14" t="s">
        <v>4314</v>
      </c>
      <c r="C560" s="14" t="s">
        <v>3729</v>
      </c>
      <c r="D560" s="16" t="s">
        <v>4315</v>
      </c>
      <c r="E560" s="16" t="s">
        <v>4315</v>
      </c>
      <c r="F560" s="14" t="s">
        <v>4316</v>
      </c>
      <c r="G560" s="14"/>
      <c r="H560" s="14" t="s">
        <v>3033</v>
      </c>
      <c r="I560" s="15">
        <v>300</v>
      </c>
      <c r="J560" s="77"/>
      <c r="K560" s="92"/>
    </row>
    <row r="561" spans="1:11" ht="22.5" x14ac:dyDescent="0.2">
      <c r="A561" s="14" t="s">
        <v>2996</v>
      </c>
      <c r="B561" s="14" t="s">
        <v>4317</v>
      </c>
      <c r="C561" s="14" t="s">
        <v>4318</v>
      </c>
      <c r="D561" s="16" t="s">
        <v>4315</v>
      </c>
      <c r="E561" s="16" t="s">
        <v>4315</v>
      </c>
      <c r="F561" s="14" t="s">
        <v>4319</v>
      </c>
      <c r="G561" s="14" t="s">
        <v>3029</v>
      </c>
      <c r="H561" s="14" t="s">
        <v>3030</v>
      </c>
      <c r="I561" s="15">
        <v>1300</v>
      </c>
      <c r="J561" s="77"/>
      <c r="K561" s="92"/>
    </row>
    <row r="562" spans="1:11" ht="22.5" x14ac:dyDescent="0.2">
      <c r="A562" s="14" t="s">
        <v>2996</v>
      </c>
      <c r="B562" s="14" t="s">
        <v>4320</v>
      </c>
      <c r="C562" s="14" t="s">
        <v>4321</v>
      </c>
      <c r="D562" s="16" t="s">
        <v>4284</v>
      </c>
      <c r="E562" s="16" t="s">
        <v>4284</v>
      </c>
      <c r="F562" s="14" t="s">
        <v>4322</v>
      </c>
      <c r="G562" s="14" t="s">
        <v>3019</v>
      </c>
      <c r="H562" s="14" t="s">
        <v>3020</v>
      </c>
      <c r="I562" s="15">
        <v>32.1</v>
      </c>
      <c r="J562" s="77"/>
      <c r="K562" s="92"/>
    </row>
    <row r="563" spans="1:11" ht="22.5" x14ac:dyDescent="0.2">
      <c r="A563" s="14" t="s">
        <v>2996</v>
      </c>
      <c r="B563" s="14" t="s">
        <v>4323</v>
      </c>
      <c r="C563" s="14" t="s">
        <v>4324</v>
      </c>
      <c r="D563" s="16" t="s">
        <v>4315</v>
      </c>
      <c r="E563" s="16" t="s">
        <v>4315</v>
      </c>
      <c r="F563" s="14" t="s">
        <v>4325</v>
      </c>
      <c r="G563" s="14" t="s">
        <v>3034</v>
      </c>
      <c r="H563" s="14" t="s">
        <v>3035</v>
      </c>
      <c r="I563" s="15">
        <v>1710</v>
      </c>
      <c r="J563" s="77"/>
      <c r="K563" s="92"/>
    </row>
    <row r="564" spans="1:11" ht="22.5" x14ac:dyDescent="0.2">
      <c r="A564" s="14" t="s">
        <v>4901</v>
      </c>
      <c r="B564" s="14" t="s">
        <v>4326</v>
      </c>
      <c r="C564" s="14" t="s">
        <v>3203</v>
      </c>
      <c r="D564" s="16" t="s">
        <v>4315</v>
      </c>
      <c r="E564" s="16" t="s">
        <v>4315</v>
      </c>
      <c r="F564" s="14" t="s">
        <v>4327</v>
      </c>
      <c r="G564" s="14" t="s">
        <v>3206</v>
      </c>
      <c r="H564" s="14" t="s">
        <v>3207</v>
      </c>
      <c r="I564" s="15">
        <v>14.4</v>
      </c>
      <c r="J564" s="77"/>
      <c r="K564" s="92"/>
    </row>
    <row r="565" spans="1:11" ht="22.5" x14ac:dyDescent="0.2">
      <c r="A565" s="14" t="s">
        <v>3111</v>
      </c>
      <c r="B565" s="14" t="s">
        <v>4326</v>
      </c>
      <c r="C565" s="14" t="s">
        <v>3203</v>
      </c>
      <c r="D565" s="16" t="s">
        <v>4315</v>
      </c>
      <c r="E565" s="16" t="s">
        <v>4315</v>
      </c>
      <c r="F565" s="14" t="s">
        <v>4327</v>
      </c>
      <c r="G565" s="14" t="s">
        <v>3206</v>
      </c>
      <c r="H565" s="14" t="s">
        <v>3207</v>
      </c>
      <c r="I565" s="15">
        <v>64.400000000000006</v>
      </c>
      <c r="J565" s="77"/>
      <c r="K565" s="92"/>
    </row>
    <row r="566" spans="1:11" ht="22.5" x14ac:dyDescent="0.2">
      <c r="A566" s="14" t="s">
        <v>3694</v>
      </c>
      <c r="B566" s="14" t="s">
        <v>4326</v>
      </c>
      <c r="C566" s="14" t="s">
        <v>3203</v>
      </c>
      <c r="D566" s="16" t="s">
        <v>4315</v>
      </c>
      <c r="E566" s="16" t="s">
        <v>4315</v>
      </c>
      <c r="F566" s="14" t="s">
        <v>4327</v>
      </c>
      <c r="G566" s="14" t="s">
        <v>3206</v>
      </c>
      <c r="H566" s="14" t="s">
        <v>3207</v>
      </c>
      <c r="I566" s="15">
        <v>32.200000000000003</v>
      </c>
      <c r="J566" s="77"/>
      <c r="K566" s="92"/>
    </row>
    <row r="567" spans="1:11" ht="22.5" x14ac:dyDescent="0.2">
      <c r="A567" s="14" t="s">
        <v>2996</v>
      </c>
      <c r="B567" s="14" t="s">
        <v>4326</v>
      </c>
      <c r="C567" s="14" t="s">
        <v>3203</v>
      </c>
      <c r="D567" s="16" t="s">
        <v>4315</v>
      </c>
      <c r="E567" s="16" t="s">
        <v>4315</v>
      </c>
      <c r="F567" s="14" t="s">
        <v>4327</v>
      </c>
      <c r="G567" s="14" t="s">
        <v>3206</v>
      </c>
      <c r="H567" s="14" t="s">
        <v>3207</v>
      </c>
      <c r="I567" s="15">
        <v>62.4</v>
      </c>
      <c r="J567" s="77"/>
      <c r="K567" s="92"/>
    </row>
    <row r="568" spans="1:11" ht="22.5" x14ac:dyDescent="0.2">
      <c r="A568" s="14" t="s">
        <v>2996</v>
      </c>
      <c r="B568" s="14" t="s">
        <v>4326</v>
      </c>
      <c r="C568" s="14" t="s">
        <v>3203</v>
      </c>
      <c r="D568" s="16" t="s">
        <v>4315</v>
      </c>
      <c r="E568" s="16" t="s">
        <v>4315</v>
      </c>
      <c r="F568" s="14" t="s">
        <v>4327</v>
      </c>
      <c r="G568" s="14" t="s">
        <v>3206</v>
      </c>
      <c r="H568" s="14" t="s">
        <v>3207</v>
      </c>
      <c r="I568" s="15">
        <v>133.4</v>
      </c>
      <c r="J568" s="77"/>
      <c r="K568" s="92"/>
    </row>
    <row r="569" spans="1:11" ht="22.5" x14ac:dyDescent="0.2">
      <c r="A569" s="14" t="s">
        <v>2996</v>
      </c>
      <c r="B569" s="14" t="s">
        <v>4329</v>
      </c>
      <c r="C569" s="14" t="s">
        <v>4330</v>
      </c>
      <c r="D569" s="16" t="s">
        <v>4315</v>
      </c>
      <c r="E569" s="16" t="s">
        <v>4315</v>
      </c>
      <c r="F569" s="14" t="s">
        <v>3620</v>
      </c>
      <c r="G569" s="14" t="s">
        <v>3004</v>
      </c>
      <c r="H569" s="14" t="s">
        <v>3005</v>
      </c>
      <c r="I569" s="15">
        <v>1372.9</v>
      </c>
      <c r="J569" s="77"/>
      <c r="K569" s="92"/>
    </row>
    <row r="570" spans="1:11" ht="22.5" x14ac:dyDescent="0.2">
      <c r="A570" s="14" t="s">
        <v>2996</v>
      </c>
      <c r="B570" s="14" t="s">
        <v>4331</v>
      </c>
      <c r="C570" s="14" t="s">
        <v>4332</v>
      </c>
      <c r="D570" s="16" t="s">
        <v>4315</v>
      </c>
      <c r="E570" s="16" t="s">
        <v>4333</v>
      </c>
      <c r="F570" s="14" t="s">
        <v>4334</v>
      </c>
      <c r="G570" s="14" t="s">
        <v>4335</v>
      </c>
      <c r="H570" s="14" t="s">
        <v>4336</v>
      </c>
      <c r="I570" s="15">
        <v>133.76</v>
      </c>
      <c r="J570" s="77"/>
      <c r="K570" s="92"/>
    </row>
    <row r="571" spans="1:11" ht="22.5" x14ac:dyDescent="0.2">
      <c r="A571" s="14" t="s">
        <v>2996</v>
      </c>
      <c r="B571" s="14" t="s">
        <v>4337</v>
      </c>
      <c r="C571" s="14" t="s">
        <v>4338</v>
      </c>
      <c r="D571" s="16" t="s">
        <v>4315</v>
      </c>
      <c r="E571" s="16" t="s">
        <v>4315</v>
      </c>
      <c r="F571" s="14" t="s">
        <v>5554</v>
      </c>
      <c r="G571" s="14" t="s">
        <v>3603</v>
      </c>
      <c r="H571" s="14" t="s">
        <v>3604</v>
      </c>
      <c r="I571" s="15">
        <v>633.89</v>
      </c>
      <c r="J571" s="77"/>
      <c r="K571" s="92"/>
    </row>
    <row r="572" spans="1:11" ht="22.5" x14ac:dyDescent="0.2">
      <c r="A572" s="14" t="s">
        <v>2996</v>
      </c>
      <c r="B572" s="14" t="s">
        <v>4339</v>
      </c>
      <c r="C572" s="14" t="s">
        <v>3876</v>
      </c>
      <c r="D572" s="16" t="s">
        <v>4315</v>
      </c>
      <c r="E572" s="16" t="s">
        <v>4315</v>
      </c>
      <c r="F572" s="14" t="s">
        <v>4340</v>
      </c>
      <c r="G572" s="14" t="s">
        <v>4341</v>
      </c>
      <c r="H572" s="14" t="s">
        <v>4342</v>
      </c>
      <c r="I572" s="15">
        <v>1379.65</v>
      </c>
      <c r="J572" s="77"/>
      <c r="K572" s="92"/>
    </row>
    <row r="573" spans="1:11" ht="12.75" x14ac:dyDescent="0.2">
      <c r="A573" s="14" t="s">
        <v>3765</v>
      </c>
      <c r="B573" s="14" t="s">
        <v>4339</v>
      </c>
      <c r="C573" s="14" t="s">
        <v>3876</v>
      </c>
      <c r="D573" s="16" t="s">
        <v>4315</v>
      </c>
      <c r="E573" s="16" t="s">
        <v>4315</v>
      </c>
      <c r="F573" s="14" t="s">
        <v>4340</v>
      </c>
      <c r="G573" s="14" t="s">
        <v>4341</v>
      </c>
      <c r="H573" s="14" t="s">
        <v>4342</v>
      </c>
      <c r="I573" s="15">
        <v>137.15</v>
      </c>
      <c r="J573" s="77"/>
      <c r="K573" s="92"/>
    </row>
    <row r="574" spans="1:11" ht="12.75" x14ac:dyDescent="0.2">
      <c r="A574" s="14" t="s">
        <v>3179</v>
      </c>
      <c r="B574" s="14" t="s">
        <v>4343</v>
      </c>
      <c r="C574" s="14" t="s">
        <v>3612</v>
      </c>
      <c r="D574" s="16" t="s">
        <v>4344</v>
      </c>
      <c r="E574" s="16" t="s">
        <v>4344</v>
      </c>
      <c r="F574" s="14" t="s">
        <v>4345</v>
      </c>
      <c r="G574" s="14" t="s">
        <v>3425</v>
      </c>
      <c r="H574" s="14" t="s">
        <v>3426</v>
      </c>
      <c r="I574" s="15">
        <v>1200</v>
      </c>
      <c r="J574" s="77"/>
      <c r="K574" s="92"/>
    </row>
    <row r="575" spans="1:11" ht="22.5" x14ac:dyDescent="0.2">
      <c r="A575" s="14" t="s">
        <v>2996</v>
      </c>
      <c r="B575" s="14" t="s">
        <v>4346</v>
      </c>
      <c r="C575" s="14" t="s">
        <v>4347</v>
      </c>
      <c r="D575" s="16" t="s">
        <v>4348</v>
      </c>
      <c r="E575" s="16" t="s">
        <v>4348</v>
      </c>
      <c r="F575" s="14" t="s">
        <v>4349</v>
      </c>
      <c r="G575" s="14" t="s">
        <v>3041</v>
      </c>
      <c r="H575" s="14" t="s">
        <v>3042</v>
      </c>
      <c r="I575" s="15">
        <v>346.5</v>
      </c>
      <c r="J575" s="77"/>
      <c r="K575" s="92"/>
    </row>
    <row r="576" spans="1:11" ht="22.5" x14ac:dyDescent="0.2">
      <c r="A576" s="14" t="s">
        <v>2996</v>
      </c>
      <c r="B576" s="14" t="s">
        <v>4350</v>
      </c>
      <c r="C576" s="14" t="s">
        <v>4351</v>
      </c>
      <c r="D576" s="16" t="s">
        <v>4348</v>
      </c>
      <c r="E576" s="16" t="s">
        <v>4348</v>
      </c>
      <c r="F576" s="14" t="s">
        <v>4352</v>
      </c>
      <c r="G576" s="14" t="s">
        <v>3386</v>
      </c>
      <c r="H576" s="14" t="s">
        <v>3387</v>
      </c>
      <c r="I576" s="15">
        <v>350</v>
      </c>
      <c r="J576" s="77"/>
      <c r="K576" s="92"/>
    </row>
    <row r="577" spans="1:11" ht="22.5" x14ac:dyDescent="0.2">
      <c r="A577" s="14" t="s">
        <v>2996</v>
      </c>
      <c r="B577" s="14" t="s">
        <v>4353</v>
      </c>
      <c r="C577" s="14" t="s">
        <v>4354</v>
      </c>
      <c r="D577" s="16" t="s">
        <v>4348</v>
      </c>
      <c r="E577" s="16" t="s">
        <v>4348</v>
      </c>
      <c r="F577" s="14" t="s">
        <v>5555</v>
      </c>
      <c r="G577" s="14" t="s">
        <v>4356</v>
      </c>
      <c r="H577" s="14" t="s">
        <v>4357</v>
      </c>
      <c r="I577" s="15">
        <v>6414.9</v>
      </c>
      <c r="J577" s="77"/>
      <c r="K577" s="92"/>
    </row>
    <row r="578" spans="1:11" ht="22.5" x14ac:dyDescent="0.2">
      <c r="A578" s="14" t="s">
        <v>3179</v>
      </c>
      <c r="B578" s="14" t="s">
        <v>4353</v>
      </c>
      <c r="C578" s="14" t="s">
        <v>4354</v>
      </c>
      <c r="D578" s="16" t="s">
        <v>4348</v>
      </c>
      <c r="E578" s="16" t="s">
        <v>4348</v>
      </c>
      <c r="F578" s="14" t="s">
        <v>4355</v>
      </c>
      <c r="G578" s="14" t="s">
        <v>4356</v>
      </c>
      <c r="H578" s="14" t="s">
        <v>4357</v>
      </c>
      <c r="I578" s="15">
        <v>8857.76</v>
      </c>
      <c r="J578" s="77"/>
      <c r="K578" s="92"/>
    </row>
    <row r="579" spans="1:11" ht="22.5" x14ac:dyDescent="0.2">
      <c r="A579" s="14" t="s">
        <v>2996</v>
      </c>
      <c r="B579" s="14" t="s">
        <v>4358</v>
      </c>
      <c r="C579" s="14" t="s">
        <v>4359</v>
      </c>
      <c r="D579" s="16" t="s">
        <v>4348</v>
      </c>
      <c r="E579" s="16" t="s">
        <v>4348</v>
      </c>
      <c r="F579" s="14" t="s">
        <v>5556</v>
      </c>
      <c r="G579" s="14" t="s">
        <v>4360</v>
      </c>
      <c r="H579" s="14" t="s">
        <v>4361</v>
      </c>
      <c r="I579" s="15">
        <v>1970</v>
      </c>
      <c r="J579" s="77"/>
      <c r="K579" s="92"/>
    </row>
    <row r="580" spans="1:11" ht="22.5" x14ac:dyDescent="0.2">
      <c r="A580" s="14" t="s">
        <v>2996</v>
      </c>
      <c r="B580" s="14" t="s">
        <v>4362</v>
      </c>
      <c r="C580" s="14" t="s">
        <v>4363</v>
      </c>
      <c r="D580" s="16" t="s">
        <v>4364</v>
      </c>
      <c r="E580" s="16" t="s">
        <v>4364</v>
      </c>
      <c r="F580" s="14" t="s">
        <v>5557</v>
      </c>
      <c r="G580" s="14" t="s">
        <v>4365</v>
      </c>
      <c r="H580" s="14" t="s">
        <v>4366</v>
      </c>
      <c r="I580" s="15">
        <v>5785</v>
      </c>
      <c r="J580" s="77"/>
      <c r="K580" s="92"/>
    </row>
    <row r="581" spans="1:11" ht="22.5" x14ac:dyDescent="0.2">
      <c r="A581" s="14" t="s">
        <v>2996</v>
      </c>
      <c r="B581" s="14" t="s">
        <v>4367</v>
      </c>
      <c r="C581" s="14" t="s">
        <v>4368</v>
      </c>
      <c r="D581" s="16" t="s">
        <v>4348</v>
      </c>
      <c r="E581" s="16" t="s">
        <v>4348</v>
      </c>
      <c r="F581" s="14" t="s">
        <v>4310</v>
      </c>
      <c r="G581" s="14" t="s">
        <v>3425</v>
      </c>
      <c r="H581" s="14" t="s">
        <v>3426</v>
      </c>
      <c r="I581" s="15">
        <v>1680</v>
      </c>
      <c r="J581" s="77"/>
      <c r="K581" s="92"/>
    </row>
    <row r="582" spans="1:11" ht="22.5" x14ac:dyDescent="0.2">
      <c r="A582" s="14" t="s">
        <v>2996</v>
      </c>
      <c r="B582" s="14" t="s">
        <v>4369</v>
      </c>
      <c r="C582" s="14" t="s">
        <v>4370</v>
      </c>
      <c r="D582" s="16" t="s">
        <v>4348</v>
      </c>
      <c r="E582" s="16" t="s">
        <v>4348</v>
      </c>
      <c r="F582" s="14" t="s">
        <v>5558</v>
      </c>
      <c r="G582" s="14" t="s">
        <v>4371</v>
      </c>
      <c r="H582" s="14" t="s">
        <v>4372</v>
      </c>
      <c r="I582" s="15">
        <v>147.6</v>
      </c>
      <c r="J582" s="77"/>
      <c r="K582" s="92"/>
    </row>
    <row r="583" spans="1:11" ht="22.5" x14ac:dyDescent="0.2">
      <c r="A583" s="14" t="s">
        <v>2996</v>
      </c>
      <c r="B583" s="14" t="s">
        <v>4373</v>
      </c>
      <c r="C583" s="14" t="s">
        <v>4374</v>
      </c>
      <c r="D583" s="16" t="s">
        <v>4375</v>
      </c>
      <c r="E583" s="16" t="s">
        <v>4375</v>
      </c>
      <c r="F583" s="14" t="s">
        <v>5559</v>
      </c>
      <c r="G583" s="14" t="s">
        <v>4376</v>
      </c>
      <c r="H583" s="14" t="s">
        <v>4377</v>
      </c>
      <c r="I583" s="15">
        <v>630.15</v>
      </c>
      <c r="J583" s="77"/>
      <c r="K583" s="92"/>
    </row>
    <row r="584" spans="1:11" ht="22.5" x14ac:dyDescent="0.2">
      <c r="A584" s="14" t="s">
        <v>2996</v>
      </c>
      <c r="B584" s="14" t="s">
        <v>4378</v>
      </c>
      <c r="C584" s="14" t="s">
        <v>4379</v>
      </c>
      <c r="D584" s="16" t="s">
        <v>4348</v>
      </c>
      <c r="E584" s="16" t="s">
        <v>4348</v>
      </c>
      <c r="F584" s="14" t="s">
        <v>5560</v>
      </c>
      <c r="G584" s="14" t="s">
        <v>3495</v>
      </c>
      <c r="H584" s="14" t="s">
        <v>3496</v>
      </c>
      <c r="I584" s="15">
        <v>1090</v>
      </c>
      <c r="J584" s="77"/>
      <c r="K584" s="92"/>
    </row>
    <row r="585" spans="1:11" ht="22.5" x14ac:dyDescent="0.2">
      <c r="A585" s="14" t="s">
        <v>2996</v>
      </c>
      <c r="B585" s="14" t="s">
        <v>4380</v>
      </c>
      <c r="C585" s="14" t="s">
        <v>4381</v>
      </c>
      <c r="D585" s="16" t="s">
        <v>4333</v>
      </c>
      <c r="E585" s="16" t="s">
        <v>4333</v>
      </c>
      <c r="F585" s="14" t="s">
        <v>5561</v>
      </c>
      <c r="G585" s="14" t="s">
        <v>4382</v>
      </c>
      <c r="H585" s="14" t="s">
        <v>4383</v>
      </c>
      <c r="I585" s="15">
        <v>187.7</v>
      </c>
      <c r="J585" s="77"/>
      <c r="K585" s="92"/>
    </row>
    <row r="586" spans="1:11" ht="22.5" x14ac:dyDescent="0.2">
      <c r="A586" s="14" t="s">
        <v>2996</v>
      </c>
      <c r="B586" s="14" t="s">
        <v>4384</v>
      </c>
      <c r="C586" s="14" t="s">
        <v>4385</v>
      </c>
      <c r="D586" s="16" t="s">
        <v>4386</v>
      </c>
      <c r="E586" s="16" t="s">
        <v>4386</v>
      </c>
      <c r="F586" s="14" t="s">
        <v>5562</v>
      </c>
      <c r="G586" s="14" t="s">
        <v>4387</v>
      </c>
      <c r="H586" s="14" t="s">
        <v>4388</v>
      </c>
      <c r="I586" s="15">
        <v>1200</v>
      </c>
      <c r="J586" s="77"/>
      <c r="K586" s="92"/>
    </row>
    <row r="587" spans="1:11" ht="22.5" x14ac:dyDescent="0.2">
      <c r="A587" s="14" t="s">
        <v>2996</v>
      </c>
      <c r="B587" s="14" t="s">
        <v>4389</v>
      </c>
      <c r="C587" s="14" t="s">
        <v>4390</v>
      </c>
      <c r="D587" s="16" t="s">
        <v>4386</v>
      </c>
      <c r="E587" s="16" t="s">
        <v>4386</v>
      </c>
      <c r="F587" s="14" t="s">
        <v>3001</v>
      </c>
      <c r="G587" s="14" t="s">
        <v>3013</v>
      </c>
      <c r="H587" s="14" t="s">
        <v>3014</v>
      </c>
      <c r="I587" s="15">
        <v>601.42999999999995</v>
      </c>
      <c r="J587" s="77"/>
      <c r="K587" s="92"/>
    </row>
    <row r="588" spans="1:11" ht="22.5" x14ac:dyDescent="0.2">
      <c r="A588" s="14" t="s">
        <v>2996</v>
      </c>
      <c r="B588" s="14" t="s">
        <v>4391</v>
      </c>
      <c r="C588" s="14" t="s">
        <v>4392</v>
      </c>
      <c r="D588" s="16" t="s">
        <v>4393</v>
      </c>
      <c r="E588" s="16" t="s">
        <v>4393</v>
      </c>
      <c r="F588" s="14" t="s">
        <v>4394</v>
      </c>
      <c r="G588" s="14" t="s">
        <v>3085</v>
      </c>
      <c r="H588" s="14" t="s">
        <v>3086</v>
      </c>
      <c r="I588" s="15">
        <v>754</v>
      </c>
      <c r="J588" s="77"/>
      <c r="K588" s="92"/>
    </row>
    <row r="589" spans="1:11" ht="22.5" x14ac:dyDescent="0.2">
      <c r="A589" s="14" t="s">
        <v>2996</v>
      </c>
      <c r="B589" s="14" t="s">
        <v>4395</v>
      </c>
      <c r="C589" s="14" t="s">
        <v>4396</v>
      </c>
      <c r="D589" s="16" t="s">
        <v>4386</v>
      </c>
      <c r="E589" s="16" t="s">
        <v>4386</v>
      </c>
      <c r="F589" s="14" t="s">
        <v>4397</v>
      </c>
      <c r="G589" s="14" t="s">
        <v>3806</v>
      </c>
      <c r="H589" s="14" t="s">
        <v>3807</v>
      </c>
      <c r="I589" s="15">
        <v>922.5</v>
      </c>
      <c r="J589" s="77"/>
      <c r="K589" s="92"/>
    </row>
    <row r="590" spans="1:11" ht="22.5" x14ac:dyDescent="0.2">
      <c r="A590" s="14" t="s">
        <v>2996</v>
      </c>
      <c r="B590" s="14" t="s">
        <v>4398</v>
      </c>
      <c r="C590" s="14" t="s">
        <v>4399</v>
      </c>
      <c r="D590" s="16" t="s">
        <v>4386</v>
      </c>
      <c r="E590" s="16" t="s">
        <v>4386</v>
      </c>
      <c r="F590" s="14" t="s">
        <v>5563</v>
      </c>
      <c r="G590" s="14" t="s">
        <v>3806</v>
      </c>
      <c r="H590" s="14" t="s">
        <v>3807</v>
      </c>
      <c r="I590" s="15">
        <v>1650</v>
      </c>
      <c r="J590" s="77"/>
      <c r="K590" s="92"/>
    </row>
    <row r="591" spans="1:11" ht="33.75" x14ac:dyDescent="0.2">
      <c r="A591" s="14" t="s">
        <v>5046</v>
      </c>
      <c r="B591" s="14" t="s">
        <v>4400</v>
      </c>
      <c r="C591" s="14" t="s">
        <v>4401</v>
      </c>
      <c r="D591" s="16" t="s">
        <v>4315</v>
      </c>
      <c r="E591" s="16" t="s">
        <v>4315</v>
      </c>
      <c r="F591" s="14" t="s">
        <v>4402</v>
      </c>
      <c r="G591" s="14" t="s">
        <v>4403</v>
      </c>
      <c r="H591" s="14" t="s">
        <v>4404</v>
      </c>
      <c r="I591" s="15">
        <v>170</v>
      </c>
      <c r="J591" s="77"/>
      <c r="K591" s="92"/>
    </row>
    <row r="592" spans="1:11" ht="22.5" x14ac:dyDescent="0.2">
      <c r="A592" s="14" t="s">
        <v>2996</v>
      </c>
      <c r="B592" s="14" t="s">
        <v>4405</v>
      </c>
      <c r="C592" s="14" t="s">
        <v>4406</v>
      </c>
      <c r="D592" s="16" t="s">
        <v>4386</v>
      </c>
      <c r="E592" s="16" t="s">
        <v>4386</v>
      </c>
      <c r="F592" s="14" t="s">
        <v>4407</v>
      </c>
      <c r="G592" s="14" t="s">
        <v>3044</v>
      </c>
      <c r="H592" s="14" t="s">
        <v>3045</v>
      </c>
      <c r="I592" s="15">
        <v>25.05</v>
      </c>
      <c r="J592" s="77"/>
      <c r="K592" s="92"/>
    </row>
    <row r="593" spans="1:11" ht="22.5" x14ac:dyDescent="0.2">
      <c r="A593" s="14" t="s">
        <v>2996</v>
      </c>
      <c r="B593" s="14" t="s">
        <v>4408</v>
      </c>
      <c r="C593" s="14" t="s">
        <v>4409</v>
      </c>
      <c r="D593" s="16" t="s">
        <v>4410</v>
      </c>
      <c r="E593" s="16">
        <v>46022</v>
      </c>
      <c r="F593" s="14" t="s">
        <v>4411</v>
      </c>
      <c r="G593" s="14" t="s">
        <v>3527</v>
      </c>
      <c r="H593" s="14" t="s">
        <v>3528</v>
      </c>
      <c r="I593" s="15">
        <v>1500</v>
      </c>
      <c r="J593" s="77"/>
      <c r="K593" s="92"/>
    </row>
    <row r="594" spans="1:11" ht="22.5" x14ac:dyDescent="0.2">
      <c r="A594" s="14" t="s">
        <v>2996</v>
      </c>
      <c r="B594" s="14" t="s">
        <v>4412</v>
      </c>
      <c r="C594" s="14" t="s">
        <v>4413</v>
      </c>
      <c r="D594" s="16" t="s">
        <v>4410</v>
      </c>
      <c r="E594" s="16" t="s">
        <v>4410</v>
      </c>
      <c r="F594" s="14" t="s">
        <v>3028</v>
      </c>
      <c r="G594" s="14" t="s">
        <v>3026</v>
      </c>
      <c r="H594" s="14" t="s">
        <v>3027</v>
      </c>
      <c r="I594" s="15">
        <v>1107</v>
      </c>
      <c r="J594" s="77"/>
      <c r="K594" s="92"/>
    </row>
    <row r="595" spans="1:11" ht="22.5" x14ac:dyDescent="0.2">
      <c r="A595" s="14" t="s">
        <v>2996</v>
      </c>
      <c r="B595" s="14" t="s">
        <v>4414</v>
      </c>
      <c r="C595" s="14" t="s">
        <v>3890</v>
      </c>
      <c r="D595" s="16" t="s">
        <v>4410</v>
      </c>
      <c r="E595" s="16" t="s">
        <v>4410</v>
      </c>
      <c r="F595" s="14" t="s">
        <v>4415</v>
      </c>
      <c r="G595" s="14" t="s">
        <v>3022</v>
      </c>
      <c r="H595" s="14" t="s">
        <v>3023</v>
      </c>
      <c r="I595" s="15">
        <v>2059.02</v>
      </c>
      <c r="J595" s="77"/>
      <c r="K595" s="92"/>
    </row>
    <row r="596" spans="1:11" ht="22.5" x14ac:dyDescent="0.2">
      <c r="A596" s="14" t="s">
        <v>2996</v>
      </c>
      <c r="B596" s="14" t="s">
        <v>4416</v>
      </c>
      <c r="C596" s="14" t="s">
        <v>4133</v>
      </c>
      <c r="D596" s="16" t="s">
        <v>4410</v>
      </c>
      <c r="E596" s="16" t="s">
        <v>4410</v>
      </c>
      <c r="F596" s="14" t="s">
        <v>4417</v>
      </c>
      <c r="G596" s="14" t="s">
        <v>3024</v>
      </c>
      <c r="H596" s="14" t="s">
        <v>3025</v>
      </c>
      <c r="I596" s="15">
        <v>571.95000000000005</v>
      </c>
      <c r="J596" s="77"/>
      <c r="K596" s="92"/>
    </row>
    <row r="597" spans="1:11" ht="22.5" x14ac:dyDescent="0.2">
      <c r="A597" s="14" t="s">
        <v>2996</v>
      </c>
      <c r="B597" s="14" t="s">
        <v>4418</v>
      </c>
      <c r="C597" s="14" t="s">
        <v>3593</v>
      </c>
      <c r="D597" s="16" t="s">
        <v>4386</v>
      </c>
      <c r="E597" s="16" t="s">
        <v>4386</v>
      </c>
      <c r="F597" s="14" t="s">
        <v>4419</v>
      </c>
      <c r="G597" s="14" t="s">
        <v>3527</v>
      </c>
      <c r="H597" s="14" t="s">
        <v>3528</v>
      </c>
      <c r="I597" s="15">
        <v>664.2</v>
      </c>
      <c r="J597" s="77"/>
      <c r="K597" s="92"/>
    </row>
    <row r="598" spans="1:11" ht="22.5" x14ac:dyDescent="0.2">
      <c r="A598" s="14" t="s">
        <v>2996</v>
      </c>
      <c r="B598" s="14" t="s">
        <v>4420</v>
      </c>
      <c r="C598" s="14" t="s">
        <v>4421</v>
      </c>
      <c r="D598" s="16" t="s">
        <v>4386</v>
      </c>
      <c r="E598" s="16" t="s">
        <v>4386</v>
      </c>
      <c r="F598" s="14" t="s">
        <v>5564</v>
      </c>
      <c r="G598" s="14" t="s">
        <v>4422</v>
      </c>
      <c r="H598" s="14" t="s">
        <v>4423</v>
      </c>
      <c r="I598" s="15">
        <v>6700</v>
      </c>
      <c r="J598" s="77"/>
      <c r="K598" s="92"/>
    </row>
    <row r="599" spans="1:11" ht="22.5" x14ac:dyDescent="0.2">
      <c r="A599" s="14" t="s">
        <v>3179</v>
      </c>
      <c r="B599" s="14" t="s">
        <v>4424</v>
      </c>
      <c r="C599" s="14" t="s">
        <v>4425</v>
      </c>
      <c r="D599" s="16" t="s">
        <v>4315</v>
      </c>
      <c r="E599" s="16" t="s">
        <v>4315</v>
      </c>
      <c r="F599" s="14" t="s">
        <v>5565</v>
      </c>
      <c r="G599" s="14" t="s">
        <v>4426</v>
      </c>
      <c r="H599" s="14" t="s">
        <v>4427</v>
      </c>
      <c r="I599" s="15">
        <v>1680</v>
      </c>
      <c r="J599" s="77"/>
      <c r="K599" s="92"/>
    </row>
    <row r="600" spans="1:11" ht="22.5" x14ac:dyDescent="0.2">
      <c r="A600" s="14" t="s">
        <v>4901</v>
      </c>
      <c r="B600" s="14" t="s">
        <v>4424</v>
      </c>
      <c r="C600" s="14" t="s">
        <v>4425</v>
      </c>
      <c r="D600" s="16" t="s">
        <v>4315</v>
      </c>
      <c r="E600" s="16" t="s">
        <v>4315</v>
      </c>
      <c r="F600" s="14" t="s">
        <v>5565</v>
      </c>
      <c r="G600" s="14" t="s">
        <v>4426</v>
      </c>
      <c r="H600" s="14" t="s">
        <v>4427</v>
      </c>
      <c r="I600" s="15">
        <v>1050</v>
      </c>
      <c r="J600" s="77"/>
      <c r="K600" s="92"/>
    </row>
    <row r="601" spans="1:11" ht="22.5" x14ac:dyDescent="0.2">
      <c r="A601" s="14" t="s">
        <v>2996</v>
      </c>
      <c r="B601" s="14" t="s">
        <v>4424</v>
      </c>
      <c r="C601" s="14" t="s">
        <v>4425</v>
      </c>
      <c r="D601" s="16" t="s">
        <v>4315</v>
      </c>
      <c r="E601" s="16" t="s">
        <v>4315</v>
      </c>
      <c r="F601" s="14" t="s">
        <v>5565</v>
      </c>
      <c r="G601" s="14" t="s">
        <v>4426</v>
      </c>
      <c r="H601" s="14" t="s">
        <v>4427</v>
      </c>
      <c r="I601" s="15">
        <v>4940</v>
      </c>
      <c r="J601" s="77"/>
      <c r="K601" s="92"/>
    </row>
    <row r="602" spans="1:11" ht="22.5" x14ac:dyDescent="0.2">
      <c r="A602" s="14" t="s">
        <v>3111</v>
      </c>
      <c r="B602" s="14" t="s">
        <v>4424</v>
      </c>
      <c r="C602" s="14" t="s">
        <v>4425</v>
      </c>
      <c r="D602" s="16" t="s">
        <v>4315</v>
      </c>
      <c r="E602" s="16" t="s">
        <v>4315</v>
      </c>
      <c r="F602" s="14" t="s">
        <v>5565</v>
      </c>
      <c r="G602" s="14" t="s">
        <v>4426</v>
      </c>
      <c r="H602" s="14" t="s">
        <v>4427</v>
      </c>
      <c r="I602" s="15">
        <v>1680</v>
      </c>
      <c r="J602" s="77"/>
      <c r="K602" s="92"/>
    </row>
    <row r="603" spans="1:11" ht="22.5" x14ac:dyDescent="0.2">
      <c r="A603" s="14" t="s">
        <v>2996</v>
      </c>
      <c r="B603" s="14" t="s">
        <v>4428</v>
      </c>
      <c r="C603" s="14" t="s">
        <v>4429</v>
      </c>
      <c r="D603" s="16" t="s">
        <v>4386</v>
      </c>
      <c r="E603" s="16" t="s">
        <v>4386</v>
      </c>
      <c r="F603" s="14" t="s">
        <v>5566</v>
      </c>
      <c r="G603" s="14" t="s">
        <v>4430</v>
      </c>
      <c r="H603" s="14" t="s">
        <v>4431</v>
      </c>
      <c r="I603" s="15">
        <v>1913.3</v>
      </c>
      <c r="J603" s="77"/>
      <c r="K603" s="92"/>
    </row>
    <row r="604" spans="1:11" ht="22.5" x14ac:dyDescent="0.2">
      <c r="A604" s="14" t="s">
        <v>2996</v>
      </c>
      <c r="B604" s="14" t="s">
        <v>4432</v>
      </c>
      <c r="C604" s="14" t="s">
        <v>4433</v>
      </c>
      <c r="D604" s="16" t="s">
        <v>4344</v>
      </c>
      <c r="E604" s="16" t="s">
        <v>4344</v>
      </c>
      <c r="F604" s="14" t="s">
        <v>4434</v>
      </c>
      <c r="G604" s="14" t="s">
        <v>3015</v>
      </c>
      <c r="H604" s="14" t="s">
        <v>3016</v>
      </c>
      <c r="I604" s="15">
        <v>421.5</v>
      </c>
      <c r="J604" s="77"/>
      <c r="K604" s="92"/>
    </row>
    <row r="605" spans="1:11" ht="22.5" x14ac:dyDescent="0.2">
      <c r="A605" s="14" t="s">
        <v>2996</v>
      </c>
      <c r="B605" s="14" t="s">
        <v>4435</v>
      </c>
      <c r="C605" s="14" t="s">
        <v>4436</v>
      </c>
      <c r="D605" s="16" t="s">
        <v>4386</v>
      </c>
      <c r="E605" s="16" t="s">
        <v>4386</v>
      </c>
      <c r="F605" s="14" t="s">
        <v>5567</v>
      </c>
      <c r="G605" s="14" t="s">
        <v>4437</v>
      </c>
      <c r="H605" s="14" t="s">
        <v>4438</v>
      </c>
      <c r="I605" s="15">
        <v>341.68</v>
      </c>
      <c r="J605" s="77"/>
      <c r="K605" s="92"/>
    </row>
    <row r="606" spans="1:11" ht="22.5" x14ac:dyDescent="0.2">
      <c r="A606" s="14" t="s">
        <v>2996</v>
      </c>
      <c r="B606" s="14" t="s">
        <v>4439</v>
      </c>
      <c r="C606" s="14" t="s">
        <v>4440</v>
      </c>
      <c r="D606" s="16" t="s">
        <v>4386</v>
      </c>
      <c r="E606" s="16" t="s">
        <v>4386</v>
      </c>
      <c r="F606" s="14" t="s">
        <v>4441</v>
      </c>
      <c r="G606" s="14" t="s">
        <v>3811</v>
      </c>
      <c r="H606" s="14" t="s">
        <v>3812</v>
      </c>
      <c r="I606" s="15">
        <v>962.48</v>
      </c>
      <c r="J606" s="77"/>
      <c r="K606" s="92"/>
    </row>
    <row r="607" spans="1:11" ht="22.5" x14ac:dyDescent="0.2">
      <c r="A607" s="14" t="s">
        <v>3694</v>
      </c>
      <c r="B607" s="14" t="s">
        <v>4439</v>
      </c>
      <c r="C607" s="14" t="s">
        <v>4440</v>
      </c>
      <c r="D607" s="16" t="s">
        <v>4386</v>
      </c>
      <c r="E607" s="16" t="s">
        <v>4386</v>
      </c>
      <c r="F607" s="14" t="s">
        <v>4441</v>
      </c>
      <c r="G607" s="14" t="s">
        <v>3811</v>
      </c>
      <c r="H607" s="14" t="s">
        <v>3812</v>
      </c>
      <c r="I607" s="15">
        <v>717.52</v>
      </c>
      <c r="J607" s="77"/>
      <c r="K607" s="92"/>
    </row>
    <row r="608" spans="1:11" ht="12.75" x14ac:dyDescent="0.2">
      <c r="A608" s="14" t="s">
        <v>3686</v>
      </c>
      <c r="B608" s="14" t="s">
        <v>4442</v>
      </c>
      <c r="C608" s="14" t="s">
        <v>4443</v>
      </c>
      <c r="D608" s="16" t="s">
        <v>4344</v>
      </c>
      <c r="E608" s="16" t="s">
        <v>4344</v>
      </c>
      <c r="F608" s="14" t="s">
        <v>4444</v>
      </c>
      <c r="G608" s="14" t="s">
        <v>3689</v>
      </c>
      <c r="H608" s="14" t="s">
        <v>3690</v>
      </c>
      <c r="I608" s="15">
        <v>1790</v>
      </c>
      <c r="J608" s="77"/>
      <c r="K608" s="92"/>
    </row>
    <row r="609" spans="1:11" ht="22.5" x14ac:dyDescent="0.2">
      <c r="A609" s="14" t="s">
        <v>2996</v>
      </c>
      <c r="B609" s="14" t="s">
        <v>4445</v>
      </c>
      <c r="C609" s="14" t="s">
        <v>4446</v>
      </c>
      <c r="D609" s="16" t="s">
        <v>4386</v>
      </c>
      <c r="E609" s="16" t="s">
        <v>4386</v>
      </c>
      <c r="F609" s="14" t="s">
        <v>4447</v>
      </c>
      <c r="G609" s="14" t="s">
        <v>4255</v>
      </c>
      <c r="H609" s="14" t="s">
        <v>4256</v>
      </c>
      <c r="I609" s="15">
        <v>2159.42</v>
      </c>
      <c r="J609" s="77"/>
      <c r="K609" s="92"/>
    </row>
    <row r="610" spans="1:11" ht="22.5" x14ac:dyDescent="0.2">
      <c r="A610" s="14" t="s">
        <v>2996</v>
      </c>
      <c r="B610" s="14" t="s">
        <v>4448</v>
      </c>
      <c r="C610" s="14" t="s">
        <v>4328</v>
      </c>
      <c r="D610" s="16" t="s">
        <v>4386</v>
      </c>
      <c r="E610" s="16" t="s">
        <v>4386</v>
      </c>
      <c r="F610" s="14" t="s">
        <v>5568</v>
      </c>
      <c r="G610" s="14" t="s">
        <v>3689</v>
      </c>
      <c r="H610" s="14" t="s">
        <v>3690</v>
      </c>
      <c r="I610" s="15">
        <v>2577.46</v>
      </c>
      <c r="J610" s="77"/>
      <c r="K610" s="92"/>
    </row>
    <row r="611" spans="1:11" ht="22.5" x14ac:dyDescent="0.2">
      <c r="A611" s="14" t="s">
        <v>2996</v>
      </c>
      <c r="B611" s="14" t="s">
        <v>4449</v>
      </c>
      <c r="C611" s="14" t="s">
        <v>4450</v>
      </c>
      <c r="D611" s="16" t="s">
        <v>4451</v>
      </c>
      <c r="E611" s="16" t="s">
        <v>4451</v>
      </c>
      <c r="F611" s="14" t="s">
        <v>4452</v>
      </c>
      <c r="G611" s="14" t="s">
        <v>3039</v>
      </c>
      <c r="H611" s="14" t="s">
        <v>3040</v>
      </c>
      <c r="I611" s="15">
        <v>22194.81</v>
      </c>
      <c r="J611" s="77"/>
      <c r="K611" s="92"/>
    </row>
    <row r="612" spans="1:11" ht="22.5" x14ac:dyDescent="0.2">
      <c r="A612" s="14" t="s">
        <v>2996</v>
      </c>
      <c r="B612" s="14" t="s">
        <v>4453</v>
      </c>
      <c r="C612" s="14" t="s">
        <v>4454</v>
      </c>
      <c r="D612" s="16" t="s">
        <v>4386</v>
      </c>
      <c r="E612" s="16" t="s">
        <v>4386</v>
      </c>
      <c r="F612" s="14" t="s">
        <v>4455</v>
      </c>
      <c r="G612" s="14" t="s">
        <v>3029</v>
      </c>
      <c r="H612" s="14" t="s">
        <v>3030</v>
      </c>
      <c r="I612" s="15">
        <v>1100</v>
      </c>
      <c r="J612" s="77"/>
      <c r="K612" s="92"/>
    </row>
    <row r="613" spans="1:11" ht="22.5" x14ac:dyDescent="0.2">
      <c r="A613" s="14" t="s">
        <v>2996</v>
      </c>
      <c r="B613" s="14" t="s">
        <v>4456</v>
      </c>
      <c r="C613" s="14" t="s">
        <v>4457</v>
      </c>
      <c r="D613" s="16" t="s">
        <v>4386</v>
      </c>
      <c r="E613" s="16" t="s">
        <v>4386</v>
      </c>
      <c r="F613" s="14" t="s">
        <v>5571</v>
      </c>
      <c r="G613" s="14" t="s">
        <v>3031</v>
      </c>
      <c r="H613" s="14" t="s">
        <v>3032</v>
      </c>
      <c r="I613" s="15">
        <v>1358</v>
      </c>
      <c r="J613" s="77"/>
      <c r="K613" s="92"/>
    </row>
    <row r="614" spans="1:11" ht="22.5" x14ac:dyDescent="0.2">
      <c r="A614" s="14" t="s">
        <v>2996</v>
      </c>
      <c r="B614" s="14" t="s">
        <v>4456</v>
      </c>
      <c r="C614" s="14" t="s">
        <v>4457</v>
      </c>
      <c r="D614" s="16" t="s">
        <v>4386</v>
      </c>
      <c r="E614" s="16" t="s">
        <v>4386</v>
      </c>
      <c r="F614" s="14" t="s">
        <v>5569</v>
      </c>
      <c r="G614" s="14" t="s">
        <v>3031</v>
      </c>
      <c r="H614" s="14" t="s">
        <v>3032</v>
      </c>
      <c r="I614" s="15">
        <v>285</v>
      </c>
      <c r="J614" s="77"/>
      <c r="K614" s="92"/>
    </row>
    <row r="615" spans="1:11" ht="33.75" x14ac:dyDescent="0.2">
      <c r="A615" s="14" t="s">
        <v>2996</v>
      </c>
      <c r="B615" s="14" t="s">
        <v>4456</v>
      </c>
      <c r="C615" s="14" t="s">
        <v>4457</v>
      </c>
      <c r="D615" s="16" t="s">
        <v>4386</v>
      </c>
      <c r="E615" s="16" t="s">
        <v>4386</v>
      </c>
      <c r="F615" s="14" t="s">
        <v>5570</v>
      </c>
      <c r="G615" s="14" t="s">
        <v>3031</v>
      </c>
      <c r="H615" s="14" t="s">
        <v>3032</v>
      </c>
      <c r="I615" s="15">
        <v>512</v>
      </c>
      <c r="J615" s="77"/>
      <c r="K615" s="92"/>
    </row>
    <row r="616" spans="1:11" ht="22.5" x14ac:dyDescent="0.2">
      <c r="A616" s="14" t="s">
        <v>2996</v>
      </c>
      <c r="B616" s="14" t="s">
        <v>4458</v>
      </c>
      <c r="C616" s="14" t="s">
        <v>4459</v>
      </c>
      <c r="D616" s="16" t="s">
        <v>4460</v>
      </c>
      <c r="E616" s="16" t="s">
        <v>4460</v>
      </c>
      <c r="F616" s="14" t="s">
        <v>5572</v>
      </c>
      <c r="G616" s="14" t="s">
        <v>3017</v>
      </c>
      <c r="H616" s="14" t="s">
        <v>3018</v>
      </c>
      <c r="I616" s="15">
        <v>4.8</v>
      </c>
      <c r="J616" s="77"/>
      <c r="K616" s="92"/>
    </row>
    <row r="617" spans="1:11" ht="22.5" x14ac:dyDescent="0.2">
      <c r="A617" s="14" t="s">
        <v>2996</v>
      </c>
      <c r="B617" s="14" t="s">
        <v>4461</v>
      </c>
      <c r="C617" s="14" t="s">
        <v>4462</v>
      </c>
      <c r="D617" s="16" t="s">
        <v>4386</v>
      </c>
      <c r="E617" s="16" t="s">
        <v>4386</v>
      </c>
      <c r="F617" s="14" t="s">
        <v>4463</v>
      </c>
      <c r="G617" s="14" t="s">
        <v>3060</v>
      </c>
      <c r="H617" s="14" t="s">
        <v>3061</v>
      </c>
      <c r="I617" s="15">
        <v>1045.5</v>
      </c>
      <c r="J617" s="77"/>
      <c r="K617" s="92"/>
    </row>
    <row r="618" spans="1:11" ht="22.5" x14ac:dyDescent="0.2">
      <c r="A618" s="14" t="s">
        <v>2996</v>
      </c>
      <c r="B618" s="14" t="s">
        <v>4464</v>
      </c>
      <c r="C618" s="14" t="s">
        <v>4465</v>
      </c>
      <c r="D618" s="16" t="s">
        <v>4386</v>
      </c>
      <c r="E618" s="16" t="s">
        <v>4386</v>
      </c>
      <c r="F618" s="14" t="s">
        <v>5573</v>
      </c>
      <c r="G618" s="14" t="s">
        <v>3054</v>
      </c>
      <c r="H618" s="14" t="s">
        <v>3055</v>
      </c>
      <c r="I618" s="15">
        <v>2100</v>
      </c>
      <c r="J618" s="77"/>
      <c r="K618" s="92"/>
    </row>
    <row r="619" spans="1:11" ht="22.5" x14ac:dyDescent="0.2">
      <c r="A619" s="14" t="s">
        <v>2996</v>
      </c>
      <c r="B619" s="14" t="s">
        <v>4466</v>
      </c>
      <c r="C619" s="14" t="s">
        <v>4467</v>
      </c>
      <c r="D619" s="16" t="s">
        <v>4410</v>
      </c>
      <c r="E619" s="16" t="s">
        <v>4410</v>
      </c>
      <c r="F619" s="14" t="s">
        <v>4452</v>
      </c>
      <c r="G619" s="14" t="s">
        <v>3255</v>
      </c>
      <c r="H619" s="14" t="s">
        <v>3256</v>
      </c>
      <c r="I619" s="15">
        <v>8801.8799999999992</v>
      </c>
      <c r="J619" s="77"/>
      <c r="K619" s="92"/>
    </row>
    <row r="620" spans="1:11" ht="22.5" x14ac:dyDescent="0.2">
      <c r="A620" s="14" t="s">
        <v>2996</v>
      </c>
      <c r="B620" s="14" t="s">
        <v>4468</v>
      </c>
      <c r="C620" s="14" t="s">
        <v>4469</v>
      </c>
      <c r="D620" s="16" t="s">
        <v>4386</v>
      </c>
      <c r="E620" s="16" t="s">
        <v>4386</v>
      </c>
      <c r="F620" s="14" t="s">
        <v>5574</v>
      </c>
      <c r="G620" s="14" t="s">
        <v>3386</v>
      </c>
      <c r="H620" s="14" t="s">
        <v>3387</v>
      </c>
      <c r="I620" s="15">
        <v>350</v>
      </c>
      <c r="J620" s="77"/>
      <c r="K620" s="92"/>
    </row>
    <row r="621" spans="1:11" ht="22.5" x14ac:dyDescent="0.2">
      <c r="A621" s="14" t="s">
        <v>2996</v>
      </c>
      <c r="B621" s="14" t="s">
        <v>4470</v>
      </c>
      <c r="C621" s="14" t="s">
        <v>4471</v>
      </c>
      <c r="D621" s="16" t="s">
        <v>4386</v>
      </c>
      <c r="E621" s="16" t="s">
        <v>4386</v>
      </c>
      <c r="F621" s="14" t="s">
        <v>3620</v>
      </c>
      <c r="G621" s="14" t="s">
        <v>3004</v>
      </c>
      <c r="H621" s="14" t="s">
        <v>3005</v>
      </c>
      <c r="I621" s="15">
        <v>688.72</v>
      </c>
      <c r="J621" s="77"/>
      <c r="K621" s="92"/>
    </row>
    <row r="622" spans="1:11" ht="22.5" x14ac:dyDescent="0.2">
      <c r="A622" s="14" t="s">
        <v>2996</v>
      </c>
      <c r="B622" s="14" t="s">
        <v>4472</v>
      </c>
      <c r="C622" s="14" t="s">
        <v>4473</v>
      </c>
      <c r="D622" s="16" t="s">
        <v>4474</v>
      </c>
      <c r="E622" s="16" t="s">
        <v>4474</v>
      </c>
      <c r="F622" s="14" t="s">
        <v>4475</v>
      </c>
      <c r="G622" s="14"/>
      <c r="H622" s="14" t="s">
        <v>4476</v>
      </c>
      <c r="I622" s="15">
        <v>865.23</v>
      </c>
      <c r="J622" s="77"/>
      <c r="K622" s="92"/>
    </row>
    <row r="623" spans="1:11" ht="22.5" x14ac:dyDescent="0.2">
      <c r="A623" s="14" t="s">
        <v>3051</v>
      </c>
      <c r="B623" s="14" t="s">
        <v>4477</v>
      </c>
      <c r="C623" s="14" t="s">
        <v>3046</v>
      </c>
      <c r="D623" s="16" t="s">
        <v>4344</v>
      </c>
      <c r="E623" s="16" t="s">
        <v>4344</v>
      </c>
      <c r="F623" s="14" t="s">
        <v>5575</v>
      </c>
      <c r="G623" s="14" t="s">
        <v>4479</v>
      </c>
      <c r="H623" s="14" t="s">
        <v>4480</v>
      </c>
      <c r="I623" s="15">
        <v>1475</v>
      </c>
      <c r="J623" s="77"/>
      <c r="K623" s="92"/>
    </row>
    <row r="624" spans="1:11" ht="22.5" x14ac:dyDescent="0.2">
      <c r="A624" s="14" t="s">
        <v>2996</v>
      </c>
      <c r="B624" s="14" t="s">
        <v>4477</v>
      </c>
      <c r="C624" s="14" t="s">
        <v>3046</v>
      </c>
      <c r="D624" s="16" t="s">
        <v>4344</v>
      </c>
      <c r="E624" s="16" t="s">
        <v>4344</v>
      </c>
      <c r="F624" s="14" t="s">
        <v>4478</v>
      </c>
      <c r="G624" s="14" t="s">
        <v>4479</v>
      </c>
      <c r="H624" s="14" t="s">
        <v>4480</v>
      </c>
      <c r="I624" s="15">
        <v>2775</v>
      </c>
      <c r="J624" s="77"/>
      <c r="K624" s="92"/>
    </row>
    <row r="625" spans="1:11" ht="22.5" x14ac:dyDescent="0.2">
      <c r="A625" s="14" t="s">
        <v>2996</v>
      </c>
      <c r="B625" s="14" t="s">
        <v>4481</v>
      </c>
      <c r="C625" s="14" t="s">
        <v>4482</v>
      </c>
      <c r="D625" s="16" t="s">
        <v>4386</v>
      </c>
      <c r="E625" s="16" t="s">
        <v>4386</v>
      </c>
      <c r="F625" s="14" t="s">
        <v>4483</v>
      </c>
      <c r="G625" s="14" t="s">
        <v>3047</v>
      </c>
      <c r="H625" s="14" t="s">
        <v>3048</v>
      </c>
      <c r="I625" s="15">
        <v>1309.95</v>
      </c>
      <c r="J625" s="77"/>
      <c r="K625" s="92"/>
    </row>
    <row r="626" spans="1:11" ht="22.5" x14ac:dyDescent="0.2">
      <c r="A626" s="14" t="s">
        <v>2996</v>
      </c>
      <c r="B626" s="14" t="s">
        <v>4484</v>
      </c>
      <c r="C626" s="14" t="s">
        <v>4485</v>
      </c>
      <c r="D626" s="16" t="s">
        <v>4344</v>
      </c>
      <c r="E626" s="16" t="s">
        <v>4344</v>
      </c>
      <c r="F626" s="14" t="s">
        <v>5576</v>
      </c>
      <c r="G626" s="14" t="s">
        <v>3015</v>
      </c>
      <c r="H626" s="14" t="s">
        <v>3016</v>
      </c>
      <c r="I626" s="15">
        <v>1560</v>
      </c>
      <c r="J626" s="77"/>
      <c r="K626" s="92"/>
    </row>
    <row r="627" spans="1:11" ht="22.5" x14ac:dyDescent="0.2">
      <c r="A627" s="14" t="s">
        <v>2996</v>
      </c>
      <c r="B627" s="14" t="s">
        <v>4486</v>
      </c>
      <c r="C627" s="14" t="s">
        <v>4487</v>
      </c>
      <c r="D627" s="16" t="s">
        <v>4386</v>
      </c>
      <c r="E627" s="16" t="s">
        <v>4386</v>
      </c>
      <c r="F627" s="14" t="s">
        <v>5577</v>
      </c>
      <c r="G627" s="14" t="s">
        <v>4489</v>
      </c>
      <c r="H627" s="14" t="s">
        <v>4490</v>
      </c>
      <c r="I627" s="15">
        <v>80</v>
      </c>
      <c r="J627" s="77"/>
      <c r="K627" s="92"/>
    </row>
    <row r="628" spans="1:11" ht="22.5" x14ac:dyDescent="0.2">
      <c r="A628" s="14" t="s">
        <v>2996</v>
      </c>
      <c r="B628" s="14" t="s">
        <v>4491</v>
      </c>
      <c r="C628" s="14" t="s">
        <v>4492</v>
      </c>
      <c r="D628" s="16" t="s">
        <v>4386</v>
      </c>
      <c r="E628" s="16" t="s">
        <v>4386</v>
      </c>
      <c r="F628" s="14" t="s">
        <v>5578</v>
      </c>
      <c r="G628" s="14" t="s">
        <v>3247</v>
      </c>
      <c r="H628" s="14" t="s">
        <v>3248</v>
      </c>
      <c r="I628" s="15">
        <v>1335</v>
      </c>
      <c r="J628" s="77"/>
      <c r="K628" s="92"/>
    </row>
    <row r="629" spans="1:11" ht="12.75" x14ac:dyDescent="0.2">
      <c r="A629" s="14" t="s">
        <v>3111</v>
      </c>
      <c r="B629" s="14" t="s">
        <v>4493</v>
      </c>
      <c r="C629" s="14" t="s">
        <v>4494</v>
      </c>
      <c r="D629" s="16" t="s">
        <v>4393</v>
      </c>
      <c r="E629" s="16" t="s">
        <v>4393</v>
      </c>
      <c r="F629" s="14" t="s">
        <v>4495</v>
      </c>
      <c r="G629" s="14" t="s">
        <v>4496</v>
      </c>
      <c r="H629" s="14" t="s">
        <v>4497</v>
      </c>
      <c r="I629" s="15">
        <v>51.03</v>
      </c>
      <c r="J629" s="77"/>
      <c r="K629" s="92"/>
    </row>
    <row r="630" spans="1:11" ht="12.75" x14ac:dyDescent="0.2">
      <c r="A630" s="14" t="s">
        <v>3111</v>
      </c>
      <c r="B630" s="14" t="s">
        <v>4493</v>
      </c>
      <c r="C630" s="14" t="s">
        <v>4494</v>
      </c>
      <c r="D630" s="16" t="s">
        <v>4393</v>
      </c>
      <c r="E630" s="16" t="s">
        <v>4393</v>
      </c>
      <c r="F630" s="14" t="s">
        <v>4495</v>
      </c>
      <c r="G630" s="14" t="s">
        <v>4496</v>
      </c>
      <c r="H630" s="14" t="s">
        <v>4497</v>
      </c>
      <c r="I630" s="15">
        <v>1019</v>
      </c>
      <c r="J630" s="77"/>
      <c r="K630" s="92"/>
    </row>
    <row r="631" spans="1:11" ht="22.5" x14ac:dyDescent="0.2">
      <c r="A631" s="14" t="s">
        <v>2996</v>
      </c>
      <c r="B631" s="14" t="s">
        <v>4498</v>
      </c>
      <c r="C631" s="14" t="s">
        <v>4499</v>
      </c>
      <c r="D631" s="16" t="s">
        <v>4386</v>
      </c>
      <c r="E631" s="16" t="s">
        <v>4386</v>
      </c>
      <c r="F631" s="14" t="s">
        <v>5073</v>
      </c>
      <c r="G631" s="14"/>
      <c r="H631" s="14" t="s">
        <v>3033</v>
      </c>
      <c r="I631" s="15">
        <v>300</v>
      </c>
      <c r="J631" s="77"/>
      <c r="K631" s="92"/>
    </row>
    <row r="632" spans="1:11" ht="22.5" x14ac:dyDescent="0.2">
      <c r="A632" s="14" t="s">
        <v>2996</v>
      </c>
      <c r="B632" s="14" t="s">
        <v>4500</v>
      </c>
      <c r="C632" s="14" t="s">
        <v>4501</v>
      </c>
      <c r="D632" s="16" t="s">
        <v>4344</v>
      </c>
      <c r="E632" s="16" t="s">
        <v>4344</v>
      </c>
      <c r="F632" s="14" t="s">
        <v>5579</v>
      </c>
      <c r="G632" s="14" t="s">
        <v>3015</v>
      </c>
      <c r="H632" s="14" t="s">
        <v>3016</v>
      </c>
      <c r="I632" s="15">
        <v>377.01</v>
      </c>
      <c r="J632" s="77"/>
      <c r="K632" s="92"/>
    </row>
    <row r="633" spans="1:11" ht="12.75" x14ac:dyDescent="0.2">
      <c r="A633" s="14" t="s">
        <v>3051</v>
      </c>
      <c r="B633" s="14" t="s">
        <v>4500</v>
      </c>
      <c r="C633" s="14" t="s">
        <v>4501</v>
      </c>
      <c r="D633" s="16" t="s">
        <v>4344</v>
      </c>
      <c r="E633" s="16" t="s">
        <v>4344</v>
      </c>
      <c r="F633" s="14" t="s">
        <v>4502</v>
      </c>
      <c r="G633" s="14" t="s">
        <v>3015</v>
      </c>
      <c r="H633" s="14" t="s">
        <v>3016</v>
      </c>
      <c r="I633" s="15">
        <v>312.99</v>
      </c>
      <c r="J633" s="77"/>
      <c r="K633" s="92"/>
    </row>
    <row r="634" spans="1:11" ht="22.5" x14ac:dyDescent="0.2">
      <c r="A634" s="14" t="s">
        <v>2996</v>
      </c>
      <c r="B634" s="14" t="s">
        <v>4503</v>
      </c>
      <c r="C634" s="14" t="s">
        <v>4504</v>
      </c>
      <c r="D634" s="16" t="s">
        <v>4386</v>
      </c>
      <c r="E634" s="16" t="s">
        <v>4386</v>
      </c>
      <c r="F634" s="14" t="s">
        <v>4505</v>
      </c>
      <c r="G634" s="14" t="s">
        <v>3044</v>
      </c>
      <c r="H634" s="14" t="s">
        <v>3045</v>
      </c>
      <c r="I634" s="15">
        <v>1775.86</v>
      </c>
      <c r="J634" s="77"/>
      <c r="K634" s="92"/>
    </row>
    <row r="635" spans="1:11" ht="22.5" x14ac:dyDescent="0.2">
      <c r="A635" s="14" t="s">
        <v>2996</v>
      </c>
      <c r="B635" s="14" t="s">
        <v>4506</v>
      </c>
      <c r="C635" s="14" t="s">
        <v>4507</v>
      </c>
      <c r="D635" s="16" t="s">
        <v>4386</v>
      </c>
      <c r="E635" s="16" t="s">
        <v>4386</v>
      </c>
      <c r="F635" s="14" t="s">
        <v>4508</v>
      </c>
      <c r="G635" s="14" t="s">
        <v>3034</v>
      </c>
      <c r="H635" s="14" t="s">
        <v>3035</v>
      </c>
      <c r="I635" s="15">
        <v>1710</v>
      </c>
      <c r="J635" s="77"/>
      <c r="K635" s="92"/>
    </row>
    <row r="636" spans="1:11" ht="22.5" x14ac:dyDescent="0.2">
      <c r="A636" s="14" t="s">
        <v>2996</v>
      </c>
      <c r="B636" s="14" t="s">
        <v>4509</v>
      </c>
      <c r="C636" s="14" t="s">
        <v>4510</v>
      </c>
      <c r="D636" s="16" t="s">
        <v>4386</v>
      </c>
      <c r="E636" s="16" t="s">
        <v>4386</v>
      </c>
      <c r="F636" s="14" t="s">
        <v>4511</v>
      </c>
      <c r="G636" s="14" t="s">
        <v>4512</v>
      </c>
      <c r="H636" s="14" t="s">
        <v>4513</v>
      </c>
      <c r="I636" s="15">
        <v>376.38</v>
      </c>
      <c r="J636" s="77"/>
      <c r="K636" s="92"/>
    </row>
    <row r="637" spans="1:11" ht="22.5" x14ac:dyDescent="0.2">
      <c r="A637" s="14" t="s">
        <v>2996</v>
      </c>
      <c r="B637" s="14" t="s">
        <v>4514</v>
      </c>
      <c r="C637" s="14" t="s">
        <v>4515</v>
      </c>
      <c r="D637" s="16" t="s">
        <v>4344</v>
      </c>
      <c r="E637" s="16" t="s">
        <v>4344</v>
      </c>
      <c r="F637" s="14" t="s">
        <v>5580</v>
      </c>
      <c r="G637" s="14" t="s">
        <v>3627</v>
      </c>
      <c r="H637" s="14" t="s">
        <v>3628</v>
      </c>
      <c r="I637" s="15">
        <v>195</v>
      </c>
      <c r="J637" s="77"/>
      <c r="K637" s="92"/>
    </row>
    <row r="638" spans="1:11" ht="12.75" x14ac:dyDescent="0.2">
      <c r="A638" s="14" t="s">
        <v>3179</v>
      </c>
      <c r="B638" s="14" t="s">
        <v>4516</v>
      </c>
      <c r="C638" s="14" t="s">
        <v>4517</v>
      </c>
      <c r="D638" s="16" t="s">
        <v>4451</v>
      </c>
      <c r="E638" s="16" t="s">
        <v>4451</v>
      </c>
      <c r="F638" s="14" t="s">
        <v>4518</v>
      </c>
      <c r="G638" s="14" t="s">
        <v>3522</v>
      </c>
      <c r="H638" s="14" t="s">
        <v>3523</v>
      </c>
      <c r="I638" s="15">
        <v>1324</v>
      </c>
      <c r="J638" s="77"/>
      <c r="K638" s="92"/>
    </row>
    <row r="639" spans="1:11" ht="22.5" x14ac:dyDescent="0.2">
      <c r="A639" s="14" t="s">
        <v>2996</v>
      </c>
      <c r="B639" s="14" t="s">
        <v>4519</v>
      </c>
      <c r="C639" s="14" t="s">
        <v>3062</v>
      </c>
      <c r="D639" s="16" t="s">
        <v>4520</v>
      </c>
      <c r="E639" s="16" t="s">
        <v>4520</v>
      </c>
      <c r="F639" s="14" t="s">
        <v>4521</v>
      </c>
      <c r="G639" s="14" t="s">
        <v>3775</v>
      </c>
      <c r="H639" s="14" t="s">
        <v>3776</v>
      </c>
      <c r="I639" s="15">
        <v>725.34</v>
      </c>
      <c r="J639" s="77"/>
      <c r="K639" s="92"/>
    </row>
    <row r="640" spans="1:11" ht="22.5" x14ac:dyDescent="0.2">
      <c r="A640" s="14" t="s">
        <v>2996</v>
      </c>
      <c r="B640" s="14" t="s">
        <v>4522</v>
      </c>
      <c r="C640" s="14" t="s">
        <v>4523</v>
      </c>
      <c r="D640" s="16" t="s">
        <v>4386</v>
      </c>
      <c r="E640" s="16" t="s">
        <v>4386</v>
      </c>
      <c r="F640" s="14" t="s">
        <v>4455</v>
      </c>
      <c r="G640" s="14" t="s">
        <v>3041</v>
      </c>
      <c r="H640" s="14" t="s">
        <v>3042</v>
      </c>
      <c r="I640" s="15">
        <v>165</v>
      </c>
      <c r="J640" s="77"/>
      <c r="K640" s="92"/>
    </row>
    <row r="641" spans="1:11" ht="22.5" x14ac:dyDescent="0.2">
      <c r="A641" s="14" t="s">
        <v>2996</v>
      </c>
      <c r="B641" s="14" t="s">
        <v>4524</v>
      </c>
      <c r="C641" s="14" t="s">
        <v>4525</v>
      </c>
      <c r="D641" s="16" t="s">
        <v>4526</v>
      </c>
      <c r="E641" s="16" t="s">
        <v>4526</v>
      </c>
      <c r="F641" s="14" t="s">
        <v>5581</v>
      </c>
      <c r="G641" s="14" t="s">
        <v>4527</v>
      </c>
      <c r="H641" s="14" t="s">
        <v>4528</v>
      </c>
      <c r="I641" s="15">
        <v>834</v>
      </c>
      <c r="J641" s="77"/>
      <c r="K641" s="92"/>
    </row>
    <row r="642" spans="1:11" ht="33.75" x14ac:dyDescent="0.2">
      <c r="A642" s="14" t="s">
        <v>2996</v>
      </c>
      <c r="B642" s="14" t="s">
        <v>4524</v>
      </c>
      <c r="C642" s="14" t="s">
        <v>4525</v>
      </c>
      <c r="D642" s="16" t="s">
        <v>4526</v>
      </c>
      <c r="E642" s="16" t="s">
        <v>4526</v>
      </c>
      <c r="F642" s="14" t="s">
        <v>5582</v>
      </c>
      <c r="G642" s="14" t="s">
        <v>4527</v>
      </c>
      <c r="H642" s="14" t="s">
        <v>4528</v>
      </c>
      <c r="I642" s="15">
        <v>4900</v>
      </c>
      <c r="J642" s="77"/>
      <c r="K642" s="92"/>
    </row>
    <row r="643" spans="1:11" ht="22.5" x14ac:dyDescent="0.2">
      <c r="A643" s="14" t="s">
        <v>2996</v>
      </c>
      <c r="B643" s="14" t="s">
        <v>4524</v>
      </c>
      <c r="C643" s="14" t="s">
        <v>4525</v>
      </c>
      <c r="D643" s="16" t="s">
        <v>4526</v>
      </c>
      <c r="E643" s="16" t="s">
        <v>4526</v>
      </c>
      <c r="F643" s="14" t="s">
        <v>5583</v>
      </c>
      <c r="G643" s="14" t="s">
        <v>4527</v>
      </c>
      <c r="H643" s="14" t="s">
        <v>4528</v>
      </c>
      <c r="I643" s="15">
        <v>7786</v>
      </c>
      <c r="J643" s="77"/>
      <c r="K643" s="92"/>
    </row>
    <row r="644" spans="1:11" ht="22.5" x14ac:dyDescent="0.2">
      <c r="A644" s="14" t="s">
        <v>2996</v>
      </c>
      <c r="B644" s="14" t="s">
        <v>4529</v>
      </c>
      <c r="C644" s="14" t="s">
        <v>4530</v>
      </c>
      <c r="D644" s="16" t="s">
        <v>4410</v>
      </c>
      <c r="E644" s="16" t="s">
        <v>4410</v>
      </c>
      <c r="F644" s="14" t="s">
        <v>4531</v>
      </c>
      <c r="G644" s="14" t="s">
        <v>3647</v>
      </c>
      <c r="H644" s="14" t="s">
        <v>3648</v>
      </c>
      <c r="I644" s="15">
        <v>1653.86</v>
      </c>
      <c r="J644" s="77"/>
      <c r="K644" s="92"/>
    </row>
    <row r="645" spans="1:11" ht="22.5" x14ac:dyDescent="0.2">
      <c r="A645" s="14" t="s">
        <v>2996</v>
      </c>
      <c r="B645" s="14" t="s">
        <v>4532</v>
      </c>
      <c r="C645" s="14" t="s">
        <v>4533</v>
      </c>
      <c r="D645" s="16" t="s">
        <v>4526</v>
      </c>
      <c r="E645" s="16" t="s">
        <v>4526</v>
      </c>
      <c r="F645" s="14" t="s">
        <v>4156</v>
      </c>
      <c r="G645" s="14" t="s">
        <v>3049</v>
      </c>
      <c r="H645" s="14" t="s">
        <v>3050</v>
      </c>
      <c r="I645" s="15">
        <v>184.08</v>
      </c>
      <c r="J645" s="77"/>
      <c r="K645" s="92"/>
    </row>
    <row r="646" spans="1:11" ht="12.75" x14ac:dyDescent="0.2">
      <c r="A646" s="14" t="s">
        <v>5045</v>
      </c>
      <c r="B646" s="14" t="s">
        <v>4534</v>
      </c>
      <c r="C646" s="14" t="s">
        <v>3729</v>
      </c>
      <c r="D646" s="16" t="s">
        <v>4535</v>
      </c>
      <c r="E646" s="16" t="s">
        <v>4535</v>
      </c>
      <c r="F646" s="14" t="s">
        <v>4536</v>
      </c>
      <c r="G646" s="14" t="s">
        <v>3151</v>
      </c>
      <c r="H646" s="14" t="s">
        <v>3152</v>
      </c>
      <c r="I646" s="15">
        <v>500</v>
      </c>
      <c r="J646" s="77"/>
      <c r="K646" s="92"/>
    </row>
    <row r="647" spans="1:11" ht="22.5" x14ac:dyDescent="0.2">
      <c r="A647" s="14" t="s">
        <v>2996</v>
      </c>
      <c r="B647" s="14" t="s">
        <v>4537</v>
      </c>
      <c r="C647" s="14" t="s">
        <v>3203</v>
      </c>
      <c r="D647" s="16" t="s">
        <v>4410</v>
      </c>
      <c r="E647" s="16" t="s">
        <v>4410</v>
      </c>
      <c r="F647" s="14" t="s">
        <v>4538</v>
      </c>
      <c r="G647" s="14" t="s">
        <v>3206</v>
      </c>
      <c r="H647" s="14" t="s">
        <v>3207</v>
      </c>
      <c r="I647" s="15">
        <v>19.2</v>
      </c>
      <c r="J647" s="77"/>
      <c r="K647" s="92"/>
    </row>
    <row r="648" spans="1:11" ht="22.5" x14ac:dyDescent="0.2">
      <c r="A648" s="14" t="s">
        <v>3111</v>
      </c>
      <c r="B648" s="14" t="s">
        <v>4537</v>
      </c>
      <c r="C648" s="14" t="s">
        <v>3203</v>
      </c>
      <c r="D648" s="16" t="s">
        <v>4410</v>
      </c>
      <c r="E648" s="16" t="s">
        <v>4410</v>
      </c>
      <c r="F648" s="14" t="s">
        <v>4538</v>
      </c>
      <c r="G648" s="14" t="s">
        <v>3206</v>
      </c>
      <c r="H648" s="14" t="s">
        <v>3207</v>
      </c>
      <c r="I648" s="15">
        <v>46</v>
      </c>
      <c r="J648" s="77"/>
      <c r="K648" s="92"/>
    </row>
    <row r="649" spans="1:11" ht="22.5" x14ac:dyDescent="0.2">
      <c r="A649" s="14" t="s">
        <v>2996</v>
      </c>
      <c r="B649" s="14" t="s">
        <v>4537</v>
      </c>
      <c r="C649" s="14" t="s">
        <v>3203</v>
      </c>
      <c r="D649" s="16" t="s">
        <v>4410</v>
      </c>
      <c r="E649" s="16" t="s">
        <v>4410</v>
      </c>
      <c r="F649" s="14" t="s">
        <v>4538</v>
      </c>
      <c r="G649" s="14" t="s">
        <v>3206</v>
      </c>
      <c r="H649" s="14" t="s">
        <v>3207</v>
      </c>
      <c r="I649" s="15">
        <v>202.4</v>
      </c>
      <c r="J649" s="77"/>
      <c r="K649" s="92"/>
    </row>
    <row r="650" spans="1:11" ht="22.5" x14ac:dyDescent="0.2">
      <c r="A650" s="14" t="s">
        <v>3051</v>
      </c>
      <c r="B650" s="14" t="s">
        <v>4537</v>
      </c>
      <c r="C650" s="14" t="s">
        <v>3203</v>
      </c>
      <c r="D650" s="16" t="s">
        <v>4410</v>
      </c>
      <c r="E650" s="16" t="s">
        <v>4410</v>
      </c>
      <c r="F650" s="14" t="s">
        <v>4538</v>
      </c>
      <c r="G650" s="14" t="s">
        <v>3206</v>
      </c>
      <c r="H650" s="14" t="s">
        <v>3207</v>
      </c>
      <c r="I650" s="15">
        <v>9.6</v>
      </c>
      <c r="J650" s="77"/>
      <c r="K650" s="92"/>
    </row>
    <row r="651" spans="1:11" ht="22.5" x14ac:dyDescent="0.2">
      <c r="A651" s="14" t="s">
        <v>2996</v>
      </c>
      <c r="B651" s="14" t="s">
        <v>4537</v>
      </c>
      <c r="C651" s="14" t="s">
        <v>3203</v>
      </c>
      <c r="D651" s="16" t="s">
        <v>4410</v>
      </c>
      <c r="E651" s="16" t="s">
        <v>4410</v>
      </c>
      <c r="F651" s="14" t="s">
        <v>4538</v>
      </c>
      <c r="G651" s="14" t="s">
        <v>3206</v>
      </c>
      <c r="H651" s="14" t="s">
        <v>3207</v>
      </c>
      <c r="I651" s="15">
        <v>220.8</v>
      </c>
      <c r="J651" s="77"/>
      <c r="K651" s="92"/>
    </row>
    <row r="652" spans="1:11" ht="33.75" x14ac:dyDescent="0.2">
      <c r="A652" s="14" t="s">
        <v>5046</v>
      </c>
      <c r="B652" s="14" t="s">
        <v>4539</v>
      </c>
      <c r="C652" s="14" t="s">
        <v>4540</v>
      </c>
      <c r="D652" s="16" t="s">
        <v>4541</v>
      </c>
      <c r="E652" s="16" t="s">
        <v>4541</v>
      </c>
      <c r="F652" s="14" t="s">
        <v>4542</v>
      </c>
      <c r="G652" s="14" t="s">
        <v>3026</v>
      </c>
      <c r="H652" s="14" t="s">
        <v>3027</v>
      </c>
      <c r="I652" s="15">
        <v>111707.8</v>
      </c>
      <c r="J652" s="77"/>
      <c r="K652" s="92"/>
    </row>
    <row r="653" spans="1:11" ht="22.5" x14ac:dyDescent="0.2">
      <c r="A653" s="14" t="s">
        <v>2996</v>
      </c>
      <c r="B653" s="14" t="s">
        <v>4543</v>
      </c>
      <c r="C653" s="14" t="s">
        <v>4544</v>
      </c>
      <c r="D653" s="16" t="s">
        <v>4545</v>
      </c>
      <c r="E653" s="16" t="s">
        <v>4545</v>
      </c>
      <c r="F653" s="14" t="s">
        <v>4546</v>
      </c>
      <c r="G653" s="14" t="s">
        <v>3085</v>
      </c>
      <c r="H653" s="14" t="s">
        <v>3086</v>
      </c>
      <c r="I653" s="15">
        <v>516</v>
      </c>
      <c r="J653" s="77"/>
      <c r="K653" s="92"/>
    </row>
    <row r="654" spans="1:11" ht="22.5" x14ac:dyDescent="0.2">
      <c r="A654" s="14" t="s">
        <v>3694</v>
      </c>
      <c r="B654" s="14" t="s">
        <v>4547</v>
      </c>
      <c r="C654" s="14" t="s">
        <v>4548</v>
      </c>
      <c r="D654" s="16" t="s">
        <v>4535</v>
      </c>
      <c r="E654" s="16" t="s">
        <v>4535</v>
      </c>
      <c r="F654" s="14" t="s">
        <v>5584</v>
      </c>
      <c r="G654" s="14"/>
      <c r="H654" s="14" t="s">
        <v>4549</v>
      </c>
      <c r="I654" s="15">
        <v>164</v>
      </c>
      <c r="J654" s="77"/>
      <c r="K654" s="92"/>
    </row>
    <row r="655" spans="1:11" ht="33.75" x14ac:dyDescent="0.2">
      <c r="A655" s="14" t="s">
        <v>2996</v>
      </c>
      <c r="B655" s="14" t="s">
        <v>4550</v>
      </c>
      <c r="C655" s="14" t="s">
        <v>3846</v>
      </c>
      <c r="D655" s="16" t="s">
        <v>4545</v>
      </c>
      <c r="E655" s="16" t="s">
        <v>4545</v>
      </c>
      <c r="F655" s="14" t="s">
        <v>5074</v>
      </c>
      <c r="G655" s="14" t="s">
        <v>4551</v>
      </c>
      <c r="H655" s="14" t="s">
        <v>4552</v>
      </c>
      <c r="I655" s="15">
        <v>3690</v>
      </c>
      <c r="J655" s="77"/>
      <c r="K655" s="92"/>
    </row>
    <row r="656" spans="1:11" ht="22.5" x14ac:dyDescent="0.2">
      <c r="A656" s="14" t="s">
        <v>2996</v>
      </c>
      <c r="B656" s="14" t="s">
        <v>4553</v>
      </c>
      <c r="C656" s="14" t="s">
        <v>4234</v>
      </c>
      <c r="D656" s="16" t="s">
        <v>4410</v>
      </c>
      <c r="E656" s="16" t="s">
        <v>4410</v>
      </c>
      <c r="F656" s="14" t="s">
        <v>4554</v>
      </c>
      <c r="G656" s="14" t="s">
        <v>3024</v>
      </c>
      <c r="H656" s="14" t="s">
        <v>3025</v>
      </c>
      <c r="I656" s="15">
        <v>553.5</v>
      </c>
      <c r="J656" s="77"/>
      <c r="K656" s="92"/>
    </row>
    <row r="657" spans="1:11" ht="22.5" x14ac:dyDescent="0.2">
      <c r="A657" s="14" t="s">
        <v>2996</v>
      </c>
      <c r="B657" s="14" t="s">
        <v>4555</v>
      </c>
      <c r="C657" s="14" t="s">
        <v>4133</v>
      </c>
      <c r="D657" s="16" t="s">
        <v>4410</v>
      </c>
      <c r="E657" s="16" t="s">
        <v>4410</v>
      </c>
      <c r="F657" s="14" t="s">
        <v>4556</v>
      </c>
      <c r="G657" s="14" t="s">
        <v>3022</v>
      </c>
      <c r="H657" s="14" t="s">
        <v>3023</v>
      </c>
      <c r="I657" s="15">
        <v>1992.6</v>
      </c>
      <c r="J657" s="77"/>
      <c r="K657" s="92"/>
    </row>
    <row r="658" spans="1:11" ht="22.5" x14ac:dyDescent="0.2">
      <c r="A658" s="14" t="s">
        <v>2996</v>
      </c>
      <c r="B658" s="14" t="s">
        <v>4557</v>
      </c>
      <c r="C658" s="14" t="s">
        <v>4558</v>
      </c>
      <c r="D658" s="16" t="s">
        <v>4410</v>
      </c>
      <c r="E658" s="16" t="s">
        <v>4410</v>
      </c>
      <c r="F658" s="14" t="s">
        <v>3028</v>
      </c>
      <c r="G658" s="14" t="s">
        <v>3026</v>
      </c>
      <c r="H658" s="14" t="s">
        <v>3027</v>
      </c>
      <c r="I658" s="15">
        <v>1107</v>
      </c>
      <c r="J658" s="77"/>
      <c r="K658" s="92"/>
    </row>
    <row r="659" spans="1:11" ht="22.5" x14ac:dyDescent="0.2">
      <c r="A659" s="14" t="s">
        <v>2996</v>
      </c>
      <c r="B659" s="14" t="s">
        <v>4559</v>
      </c>
      <c r="C659" s="14" t="s">
        <v>4560</v>
      </c>
      <c r="D659" s="16" t="s">
        <v>4410</v>
      </c>
      <c r="E659" s="16" t="s">
        <v>4410</v>
      </c>
      <c r="F659" s="14" t="s">
        <v>4561</v>
      </c>
      <c r="G659" s="14" t="s">
        <v>3029</v>
      </c>
      <c r="H659" s="14" t="s">
        <v>3030</v>
      </c>
      <c r="I659" s="15">
        <v>825</v>
      </c>
      <c r="J659" s="77"/>
      <c r="K659" s="92"/>
    </row>
    <row r="660" spans="1:11" ht="22.5" x14ac:dyDescent="0.2">
      <c r="A660" s="14" t="s">
        <v>2996</v>
      </c>
      <c r="B660" s="14" t="s">
        <v>4562</v>
      </c>
      <c r="C660" s="14" t="s">
        <v>4563</v>
      </c>
      <c r="D660" s="16" t="s">
        <v>4410</v>
      </c>
      <c r="E660" s="16" t="s">
        <v>4410</v>
      </c>
      <c r="F660" s="14" t="s">
        <v>4564</v>
      </c>
      <c r="G660" s="14" t="s">
        <v>3081</v>
      </c>
      <c r="H660" s="14" t="s">
        <v>3082</v>
      </c>
      <c r="I660" s="15">
        <v>1230</v>
      </c>
      <c r="J660" s="77"/>
      <c r="K660" s="92"/>
    </row>
    <row r="661" spans="1:11" ht="12.75" x14ac:dyDescent="0.2">
      <c r="A661" s="14" t="s">
        <v>3051</v>
      </c>
      <c r="B661" s="14" t="s">
        <v>4565</v>
      </c>
      <c r="C661" s="14" t="s">
        <v>4566</v>
      </c>
      <c r="D661" s="16" t="s">
        <v>4535</v>
      </c>
      <c r="E661" s="16" t="s">
        <v>4535</v>
      </c>
      <c r="F661" s="14" t="s">
        <v>4567</v>
      </c>
      <c r="G661" s="14" t="s">
        <v>3015</v>
      </c>
      <c r="H661" s="14" t="s">
        <v>3016</v>
      </c>
      <c r="I661" s="15">
        <v>33.33</v>
      </c>
      <c r="J661" s="77"/>
      <c r="K661" s="92"/>
    </row>
    <row r="662" spans="1:11" ht="12.75" x14ac:dyDescent="0.2">
      <c r="A662" s="14" t="s">
        <v>5045</v>
      </c>
      <c r="B662" s="14" t="s">
        <v>4565</v>
      </c>
      <c r="C662" s="14" t="s">
        <v>4566</v>
      </c>
      <c r="D662" s="16" t="s">
        <v>4535</v>
      </c>
      <c r="E662" s="16" t="s">
        <v>4535</v>
      </c>
      <c r="F662" s="14" t="s">
        <v>4567</v>
      </c>
      <c r="G662" s="14" t="s">
        <v>3015</v>
      </c>
      <c r="H662" s="14" t="s">
        <v>3016</v>
      </c>
      <c r="I662" s="15">
        <v>380.67</v>
      </c>
      <c r="J662" s="77"/>
      <c r="K662" s="92"/>
    </row>
    <row r="663" spans="1:11" ht="22.5" x14ac:dyDescent="0.2">
      <c r="A663" s="14" t="s">
        <v>2996</v>
      </c>
      <c r="B663" s="14" t="s">
        <v>4568</v>
      </c>
      <c r="C663" s="14" t="s">
        <v>4569</v>
      </c>
      <c r="D663" s="16" t="s">
        <v>4535</v>
      </c>
      <c r="E663" s="16" t="s">
        <v>4535</v>
      </c>
      <c r="F663" s="14" t="s">
        <v>5585</v>
      </c>
      <c r="G663" s="14" t="s">
        <v>3015</v>
      </c>
      <c r="H663" s="14" t="s">
        <v>3016</v>
      </c>
      <c r="I663" s="15">
        <v>1260</v>
      </c>
      <c r="J663" s="77"/>
      <c r="K663" s="92"/>
    </row>
    <row r="664" spans="1:11" ht="22.5" x14ac:dyDescent="0.2">
      <c r="A664" s="14" t="s">
        <v>2996</v>
      </c>
      <c r="B664" s="14" t="s">
        <v>4570</v>
      </c>
      <c r="C664" s="14" t="s">
        <v>4571</v>
      </c>
      <c r="D664" s="16" t="s">
        <v>4535</v>
      </c>
      <c r="E664" s="16" t="s">
        <v>4535</v>
      </c>
      <c r="F664" s="14" t="s">
        <v>4488</v>
      </c>
      <c r="G664" s="14" t="s">
        <v>4489</v>
      </c>
      <c r="H664" s="14" t="s">
        <v>4490</v>
      </c>
      <c r="I664" s="15">
        <v>70</v>
      </c>
      <c r="J664" s="77"/>
      <c r="K664" s="92"/>
    </row>
    <row r="665" spans="1:11" ht="22.5" x14ac:dyDescent="0.2">
      <c r="A665" s="14" t="s">
        <v>2996</v>
      </c>
      <c r="B665" s="14" t="s">
        <v>4572</v>
      </c>
      <c r="C665" s="14" t="s">
        <v>4573</v>
      </c>
      <c r="D665" s="16" t="s">
        <v>4535</v>
      </c>
      <c r="E665" s="16" t="s">
        <v>4535</v>
      </c>
      <c r="F665" s="14" t="s">
        <v>4574</v>
      </c>
      <c r="G665" s="14" t="s">
        <v>4575</v>
      </c>
      <c r="H665" s="14" t="s">
        <v>4576</v>
      </c>
      <c r="I665" s="15">
        <v>290</v>
      </c>
      <c r="J665" s="77"/>
      <c r="K665" s="92"/>
    </row>
    <row r="666" spans="1:11" ht="33.75" x14ac:dyDescent="0.2">
      <c r="A666" s="14" t="s">
        <v>5046</v>
      </c>
      <c r="B666" s="14" t="s">
        <v>4577</v>
      </c>
      <c r="C666" s="14" t="s">
        <v>4578</v>
      </c>
      <c r="D666" s="16" t="s">
        <v>4410</v>
      </c>
      <c r="E666" s="16" t="s">
        <v>4410</v>
      </c>
      <c r="F666" s="14" t="s">
        <v>4579</v>
      </c>
      <c r="G666" s="14" t="s">
        <v>4580</v>
      </c>
      <c r="H666" s="14" t="s">
        <v>4581</v>
      </c>
      <c r="I666" s="15">
        <v>14282.02</v>
      </c>
      <c r="J666" s="77"/>
      <c r="K666" s="92"/>
    </row>
    <row r="667" spans="1:11" ht="33.75" x14ac:dyDescent="0.2">
      <c r="A667" s="14" t="s">
        <v>2996</v>
      </c>
      <c r="B667" s="14" t="s">
        <v>4582</v>
      </c>
      <c r="C667" s="14" t="s">
        <v>4583</v>
      </c>
      <c r="D667" s="16" t="s">
        <v>4535</v>
      </c>
      <c r="E667" s="16" t="s">
        <v>4535</v>
      </c>
      <c r="F667" s="14" t="s">
        <v>5075</v>
      </c>
      <c r="G667" s="14" t="s">
        <v>3049</v>
      </c>
      <c r="H667" s="14" t="s">
        <v>3050</v>
      </c>
      <c r="I667" s="15">
        <v>17.100000000000001</v>
      </c>
      <c r="J667" s="77"/>
      <c r="K667" s="92"/>
    </row>
    <row r="668" spans="1:11" ht="22.5" x14ac:dyDescent="0.2">
      <c r="A668" s="14" t="s">
        <v>2996</v>
      </c>
      <c r="B668" s="14" t="s">
        <v>4584</v>
      </c>
      <c r="C668" s="14" t="s">
        <v>4585</v>
      </c>
      <c r="D668" s="16" t="s">
        <v>4410</v>
      </c>
      <c r="E668" s="16" t="s">
        <v>4410</v>
      </c>
      <c r="F668" s="14" t="s">
        <v>4586</v>
      </c>
      <c r="G668" s="14" t="s">
        <v>3049</v>
      </c>
      <c r="H668" s="14" t="s">
        <v>3050</v>
      </c>
      <c r="I668" s="15">
        <v>184.08</v>
      </c>
      <c r="J668" s="77"/>
      <c r="K668" s="92"/>
    </row>
    <row r="669" spans="1:11" ht="22.5" x14ac:dyDescent="0.2">
      <c r="A669" s="14" t="s">
        <v>2996</v>
      </c>
      <c r="B669" s="14" t="s">
        <v>4584</v>
      </c>
      <c r="C669" s="14" t="s">
        <v>4585</v>
      </c>
      <c r="D669" s="16" t="s">
        <v>4410</v>
      </c>
      <c r="E669" s="16" t="s">
        <v>4410</v>
      </c>
      <c r="F669" s="14" t="s">
        <v>4587</v>
      </c>
      <c r="G669" s="14" t="s">
        <v>3049</v>
      </c>
      <c r="H669" s="14" t="s">
        <v>3050</v>
      </c>
      <c r="I669" s="15">
        <v>634.53</v>
      </c>
      <c r="J669" s="77"/>
      <c r="K669" s="92"/>
    </row>
    <row r="670" spans="1:11" ht="22.5" x14ac:dyDescent="0.2">
      <c r="A670" s="14" t="s">
        <v>2996</v>
      </c>
      <c r="B670" s="14" t="s">
        <v>5076</v>
      </c>
      <c r="C670" s="14" t="s">
        <v>5077</v>
      </c>
      <c r="D670" s="16" t="s">
        <v>4410</v>
      </c>
      <c r="E670" s="16" t="s">
        <v>4410</v>
      </c>
      <c r="F670" s="14" t="s">
        <v>5078</v>
      </c>
      <c r="G670" s="14" t="s">
        <v>5079</v>
      </c>
      <c r="H670" s="14" t="s">
        <v>5080</v>
      </c>
      <c r="I670" s="15">
        <v>408.36</v>
      </c>
      <c r="J670" s="77"/>
      <c r="K670" s="92"/>
    </row>
    <row r="671" spans="1:11" ht="22.5" x14ac:dyDescent="0.2">
      <c r="A671" s="14" t="s">
        <v>2996</v>
      </c>
      <c r="B671" s="14" t="s">
        <v>4588</v>
      </c>
      <c r="C671" s="14" t="s">
        <v>4589</v>
      </c>
      <c r="D671" s="16" t="s">
        <v>4410</v>
      </c>
      <c r="E671" s="16" t="s">
        <v>4410</v>
      </c>
      <c r="F671" s="14" t="s">
        <v>5586</v>
      </c>
      <c r="G671" s="14" t="s">
        <v>3017</v>
      </c>
      <c r="H671" s="14" t="s">
        <v>3018</v>
      </c>
      <c r="I671" s="15">
        <v>4.8</v>
      </c>
      <c r="J671" s="77"/>
      <c r="K671" s="92"/>
    </row>
    <row r="672" spans="1:11" ht="22.5" x14ac:dyDescent="0.2">
      <c r="A672" s="14" t="s">
        <v>2996</v>
      </c>
      <c r="B672" s="14" t="s">
        <v>4590</v>
      </c>
      <c r="C672" s="14" t="s">
        <v>4591</v>
      </c>
      <c r="D672" s="16" t="s">
        <v>4410</v>
      </c>
      <c r="E672" s="16" t="s">
        <v>4410</v>
      </c>
      <c r="F672" s="14" t="s">
        <v>4592</v>
      </c>
      <c r="G672" s="14" t="s">
        <v>4593</v>
      </c>
      <c r="H672" s="14" t="s">
        <v>152</v>
      </c>
      <c r="I672" s="15">
        <v>330.2</v>
      </c>
      <c r="J672" s="77"/>
      <c r="K672" s="92"/>
    </row>
    <row r="673" spans="1:11" ht="22.5" x14ac:dyDescent="0.2">
      <c r="A673" s="14" t="s">
        <v>2996</v>
      </c>
      <c r="B673" s="14" t="s">
        <v>4594</v>
      </c>
      <c r="C673" s="14" t="s">
        <v>4595</v>
      </c>
      <c r="D673" s="16" t="s">
        <v>4410</v>
      </c>
      <c r="E673" s="16" t="s">
        <v>4410</v>
      </c>
      <c r="F673" s="14" t="s">
        <v>4596</v>
      </c>
      <c r="G673" s="14" t="s">
        <v>3085</v>
      </c>
      <c r="H673" s="14" t="s">
        <v>3086</v>
      </c>
      <c r="I673" s="15">
        <v>529</v>
      </c>
      <c r="J673" s="77"/>
      <c r="K673" s="92"/>
    </row>
    <row r="674" spans="1:11" ht="22.5" x14ac:dyDescent="0.2">
      <c r="A674" s="14" t="s">
        <v>2996</v>
      </c>
      <c r="B674" s="14" t="s">
        <v>4597</v>
      </c>
      <c r="C674" s="14" t="s">
        <v>4598</v>
      </c>
      <c r="D674" s="16" t="s">
        <v>4599</v>
      </c>
      <c r="E674" s="16" t="s">
        <v>4599</v>
      </c>
      <c r="F674" s="14" t="s">
        <v>4600</v>
      </c>
      <c r="G674" s="14"/>
      <c r="H674" s="14" t="s">
        <v>4601</v>
      </c>
      <c r="I674" s="15">
        <v>216.11</v>
      </c>
      <c r="J674" s="77"/>
      <c r="K674" s="92"/>
    </row>
    <row r="675" spans="1:11" ht="22.5" x14ac:dyDescent="0.2">
      <c r="A675" s="14" t="s">
        <v>2996</v>
      </c>
      <c r="B675" s="14" t="s">
        <v>4597</v>
      </c>
      <c r="C675" s="14"/>
      <c r="D675" s="16" t="s">
        <v>4599</v>
      </c>
      <c r="E675" s="16" t="s">
        <v>4599</v>
      </c>
      <c r="F675" s="14" t="s">
        <v>5597</v>
      </c>
      <c r="G675" s="14"/>
      <c r="H675" s="14" t="s">
        <v>4601</v>
      </c>
      <c r="I675" s="15">
        <v>0.65</v>
      </c>
      <c r="J675" s="77"/>
      <c r="K675" s="92"/>
    </row>
    <row r="676" spans="1:11" ht="22.5" x14ac:dyDescent="0.2">
      <c r="A676" s="14" t="s">
        <v>2996</v>
      </c>
      <c r="B676" s="14" t="s">
        <v>4603</v>
      </c>
      <c r="C676" s="14" t="s">
        <v>4604</v>
      </c>
      <c r="D676" s="16" t="s">
        <v>3215</v>
      </c>
      <c r="E676" s="16" t="s">
        <v>3215</v>
      </c>
      <c r="F676" s="14" t="s">
        <v>4605</v>
      </c>
      <c r="G676" s="14"/>
      <c r="H676" s="14" t="s">
        <v>4601</v>
      </c>
      <c r="I676" s="15">
        <v>195.51</v>
      </c>
      <c r="J676" s="77"/>
      <c r="K676" s="92"/>
    </row>
    <row r="677" spans="1:11" ht="22.5" x14ac:dyDescent="0.2">
      <c r="A677" s="14" t="s">
        <v>2996</v>
      </c>
      <c r="B677" s="14" t="s">
        <v>4603</v>
      </c>
      <c r="C677" s="14"/>
      <c r="D677" s="16" t="s">
        <v>3215</v>
      </c>
      <c r="E677" s="16" t="s">
        <v>3215</v>
      </c>
      <c r="F677" s="14" t="s">
        <v>5592</v>
      </c>
      <c r="G677" s="14"/>
      <c r="H677" s="14" t="s">
        <v>4601</v>
      </c>
      <c r="I677" s="15">
        <v>2.35</v>
      </c>
      <c r="J677" s="77"/>
      <c r="K677" s="92"/>
    </row>
    <row r="678" spans="1:11" ht="22.5" x14ac:dyDescent="0.2">
      <c r="A678" s="14" t="s">
        <v>2996</v>
      </c>
      <c r="B678" s="14" t="s">
        <v>4606</v>
      </c>
      <c r="C678" s="14" t="s">
        <v>4607</v>
      </c>
      <c r="D678" s="16" t="s">
        <v>4608</v>
      </c>
      <c r="E678" s="16" t="s">
        <v>4608</v>
      </c>
      <c r="F678" s="14" t="s">
        <v>4609</v>
      </c>
      <c r="G678" s="14" t="s">
        <v>4610</v>
      </c>
      <c r="H678" s="14" t="s">
        <v>4611</v>
      </c>
      <c r="I678" s="15">
        <v>3417.46</v>
      </c>
      <c r="J678" s="77"/>
      <c r="K678" s="92"/>
    </row>
    <row r="679" spans="1:11" ht="22.5" x14ac:dyDescent="0.2">
      <c r="A679" s="14" t="s">
        <v>2996</v>
      </c>
      <c r="B679" s="14" t="s">
        <v>4612</v>
      </c>
      <c r="C679" s="14" t="s">
        <v>4613</v>
      </c>
      <c r="D679" s="16" t="s">
        <v>4614</v>
      </c>
      <c r="E679" s="16" t="s">
        <v>4614</v>
      </c>
      <c r="F679" s="14" t="s">
        <v>4615</v>
      </c>
      <c r="G679" s="14"/>
      <c r="H679" s="14" t="s">
        <v>4601</v>
      </c>
      <c r="I679" s="15">
        <v>197.78</v>
      </c>
      <c r="J679" s="77"/>
      <c r="K679" s="92"/>
    </row>
    <row r="680" spans="1:11" ht="22.5" x14ac:dyDescent="0.2">
      <c r="A680" s="14" t="s">
        <v>2996</v>
      </c>
      <c r="B680" s="14" t="s">
        <v>4612</v>
      </c>
      <c r="C680" s="14"/>
      <c r="D680" s="16" t="s">
        <v>4614</v>
      </c>
      <c r="E680" s="16" t="s">
        <v>4614</v>
      </c>
      <c r="F680" s="14" t="s">
        <v>5591</v>
      </c>
      <c r="G680" s="14"/>
      <c r="H680" s="14" t="s">
        <v>4601</v>
      </c>
      <c r="I680" s="15">
        <v>2.2400000000000002</v>
      </c>
      <c r="J680" s="77"/>
      <c r="K680" s="92"/>
    </row>
    <row r="681" spans="1:11" ht="22.5" x14ac:dyDescent="0.2">
      <c r="A681" s="14" t="s">
        <v>5045</v>
      </c>
      <c r="B681" s="14" t="s">
        <v>4616</v>
      </c>
      <c r="C681" s="14" t="s">
        <v>4617</v>
      </c>
      <c r="D681" s="16" t="s">
        <v>3390</v>
      </c>
      <c r="E681" s="16" t="s">
        <v>3390</v>
      </c>
      <c r="F681" s="14" t="s">
        <v>5587</v>
      </c>
      <c r="G681" s="14"/>
      <c r="H681" s="14" t="s">
        <v>4618</v>
      </c>
      <c r="I681" s="15">
        <v>2846.21</v>
      </c>
      <c r="J681" s="77"/>
      <c r="K681" s="92"/>
    </row>
    <row r="682" spans="1:11" ht="33.75" x14ac:dyDescent="0.2">
      <c r="A682" s="14" t="s">
        <v>2996</v>
      </c>
      <c r="B682" s="14" t="s">
        <v>4616</v>
      </c>
      <c r="C682" s="14"/>
      <c r="D682" s="16" t="s">
        <v>3390</v>
      </c>
      <c r="E682" s="16" t="s">
        <v>3390</v>
      </c>
      <c r="F682" s="14" t="s">
        <v>5588</v>
      </c>
      <c r="G682" s="14"/>
      <c r="H682" s="14" t="s">
        <v>4618</v>
      </c>
      <c r="I682" s="15">
        <v>21.19</v>
      </c>
      <c r="J682" s="77"/>
      <c r="K682" s="92"/>
    </row>
    <row r="683" spans="1:11" ht="22.5" x14ac:dyDescent="0.2">
      <c r="A683" s="14" t="s">
        <v>2996</v>
      </c>
      <c r="B683" s="14" t="s">
        <v>4619</v>
      </c>
      <c r="C683" s="14" t="s">
        <v>4620</v>
      </c>
      <c r="D683" s="16" t="s">
        <v>3516</v>
      </c>
      <c r="E683" s="16" t="s">
        <v>3516</v>
      </c>
      <c r="F683" s="14" t="s">
        <v>4621</v>
      </c>
      <c r="G683" s="14"/>
      <c r="H683" s="14" t="s">
        <v>4601</v>
      </c>
      <c r="I683" s="15">
        <v>191.39</v>
      </c>
      <c r="J683" s="77"/>
      <c r="K683" s="92"/>
    </row>
    <row r="684" spans="1:11" ht="22.5" x14ac:dyDescent="0.2">
      <c r="A684" s="14" t="s">
        <v>2996</v>
      </c>
      <c r="B684" s="14" t="s">
        <v>4619</v>
      </c>
      <c r="C684" s="14"/>
      <c r="D684" s="16" t="s">
        <v>3516</v>
      </c>
      <c r="E684" s="16" t="s">
        <v>3516</v>
      </c>
      <c r="F684" s="14" t="s">
        <v>5589</v>
      </c>
      <c r="G684" s="14"/>
      <c r="H684" s="14" t="s">
        <v>4601</v>
      </c>
      <c r="I684" s="15">
        <v>1.5</v>
      </c>
      <c r="J684" s="77"/>
      <c r="K684" s="92"/>
    </row>
    <row r="685" spans="1:11" ht="22.5" x14ac:dyDescent="0.2">
      <c r="A685" s="14" t="s">
        <v>2996</v>
      </c>
      <c r="B685" s="14" t="s">
        <v>4622</v>
      </c>
      <c r="C685" s="14" t="s">
        <v>4623</v>
      </c>
      <c r="D685" s="16" t="s">
        <v>4624</v>
      </c>
      <c r="E685" s="16" t="s">
        <v>4624</v>
      </c>
      <c r="F685" s="14" t="s">
        <v>5081</v>
      </c>
      <c r="G685" s="14"/>
      <c r="H685" s="14" t="s">
        <v>4625</v>
      </c>
      <c r="I685" s="15">
        <v>460.83</v>
      </c>
      <c r="J685" s="77"/>
      <c r="K685" s="92"/>
    </row>
    <row r="686" spans="1:11" ht="22.5" x14ac:dyDescent="0.2">
      <c r="A686" s="14" t="s">
        <v>2996</v>
      </c>
      <c r="B686" s="14" t="s">
        <v>4622</v>
      </c>
      <c r="C686" s="14"/>
      <c r="D686" s="16" t="s">
        <v>4624</v>
      </c>
      <c r="E686" s="16" t="s">
        <v>4624</v>
      </c>
      <c r="F686" s="14" t="s">
        <v>5590</v>
      </c>
      <c r="G686" s="14"/>
      <c r="H686" s="14" t="s">
        <v>4625</v>
      </c>
      <c r="I686" s="15">
        <v>1.42</v>
      </c>
      <c r="J686" s="77"/>
      <c r="K686" s="92"/>
    </row>
    <row r="687" spans="1:11" ht="22.5" x14ac:dyDescent="0.2">
      <c r="A687" s="14" t="s">
        <v>2996</v>
      </c>
      <c r="B687" s="14" t="s">
        <v>4626</v>
      </c>
      <c r="C687" s="14" t="s">
        <v>4627</v>
      </c>
      <c r="D687" s="16" t="s">
        <v>3676</v>
      </c>
      <c r="E687" s="16" t="s">
        <v>3676</v>
      </c>
      <c r="F687" s="14" t="s">
        <v>4628</v>
      </c>
      <c r="G687" s="14" t="s">
        <v>4437</v>
      </c>
      <c r="H687" s="14" t="s">
        <v>4438</v>
      </c>
      <c r="I687" s="15">
        <v>587.29</v>
      </c>
      <c r="J687" s="77"/>
      <c r="K687" s="92"/>
    </row>
    <row r="688" spans="1:11" ht="12.75" x14ac:dyDescent="0.2">
      <c r="A688" s="14" t="s">
        <v>3051</v>
      </c>
      <c r="B688" s="14" t="s">
        <v>4626</v>
      </c>
      <c r="C688" s="14" t="s">
        <v>4627</v>
      </c>
      <c r="D688" s="16" t="s">
        <v>3676</v>
      </c>
      <c r="E688" s="16" t="s">
        <v>3676</v>
      </c>
      <c r="F688" s="14" t="s">
        <v>4628</v>
      </c>
      <c r="G688" s="14" t="s">
        <v>4437</v>
      </c>
      <c r="H688" s="14" t="s">
        <v>4438</v>
      </c>
      <c r="I688" s="15">
        <v>87</v>
      </c>
      <c r="J688" s="77"/>
      <c r="K688" s="92"/>
    </row>
    <row r="689" spans="1:11" ht="22.5" x14ac:dyDescent="0.2">
      <c r="A689" s="14" t="s">
        <v>2996</v>
      </c>
      <c r="B689" s="14" t="s">
        <v>4626</v>
      </c>
      <c r="C689" s="14"/>
      <c r="D689" s="16" t="s">
        <v>3676</v>
      </c>
      <c r="E689" s="16" t="s">
        <v>3676</v>
      </c>
      <c r="F689" s="14" t="s">
        <v>5593</v>
      </c>
      <c r="G689" s="14" t="s">
        <v>4437</v>
      </c>
      <c r="H689" s="14" t="s">
        <v>4438</v>
      </c>
      <c r="I689" s="15">
        <v>9.15</v>
      </c>
      <c r="J689" s="77"/>
      <c r="K689" s="92"/>
    </row>
    <row r="690" spans="1:11" ht="22.5" x14ac:dyDescent="0.2">
      <c r="A690" s="14" t="s">
        <v>2996</v>
      </c>
      <c r="B690" s="14" t="s">
        <v>4629</v>
      </c>
      <c r="C690" s="14" t="s">
        <v>4630</v>
      </c>
      <c r="D690" s="16" t="s">
        <v>3705</v>
      </c>
      <c r="E690" s="16" t="s">
        <v>3705</v>
      </c>
      <c r="F690" s="14" t="s">
        <v>4631</v>
      </c>
      <c r="G690" s="14"/>
      <c r="H690" s="14" t="s">
        <v>4601</v>
      </c>
      <c r="I690" s="15">
        <v>189.8</v>
      </c>
      <c r="J690" s="77"/>
      <c r="K690" s="92"/>
    </row>
    <row r="691" spans="1:11" ht="22.5" x14ac:dyDescent="0.2">
      <c r="A691" s="14" t="s">
        <v>2996</v>
      </c>
      <c r="B691" s="14" t="s">
        <v>4629</v>
      </c>
      <c r="C691" s="14"/>
      <c r="D691" s="16" t="s">
        <v>3705</v>
      </c>
      <c r="E691" s="16" t="s">
        <v>3705</v>
      </c>
      <c r="F691" s="14" t="s">
        <v>5594</v>
      </c>
      <c r="G691" s="14"/>
      <c r="H691" s="14" t="s">
        <v>4601</v>
      </c>
      <c r="I691" s="15">
        <v>0.03</v>
      </c>
      <c r="J691" s="77"/>
      <c r="K691" s="92"/>
    </row>
    <row r="692" spans="1:11" ht="22.5" x14ac:dyDescent="0.2">
      <c r="A692" s="14" t="s">
        <v>5045</v>
      </c>
      <c r="B692" s="14" t="s">
        <v>4632</v>
      </c>
      <c r="C692" s="14" t="s">
        <v>4633</v>
      </c>
      <c r="D692" s="16" t="s">
        <v>4634</v>
      </c>
      <c r="E692" s="16" t="s">
        <v>4634</v>
      </c>
      <c r="F692" s="14" t="s">
        <v>4635</v>
      </c>
      <c r="G692" s="14" t="s">
        <v>4636</v>
      </c>
      <c r="H692" s="14" t="s">
        <v>4637</v>
      </c>
      <c r="I692" s="15">
        <v>3527.36</v>
      </c>
      <c r="J692" s="77"/>
      <c r="K692" s="92"/>
    </row>
    <row r="693" spans="1:11" ht="22.5" x14ac:dyDescent="0.2">
      <c r="A693" s="14" t="s">
        <v>2996</v>
      </c>
      <c r="B693" s="14" t="s">
        <v>4632</v>
      </c>
      <c r="C693" s="14"/>
      <c r="D693" s="16" t="s">
        <v>4634</v>
      </c>
      <c r="E693" s="16" t="s">
        <v>4634</v>
      </c>
      <c r="F693" s="14" t="s">
        <v>5595</v>
      </c>
      <c r="G693" s="14" t="s">
        <v>4636</v>
      </c>
      <c r="H693" s="14" t="s">
        <v>4637</v>
      </c>
      <c r="I693" s="15">
        <v>18.8</v>
      </c>
      <c r="J693" s="77"/>
      <c r="K693" s="92"/>
    </row>
    <row r="694" spans="1:11" ht="22.5" x14ac:dyDescent="0.2">
      <c r="A694" s="14" t="s">
        <v>2996</v>
      </c>
      <c r="B694" s="14" t="s">
        <v>4638</v>
      </c>
      <c r="C694" s="14" t="s">
        <v>4639</v>
      </c>
      <c r="D694" s="16" t="s">
        <v>4634</v>
      </c>
      <c r="E694" s="16" t="s">
        <v>4634</v>
      </c>
      <c r="F694" s="14" t="s">
        <v>4640</v>
      </c>
      <c r="G694" s="14" t="s">
        <v>4641</v>
      </c>
      <c r="H694" s="14" t="s">
        <v>4642</v>
      </c>
      <c r="I694" s="15">
        <v>515.67999999999995</v>
      </c>
      <c r="J694" s="77"/>
      <c r="K694" s="92"/>
    </row>
    <row r="695" spans="1:11" ht="22.5" x14ac:dyDescent="0.2">
      <c r="A695" s="14" t="s">
        <v>2996</v>
      </c>
      <c r="B695" s="14" t="s">
        <v>4638</v>
      </c>
      <c r="C695" s="14"/>
      <c r="D695" s="16" t="s">
        <v>4634</v>
      </c>
      <c r="E695" s="16" t="s">
        <v>4634</v>
      </c>
      <c r="F695" s="14" t="s">
        <v>5596</v>
      </c>
      <c r="G695" s="14" t="s">
        <v>4641</v>
      </c>
      <c r="H695" s="14" t="s">
        <v>4642</v>
      </c>
      <c r="I695" s="15">
        <v>6.67</v>
      </c>
      <c r="J695" s="77"/>
      <c r="K695" s="92"/>
    </row>
    <row r="696" spans="1:11" ht="22.5" x14ac:dyDescent="0.2">
      <c r="A696" s="14" t="s">
        <v>2996</v>
      </c>
      <c r="B696" s="14" t="s">
        <v>4643</v>
      </c>
      <c r="C696" s="14" t="s">
        <v>4644</v>
      </c>
      <c r="D696" s="16" t="s">
        <v>3856</v>
      </c>
      <c r="E696" s="16" t="s">
        <v>3856</v>
      </c>
      <c r="F696" s="14" t="s">
        <v>4645</v>
      </c>
      <c r="G696" s="14"/>
      <c r="H696" s="14" t="s">
        <v>4601</v>
      </c>
      <c r="I696" s="15">
        <v>189.39</v>
      </c>
      <c r="J696" s="77"/>
      <c r="K696" s="92"/>
    </row>
    <row r="697" spans="1:11" ht="22.5" x14ac:dyDescent="0.2">
      <c r="A697" s="14" t="s">
        <v>2996</v>
      </c>
      <c r="B697" s="14" t="s">
        <v>4643</v>
      </c>
      <c r="C697" s="14"/>
      <c r="D697" s="16" t="s">
        <v>3856</v>
      </c>
      <c r="E697" s="16" t="s">
        <v>3856</v>
      </c>
      <c r="F697" s="14" t="s">
        <v>5598</v>
      </c>
      <c r="G697" s="14"/>
      <c r="H697" s="14" t="s">
        <v>4601</v>
      </c>
      <c r="I697" s="15">
        <v>1.52</v>
      </c>
      <c r="J697" s="77"/>
      <c r="K697" s="92"/>
    </row>
    <row r="698" spans="1:11" ht="22.5" x14ac:dyDescent="0.2">
      <c r="A698" s="14" t="s">
        <v>2996</v>
      </c>
      <c r="B698" s="14" t="s">
        <v>4646</v>
      </c>
      <c r="C698" s="14" t="s">
        <v>4647</v>
      </c>
      <c r="D698" s="16" t="s">
        <v>3956</v>
      </c>
      <c r="E698" s="16" t="s">
        <v>3956</v>
      </c>
      <c r="F698" s="14" t="s">
        <v>4648</v>
      </c>
      <c r="G698" s="14" t="s">
        <v>4649</v>
      </c>
      <c r="H698" s="14" t="s">
        <v>4650</v>
      </c>
      <c r="I698" s="15">
        <v>784.96</v>
      </c>
      <c r="J698" s="77"/>
      <c r="K698" s="92"/>
    </row>
    <row r="699" spans="1:11" ht="22.5" x14ac:dyDescent="0.2">
      <c r="A699" s="14" t="s">
        <v>2996</v>
      </c>
      <c r="B699" s="14" t="s">
        <v>4646</v>
      </c>
      <c r="C699" s="14"/>
      <c r="D699" s="16" t="s">
        <v>3956</v>
      </c>
      <c r="E699" s="16" t="s">
        <v>3956</v>
      </c>
      <c r="F699" s="14" t="s">
        <v>5597</v>
      </c>
      <c r="G699" s="14" t="s">
        <v>4649</v>
      </c>
      <c r="H699" s="14" t="s">
        <v>4650</v>
      </c>
      <c r="I699" s="15">
        <v>5.56</v>
      </c>
      <c r="J699" s="77"/>
      <c r="K699" s="92"/>
    </row>
    <row r="700" spans="1:11" ht="22.5" x14ac:dyDescent="0.2">
      <c r="A700" s="14" t="s">
        <v>2996</v>
      </c>
      <c r="B700" s="14" t="s">
        <v>4651</v>
      </c>
      <c r="C700" s="14" t="s">
        <v>4652</v>
      </c>
      <c r="D700" s="16" t="s">
        <v>4653</v>
      </c>
      <c r="E700" s="16" t="s">
        <v>4653</v>
      </c>
      <c r="F700" s="14" t="s">
        <v>4654</v>
      </c>
      <c r="G700" s="14"/>
      <c r="H700" s="14" t="s">
        <v>4601</v>
      </c>
      <c r="I700" s="15">
        <v>188.65</v>
      </c>
      <c r="J700" s="77"/>
      <c r="K700" s="92"/>
    </row>
    <row r="701" spans="1:11" ht="22.5" x14ac:dyDescent="0.2">
      <c r="A701" s="14" t="s">
        <v>2996</v>
      </c>
      <c r="B701" s="14" t="s">
        <v>4651</v>
      </c>
      <c r="C701" s="14"/>
      <c r="D701" s="16" t="s">
        <v>4653</v>
      </c>
      <c r="E701" s="16" t="s">
        <v>4653</v>
      </c>
      <c r="F701" s="14" t="s">
        <v>5597</v>
      </c>
      <c r="G701" s="14"/>
      <c r="H701" s="14" t="s">
        <v>4601</v>
      </c>
      <c r="I701" s="15">
        <v>0.57999999999999996</v>
      </c>
      <c r="J701" s="77"/>
      <c r="K701" s="92"/>
    </row>
    <row r="702" spans="1:11" ht="22.5" x14ac:dyDescent="0.2">
      <c r="A702" s="14" t="s">
        <v>2996</v>
      </c>
      <c r="B702" s="14" t="s">
        <v>4655</v>
      </c>
      <c r="C702" s="14" t="s">
        <v>4656</v>
      </c>
      <c r="D702" s="16" t="s">
        <v>4657</v>
      </c>
      <c r="E702" s="16" t="s">
        <v>4657</v>
      </c>
      <c r="F702" s="14" t="s">
        <v>4658</v>
      </c>
      <c r="G702" s="14" t="s">
        <v>4659</v>
      </c>
      <c r="H702" s="14" t="s">
        <v>4660</v>
      </c>
      <c r="I702" s="15">
        <v>759.63</v>
      </c>
      <c r="J702" s="77"/>
      <c r="K702" s="92"/>
    </row>
    <row r="703" spans="1:11" ht="22.5" x14ac:dyDescent="0.2">
      <c r="A703" s="14" t="s">
        <v>2996</v>
      </c>
      <c r="B703" s="14" t="s">
        <v>4655</v>
      </c>
      <c r="C703" s="14"/>
      <c r="D703" s="16" t="s">
        <v>4657</v>
      </c>
      <c r="E703" s="16" t="s">
        <v>4657</v>
      </c>
      <c r="F703" s="14" t="s">
        <v>5597</v>
      </c>
      <c r="G703" s="14" t="s">
        <v>4659</v>
      </c>
      <c r="H703" s="14" t="s">
        <v>4660</v>
      </c>
      <c r="I703" s="15">
        <v>7</v>
      </c>
      <c r="J703" s="77"/>
      <c r="K703" s="92"/>
    </row>
    <row r="704" spans="1:11" ht="22.5" x14ac:dyDescent="0.2">
      <c r="A704" s="14" t="s">
        <v>3111</v>
      </c>
      <c r="B704" s="14" t="s">
        <v>4661</v>
      </c>
      <c r="C704" s="14" t="s">
        <v>4662</v>
      </c>
      <c r="D704" s="16" t="s">
        <v>4103</v>
      </c>
      <c r="E704" s="16" t="s">
        <v>4103</v>
      </c>
      <c r="F704" s="14" t="s">
        <v>5600</v>
      </c>
      <c r="G704" s="14"/>
      <c r="H704" s="14" t="s">
        <v>4663</v>
      </c>
      <c r="I704" s="15">
        <v>4343.74</v>
      </c>
      <c r="J704" s="77"/>
      <c r="K704" s="92"/>
    </row>
    <row r="705" spans="1:11" ht="22.5" x14ac:dyDescent="0.2">
      <c r="A705" s="14" t="s">
        <v>3694</v>
      </c>
      <c r="B705" s="14" t="s">
        <v>4661</v>
      </c>
      <c r="C705" s="14" t="s">
        <v>4662</v>
      </c>
      <c r="D705" s="16" t="s">
        <v>4103</v>
      </c>
      <c r="E705" s="16" t="s">
        <v>4103</v>
      </c>
      <c r="F705" s="14" t="s">
        <v>5599</v>
      </c>
      <c r="G705" s="14"/>
      <c r="H705" s="14" t="s">
        <v>4663</v>
      </c>
      <c r="I705" s="15">
        <v>2129.33</v>
      </c>
      <c r="J705" s="77"/>
      <c r="K705" s="92"/>
    </row>
    <row r="706" spans="1:11" ht="22.5" x14ac:dyDescent="0.2">
      <c r="A706" s="14" t="s">
        <v>2996</v>
      </c>
      <c r="B706" s="14" t="s">
        <v>4664</v>
      </c>
      <c r="C706" s="14" t="s">
        <v>4665</v>
      </c>
      <c r="D706" s="16" t="s">
        <v>4103</v>
      </c>
      <c r="E706" s="16" t="s">
        <v>4103</v>
      </c>
      <c r="F706" s="14" t="s">
        <v>4666</v>
      </c>
      <c r="G706" s="14" t="s">
        <v>4659</v>
      </c>
      <c r="H706" s="14" t="s">
        <v>4660</v>
      </c>
      <c r="I706" s="15">
        <v>759.63</v>
      </c>
      <c r="J706" s="77"/>
      <c r="K706" s="92"/>
    </row>
    <row r="707" spans="1:11" ht="22.5" x14ac:dyDescent="0.2">
      <c r="A707" s="14" t="s">
        <v>2996</v>
      </c>
      <c r="B707" s="14" t="s">
        <v>4664</v>
      </c>
      <c r="C707" s="14"/>
      <c r="D707" s="16" t="s">
        <v>4103</v>
      </c>
      <c r="E707" s="16" t="s">
        <v>4103</v>
      </c>
      <c r="F707" s="14" t="s">
        <v>5597</v>
      </c>
      <c r="G707" s="14" t="s">
        <v>4659</v>
      </c>
      <c r="H707" s="14" t="s">
        <v>4660</v>
      </c>
      <c r="I707" s="15">
        <v>37.869999999999997</v>
      </c>
      <c r="J707" s="77"/>
      <c r="K707" s="92"/>
    </row>
    <row r="708" spans="1:11" ht="22.5" x14ac:dyDescent="0.2">
      <c r="A708" s="14" t="s">
        <v>2996</v>
      </c>
      <c r="B708" s="14" t="s">
        <v>4667</v>
      </c>
      <c r="C708" s="14" t="s">
        <v>4668</v>
      </c>
      <c r="D708" s="16" t="s">
        <v>4669</v>
      </c>
      <c r="E708" s="16" t="s">
        <v>4669</v>
      </c>
      <c r="F708" s="14" t="s">
        <v>4670</v>
      </c>
      <c r="G708" s="14"/>
      <c r="H708" s="14" t="s">
        <v>4601</v>
      </c>
      <c r="I708" s="15">
        <v>190.06</v>
      </c>
      <c r="J708" s="77"/>
      <c r="K708" s="92"/>
    </row>
    <row r="709" spans="1:11" ht="22.5" x14ac:dyDescent="0.2">
      <c r="A709" s="14" t="s">
        <v>2996</v>
      </c>
      <c r="B709" s="14" t="s">
        <v>4667</v>
      </c>
      <c r="C709" s="14"/>
      <c r="D709" s="16" t="s">
        <v>4669</v>
      </c>
      <c r="E709" s="16" t="s">
        <v>4669</v>
      </c>
      <c r="F709" s="14" t="s">
        <v>5597</v>
      </c>
      <c r="G709" s="14"/>
      <c r="H709" s="14" t="s">
        <v>4601</v>
      </c>
      <c r="I709" s="15">
        <v>1.78</v>
      </c>
      <c r="J709" s="77"/>
      <c r="K709" s="92"/>
    </row>
    <row r="710" spans="1:11" ht="22.5" x14ac:dyDescent="0.2">
      <c r="A710" s="14" t="s">
        <v>2996</v>
      </c>
      <c r="B710" s="14" t="s">
        <v>4671</v>
      </c>
      <c r="C710" s="14" t="s">
        <v>4672</v>
      </c>
      <c r="D710" s="16" t="s">
        <v>4277</v>
      </c>
      <c r="E710" s="16" t="s">
        <v>4277</v>
      </c>
      <c r="F710" s="14" t="s">
        <v>5601</v>
      </c>
      <c r="G710" s="14" t="s">
        <v>3353</v>
      </c>
      <c r="H710" s="14" t="s">
        <v>3354</v>
      </c>
      <c r="I710" s="15">
        <v>21633.69</v>
      </c>
      <c r="J710" s="77"/>
      <c r="K710" s="92"/>
    </row>
    <row r="711" spans="1:11" ht="22.5" x14ac:dyDescent="0.2">
      <c r="A711" s="14" t="s">
        <v>2996</v>
      </c>
      <c r="B711" s="14" t="s">
        <v>4671</v>
      </c>
      <c r="C711" s="14"/>
      <c r="D711" s="16" t="s">
        <v>4277</v>
      </c>
      <c r="E711" s="16" t="s">
        <v>4277</v>
      </c>
      <c r="F711" s="14" t="s">
        <v>5597</v>
      </c>
      <c r="G711" s="14" t="s">
        <v>3353</v>
      </c>
      <c r="H711" s="14" t="s">
        <v>3354</v>
      </c>
      <c r="I711" s="15">
        <v>296.52</v>
      </c>
      <c r="J711" s="77"/>
      <c r="K711" s="92"/>
    </row>
    <row r="712" spans="1:11" ht="22.5" x14ac:dyDescent="0.2">
      <c r="A712" s="14" t="s">
        <v>2996</v>
      </c>
      <c r="B712" s="14" t="s">
        <v>4673</v>
      </c>
      <c r="C712" s="14" t="s">
        <v>4674</v>
      </c>
      <c r="D712" s="16" t="s">
        <v>4675</v>
      </c>
      <c r="E712" s="16" t="s">
        <v>4675</v>
      </c>
      <c r="F712" s="14" t="s">
        <v>4676</v>
      </c>
      <c r="G712" s="14"/>
      <c r="H712" s="14" t="s">
        <v>4601</v>
      </c>
      <c r="I712" s="15">
        <v>190.08</v>
      </c>
      <c r="J712" s="77"/>
      <c r="K712" s="92"/>
    </row>
    <row r="713" spans="1:11" ht="22.5" x14ac:dyDescent="0.2">
      <c r="A713" s="14" t="s">
        <v>2996</v>
      </c>
      <c r="B713" s="14" t="s">
        <v>4673</v>
      </c>
      <c r="C713" s="14"/>
      <c r="D713" s="16" t="s">
        <v>4675</v>
      </c>
      <c r="E713" s="16" t="s">
        <v>4675</v>
      </c>
      <c r="F713" s="14" t="s">
        <v>5597</v>
      </c>
      <c r="G713" s="14"/>
      <c r="H713" s="14" t="s">
        <v>4601</v>
      </c>
      <c r="I713" s="15">
        <v>1.41</v>
      </c>
      <c r="J713" s="77"/>
      <c r="K713" s="92"/>
    </row>
    <row r="714" spans="1:11" ht="22.5" x14ac:dyDescent="0.2">
      <c r="A714" s="14" t="s">
        <v>2996</v>
      </c>
      <c r="B714" s="14" t="s">
        <v>4677</v>
      </c>
      <c r="C714" s="14" t="s">
        <v>4678</v>
      </c>
      <c r="D714" s="16" t="s">
        <v>4535</v>
      </c>
      <c r="E714" s="16" t="s">
        <v>4535</v>
      </c>
      <c r="F714" s="14" t="s">
        <v>5082</v>
      </c>
      <c r="G714" s="14" t="s">
        <v>3353</v>
      </c>
      <c r="H714" s="14" t="s">
        <v>3354</v>
      </c>
      <c r="I714" s="15">
        <v>421.73</v>
      </c>
      <c r="J714" s="77"/>
      <c r="K714" s="92"/>
    </row>
    <row r="715" spans="1:11" ht="22.5" x14ac:dyDescent="0.2">
      <c r="A715" s="14" t="s">
        <v>2996</v>
      </c>
      <c r="B715" s="14" t="s">
        <v>4677</v>
      </c>
      <c r="C715" s="14"/>
      <c r="D715" s="16" t="s">
        <v>4535</v>
      </c>
      <c r="E715" s="16" t="s">
        <v>4535</v>
      </c>
      <c r="F715" s="14" t="s">
        <v>5597</v>
      </c>
      <c r="G715" s="14" t="s">
        <v>3353</v>
      </c>
      <c r="H715" s="14" t="s">
        <v>3354</v>
      </c>
      <c r="I715" s="15">
        <v>4.24</v>
      </c>
      <c r="J715" s="77"/>
      <c r="K715" s="92"/>
    </row>
    <row r="716" spans="1:11" ht="22.5" x14ac:dyDescent="0.2">
      <c r="A716" s="14" t="s">
        <v>2996</v>
      </c>
      <c r="B716" s="14" t="s">
        <v>4679</v>
      </c>
      <c r="C716" s="14" t="s">
        <v>4680</v>
      </c>
      <c r="D716" s="16" t="s">
        <v>4545</v>
      </c>
      <c r="E716" s="16" t="s">
        <v>4545</v>
      </c>
      <c r="F716" s="14" t="s">
        <v>4681</v>
      </c>
      <c r="G716" s="14"/>
      <c r="H716" s="14" t="s">
        <v>4601</v>
      </c>
      <c r="I716" s="15">
        <v>188.88</v>
      </c>
      <c r="J716" s="77"/>
      <c r="K716" s="92"/>
    </row>
    <row r="717" spans="1:11" ht="22.5" x14ac:dyDescent="0.2">
      <c r="A717" s="14" t="s">
        <v>2996</v>
      </c>
      <c r="B717" s="14" t="s">
        <v>4679</v>
      </c>
      <c r="C717" s="14"/>
      <c r="D717" s="16" t="s">
        <v>4545</v>
      </c>
      <c r="E717" s="16" t="s">
        <v>4545</v>
      </c>
      <c r="F717" s="14" t="s">
        <v>5603</v>
      </c>
      <c r="G717" s="14"/>
      <c r="H717" s="14" t="s">
        <v>4601</v>
      </c>
      <c r="I717" s="15">
        <v>0.04</v>
      </c>
      <c r="J717" s="77"/>
      <c r="K717" s="92"/>
    </row>
    <row r="718" spans="1:11" ht="12.75" x14ac:dyDescent="0.2">
      <c r="A718" s="14" t="s">
        <v>3694</v>
      </c>
      <c r="B718" s="14" t="s">
        <v>4682</v>
      </c>
      <c r="C718" s="14" t="s">
        <v>4683</v>
      </c>
      <c r="D718" s="16" t="s">
        <v>4535</v>
      </c>
      <c r="E718" s="16" t="s">
        <v>4535</v>
      </c>
      <c r="F718" s="14" t="s">
        <v>5602</v>
      </c>
      <c r="G718" s="14"/>
      <c r="H718" s="14" t="s">
        <v>4684</v>
      </c>
      <c r="I718" s="15">
        <v>642.26</v>
      </c>
      <c r="J718" s="77"/>
      <c r="K718" s="92"/>
    </row>
    <row r="719" spans="1:11" ht="22.5" x14ac:dyDescent="0.2">
      <c r="A719" s="14" t="s">
        <v>2996</v>
      </c>
      <c r="B719" s="14" t="s">
        <v>4682</v>
      </c>
      <c r="C719" s="14"/>
      <c r="D719" s="16" t="s">
        <v>4535</v>
      </c>
      <c r="E719" s="16" t="s">
        <v>4535</v>
      </c>
      <c r="F719" s="14" t="s">
        <v>5597</v>
      </c>
      <c r="G719" s="14"/>
      <c r="H719" s="14" t="s">
        <v>4684</v>
      </c>
      <c r="I719" s="15">
        <v>7.32</v>
      </c>
      <c r="J719" s="77"/>
      <c r="K719" s="92"/>
    </row>
    <row r="720" spans="1:11" ht="22.5" x14ac:dyDescent="0.2">
      <c r="A720" s="14" t="s">
        <v>2996</v>
      </c>
      <c r="B720" s="14" t="s">
        <v>4685</v>
      </c>
      <c r="C720" s="14" t="s">
        <v>4685</v>
      </c>
      <c r="D720" s="16" t="s">
        <v>4686</v>
      </c>
      <c r="E720" s="16" t="s">
        <v>4686</v>
      </c>
      <c r="F720" s="14" t="s">
        <v>5604</v>
      </c>
      <c r="G720" s="14" t="s">
        <v>4688</v>
      </c>
      <c r="H720" s="14" t="s">
        <v>4602</v>
      </c>
      <c r="I720" s="15">
        <v>0.99</v>
      </c>
      <c r="J720" s="77"/>
      <c r="K720" s="92"/>
    </row>
    <row r="721" spans="1:11" ht="22.5" x14ac:dyDescent="0.2">
      <c r="A721" s="14" t="s">
        <v>2996</v>
      </c>
      <c r="B721" s="14" t="s">
        <v>4685</v>
      </c>
      <c r="C721" s="14" t="s">
        <v>4685</v>
      </c>
      <c r="D721" s="16" t="s">
        <v>4686</v>
      </c>
      <c r="E721" s="16" t="s">
        <v>4686</v>
      </c>
      <c r="F721" s="14" t="s">
        <v>5605</v>
      </c>
      <c r="G721" s="14" t="s">
        <v>4688</v>
      </c>
      <c r="H721" s="14" t="s">
        <v>4602</v>
      </c>
      <c r="I721" s="15">
        <v>60.01</v>
      </c>
      <c r="J721" s="77"/>
      <c r="K721" s="92"/>
    </row>
    <row r="722" spans="1:11" ht="22.5" x14ac:dyDescent="0.2">
      <c r="A722" s="14" t="s">
        <v>2996</v>
      </c>
      <c r="B722" s="14" t="s">
        <v>4685</v>
      </c>
      <c r="C722" s="14" t="s">
        <v>4685</v>
      </c>
      <c r="D722" s="16" t="s">
        <v>4686</v>
      </c>
      <c r="E722" s="16" t="s">
        <v>4686</v>
      </c>
      <c r="F722" s="14" t="s">
        <v>5606</v>
      </c>
      <c r="G722" s="14" t="s">
        <v>4688</v>
      </c>
      <c r="H722" s="14" t="s">
        <v>4602</v>
      </c>
      <c r="I722" s="15">
        <v>0.99</v>
      </c>
      <c r="J722" s="77"/>
      <c r="K722" s="92"/>
    </row>
    <row r="723" spans="1:11" ht="18.75" customHeight="1" x14ac:dyDescent="0.2">
      <c r="A723" s="14" t="s">
        <v>3686</v>
      </c>
      <c r="B723" s="14" t="s">
        <v>5083</v>
      </c>
      <c r="C723" s="14" t="s">
        <v>5083</v>
      </c>
      <c r="D723" s="328" t="s">
        <v>4686</v>
      </c>
      <c r="E723" s="16" t="s">
        <v>4686</v>
      </c>
      <c r="F723" s="14" t="s">
        <v>3115</v>
      </c>
      <c r="G723" s="14"/>
      <c r="H723" s="14" t="s">
        <v>4989</v>
      </c>
      <c r="I723" s="15">
        <v>206.08</v>
      </c>
      <c r="J723" s="77"/>
      <c r="K723" s="92"/>
    </row>
    <row r="724" spans="1:11" ht="22.5" x14ac:dyDescent="0.2">
      <c r="A724" s="14" t="s">
        <v>2996</v>
      </c>
      <c r="B724" s="14" t="s">
        <v>4689</v>
      </c>
      <c r="C724" s="14" t="s">
        <v>4689</v>
      </c>
      <c r="D724" s="328">
        <v>45716</v>
      </c>
      <c r="E724" s="327" t="s">
        <v>3012</v>
      </c>
      <c r="F724" s="14" t="s">
        <v>5605</v>
      </c>
      <c r="G724" s="14" t="s">
        <v>4688</v>
      </c>
      <c r="H724" s="14" t="s">
        <v>4602</v>
      </c>
      <c r="I724" s="15">
        <v>47.01</v>
      </c>
      <c r="J724" s="77"/>
      <c r="K724" s="92"/>
    </row>
    <row r="725" spans="1:11" ht="22.5" x14ac:dyDescent="0.2">
      <c r="A725" s="14" t="s">
        <v>2996</v>
      </c>
      <c r="B725" s="14" t="s">
        <v>4689</v>
      </c>
      <c r="C725" s="14" t="s">
        <v>4689</v>
      </c>
      <c r="D725" s="328">
        <v>45716</v>
      </c>
      <c r="E725" s="16" t="s">
        <v>3012</v>
      </c>
      <c r="F725" s="14" t="s">
        <v>5607</v>
      </c>
      <c r="G725" s="14" t="s">
        <v>4688</v>
      </c>
      <c r="H725" s="14" t="s">
        <v>4602</v>
      </c>
      <c r="I725" s="15">
        <v>7.99</v>
      </c>
      <c r="J725" s="77"/>
      <c r="K725" s="92"/>
    </row>
    <row r="726" spans="1:11" ht="33.75" x14ac:dyDescent="0.2">
      <c r="A726" s="14" t="s">
        <v>5046</v>
      </c>
      <c r="B726" s="14" t="s">
        <v>4693</v>
      </c>
      <c r="C726" s="14" t="s">
        <v>4693</v>
      </c>
      <c r="D726" s="328">
        <v>45747</v>
      </c>
      <c r="E726" s="16" t="s">
        <v>3093</v>
      </c>
      <c r="F726" s="14" t="s">
        <v>5609</v>
      </c>
      <c r="G726" s="14" t="s">
        <v>4694</v>
      </c>
      <c r="H726" s="14" t="s">
        <v>4695</v>
      </c>
      <c r="I726" s="15">
        <v>15</v>
      </c>
      <c r="J726" s="77"/>
      <c r="K726" s="92"/>
    </row>
    <row r="727" spans="1:11" ht="33.75" x14ac:dyDescent="0.2">
      <c r="A727" s="14" t="s">
        <v>5046</v>
      </c>
      <c r="B727" s="14" t="s">
        <v>4693</v>
      </c>
      <c r="C727" s="14" t="s">
        <v>4693</v>
      </c>
      <c r="D727" s="328">
        <v>45747</v>
      </c>
      <c r="E727" s="16" t="s">
        <v>3093</v>
      </c>
      <c r="F727" s="14" t="s">
        <v>5608</v>
      </c>
      <c r="G727" s="14" t="s">
        <v>4694</v>
      </c>
      <c r="H727" s="14" t="s">
        <v>4695</v>
      </c>
      <c r="I727" s="15">
        <v>421</v>
      </c>
      <c r="J727" s="77"/>
      <c r="K727" s="92"/>
    </row>
    <row r="728" spans="1:11" ht="22.5" x14ac:dyDescent="0.2">
      <c r="A728" s="14" t="s">
        <v>2996</v>
      </c>
      <c r="B728" s="14" t="s">
        <v>4698</v>
      </c>
      <c r="C728" s="14" t="s">
        <v>4698</v>
      </c>
      <c r="D728" s="328">
        <v>45747</v>
      </c>
      <c r="E728" s="16" t="s">
        <v>3063</v>
      </c>
      <c r="F728" s="14" t="s">
        <v>4699</v>
      </c>
      <c r="G728" s="14"/>
      <c r="H728" s="14" t="s">
        <v>4696</v>
      </c>
      <c r="I728" s="15">
        <v>12.99</v>
      </c>
      <c r="J728" s="77"/>
      <c r="K728" s="92"/>
    </row>
    <row r="729" spans="1:11" ht="22.5" x14ac:dyDescent="0.2">
      <c r="A729" s="14" t="s">
        <v>2996</v>
      </c>
      <c r="B729" s="14" t="s">
        <v>4701</v>
      </c>
      <c r="C729" s="14" t="s">
        <v>4701</v>
      </c>
      <c r="D729" s="328">
        <v>45747</v>
      </c>
      <c r="E729" s="16" t="s">
        <v>3089</v>
      </c>
      <c r="F729" s="14" t="s">
        <v>5610</v>
      </c>
      <c r="G729" s="14"/>
      <c r="H729" s="14" t="s">
        <v>4702</v>
      </c>
      <c r="I729" s="15">
        <v>120</v>
      </c>
      <c r="J729" s="77"/>
      <c r="K729" s="92"/>
    </row>
    <row r="730" spans="1:11" ht="22.5" x14ac:dyDescent="0.2">
      <c r="A730" s="14" t="s">
        <v>2996</v>
      </c>
      <c r="B730" s="14" t="s">
        <v>4703</v>
      </c>
      <c r="C730" s="14" t="s">
        <v>4703</v>
      </c>
      <c r="D730" s="328">
        <v>45747</v>
      </c>
      <c r="E730" s="16" t="s">
        <v>3089</v>
      </c>
      <c r="F730" s="14" t="s">
        <v>5611</v>
      </c>
      <c r="G730" s="14" t="s">
        <v>4688</v>
      </c>
      <c r="H730" s="14" t="s">
        <v>4602</v>
      </c>
      <c r="I730" s="15">
        <v>105.01</v>
      </c>
      <c r="J730" s="77"/>
      <c r="K730" s="92"/>
    </row>
    <row r="731" spans="1:11" ht="22.5" x14ac:dyDescent="0.2">
      <c r="A731" s="14" t="s">
        <v>2996</v>
      </c>
      <c r="B731" s="14" t="s">
        <v>4703</v>
      </c>
      <c r="C731" s="14" t="s">
        <v>4703</v>
      </c>
      <c r="D731" s="328">
        <v>45747</v>
      </c>
      <c r="E731" s="16" t="s">
        <v>3089</v>
      </c>
      <c r="F731" s="14" t="s">
        <v>5612</v>
      </c>
      <c r="G731" s="14" t="s">
        <v>4688</v>
      </c>
      <c r="H731" s="14" t="s">
        <v>4602</v>
      </c>
      <c r="I731" s="15">
        <v>6.5</v>
      </c>
      <c r="J731" s="77"/>
      <c r="K731" s="92"/>
    </row>
    <row r="732" spans="1:11" ht="22.5" x14ac:dyDescent="0.2">
      <c r="A732" s="14" t="s">
        <v>2996</v>
      </c>
      <c r="B732" s="14" t="s">
        <v>4703</v>
      </c>
      <c r="C732" s="14" t="s">
        <v>4703</v>
      </c>
      <c r="D732" s="328">
        <v>45747</v>
      </c>
      <c r="E732" s="16" t="s">
        <v>3089</v>
      </c>
      <c r="F732" s="14" t="s">
        <v>5613</v>
      </c>
      <c r="G732" s="14" t="s">
        <v>4688</v>
      </c>
      <c r="H732" s="14" t="s">
        <v>4602</v>
      </c>
      <c r="I732" s="15">
        <v>7.99</v>
      </c>
      <c r="J732" s="77"/>
      <c r="K732" s="92"/>
    </row>
    <row r="733" spans="1:11" ht="33.75" x14ac:dyDescent="0.2">
      <c r="A733" s="14" t="s">
        <v>2996</v>
      </c>
      <c r="B733" s="14" t="s">
        <v>4704</v>
      </c>
      <c r="C733" s="14" t="s">
        <v>4704</v>
      </c>
      <c r="D733" s="328">
        <v>45747</v>
      </c>
      <c r="E733" s="16" t="s">
        <v>3089</v>
      </c>
      <c r="F733" s="14" t="s">
        <v>5614</v>
      </c>
      <c r="G733" s="14"/>
      <c r="H733" s="14" t="s">
        <v>4705</v>
      </c>
      <c r="I733" s="15">
        <v>291</v>
      </c>
      <c r="J733" s="77"/>
      <c r="K733" s="92"/>
    </row>
    <row r="734" spans="1:11" ht="22.5" x14ac:dyDescent="0.2">
      <c r="A734" s="14" t="s">
        <v>2996</v>
      </c>
      <c r="B734" s="14" t="s">
        <v>4706</v>
      </c>
      <c r="C734" s="14" t="s">
        <v>4706</v>
      </c>
      <c r="D734" s="328">
        <v>45747</v>
      </c>
      <c r="E734" s="16" t="s">
        <v>3089</v>
      </c>
      <c r="F734" s="14" t="s">
        <v>5615</v>
      </c>
      <c r="G734" s="14"/>
      <c r="H734" s="14" t="s">
        <v>4692</v>
      </c>
      <c r="I734" s="15">
        <v>232.54</v>
      </c>
      <c r="J734" s="77"/>
      <c r="K734" s="92"/>
    </row>
    <row r="735" spans="1:11" ht="33.75" x14ac:dyDescent="0.2">
      <c r="A735" s="14" t="s">
        <v>5046</v>
      </c>
      <c r="B735" s="14" t="s">
        <v>4707</v>
      </c>
      <c r="C735" s="14" t="s">
        <v>4707</v>
      </c>
      <c r="D735" s="328">
        <v>45747</v>
      </c>
      <c r="E735" s="16" t="s">
        <v>4708</v>
      </c>
      <c r="F735" s="14" t="s">
        <v>5616</v>
      </c>
      <c r="G735" s="14"/>
      <c r="H735" s="14" t="s">
        <v>4697</v>
      </c>
      <c r="I735" s="15">
        <v>224</v>
      </c>
      <c r="J735" s="77"/>
      <c r="K735" s="92"/>
    </row>
    <row r="736" spans="1:11" ht="33.75" x14ac:dyDescent="0.2">
      <c r="A736" s="14" t="s">
        <v>5046</v>
      </c>
      <c r="B736" s="14" t="s">
        <v>4709</v>
      </c>
      <c r="C736" s="14" t="s">
        <v>4709</v>
      </c>
      <c r="D736" s="328">
        <v>45747</v>
      </c>
      <c r="E736" s="16" t="s">
        <v>4710</v>
      </c>
      <c r="F736" s="14" t="s">
        <v>5617</v>
      </c>
      <c r="G736" s="14" t="s">
        <v>4694</v>
      </c>
      <c r="H736" s="14" t="s">
        <v>4695</v>
      </c>
      <c r="I736" s="15">
        <v>15</v>
      </c>
      <c r="J736" s="77"/>
      <c r="K736" s="92"/>
    </row>
    <row r="737" spans="1:11" ht="22.5" x14ac:dyDescent="0.2">
      <c r="A737" s="14" t="s">
        <v>2996</v>
      </c>
      <c r="B737" s="14" t="s">
        <v>4711</v>
      </c>
      <c r="C737" s="14" t="s">
        <v>4711</v>
      </c>
      <c r="D737" s="328">
        <v>45777</v>
      </c>
      <c r="E737" s="16" t="s">
        <v>3139</v>
      </c>
      <c r="F737" s="14" t="s">
        <v>4712</v>
      </c>
      <c r="G737" s="14"/>
      <c r="H737" s="14" t="s">
        <v>4696</v>
      </c>
      <c r="I737" s="15">
        <v>189.6</v>
      </c>
      <c r="J737" s="77"/>
      <c r="K737" s="92"/>
    </row>
    <row r="738" spans="1:11" ht="22.5" x14ac:dyDescent="0.2">
      <c r="A738" s="14" t="s">
        <v>2996</v>
      </c>
      <c r="B738" s="14" t="s">
        <v>4713</v>
      </c>
      <c r="C738" s="14" t="s">
        <v>4713</v>
      </c>
      <c r="D738" s="328">
        <v>45777</v>
      </c>
      <c r="E738" s="16" t="s">
        <v>3139</v>
      </c>
      <c r="F738" s="14" t="s">
        <v>5618</v>
      </c>
      <c r="G738" s="14"/>
      <c r="H738" s="14" t="s">
        <v>1451</v>
      </c>
      <c r="I738" s="15">
        <v>264</v>
      </c>
      <c r="J738" s="77"/>
      <c r="K738" s="92"/>
    </row>
    <row r="739" spans="1:11" ht="22.5" x14ac:dyDescent="0.2">
      <c r="A739" s="14" t="s">
        <v>2996</v>
      </c>
      <c r="B739" s="14" t="s">
        <v>4714</v>
      </c>
      <c r="C739" s="14" t="s">
        <v>4714</v>
      </c>
      <c r="D739" s="328">
        <v>45777</v>
      </c>
      <c r="E739" s="16" t="s">
        <v>3139</v>
      </c>
      <c r="F739" s="14" t="s">
        <v>5619</v>
      </c>
      <c r="G739" s="14"/>
      <c r="H739" s="14" t="s">
        <v>4691</v>
      </c>
      <c r="I739" s="15">
        <v>183</v>
      </c>
      <c r="J739" s="77"/>
      <c r="K739" s="92"/>
    </row>
    <row r="740" spans="1:11" ht="33.75" x14ac:dyDescent="0.2">
      <c r="A740" s="14" t="s">
        <v>5046</v>
      </c>
      <c r="B740" s="14" t="s">
        <v>4714</v>
      </c>
      <c r="C740" s="14" t="s">
        <v>4714</v>
      </c>
      <c r="D740" s="328">
        <v>45777</v>
      </c>
      <c r="E740" s="16" t="s">
        <v>3139</v>
      </c>
      <c r="F740" s="14" t="s">
        <v>4715</v>
      </c>
      <c r="G740" s="14"/>
      <c r="H740" s="14" t="s">
        <v>4691</v>
      </c>
      <c r="I740" s="15">
        <v>15</v>
      </c>
      <c r="J740" s="77"/>
      <c r="K740" s="92"/>
    </row>
    <row r="741" spans="1:11" ht="22.5" x14ac:dyDescent="0.2">
      <c r="A741" s="14" t="s">
        <v>2996</v>
      </c>
      <c r="B741" s="14" t="s">
        <v>4716</v>
      </c>
      <c r="C741" s="14" t="s">
        <v>4716</v>
      </c>
      <c r="D741" s="328">
        <v>45777</v>
      </c>
      <c r="E741" s="16" t="s">
        <v>3139</v>
      </c>
      <c r="F741" s="14" t="s">
        <v>5611</v>
      </c>
      <c r="G741" s="14" t="s">
        <v>4688</v>
      </c>
      <c r="H741" s="14" t="s">
        <v>4602</v>
      </c>
      <c r="I741" s="15">
        <v>49</v>
      </c>
      <c r="J741" s="77"/>
      <c r="K741" s="92"/>
    </row>
    <row r="742" spans="1:11" ht="22.5" x14ac:dyDescent="0.2">
      <c r="A742" s="14" t="s">
        <v>2996</v>
      </c>
      <c r="B742" s="14" t="s">
        <v>4717</v>
      </c>
      <c r="C742" s="14" t="s">
        <v>4717</v>
      </c>
      <c r="D742" s="328">
        <v>45777</v>
      </c>
      <c r="E742" s="16" t="s">
        <v>3139</v>
      </c>
      <c r="F742" s="14" t="s">
        <v>5620</v>
      </c>
      <c r="G742" s="14"/>
      <c r="H742" s="14" t="s">
        <v>4718</v>
      </c>
      <c r="I742" s="15">
        <v>5.4</v>
      </c>
      <c r="J742" s="77"/>
      <c r="K742" s="92"/>
    </row>
    <row r="743" spans="1:11" ht="22.5" x14ac:dyDescent="0.2">
      <c r="A743" s="14" t="s">
        <v>2996</v>
      </c>
      <c r="B743" s="14" t="s">
        <v>4717</v>
      </c>
      <c r="C743" s="14" t="s">
        <v>4717</v>
      </c>
      <c r="D743" s="328">
        <v>45777</v>
      </c>
      <c r="E743" s="16" t="s">
        <v>3139</v>
      </c>
      <c r="F743" s="14" t="s">
        <v>5621</v>
      </c>
      <c r="G743" s="14"/>
      <c r="H743" s="14" t="s">
        <v>4718</v>
      </c>
      <c r="I743" s="15">
        <v>40</v>
      </c>
      <c r="J743" s="77"/>
      <c r="K743" s="92"/>
    </row>
    <row r="744" spans="1:11" ht="22.5" x14ac:dyDescent="0.2">
      <c r="A744" s="14" t="s">
        <v>2996</v>
      </c>
      <c r="B744" s="14" t="s">
        <v>4720</v>
      </c>
      <c r="C744" s="14" t="s">
        <v>4720</v>
      </c>
      <c r="D744" s="328">
        <v>45777</v>
      </c>
      <c r="E744" s="16" t="s">
        <v>3204</v>
      </c>
      <c r="F744" s="14" t="s">
        <v>4721</v>
      </c>
      <c r="G744" s="14"/>
      <c r="H744" s="14" t="s">
        <v>4722</v>
      </c>
      <c r="I744" s="15">
        <v>60</v>
      </c>
      <c r="J744" s="77"/>
      <c r="K744" s="92"/>
    </row>
    <row r="745" spans="1:11" ht="22.5" x14ac:dyDescent="0.2">
      <c r="A745" s="14" t="s">
        <v>2996</v>
      </c>
      <c r="B745" s="14" t="s">
        <v>4723</v>
      </c>
      <c r="C745" s="14" t="s">
        <v>4723</v>
      </c>
      <c r="D745" s="328">
        <v>45777</v>
      </c>
      <c r="E745" s="16" t="s">
        <v>3221</v>
      </c>
      <c r="F745" s="14" t="s">
        <v>5622</v>
      </c>
      <c r="G745" s="14"/>
      <c r="H745" s="14" t="s">
        <v>4692</v>
      </c>
      <c r="I745" s="15">
        <v>229.07</v>
      </c>
      <c r="J745" s="77"/>
      <c r="K745" s="92"/>
    </row>
    <row r="746" spans="1:11" ht="22.5" x14ac:dyDescent="0.2">
      <c r="A746" s="14" t="s">
        <v>2996</v>
      </c>
      <c r="B746" s="14" t="s">
        <v>4724</v>
      </c>
      <c r="C746" s="14" t="s">
        <v>4724</v>
      </c>
      <c r="D746" s="328">
        <v>45777</v>
      </c>
      <c r="E746" s="16" t="s">
        <v>3221</v>
      </c>
      <c r="F746" s="14" t="s">
        <v>5623</v>
      </c>
      <c r="G746" s="14"/>
      <c r="H746" s="14" t="s">
        <v>4691</v>
      </c>
      <c r="I746" s="15">
        <v>200.56</v>
      </c>
      <c r="J746" s="77"/>
      <c r="K746" s="92"/>
    </row>
    <row r="747" spans="1:11" ht="22.5" x14ac:dyDescent="0.2">
      <c r="A747" s="14" t="s">
        <v>2996</v>
      </c>
      <c r="B747" s="14" t="s">
        <v>4725</v>
      </c>
      <c r="C747" s="14" t="s">
        <v>4725</v>
      </c>
      <c r="D747" s="328">
        <v>45777</v>
      </c>
      <c r="E747" s="16" t="s">
        <v>3231</v>
      </c>
      <c r="F747" s="14" t="s">
        <v>5624</v>
      </c>
      <c r="G747" s="14" t="s">
        <v>4688</v>
      </c>
      <c r="H747" s="14" t="s">
        <v>4602</v>
      </c>
      <c r="I747" s="15">
        <v>51</v>
      </c>
      <c r="J747" s="77"/>
      <c r="K747" s="92"/>
    </row>
    <row r="748" spans="1:11" ht="22.5" x14ac:dyDescent="0.2">
      <c r="A748" s="14" t="s">
        <v>2996</v>
      </c>
      <c r="B748" s="14" t="s">
        <v>4726</v>
      </c>
      <c r="C748" s="14" t="s">
        <v>4726</v>
      </c>
      <c r="D748" s="328">
        <v>45777</v>
      </c>
      <c r="E748" s="16" t="s">
        <v>3231</v>
      </c>
      <c r="F748" s="14" t="s">
        <v>5625</v>
      </c>
      <c r="G748" s="14" t="s">
        <v>4727</v>
      </c>
      <c r="H748" s="14" t="s">
        <v>4728</v>
      </c>
      <c r="I748" s="15">
        <v>303</v>
      </c>
      <c r="J748" s="77"/>
      <c r="K748" s="92"/>
    </row>
    <row r="749" spans="1:11" ht="22.5" x14ac:dyDescent="0.2">
      <c r="A749" s="14" t="s">
        <v>2996</v>
      </c>
      <c r="B749" s="14" t="s">
        <v>4729</v>
      </c>
      <c r="C749" s="14" t="s">
        <v>4729</v>
      </c>
      <c r="D749" s="328">
        <v>45777</v>
      </c>
      <c r="E749" s="16" t="s">
        <v>3231</v>
      </c>
      <c r="F749" s="14" t="s">
        <v>5626</v>
      </c>
      <c r="G749" s="14"/>
      <c r="H749" s="14" t="s">
        <v>4691</v>
      </c>
      <c r="I749" s="15">
        <v>287.88</v>
      </c>
      <c r="J749" s="77"/>
      <c r="K749" s="92"/>
    </row>
    <row r="750" spans="1:11" ht="22.5" x14ac:dyDescent="0.2">
      <c r="A750" s="14" t="s">
        <v>2996</v>
      </c>
      <c r="B750" s="14" t="s">
        <v>4730</v>
      </c>
      <c r="C750" s="14" t="s">
        <v>4730</v>
      </c>
      <c r="D750" s="328">
        <v>45807</v>
      </c>
      <c r="E750" s="16" t="s">
        <v>3267</v>
      </c>
      <c r="F750" s="14" t="s">
        <v>4731</v>
      </c>
      <c r="G750" s="14"/>
      <c r="H750" s="14" t="s">
        <v>4696</v>
      </c>
      <c r="I750" s="15">
        <v>253.76</v>
      </c>
      <c r="J750" s="77"/>
      <c r="K750" s="92"/>
    </row>
    <row r="751" spans="1:11" ht="22.5" x14ac:dyDescent="0.2">
      <c r="A751" s="14" t="s">
        <v>2996</v>
      </c>
      <c r="B751" s="14" t="s">
        <v>4732</v>
      </c>
      <c r="C751" s="14" t="s">
        <v>4732</v>
      </c>
      <c r="D751" s="328">
        <v>45777</v>
      </c>
      <c r="E751" s="16" t="s">
        <v>3231</v>
      </c>
      <c r="F751" s="14" t="s">
        <v>5627</v>
      </c>
      <c r="G751" s="14"/>
      <c r="H751" s="14" t="s">
        <v>4697</v>
      </c>
      <c r="I751" s="15">
        <v>183.57</v>
      </c>
      <c r="J751" s="77"/>
      <c r="K751" s="92"/>
    </row>
    <row r="752" spans="1:11" ht="33.75" x14ac:dyDescent="0.2">
      <c r="A752" s="14" t="s">
        <v>5046</v>
      </c>
      <c r="B752" s="14" t="s">
        <v>4733</v>
      </c>
      <c r="C752" s="14" t="s">
        <v>4733</v>
      </c>
      <c r="D752" s="328">
        <v>45807</v>
      </c>
      <c r="E752" s="16" t="s">
        <v>3267</v>
      </c>
      <c r="F752" s="14" t="s">
        <v>5628</v>
      </c>
      <c r="G752" s="14"/>
      <c r="H752" s="14" t="s">
        <v>4691</v>
      </c>
      <c r="I752" s="15">
        <v>438.75</v>
      </c>
      <c r="J752" s="77"/>
      <c r="K752" s="92"/>
    </row>
    <row r="753" spans="1:11" ht="22.5" x14ac:dyDescent="0.2">
      <c r="A753" s="14" t="s">
        <v>2996</v>
      </c>
      <c r="B753" s="14" t="s">
        <v>4734</v>
      </c>
      <c r="C753" s="14" t="s">
        <v>4734</v>
      </c>
      <c r="D753" s="328">
        <v>45807</v>
      </c>
      <c r="E753" s="16" t="s">
        <v>3369</v>
      </c>
      <c r="F753" s="14" t="s">
        <v>5629</v>
      </c>
      <c r="G753" s="14"/>
      <c r="H753" s="14" t="s">
        <v>4718</v>
      </c>
      <c r="I753" s="15">
        <v>37.5</v>
      </c>
      <c r="J753" s="77"/>
      <c r="K753" s="92"/>
    </row>
    <row r="754" spans="1:11" ht="22.5" x14ac:dyDescent="0.2">
      <c r="A754" s="14" t="s">
        <v>2996</v>
      </c>
      <c r="B754" s="14" t="s">
        <v>4735</v>
      </c>
      <c r="C754" s="14" t="s">
        <v>4735</v>
      </c>
      <c r="D754" s="328">
        <v>45807</v>
      </c>
      <c r="E754" s="16" t="s">
        <v>3369</v>
      </c>
      <c r="F754" s="14" t="s">
        <v>5630</v>
      </c>
      <c r="G754" s="14" t="s">
        <v>4688</v>
      </c>
      <c r="H754" s="14" t="s">
        <v>4602</v>
      </c>
      <c r="I754" s="15">
        <v>47.01</v>
      </c>
      <c r="J754" s="77"/>
      <c r="K754" s="92"/>
    </row>
    <row r="755" spans="1:11" ht="22.5" x14ac:dyDescent="0.2">
      <c r="A755" s="14" t="s">
        <v>2996</v>
      </c>
      <c r="B755" s="14" t="s">
        <v>4735</v>
      </c>
      <c r="C755" s="14" t="s">
        <v>4735</v>
      </c>
      <c r="D755" s="328">
        <v>45807</v>
      </c>
      <c r="E755" s="16" t="s">
        <v>3369</v>
      </c>
      <c r="F755" s="14" t="s">
        <v>5631</v>
      </c>
      <c r="G755" s="14" t="s">
        <v>4688</v>
      </c>
      <c r="H755" s="14" t="s">
        <v>4602</v>
      </c>
      <c r="I755" s="15">
        <v>1.5</v>
      </c>
      <c r="J755" s="77"/>
      <c r="K755" s="92"/>
    </row>
    <row r="756" spans="1:11" ht="22.5" x14ac:dyDescent="0.2">
      <c r="A756" s="14" t="s">
        <v>2996</v>
      </c>
      <c r="B756" s="14" t="s">
        <v>4736</v>
      </c>
      <c r="C756" s="14" t="s">
        <v>4736</v>
      </c>
      <c r="D756" s="328">
        <v>45807</v>
      </c>
      <c r="E756" s="16" t="s">
        <v>3369</v>
      </c>
      <c r="F756" s="14" t="s">
        <v>5632</v>
      </c>
      <c r="G756" s="14"/>
      <c r="H756" s="14" t="s">
        <v>4691</v>
      </c>
      <c r="I756" s="15">
        <v>3</v>
      </c>
      <c r="J756" s="77"/>
      <c r="K756" s="92"/>
    </row>
    <row r="757" spans="1:11" ht="22.5" x14ac:dyDescent="0.2">
      <c r="A757" s="14" t="s">
        <v>2996</v>
      </c>
      <c r="B757" s="14" t="s">
        <v>4736</v>
      </c>
      <c r="C757" s="14" t="s">
        <v>4736</v>
      </c>
      <c r="D757" s="328">
        <v>45807</v>
      </c>
      <c r="E757" s="16" t="s">
        <v>3369</v>
      </c>
      <c r="F757" s="14" t="s">
        <v>5633</v>
      </c>
      <c r="G757" s="14"/>
      <c r="H757" s="14" t="s">
        <v>4691</v>
      </c>
      <c r="I757" s="15">
        <v>217.32</v>
      </c>
      <c r="J757" s="77"/>
      <c r="K757" s="92"/>
    </row>
    <row r="758" spans="1:11" ht="22.5" x14ac:dyDescent="0.2">
      <c r="A758" s="14" t="s">
        <v>2996</v>
      </c>
      <c r="B758" s="14" t="s">
        <v>4737</v>
      </c>
      <c r="C758" s="14" t="s">
        <v>4737</v>
      </c>
      <c r="D758" s="328">
        <v>45807</v>
      </c>
      <c r="E758" s="16" t="s">
        <v>3369</v>
      </c>
      <c r="F758" s="14" t="s">
        <v>5634</v>
      </c>
      <c r="G758" s="14" t="s">
        <v>4738</v>
      </c>
      <c r="H758" s="14" t="s">
        <v>4739</v>
      </c>
      <c r="I758" s="15">
        <v>87.6</v>
      </c>
      <c r="J758" s="77"/>
      <c r="K758" s="92"/>
    </row>
    <row r="759" spans="1:11" ht="22.5" x14ac:dyDescent="0.2">
      <c r="A759" s="14" t="s">
        <v>2996</v>
      </c>
      <c r="B759" s="14" t="s">
        <v>4740</v>
      </c>
      <c r="C759" s="14" t="s">
        <v>4740</v>
      </c>
      <c r="D759" s="328">
        <v>45807</v>
      </c>
      <c r="E759" s="16" t="s">
        <v>3364</v>
      </c>
      <c r="F759" s="14" t="s">
        <v>5635</v>
      </c>
      <c r="G759" s="14"/>
      <c r="H759" s="14" t="s">
        <v>4741</v>
      </c>
      <c r="I759" s="15">
        <v>103.91</v>
      </c>
      <c r="J759" s="77"/>
      <c r="K759" s="92"/>
    </row>
    <row r="760" spans="1:11" ht="22.5" x14ac:dyDescent="0.2">
      <c r="A760" s="14" t="s">
        <v>2996</v>
      </c>
      <c r="B760" s="14" t="s">
        <v>4740</v>
      </c>
      <c r="C760" s="14" t="s">
        <v>4740</v>
      </c>
      <c r="D760" s="328">
        <v>45807</v>
      </c>
      <c r="E760" s="16" t="s">
        <v>3364</v>
      </c>
      <c r="F760" s="14" t="s">
        <v>5636</v>
      </c>
      <c r="G760" s="14"/>
      <c r="H760" s="14" t="s">
        <v>4741</v>
      </c>
      <c r="I760" s="15">
        <v>47.78</v>
      </c>
      <c r="J760" s="77"/>
      <c r="K760" s="92"/>
    </row>
    <row r="761" spans="1:11" ht="33.75" x14ac:dyDescent="0.2">
      <c r="A761" s="14" t="s">
        <v>2996</v>
      </c>
      <c r="B761" s="14" t="s">
        <v>4740</v>
      </c>
      <c r="C761" s="14" t="s">
        <v>4740</v>
      </c>
      <c r="D761" s="328">
        <v>45807</v>
      </c>
      <c r="E761" s="16" t="s">
        <v>3364</v>
      </c>
      <c r="F761" s="14" t="s">
        <v>5637</v>
      </c>
      <c r="G761" s="14"/>
      <c r="H761" s="14" t="s">
        <v>4741</v>
      </c>
      <c r="I761" s="15">
        <v>19.53</v>
      </c>
      <c r="J761" s="77"/>
      <c r="K761" s="92"/>
    </row>
    <row r="762" spans="1:11" ht="22.5" x14ac:dyDescent="0.2">
      <c r="A762" s="14" t="s">
        <v>2996</v>
      </c>
      <c r="B762" s="14" t="s">
        <v>4740</v>
      </c>
      <c r="C762" s="14" t="s">
        <v>4740</v>
      </c>
      <c r="D762" s="328">
        <v>45807</v>
      </c>
      <c r="E762" s="16" t="s">
        <v>3364</v>
      </c>
      <c r="F762" s="14" t="s">
        <v>5638</v>
      </c>
      <c r="G762" s="14"/>
      <c r="H762" s="14" t="s">
        <v>4741</v>
      </c>
      <c r="I762" s="15">
        <v>86.88</v>
      </c>
      <c r="J762" s="77"/>
      <c r="K762" s="92"/>
    </row>
    <row r="763" spans="1:11" ht="33.75" x14ac:dyDescent="0.2">
      <c r="A763" s="14" t="s">
        <v>2996</v>
      </c>
      <c r="B763" s="14" t="s">
        <v>4742</v>
      </c>
      <c r="C763" s="14" t="s">
        <v>4742</v>
      </c>
      <c r="D763" s="328">
        <v>45807</v>
      </c>
      <c r="E763" s="16" t="s">
        <v>4743</v>
      </c>
      <c r="F763" s="14" t="s">
        <v>5639</v>
      </c>
      <c r="G763" s="14" t="s">
        <v>3034</v>
      </c>
      <c r="H763" s="14" t="s">
        <v>3035</v>
      </c>
      <c r="I763" s="15">
        <v>133.38999999999999</v>
      </c>
      <c r="J763" s="77"/>
      <c r="K763" s="92"/>
    </row>
    <row r="764" spans="1:11" ht="22.5" x14ac:dyDescent="0.2">
      <c r="A764" s="14" t="s">
        <v>2996</v>
      </c>
      <c r="B764" s="14" t="s">
        <v>4744</v>
      </c>
      <c r="C764" s="14" t="s">
        <v>4744</v>
      </c>
      <c r="D764" s="328">
        <v>45838</v>
      </c>
      <c r="E764" s="16" t="s">
        <v>3423</v>
      </c>
      <c r="F764" s="14" t="s">
        <v>5640</v>
      </c>
      <c r="G764" s="14"/>
      <c r="H764" s="14" t="s">
        <v>1451</v>
      </c>
      <c r="I764" s="15">
        <v>264</v>
      </c>
      <c r="J764" s="77"/>
      <c r="K764" s="92"/>
    </row>
    <row r="765" spans="1:11" ht="22.5" x14ac:dyDescent="0.2">
      <c r="A765" s="14" t="s">
        <v>2996</v>
      </c>
      <c r="B765" s="14" t="s">
        <v>4745</v>
      </c>
      <c r="C765" s="14" t="s">
        <v>4745</v>
      </c>
      <c r="D765" s="328">
        <v>45838</v>
      </c>
      <c r="E765" s="16" t="s">
        <v>3504</v>
      </c>
      <c r="F765" s="14" t="s">
        <v>4746</v>
      </c>
      <c r="G765" s="14"/>
      <c r="H765" s="14" t="s">
        <v>4747</v>
      </c>
      <c r="I765" s="15">
        <v>11.6</v>
      </c>
      <c r="J765" s="77"/>
      <c r="K765" s="92"/>
    </row>
    <row r="766" spans="1:11" ht="22.5" x14ac:dyDescent="0.2">
      <c r="A766" s="14" t="s">
        <v>2996</v>
      </c>
      <c r="B766" s="14" t="s">
        <v>4748</v>
      </c>
      <c r="C766" s="14" t="s">
        <v>4748</v>
      </c>
      <c r="D766" s="328">
        <v>45838</v>
      </c>
      <c r="E766" s="16" t="s">
        <v>3504</v>
      </c>
      <c r="F766" s="14" t="s">
        <v>5641</v>
      </c>
      <c r="G766" s="14"/>
      <c r="H766" s="14" t="s">
        <v>4749</v>
      </c>
      <c r="I766" s="15">
        <v>177</v>
      </c>
      <c r="J766" s="77"/>
      <c r="K766" s="92"/>
    </row>
    <row r="767" spans="1:11" ht="22.5" x14ac:dyDescent="0.2">
      <c r="A767" s="14" t="s">
        <v>2996</v>
      </c>
      <c r="B767" s="14" t="s">
        <v>4750</v>
      </c>
      <c r="C767" s="14" t="s">
        <v>4750</v>
      </c>
      <c r="D767" s="328">
        <v>45838</v>
      </c>
      <c r="E767" s="16" t="s">
        <v>3504</v>
      </c>
      <c r="F767" s="14" t="s">
        <v>5642</v>
      </c>
      <c r="G767" s="14"/>
      <c r="H767" s="14" t="s">
        <v>4700</v>
      </c>
      <c r="I767" s="15">
        <v>10.8</v>
      </c>
      <c r="J767" s="77"/>
      <c r="K767" s="92"/>
    </row>
    <row r="768" spans="1:11" ht="22.5" x14ac:dyDescent="0.2">
      <c r="A768" s="14" t="s">
        <v>2996</v>
      </c>
      <c r="B768" s="14" t="s">
        <v>4751</v>
      </c>
      <c r="C768" s="14" t="s">
        <v>4751</v>
      </c>
      <c r="D768" s="328">
        <v>45838</v>
      </c>
      <c r="E768" s="16" t="s">
        <v>3504</v>
      </c>
      <c r="F768" s="14" t="s">
        <v>5643</v>
      </c>
      <c r="G768" s="14"/>
      <c r="H768" s="14" t="s">
        <v>4692</v>
      </c>
      <c r="I768" s="15">
        <v>216.3</v>
      </c>
      <c r="J768" s="77"/>
      <c r="K768" s="92"/>
    </row>
    <row r="769" spans="1:11" ht="22.5" x14ac:dyDescent="0.2">
      <c r="A769" s="14" t="s">
        <v>2996</v>
      </c>
      <c r="B769" s="14" t="s">
        <v>4752</v>
      </c>
      <c r="C769" s="14" t="s">
        <v>4752</v>
      </c>
      <c r="D769" s="328">
        <v>45838</v>
      </c>
      <c r="E769" s="16" t="s">
        <v>3504</v>
      </c>
      <c r="F769" s="14" t="s">
        <v>4753</v>
      </c>
      <c r="G769" s="14"/>
      <c r="H769" s="14" t="s">
        <v>4696</v>
      </c>
      <c r="I769" s="15">
        <v>241.84</v>
      </c>
      <c r="J769" s="77"/>
      <c r="K769" s="92"/>
    </row>
    <row r="770" spans="1:11" ht="22.5" x14ac:dyDescent="0.2">
      <c r="A770" s="14" t="s">
        <v>2996</v>
      </c>
      <c r="B770" s="14" t="s">
        <v>4754</v>
      </c>
      <c r="C770" s="14" t="s">
        <v>4754</v>
      </c>
      <c r="D770" s="328">
        <v>45838</v>
      </c>
      <c r="E770" s="16" t="s">
        <v>3504</v>
      </c>
      <c r="F770" s="14" t="s">
        <v>5644</v>
      </c>
      <c r="G770" s="14"/>
      <c r="H770" s="14" t="s">
        <v>4691</v>
      </c>
      <c r="I770" s="15">
        <v>314.27</v>
      </c>
      <c r="J770" s="77"/>
      <c r="K770" s="92"/>
    </row>
    <row r="771" spans="1:11" ht="22.5" x14ac:dyDescent="0.2">
      <c r="A771" s="14" t="s">
        <v>2996</v>
      </c>
      <c r="B771" s="14" t="s">
        <v>4755</v>
      </c>
      <c r="C771" s="14" t="s">
        <v>4755</v>
      </c>
      <c r="D771" s="328">
        <v>45838</v>
      </c>
      <c r="E771" s="16" t="s">
        <v>3504</v>
      </c>
      <c r="F771" s="14" t="s">
        <v>5645</v>
      </c>
      <c r="G771" s="14" t="s">
        <v>4688</v>
      </c>
      <c r="H771" s="14" t="s">
        <v>4602</v>
      </c>
      <c r="I771" s="15">
        <v>52</v>
      </c>
      <c r="J771" s="77"/>
      <c r="K771" s="92"/>
    </row>
    <row r="772" spans="1:11" ht="12.75" x14ac:dyDescent="0.2">
      <c r="A772" s="14" t="s">
        <v>3111</v>
      </c>
      <c r="B772" s="14" t="s">
        <v>4756</v>
      </c>
      <c r="C772" s="14" t="s">
        <v>4756</v>
      </c>
      <c r="D772" s="328">
        <v>45838</v>
      </c>
      <c r="E772" s="16" t="s">
        <v>3504</v>
      </c>
      <c r="F772" s="14" t="s">
        <v>5646</v>
      </c>
      <c r="G772" s="14"/>
      <c r="H772" s="14" t="s">
        <v>4757</v>
      </c>
      <c r="I772" s="15">
        <v>448</v>
      </c>
      <c r="J772" s="77"/>
      <c r="K772" s="92"/>
    </row>
    <row r="773" spans="1:11" ht="22.5" x14ac:dyDescent="0.2">
      <c r="A773" s="14" t="s">
        <v>3111</v>
      </c>
      <c r="B773" s="14" t="s">
        <v>4756</v>
      </c>
      <c r="C773" s="14" t="s">
        <v>4756</v>
      </c>
      <c r="D773" s="328">
        <v>45838</v>
      </c>
      <c r="E773" s="16" t="s">
        <v>3504</v>
      </c>
      <c r="F773" s="14" t="s">
        <v>5647</v>
      </c>
      <c r="G773" s="14"/>
      <c r="H773" s="14" t="s">
        <v>4757</v>
      </c>
      <c r="I773" s="15">
        <v>30</v>
      </c>
      <c r="J773" s="77"/>
      <c r="K773" s="92"/>
    </row>
    <row r="774" spans="1:11" ht="22.5" x14ac:dyDescent="0.2">
      <c r="A774" s="14" t="s">
        <v>3111</v>
      </c>
      <c r="B774" s="14" t="s">
        <v>4756</v>
      </c>
      <c r="C774" s="14" t="s">
        <v>4756</v>
      </c>
      <c r="D774" s="328">
        <v>45838</v>
      </c>
      <c r="E774" s="16" t="s">
        <v>3504</v>
      </c>
      <c r="F774" s="14" t="s">
        <v>5648</v>
      </c>
      <c r="G774" s="14"/>
      <c r="H774" s="14" t="s">
        <v>4757</v>
      </c>
      <c r="I774" s="15">
        <v>479.18</v>
      </c>
      <c r="J774" s="77"/>
      <c r="K774" s="92"/>
    </row>
    <row r="775" spans="1:11" ht="22.5" x14ac:dyDescent="0.2">
      <c r="A775" s="14" t="s">
        <v>3111</v>
      </c>
      <c r="B775" s="14" t="s">
        <v>4756</v>
      </c>
      <c r="C775" s="14" t="s">
        <v>4756</v>
      </c>
      <c r="D775" s="328">
        <v>45838</v>
      </c>
      <c r="E775" s="16" t="s">
        <v>3504</v>
      </c>
      <c r="F775" s="14" t="s">
        <v>5649</v>
      </c>
      <c r="G775" s="14"/>
      <c r="H775" s="14" t="s">
        <v>4757</v>
      </c>
      <c r="I775" s="15">
        <v>552</v>
      </c>
      <c r="J775" s="77"/>
      <c r="K775" s="92"/>
    </row>
    <row r="776" spans="1:11" ht="22.5" x14ac:dyDescent="0.2">
      <c r="A776" s="14" t="s">
        <v>3111</v>
      </c>
      <c r="B776" s="14" t="s">
        <v>4756</v>
      </c>
      <c r="C776" s="14" t="s">
        <v>4756</v>
      </c>
      <c r="D776" s="328">
        <v>45838</v>
      </c>
      <c r="E776" s="16" t="s">
        <v>3504</v>
      </c>
      <c r="F776" s="14" t="s">
        <v>5650</v>
      </c>
      <c r="G776" s="14"/>
      <c r="H776" s="14" t="s">
        <v>4757</v>
      </c>
      <c r="I776" s="15">
        <v>77</v>
      </c>
      <c r="J776" s="77"/>
      <c r="K776" s="92"/>
    </row>
    <row r="777" spans="1:11" ht="22.5" x14ac:dyDescent="0.2">
      <c r="A777" s="14" t="s">
        <v>2996</v>
      </c>
      <c r="B777" s="14" t="s">
        <v>4758</v>
      </c>
      <c r="C777" s="14" t="s">
        <v>4758</v>
      </c>
      <c r="D777" s="328">
        <v>45838</v>
      </c>
      <c r="E777" s="16" t="s">
        <v>4759</v>
      </c>
      <c r="F777" s="14" t="s">
        <v>5651</v>
      </c>
      <c r="G777" s="14"/>
      <c r="H777" s="14" t="s">
        <v>4760</v>
      </c>
      <c r="I777" s="15">
        <v>250.8</v>
      </c>
      <c r="J777" s="77"/>
      <c r="K777" s="92"/>
    </row>
    <row r="778" spans="1:11" ht="22.5" x14ac:dyDescent="0.2">
      <c r="A778" s="14" t="s">
        <v>2996</v>
      </c>
      <c r="B778" s="14" t="s">
        <v>4761</v>
      </c>
      <c r="C778" s="14" t="s">
        <v>4761</v>
      </c>
      <c r="D778" s="328">
        <v>45838</v>
      </c>
      <c r="E778" s="16" t="s">
        <v>3585</v>
      </c>
      <c r="F778" s="14" t="s">
        <v>5652</v>
      </c>
      <c r="G778" s="14" t="s">
        <v>4762</v>
      </c>
      <c r="H778" s="14" t="s">
        <v>4763</v>
      </c>
      <c r="I778" s="15">
        <v>367.8</v>
      </c>
      <c r="J778" s="77"/>
      <c r="K778" s="92"/>
    </row>
    <row r="779" spans="1:11" ht="22.5" x14ac:dyDescent="0.2">
      <c r="A779" s="14" t="s">
        <v>2996</v>
      </c>
      <c r="B779" s="14" t="s">
        <v>4764</v>
      </c>
      <c r="C779" s="14" t="s">
        <v>4764</v>
      </c>
      <c r="D779" s="328">
        <v>45869</v>
      </c>
      <c r="E779" s="16" t="s">
        <v>3631</v>
      </c>
      <c r="F779" s="14" t="s">
        <v>4765</v>
      </c>
      <c r="G779" s="14"/>
      <c r="H779" s="14" t="s">
        <v>4747</v>
      </c>
      <c r="I779" s="15">
        <v>10.19</v>
      </c>
      <c r="J779" s="77"/>
      <c r="K779" s="92"/>
    </row>
    <row r="780" spans="1:11" ht="22.5" x14ac:dyDescent="0.2">
      <c r="A780" s="14" t="s">
        <v>2996</v>
      </c>
      <c r="B780" s="14" t="s">
        <v>4766</v>
      </c>
      <c r="C780" s="14" t="s">
        <v>4766</v>
      </c>
      <c r="D780" s="328">
        <v>45869</v>
      </c>
      <c r="E780" s="16" t="s">
        <v>3631</v>
      </c>
      <c r="F780" s="14" t="s">
        <v>5653</v>
      </c>
      <c r="G780" s="14"/>
      <c r="H780" s="14" t="s">
        <v>4691</v>
      </c>
      <c r="I780" s="15">
        <v>15</v>
      </c>
      <c r="J780" s="77"/>
      <c r="K780" s="92"/>
    </row>
    <row r="781" spans="1:11" ht="22.5" x14ac:dyDescent="0.2">
      <c r="A781" s="14" t="s">
        <v>2996</v>
      </c>
      <c r="B781" s="14" t="s">
        <v>4766</v>
      </c>
      <c r="C781" s="14" t="s">
        <v>4766</v>
      </c>
      <c r="D781" s="328">
        <v>45869</v>
      </c>
      <c r="E781" s="16" t="s">
        <v>3631</v>
      </c>
      <c r="F781" s="14" t="s">
        <v>4690</v>
      </c>
      <c r="G781" s="14"/>
      <c r="H781" s="14" t="s">
        <v>4691</v>
      </c>
      <c r="I781" s="15">
        <v>131.93</v>
      </c>
      <c r="J781" s="77"/>
      <c r="K781" s="92"/>
    </row>
    <row r="782" spans="1:11" ht="22.5" x14ac:dyDescent="0.2">
      <c r="A782" s="14" t="s">
        <v>2996</v>
      </c>
      <c r="B782" s="14" t="s">
        <v>4767</v>
      </c>
      <c r="C782" s="14" t="s">
        <v>4767</v>
      </c>
      <c r="D782" s="328">
        <v>45869</v>
      </c>
      <c r="E782" s="16" t="s">
        <v>3631</v>
      </c>
      <c r="F782" s="14" t="s">
        <v>5654</v>
      </c>
      <c r="G782" s="14"/>
      <c r="H782" s="14" t="s">
        <v>4718</v>
      </c>
      <c r="I782" s="15">
        <v>116.4</v>
      </c>
      <c r="J782" s="77"/>
      <c r="K782" s="92"/>
    </row>
    <row r="783" spans="1:11" ht="22.5" x14ac:dyDescent="0.2">
      <c r="A783" s="14" t="s">
        <v>2996</v>
      </c>
      <c r="B783" s="14" t="s">
        <v>4768</v>
      </c>
      <c r="C783" s="14" t="s">
        <v>4768</v>
      </c>
      <c r="D783" s="328">
        <v>45869</v>
      </c>
      <c r="E783" s="16" t="s">
        <v>3676</v>
      </c>
      <c r="F783" s="14" t="s">
        <v>5655</v>
      </c>
      <c r="G783" s="14" t="s">
        <v>4688</v>
      </c>
      <c r="H783" s="14" t="s">
        <v>4602</v>
      </c>
      <c r="I783" s="15">
        <v>52</v>
      </c>
      <c r="J783" s="77"/>
      <c r="K783" s="92"/>
    </row>
    <row r="784" spans="1:11" ht="22.5" x14ac:dyDescent="0.2">
      <c r="A784" s="14" t="s">
        <v>2996</v>
      </c>
      <c r="B784" s="14" t="s">
        <v>4769</v>
      </c>
      <c r="C784" s="14" t="s">
        <v>4769</v>
      </c>
      <c r="D784" s="328">
        <v>45869</v>
      </c>
      <c r="E784" s="16" t="s">
        <v>3676</v>
      </c>
      <c r="F784" s="14" t="s">
        <v>5656</v>
      </c>
      <c r="G784" s="14"/>
      <c r="H784" s="14" t="s">
        <v>4718</v>
      </c>
      <c r="I784" s="15">
        <v>140.1</v>
      </c>
      <c r="J784" s="77"/>
      <c r="K784" s="92"/>
    </row>
    <row r="785" spans="1:11" ht="22.5" x14ac:dyDescent="0.2">
      <c r="A785" s="14" t="s">
        <v>2996</v>
      </c>
      <c r="B785" s="14" t="s">
        <v>4770</v>
      </c>
      <c r="C785" s="14" t="s">
        <v>4770</v>
      </c>
      <c r="D785" s="328">
        <v>45869</v>
      </c>
      <c r="E785" s="16" t="s">
        <v>3676</v>
      </c>
      <c r="F785" s="14" t="s">
        <v>4771</v>
      </c>
      <c r="G785" s="14"/>
      <c r="H785" s="14" t="s">
        <v>4772</v>
      </c>
      <c r="I785" s="15">
        <v>224</v>
      </c>
      <c r="J785" s="77"/>
      <c r="K785" s="92"/>
    </row>
    <row r="786" spans="1:11" ht="12.75" x14ac:dyDescent="0.2">
      <c r="A786" s="14" t="s">
        <v>3874</v>
      </c>
      <c r="B786" s="14" t="s">
        <v>4773</v>
      </c>
      <c r="C786" s="14" t="s">
        <v>4773</v>
      </c>
      <c r="D786" s="328">
        <v>45869</v>
      </c>
      <c r="E786" s="16" t="s">
        <v>3676</v>
      </c>
      <c r="F786" s="14" t="s">
        <v>5657</v>
      </c>
      <c r="G786" s="14" t="s">
        <v>4775</v>
      </c>
      <c r="H786" s="14" t="s">
        <v>4776</v>
      </c>
      <c r="I786" s="15">
        <v>14.45</v>
      </c>
      <c r="J786" s="77"/>
      <c r="K786" s="92"/>
    </row>
    <row r="787" spans="1:11" ht="22.5" x14ac:dyDescent="0.2">
      <c r="A787" s="14" t="s">
        <v>3874</v>
      </c>
      <c r="B787" s="14" t="s">
        <v>4773</v>
      </c>
      <c r="C787" s="14" t="s">
        <v>4773</v>
      </c>
      <c r="D787" s="328">
        <v>45869</v>
      </c>
      <c r="E787" s="16" t="s">
        <v>3676</v>
      </c>
      <c r="F787" s="14" t="s">
        <v>5658</v>
      </c>
      <c r="G787" s="14" t="s">
        <v>4775</v>
      </c>
      <c r="H787" s="14" t="s">
        <v>4776</v>
      </c>
      <c r="I787" s="15">
        <v>497.97</v>
      </c>
      <c r="J787" s="77"/>
      <c r="K787" s="92"/>
    </row>
    <row r="788" spans="1:11" ht="22.5" x14ac:dyDescent="0.2">
      <c r="A788" s="14" t="s">
        <v>3874</v>
      </c>
      <c r="B788" s="14" t="s">
        <v>4773</v>
      </c>
      <c r="C788" s="14" t="s">
        <v>4773</v>
      </c>
      <c r="D788" s="328">
        <v>45869</v>
      </c>
      <c r="E788" s="16" t="s">
        <v>3676</v>
      </c>
      <c r="F788" s="14" t="s">
        <v>5659</v>
      </c>
      <c r="G788" s="14" t="s">
        <v>4775</v>
      </c>
      <c r="H788" s="14" t="s">
        <v>4776</v>
      </c>
      <c r="I788" s="15">
        <v>501</v>
      </c>
      <c r="J788" s="77"/>
      <c r="K788" s="92"/>
    </row>
    <row r="789" spans="1:11" ht="12.75" x14ac:dyDescent="0.2">
      <c r="A789" s="14" t="s">
        <v>3874</v>
      </c>
      <c r="B789" s="14" t="s">
        <v>4773</v>
      </c>
      <c r="C789" s="14" t="s">
        <v>4773</v>
      </c>
      <c r="D789" s="328">
        <v>45869</v>
      </c>
      <c r="E789" s="16" t="s">
        <v>3676</v>
      </c>
      <c r="F789" s="14" t="s">
        <v>5660</v>
      </c>
      <c r="G789" s="14" t="s">
        <v>4775</v>
      </c>
      <c r="H789" s="14" t="s">
        <v>4776</v>
      </c>
      <c r="I789" s="15">
        <v>315</v>
      </c>
      <c r="J789" s="77"/>
      <c r="K789" s="92"/>
    </row>
    <row r="790" spans="1:11" ht="12.75" x14ac:dyDescent="0.2">
      <c r="A790" s="14" t="s">
        <v>3874</v>
      </c>
      <c r="B790" s="14" t="s">
        <v>4777</v>
      </c>
      <c r="C790" s="14" t="s">
        <v>4777</v>
      </c>
      <c r="D790" s="328">
        <v>45869</v>
      </c>
      <c r="E790" s="16" t="s">
        <v>3676</v>
      </c>
      <c r="F790" s="14" t="s">
        <v>5661</v>
      </c>
      <c r="G790" s="14" t="s">
        <v>4775</v>
      </c>
      <c r="H790" s="14" t="s">
        <v>4776</v>
      </c>
      <c r="I790" s="15">
        <v>33.950000000000003</v>
      </c>
      <c r="J790" s="77"/>
      <c r="K790" s="92"/>
    </row>
    <row r="791" spans="1:11" ht="22.5" x14ac:dyDescent="0.2">
      <c r="A791" s="14" t="s">
        <v>3874</v>
      </c>
      <c r="B791" s="14" t="s">
        <v>4777</v>
      </c>
      <c r="C791" s="14" t="s">
        <v>4777</v>
      </c>
      <c r="D791" s="328">
        <v>45869</v>
      </c>
      <c r="E791" s="16" t="s">
        <v>3676</v>
      </c>
      <c r="F791" s="14" t="s">
        <v>5662</v>
      </c>
      <c r="G791" s="14" t="s">
        <v>4775</v>
      </c>
      <c r="H791" s="14" t="s">
        <v>4776</v>
      </c>
      <c r="I791" s="15">
        <v>638.4</v>
      </c>
      <c r="J791" s="77"/>
      <c r="K791" s="92"/>
    </row>
    <row r="792" spans="1:11" ht="22.5" x14ac:dyDescent="0.2">
      <c r="A792" s="14" t="s">
        <v>3874</v>
      </c>
      <c r="B792" s="14" t="s">
        <v>4777</v>
      </c>
      <c r="C792" s="14" t="s">
        <v>4777</v>
      </c>
      <c r="D792" s="328">
        <v>45869</v>
      </c>
      <c r="E792" s="16" t="s">
        <v>3676</v>
      </c>
      <c r="F792" s="14" t="s">
        <v>5663</v>
      </c>
      <c r="G792" s="14" t="s">
        <v>4775</v>
      </c>
      <c r="H792" s="14" t="s">
        <v>4776</v>
      </c>
      <c r="I792" s="15">
        <v>40</v>
      </c>
      <c r="J792" s="77"/>
      <c r="K792" s="92"/>
    </row>
    <row r="793" spans="1:11" ht="12.75" x14ac:dyDescent="0.2">
      <c r="A793" s="14" t="s">
        <v>3874</v>
      </c>
      <c r="B793" s="14" t="s">
        <v>4777</v>
      </c>
      <c r="C793" s="14" t="s">
        <v>4777</v>
      </c>
      <c r="D793" s="328">
        <v>45869</v>
      </c>
      <c r="E793" s="16" t="s">
        <v>3676</v>
      </c>
      <c r="F793" s="14" t="s">
        <v>5664</v>
      </c>
      <c r="G793" s="14" t="s">
        <v>4775</v>
      </c>
      <c r="H793" s="14" t="s">
        <v>4776</v>
      </c>
      <c r="I793" s="15">
        <v>315</v>
      </c>
      <c r="J793" s="77"/>
      <c r="K793" s="92"/>
    </row>
    <row r="794" spans="1:11" ht="12.75" x14ac:dyDescent="0.2">
      <c r="A794" s="14" t="s">
        <v>3874</v>
      </c>
      <c r="B794" s="14" t="s">
        <v>4777</v>
      </c>
      <c r="C794" s="14" t="s">
        <v>4777</v>
      </c>
      <c r="D794" s="328">
        <v>45869</v>
      </c>
      <c r="E794" s="16" t="s">
        <v>3676</v>
      </c>
      <c r="F794" s="14" t="s">
        <v>5665</v>
      </c>
      <c r="G794" s="14" t="s">
        <v>4775</v>
      </c>
      <c r="H794" s="14" t="s">
        <v>4776</v>
      </c>
      <c r="I794" s="15">
        <v>80</v>
      </c>
      <c r="J794" s="77"/>
      <c r="K794" s="92"/>
    </row>
    <row r="795" spans="1:11" ht="12.75" x14ac:dyDescent="0.2">
      <c r="A795" s="14" t="s">
        <v>3874</v>
      </c>
      <c r="B795" s="14" t="s">
        <v>4778</v>
      </c>
      <c r="C795" s="14" t="s">
        <v>4778</v>
      </c>
      <c r="D795" s="328">
        <v>45869</v>
      </c>
      <c r="E795" s="16" t="s">
        <v>3676</v>
      </c>
      <c r="F795" s="14" t="s">
        <v>229</v>
      </c>
      <c r="G795" s="14" t="s">
        <v>4775</v>
      </c>
      <c r="H795" s="14" t="s">
        <v>4776</v>
      </c>
      <c r="I795" s="15">
        <v>61.51</v>
      </c>
      <c r="J795" s="77"/>
      <c r="K795" s="92"/>
    </row>
    <row r="796" spans="1:11" ht="12.75" x14ac:dyDescent="0.2">
      <c r="A796" s="14" t="s">
        <v>3874</v>
      </c>
      <c r="B796" s="14" t="s">
        <v>4778</v>
      </c>
      <c r="C796" s="14" t="s">
        <v>4778</v>
      </c>
      <c r="D796" s="328">
        <v>45869</v>
      </c>
      <c r="E796" s="16" t="s">
        <v>3676</v>
      </c>
      <c r="F796" s="14" t="s">
        <v>4774</v>
      </c>
      <c r="G796" s="14" t="s">
        <v>4775</v>
      </c>
      <c r="H796" s="14" t="s">
        <v>4776</v>
      </c>
      <c r="I796" s="15">
        <v>315</v>
      </c>
      <c r="J796" s="77"/>
      <c r="K796" s="92"/>
    </row>
    <row r="797" spans="1:11" ht="12.75" x14ac:dyDescent="0.2">
      <c r="A797" s="14" t="s">
        <v>3874</v>
      </c>
      <c r="B797" s="14" t="s">
        <v>4778</v>
      </c>
      <c r="C797" s="14" t="s">
        <v>4778</v>
      </c>
      <c r="D797" s="328">
        <v>45869</v>
      </c>
      <c r="E797" s="16" t="s">
        <v>3676</v>
      </c>
      <c r="F797" s="14" t="s">
        <v>4779</v>
      </c>
      <c r="G797" s="14" t="s">
        <v>4775</v>
      </c>
      <c r="H797" s="14" t="s">
        <v>4776</v>
      </c>
      <c r="I797" s="15">
        <v>59.81</v>
      </c>
      <c r="J797" s="77"/>
      <c r="K797" s="92"/>
    </row>
    <row r="798" spans="1:11" ht="12.75" x14ac:dyDescent="0.2">
      <c r="A798" s="14" t="s">
        <v>3874</v>
      </c>
      <c r="B798" s="14" t="s">
        <v>4778</v>
      </c>
      <c r="C798" s="14" t="s">
        <v>4778</v>
      </c>
      <c r="D798" s="328">
        <v>45869</v>
      </c>
      <c r="E798" s="16" t="s">
        <v>3676</v>
      </c>
      <c r="F798" s="14" t="s">
        <v>4780</v>
      </c>
      <c r="G798" s="14" t="s">
        <v>4775</v>
      </c>
      <c r="H798" s="14" t="s">
        <v>4776</v>
      </c>
      <c r="I798" s="15">
        <v>638.4</v>
      </c>
      <c r="J798" s="77"/>
      <c r="K798" s="92"/>
    </row>
    <row r="799" spans="1:11" ht="22.5" x14ac:dyDescent="0.2">
      <c r="A799" s="14" t="s">
        <v>3874</v>
      </c>
      <c r="B799" s="14" t="s">
        <v>4781</v>
      </c>
      <c r="C799" s="14" t="s">
        <v>4781</v>
      </c>
      <c r="D799" s="328">
        <v>45869</v>
      </c>
      <c r="E799" s="16" t="s">
        <v>3676</v>
      </c>
      <c r="F799" s="14" t="s">
        <v>5667</v>
      </c>
      <c r="G799" s="14" t="s">
        <v>4775</v>
      </c>
      <c r="H799" s="14" t="s">
        <v>4776</v>
      </c>
      <c r="I799" s="15">
        <v>941.4</v>
      </c>
      <c r="J799" s="77"/>
      <c r="K799" s="92"/>
    </row>
    <row r="800" spans="1:11" ht="22.5" x14ac:dyDescent="0.2">
      <c r="A800" s="14" t="s">
        <v>3874</v>
      </c>
      <c r="B800" s="14" t="s">
        <v>4781</v>
      </c>
      <c r="C800" s="14" t="s">
        <v>4781</v>
      </c>
      <c r="D800" s="328">
        <v>45869</v>
      </c>
      <c r="E800" s="16" t="s">
        <v>3676</v>
      </c>
      <c r="F800" s="14" t="s">
        <v>5668</v>
      </c>
      <c r="G800" s="14" t="s">
        <v>4775</v>
      </c>
      <c r="H800" s="14" t="s">
        <v>4776</v>
      </c>
      <c r="I800" s="15">
        <v>645.20000000000005</v>
      </c>
      <c r="J800" s="77"/>
      <c r="K800" s="92"/>
    </row>
    <row r="801" spans="1:11" ht="12.75" x14ac:dyDescent="0.2">
      <c r="A801" s="14" t="s">
        <v>3874</v>
      </c>
      <c r="B801" s="14" t="s">
        <v>4781</v>
      </c>
      <c r="C801" s="14" t="s">
        <v>4781</v>
      </c>
      <c r="D801" s="328">
        <v>45869</v>
      </c>
      <c r="E801" s="16" t="s">
        <v>3676</v>
      </c>
      <c r="F801" s="14" t="s">
        <v>5669</v>
      </c>
      <c r="G801" s="14" t="s">
        <v>4775</v>
      </c>
      <c r="H801" s="14" t="s">
        <v>4776</v>
      </c>
      <c r="I801" s="15">
        <v>315</v>
      </c>
      <c r="J801" s="77"/>
      <c r="K801" s="92"/>
    </row>
    <row r="802" spans="1:11" ht="12.75" x14ac:dyDescent="0.2">
      <c r="A802" s="14" t="s">
        <v>3874</v>
      </c>
      <c r="B802" s="14" t="s">
        <v>4782</v>
      </c>
      <c r="C802" s="14" t="s">
        <v>4782</v>
      </c>
      <c r="D802" s="328">
        <v>45869</v>
      </c>
      <c r="E802" s="16" t="s">
        <v>3676</v>
      </c>
      <c r="F802" s="14" t="s">
        <v>5670</v>
      </c>
      <c r="G802" s="14" t="s">
        <v>4775</v>
      </c>
      <c r="H802" s="14" t="s">
        <v>4776</v>
      </c>
      <c r="I802" s="15">
        <v>288.69</v>
      </c>
      <c r="J802" s="77"/>
      <c r="K802" s="92"/>
    </row>
    <row r="803" spans="1:11" ht="12.75" x14ac:dyDescent="0.2">
      <c r="A803" s="14" t="s">
        <v>3874</v>
      </c>
      <c r="B803" s="14" t="s">
        <v>4782</v>
      </c>
      <c r="C803" s="14" t="s">
        <v>4782</v>
      </c>
      <c r="D803" s="328">
        <v>45869</v>
      </c>
      <c r="E803" s="16" t="s">
        <v>3676</v>
      </c>
      <c r="F803" s="14" t="s">
        <v>5671</v>
      </c>
      <c r="G803" s="14" t="s">
        <v>4775</v>
      </c>
      <c r="H803" s="14" t="s">
        <v>4776</v>
      </c>
      <c r="I803" s="15">
        <v>315</v>
      </c>
      <c r="J803" s="77"/>
      <c r="K803" s="92"/>
    </row>
    <row r="804" spans="1:11" ht="12.75" x14ac:dyDescent="0.2">
      <c r="A804" s="14" t="s">
        <v>3874</v>
      </c>
      <c r="B804" s="14" t="s">
        <v>4782</v>
      </c>
      <c r="C804" s="14" t="s">
        <v>4782</v>
      </c>
      <c r="D804" s="328">
        <v>45869</v>
      </c>
      <c r="E804" s="16" t="s">
        <v>3676</v>
      </c>
      <c r="F804" s="14" t="s">
        <v>5672</v>
      </c>
      <c r="G804" s="14" t="s">
        <v>4775</v>
      </c>
      <c r="H804" s="14" t="s">
        <v>4776</v>
      </c>
      <c r="I804" s="15">
        <v>396</v>
      </c>
      <c r="J804" s="77"/>
      <c r="K804" s="92"/>
    </row>
    <row r="805" spans="1:11" ht="22.5" x14ac:dyDescent="0.2">
      <c r="A805" s="14" t="s">
        <v>3111</v>
      </c>
      <c r="B805" s="14" t="s">
        <v>4783</v>
      </c>
      <c r="C805" s="14" t="s">
        <v>4783</v>
      </c>
      <c r="D805" s="328">
        <v>45869</v>
      </c>
      <c r="E805" s="16" t="s">
        <v>3676</v>
      </c>
      <c r="F805" s="14" t="s">
        <v>5673</v>
      </c>
      <c r="G805" s="14"/>
      <c r="H805" s="14" t="s">
        <v>4757</v>
      </c>
      <c r="I805" s="15">
        <v>330</v>
      </c>
      <c r="J805" s="77"/>
      <c r="K805" s="92"/>
    </row>
    <row r="806" spans="1:11" ht="12.75" x14ac:dyDescent="0.2">
      <c r="A806" s="14" t="s">
        <v>3111</v>
      </c>
      <c r="B806" s="14" t="s">
        <v>4783</v>
      </c>
      <c r="C806" s="14" t="s">
        <v>4783</v>
      </c>
      <c r="D806" s="328">
        <v>45869</v>
      </c>
      <c r="E806" s="16" t="s">
        <v>3676</v>
      </c>
      <c r="F806" s="14" t="s">
        <v>5674</v>
      </c>
      <c r="G806" s="14"/>
      <c r="H806" s="14" t="s">
        <v>4757</v>
      </c>
      <c r="I806" s="15">
        <v>131.44999999999999</v>
      </c>
      <c r="J806" s="77"/>
      <c r="K806" s="92"/>
    </row>
    <row r="807" spans="1:11" ht="12.75" x14ac:dyDescent="0.2">
      <c r="A807" s="14" t="s">
        <v>3111</v>
      </c>
      <c r="B807" s="14" t="s">
        <v>4783</v>
      </c>
      <c r="C807" s="14" t="s">
        <v>4783</v>
      </c>
      <c r="D807" s="328">
        <v>45869</v>
      </c>
      <c r="E807" s="16" t="s">
        <v>3676</v>
      </c>
      <c r="F807" s="14" t="s">
        <v>5675</v>
      </c>
      <c r="G807" s="14"/>
      <c r="H807" s="14" t="s">
        <v>4757</v>
      </c>
      <c r="I807" s="15">
        <v>95</v>
      </c>
      <c r="J807" s="77"/>
      <c r="K807" s="92"/>
    </row>
    <row r="808" spans="1:11" ht="12.75" x14ac:dyDescent="0.2">
      <c r="A808" s="14" t="s">
        <v>3111</v>
      </c>
      <c r="B808" s="14" t="s">
        <v>4783</v>
      </c>
      <c r="C808" s="14" t="s">
        <v>4783</v>
      </c>
      <c r="D808" s="328">
        <v>45869</v>
      </c>
      <c r="E808" s="16" t="s">
        <v>3676</v>
      </c>
      <c r="F808" s="14" t="s">
        <v>5676</v>
      </c>
      <c r="G808" s="14"/>
      <c r="H808" s="14" t="s">
        <v>4757</v>
      </c>
      <c r="I808" s="15">
        <v>588</v>
      </c>
      <c r="J808" s="77"/>
      <c r="K808" s="92"/>
    </row>
    <row r="809" spans="1:11" ht="22.5" x14ac:dyDescent="0.2">
      <c r="A809" s="14" t="s">
        <v>3111</v>
      </c>
      <c r="B809" s="14" t="s">
        <v>4783</v>
      </c>
      <c r="C809" s="14" t="s">
        <v>4783</v>
      </c>
      <c r="D809" s="328">
        <v>45869</v>
      </c>
      <c r="E809" s="16" t="s">
        <v>3676</v>
      </c>
      <c r="F809" s="14" t="s">
        <v>5677</v>
      </c>
      <c r="G809" s="14"/>
      <c r="H809" s="14" t="s">
        <v>4757</v>
      </c>
      <c r="I809" s="15">
        <v>425.7</v>
      </c>
      <c r="J809" s="77"/>
      <c r="K809" s="92"/>
    </row>
    <row r="810" spans="1:11" ht="22.5" x14ac:dyDescent="0.2">
      <c r="A810" s="14" t="s">
        <v>2996</v>
      </c>
      <c r="B810" s="14" t="s">
        <v>4784</v>
      </c>
      <c r="C810" s="14" t="s">
        <v>4784</v>
      </c>
      <c r="D810" s="328">
        <v>45869</v>
      </c>
      <c r="E810" s="16" t="s">
        <v>3759</v>
      </c>
      <c r="F810" s="14" t="s">
        <v>5679</v>
      </c>
      <c r="G810" s="14"/>
      <c r="H810" s="14" t="s">
        <v>4692</v>
      </c>
      <c r="I810" s="15">
        <v>9.4</v>
      </c>
      <c r="J810" s="77"/>
      <c r="K810" s="92"/>
    </row>
    <row r="811" spans="1:11" ht="22.5" x14ac:dyDescent="0.2">
      <c r="A811" s="14" t="s">
        <v>2996</v>
      </c>
      <c r="B811" s="14" t="s">
        <v>4784</v>
      </c>
      <c r="C811" s="14" t="s">
        <v>4784</v>
      </c>
      <c r="D811" s="328">
        <v>45869</v>
      </c>
      <c r="E811" s="16" t="s">
        <v>3759</v>
      </c>
      <c r="F811" s="14" t="s">
        <v>5678</v>
      </c>
      <c r="G811" s="14"/>
      <c r="H811" s="14" t="s">
        <v>4692</v>
      </c>
      <c r="I811" s="15">
        <v>167.7</v>
      </c>
      <c r="J811" s="77"/>
      <c r="K811" s="92"/>
    </row>
    <row r="812" spans="1:11" ht="22.5" x14ac:dyDescent="0.2">
      <c r="A812" s="14" t="s">
        <v>3874</v>
      </c>
      <c r="B812" s="14" t="s">
        <v>4785</v>
      </c>
      <c r="C812" s="14" t="s">
        <v>4785</v>
      </c>
      <c r="D812" s="328">
        <v>45869</v>
      </c>
      <c r="E812" s="16" t="s">
        <v>3759</v>
      </c>
      <c r="F812" s="14" t="s">
        <v>5680</v>
      </c>
      <c r="G812" s="14" t="s">
        <v>4775</v>
      </c>
      <c r="H812" s="14" t="s">
        <v>4776</v>
      </c>
      <c r="I812" s="15">
        <v>97.38</v>
      </c>
      <c r="J812" s="77"/>
      <c r="K812" s="92"/>
    </row>
    <row r="813" spans="1:11" ht="33.75" x14ac:dyDescent="0.2">
      <c r="A813" s="14" t="s">
        <v>3874</v>
      </c>
      <c r="B813" s="14" t="s">
        <v>4785</v>
      </c>
      <c r="C813" s="14" t="s">
        <v>4785</v>
      </c>
      <c r="D813" s="328">
        <v>45869</v>
      </c>
      <c r="E813" s="16" t="s">
        <v>3759</v>
      </c>
      <c r="F813" s="14" t="s">
        <v>5681</v>
      </c>
      <c r="G813" s="14" t="s">
        <v>4775</v>
      </c>
      <c r="H813" s="14" t="s">
        <v>4776</v>
      </c>
      <c r="I813" s="15">
        <v>24.39</v>
      </c>
      <c r="J813" s="77"/>
      <c r="K813" s="92"/>
    </row>
    <row r="814" spans="1:11" ht="22.5" x14ac:dyDescent="0.2">
      <c r="A814" s="14" t="s">
        <v>3874</v>
      </c>
      <c r="B814" s="14" t="s">
        <v>4785</v>
      </c>
      <c r="C814" s="14" t="s">
        <v>4785</v>
      </c>
      <c r="D814" s="328">
        <v>45869</v>
      </c>
      <c r="E814" s="16" t="s">
        <v>3759</v>
      </c>
      <c r="F814" s="14" t="s">
        <v>5686</v>
      </c>
      <c r="G814" s="14" t="s">
        <v>4775</v>
      </c>
      <c r="H814" s="14" t="s">
        <v>4776</v>
      </c>
      <c r="I814" s="15">
        <v>204</v>
      </c>
      <c r="J814" s="77"/>
      <c r="K814" s="92"/>
    </row>
    <row r="815" spans="1:11" ht="22.5" x14ac:dyDescent="0.2">
      <c r="A815" s="14" t="s">
        <v>3874</v>
      </c>
      <c r="B815" s="14" t="s">
        <v>4786</v>
      </c>
      <c r="C815" s="14" t="s">
        <v>4786</v>
      </c>
      <c r="D815" s="328">
        <v>45869</v>
      </c>
      <c r="E815" s="16" t="s">
        <v>3759</v>
      </c>
      <c r="F815" s="14" t="s">
        <v>5685</v>
      </c>
      <c r="G815" s="14" t="s">
        <v>4775</v>
      </c>
      <c r="H815" s="14" t="s">
        <v>4776</v>
      </c>
      <c r="I815" s="15">
        <v>97.38</v>
      </c>
      <c r="J815" s="77"/>
      <c r="K815" s="92"/>
    </row>
    <row r="816" spans="1:11" ht="22.5" x14ac:dyDescent="0.2">
      <c r="A816" s="14" t="s">
        <v>3874</v>
      </c>
      <c r="B816" s="14" t="s">
        <v>4786</v>
      </c>
      <c r="C816" s="14" t="s">
        <v>4786</v>
      </c>
      <c r="D816" s="328">
        <v>45869</v>
      </c>
      <c r="E816" s="16" t="s">
        <v>3759</v>
      </c>
      <c r="F816" s="14" t="s">
        <v>5687</v>
      </c>
      <c r="G816" s="14" t="s">
        <v>4775</v>
      </c>
      <c r="H816" s="14" t="s">
        <v>4776</v>
      </c>
      <c r="I816" s="15">
        <v>11.94</v>
      </c>
      <c r="J816" s="77"/>
      <c r="K816" s="92"/>
    </row>
    <row r="817" spans="1:11" ht="22.5" x14ac:dyDescent="0.2">
      <c r="A817" s="14" t="s">
        <v>3874</v>
      </c>
      <c r="B817" s="14" t="s">
        <v>4786</v>
      </c>
      <c r="C817" s="14" t="s">
        <v>4786</v>
      </c>
      <c r="D817" s="328">
        <v>45869</v>
      </c>
      <c r="E817" s="16" t="s">
        <v>3759</v>
      </c>
      <c r="F817" s="14" t="s">
        <v>5688</v>
      </c>
      <c r="G817" s="14" t="s">
        <v>4775</v>
      </c>
      <c r="H817" s="14" t="s">
        <v>4776</v>
      </c>
      <c r="I817" s="15">
        <v>72.44</v>
      </c>
      <c r="J817" s="77"/>
      <c r="K817" s="92"/>
    </row>
    <row r="818" spans="1:11" ht="22.5" x14ac:dyDescent="0.2">
      <c r="A818" s="14" t="s">
        <v>3874</v>
      </c>
      <c r="B818" s="14" t="s">
        <v>4786</v>
      </c>
      <c r="C818" s="14" t="s">
        <v>4786</v>
      </c>
      <c r="D818" s="328">
        <v>45869</v>
      </c>
      <c r="E818" s="16" t="s">
        <v>3759</v>
      </c>
      <c r="F818" s="14" t="s">
        <v>5689</v>
      </c>
      <c r="G818" s="14" t="s">
        <v>4775</v>
      </c>
      <c r="H818" s="14" t="s">
        <v>4776</v>
      </c>
      <c r="I818" s="15">
        <v>354</v>
      </c>
      <c r="J818" s="77"/>
      <c r="K818" s="92"/>
    </row>
    <row r="819" spans="1:11" ht="22.5" x14ac:dyDescent="0.2">
      <c r="A819" s="14" t="s">
        <v>3874</v>
      </c>
      <c r="B819" s="14" t="s">
        <v>4787</v>
      </c>
      <c r="C819" s="14" t="s">
        <v>4787</v>
      </c>
      <c r="D819" s="328">
        <v>45869</v>
      </c>
      <c r="E819" s="16" t="s">
        <v>3759</v>
      </c>
      <c r="F819" s="14" t="s">
        <v>5684</v>
      </c>
      <c r="G819" s="14" t="s">
        <v>4775</v>
      </c>
      <c r="H819" s="14" t="s">
        <v>4776</v>
      </c>
      <c r="I819" s="15">
        <v>97.38</v>
      </c>
      <c r="J819" s="77"/>
      <c r="K819" s="92"/>
    </row>
    <row r="820" spans="1:11" ht="33.75" x14ac:dyDescent="0.2">
      <c r="A820" s="14" t="s">
        <v>3874</v>
      </c>
      <c r="B820" s="14" t="s">
        <v>4787</v>
      </c>
      <c r="C820" s="14" t="s">
        <v>4787</v>
      </c>
      <c r="D820" s="328">
        <v>45869</v>
      </c>
      <c r="E820" s="16" t="s">
        <v>3759</v>
      </c>
      <c r="F820" s="14" t="s">
        <v>5683</v>
      </c>
      <c r="G820" s="14" t="s">
        <v>4775</v>
      </c>
      <c r="H820" s="14" t="s">
        <v>4776</v>
      </c>
      <c r="I820" s="15">
        <v>252</v>
      </c>
      <c r="J820" s="77"/>
      <c r="K820" s="92"/>
    </row>
    <row r="821" spans="1:11" ht="33.75" x14ac:dyDescent="0.2">
      <c r="A821" s="14" t="s">
        <v>3874</v>
      </c>
      <c r="B821" s="14" t="s">
        <v>4787</v>
      </c>
      <c r="C821" s="14" t="s">
        <v>4787</v>
      </c>
      <c r="D821" s="328">
        <v>45869</v>
      </c>
      <c r="E821" s="16" t="s">
        <v>3759</v>
      </c>
      <c r="F821" s="14" t="s">
        <v>5690</v>
      </c>
      <c r="G821" s="14" t="s">
        <v>4775</v>
      </c>
      <c r="H821" s="14" t="s">
        <v>4776</v>
      </c>
      <c r="I821" s="15">
        <v>11.93</v>
      </c>
      <c r="J821" s="77"/>
      <c r="K821" s="92"/>
    </row>
    <row r="822" spans="1:11" ht="22.5" x14ac:dyDescent="0.2">
      <c r="A822" s="14" t="s">
        <v>2996</v>
      </c>
      <c r="B822" s="14" t="s">
        <v>4788</v>
      </c>
      <c r="C822" s="14" t="s">
        <v>4788</v>
      </c>
      <c r="D822" s="328">
        <v>45869</v>
      </c>
      <c r="E822" s="16" t="s">
        <v>3759</v>
      </c>
      <c r="F822" s="14" t="s">
        <v>5682</v>
      </c>
      <c r="G822" s="14"/>
      <c r="H822" s="14" t="s">
        <v>4789</v>
      </c>
      <c r="I822" s="15">
        <v>63.6</v>
      </c>
      <c r="J822" s="77"/>
      <c r="K822" s="92"/>
    </row>
    <row r="823" spans="1:11" ht="22.5" x14ac:dyDescent="0.2">
      <c r="A823" s="14" t="s">
        <v>3694</v>
      </c>
      <c r="B823" s="14" t="s">
        <v>4790</v>
      </c>
      <c r="C823" s="14" t="s">
        <v>4790</v>
      </c>
      <c r="D823" s="328">
        <v>45869</v>
      </c>
      <c r="E823" s="16" t="s">
        <v>3759</v>
      </c>
      <c r="F823" s="14" t="s">
        <v>5691</v>
      </c>
      <c r="G823" s="14"/>
      <c r="H823" s="14" t="s">
        <v>4791</v>
      </c>
      <c r="I823" s="15">
        <v>102</v>
      </c>
      <c r="J823" s="77"/>
      <c r="K823" s="92"/>
    </row>
    <row r="824" spans="1:11" ht="22.5" x14ac:dyDescent="0.2">
      <c r="A824" s="14" t="s">
        <v>3694</v>
      </c>
      <c r="B824" s="14" t="s">
        <v>4790</v>
      </c>
      <c r="C824" s="14" t="s">
        <v>4790</v>
      </c>
      <c r="D824" s="328">
        <v>45869</v>
      </c>
      <c r="E824" s="16" t="s">
        <v>3759</v>
      </c>
      <c r="F824" s="14" t="s">
        <v>5692</v>
      </c>
      <c r="G824" s="14"/>
      <c r="H824" s="14" t="s">
        <v>4791</v>
      </c>
      <c r="I824" s="15">
        <v>104</v>
      </c>
      <c r="J824" s="77"/>
      <c r="K824" s="92"/>
    </row>
    <row r="825" spans="1:11" ht="22.5" x14ac:dyDescent="0.2">
      <c r="A825" s="14" t="s">
        <v>3694</v>
      </c>
      <c r="B825" s="14" t="s">
        <v>4790</v>
      </c>
      <c r="C825" s="14" t="s">
        <v>4790</v>
      </c>
      <c r="D825" s="328">
        <v>45869</v>
      </c>
      <c r="E825" s="16" t="s">
        <v>3759</v>
      </c>
      <c r="F825" s="14" t="s">
        <v>5693</v>
      </c>
      <c r="G825" s="14"/>
      <c r="H825" s="14" t="s">
        <v>4791</v>
      </c>
      <c r="I825" s="15">
        <v>45.7</v>
      </c>
      <c r="J825" s="77"/>
      <c r="K825" s="92"/>
    </row>
    <row r="826" spans="1:11" ht="22.5" x14ac:dyDescent="0.2">
      <c r="A826" s="14" t="s">
        <v>2996</v>
      </c>
      <c r="B826" s="14" t="s">
        <v>4792</v>
      </c>
      <c r="C826" s="14" t="s">
        <v>4792</v>
      </c>
      <c r="D826" s="328">
        <v>45869</v>
      </c>
      <c r="E826" s="16" t="s">
        <v>3759</v>
      </c>
      <c r="F826" s="14" t="s">
        <v>4793</v>
      </c>
      <c r="G826" s="14"/>
      <c r="H826" s="14" t="s">
        <v>4747</v>
      </c>
      <c r="I826" s="15">
        <v>26</v>
      </c>
      <c r="J826" s="77"/>
      <c r="K826" s="92"/>
    </row>
    <row r="827" spans="1:11" ht="12.75" x14ac:dyDescent="0.2">
      <c r="A827" s="14" t="s">
        <v>3765</v>
      </c>
      <c r="B827" s="14" t="s">
        <v>4794</v>
      </c>
      <c r="C827" s="14" t="s">
        <v>4794</v>
      </c>
      <c r="D827" s="328">
        <v>45869</v>
      </c>
      <c r="E827" s="16" t="s">
        <v>3759</v>
      </c>
      <c r="F827" s="14" t="s">
        <v>5694</v>
      </c>
      <c r="G827" s="14"/>
      <c r="H827" s="14" t="s">
        <v>4795</v>
      </c>
      <c r="I827" s="15">
        <v>261.60000000000002</v>
      </c>
      <c r="J827" s="77"/>
      <c r="K827" s="92"/>
    </row>
    <row r="828" spans="1:11" ht="12.75" x14ac:dyDescent="0.2">
      <c r="A828" s="14" t="s">
        <v>3765</v>
      </c>
      <c r="B828" s="14" t="s">
        <v>4794</v>
      </c>
      <c r="C828" s="14" t="s">
        <v>4794</v>
      </c>
      <c r="D828" s="328">
        <v>45869</v>
      </c>
      <c r="E828" s="16" t="s">
        <v>3759</v>
      </c>
      <c r="F828" s="14" t="s">
        <v>5695</v>
      </c>
      <c r="G828" s="14"/>
      <c r="H828" s="14" t="s">
        <v>4795</v>
      </c>
      <c r="I828" s="15">
        <v>408</v>
      </c>
      <c r="J828" s="77"/>
      <c r="K828" s="92"/>
    </row>
    <row r="829" spans="1:11" ht="12.75" x14ac:dyDescent="0.2">
      <c r="A829" s="14" t="s">
        <v>3765</v>
      </c>
      <c r="B829" s="14" t="s">
        <v>4796</v>
      </c>
      <c r="C829" s="14" t="s">
        <v>4796</v>
      </c>
      <c r="D829" s="328">
        <v>45869</v>
      </c>
      <c r="E829" s="16" t="s">
        <v>3759</v>
      </c>
      <c r="F829" s="14" t="s">
        <v>5696</v>
      </c>
      <c r="G829" s="14"/>
      <c r="H829" s="14" t="s">
        <v>4795</v>
      </c>
      <c r="I829" s="15">
        <v>84</v>
      </c>
      <c r="J829" s="77"/>
      <c r="K829" s="92"/>
    </row>
    <row r="830" spans="1:11" ht="22.5" x14ac:dyDescent="0.2">
      <c r="A830" s="14" t="s">
        <v>3765</v>
      </c>
      <c r="B830" s="14" t="s">
        <v>4796</v>
      </c>
      <c r="C830" s="14" t="s">
        <v>4796</v>
      </c>
      <c r="D830" s="328">
        <v>45869</v>
      </c>
      <c r="E830" s="16" t="s">
        <v>3759</v>
      </c>
      <c r="F830" s="14" t="s">
        <v>5697</v>
      </c>
      <c r="G830" s="14"/>
      <c r="H830" s="14" t="s">
        <v>4795</v>
      </c>
      <c r="I830" s="15">
        <v>398.4</v>
      </c>
      <c r="J830" s="77"/>
      <c r="K830" s="92"/>
    </row>
    <row r="831" spans="1:11" ht="12.75" x14ac:dyDescent="0.2">
      <c r="A831" s="14" t="s">
        <v>3686</v>
      </c>
      <c r="B831" s="14" t="s">
        <v>4797</v>
      </c>
      <c r="C831" s="14" t="s">
        <v>4797</v>
      </c>
      <c r="D831" s="328">
        <v>45869</v>
      </c>
      <c r="E831" s="16" t="s">
        <v>3759</v>
      </c>
      <c r="F831" s="14" t="s">
        <v>5698</v>
      </c>
      <c r="G831" s="14" t="s">
        <v>4798</v>
      </c>
      <c r="H831" s="14" t="s">
        <v>4799</v>
      </c>
      <c r="I831" s="15">
        <v>244.8</v>
      </c>
      <c r="J831" s="77"/>
      <c r="K831" s="92"/>
    </row>
    <row r="832" spans="1:11" ht="12.75" x14ac:dyDescent="0.2">
      <c r="A832" s="14" t="s">
        <v>3686</v>
      </c>
      <c r="B832" s="14" t="s">
        <v>4797</v>
      </c>
      <c r="C832" s="14" t="s">
        <v>4797</v>
      </c>
      <c r="D832" s="328">
        <v>45869</v>
      </c>
      <c r="E832" s="16" t="s">
        <v>3759</v>
      </c>
      <c r="F832" s="14" t="s">
        <v>5699</v>
      </c>
      <c r="G832" s="14" t="s">
        <v>4798</v>
      </c>
      <c r="H832" s="14" t="s">
        <v>4799</v>
      </c>
      <c r="I832" s="15">
        <v>280</v>
      </c>
      <c r="J832" s="77"/>
      <c r="K832" s="92"/>
    </row>
    <row r="833" spans="1:11" ht="12.75" x14ac:dyDescent="0.2">
      <c r="A833" s="14" t="s">
        <v>3686</v>
      </c>
      <c r="B833" s="14" t="s">
        <v>4800</v>
      </c>
      <c r="C833" s="14" t="s">
        <v>4800</v>
      </c>
      <c r="D833" s="328">
        <v>45869</v>
      </c>
      <c r="E833" s="16" t="s">
        <v>3759</v>
      </c>
      <c r="F833" s="14" t="s">
        <v>5700</v>
      </c>
      <c r="G833" s="14" t="s">
        <v>4798</v>
      </c>
      <c r="H833" s="14" t="s">
        <v>4799</v>
      </c>
      <c r="I833" s="15">
        <v>48</v>
      </c>
      <c r="J833" s="77"/>
      <c r="K833" s="92"/>
    </row>
    <row r="834" spans="1:11" ht="12.75" x14ac:dyDescent="0.2">
      <c r="A834" s="14" t="s">
        <v>3686</v>
      </c>
      <c r="B834" s="14" t="s">
        <v>4800</v>
      </c>
      <c r="C834" s="14" t="s">
        <v>4800</v>
      </c>
      <c r="D834" s="328">
        <v>45869</v>
      </c>
      <c r="E834" s="16" t="s">
        <v>3759</v>
      </c>
      <c r="F834" s="14" t="s">
        <v>5701</v>
      </c>
      <c r="G834" s="14" t="s">
        <v>4798</v>
      </c>
      <c r="H834" s="14" t="s">
        <v>4799</v>
      </c>
      <c r="I834" s="15">
        <v>350</v>
      </c>
      <c r="J834" s="77"/>
      <c r="K834" s="92"/>
    </row>
    <row r="835" spans="1:11" ht="22.5" x14ac:dyDescent="0.2">
      <c r="A835" s="14" t="s">
        <v>3686</v>
      </c>
      <c r="B835" s="14" t="s">
        <v>4800</v>
      </c>
      <c r="C835" s="14" t="s">
        <v>4800</v>
      </c>
      <c r="D835" s="328">
        <v>45869</v>
      </c>
      <c r="E835" s="16" t="s">
        <v>3759</v>
      </c>
      <c r="F835" s="14" t="s">
        <v>5702</v>
      </c>
      <c r="G835" s="14" t="s">
        <v>4798</v>
      </c>
      <c r="H835" s="14" t="s">
        <v>4799</v>
      </c>
      <c r="I835" s="15">
        <v>400.8</v>
      </c>
      <c r="J835" s="77"/>
      <c r="K835" s="92"/>
    </row>
    <row r="836" spans="1:11" ht="12.75" x14ac:dyDescent="0.2">
      <c r="A836" s="14" t="s">
        <v>3686</v>
      </c>
      <c r="B836" s="14" t="s">
        <v>4800</v>
      </c>
      <c r="C836" s="14" t="s">
        <v>4800</v>
      </c>
      <c r="D836" s="328">
        <v>45869</v>
      </c>
      <c r="E836" s="16" t="s">
        <v>3759</v>
      </c>
      <c r="F836" s="14" t="s">
        <v>5703</v>
      </c>
      <c r="G836" s="14" t="s">
        <v>4798</v>
      </c>
      <c r="H836" s="14" t="s">
        <v>4799</v>
      </c>
      <c r="I836" s="15">
        <v>45</v>
      </c>
      <c r="J836" s="77"/>
      <c r="K836" s="92"/>
    </row>
    <row r="837" spans="1:11" ht="12.75" x14ac:dyDescent="0.2">
      <c r="A837" s="14" t="s">
        <v>3686</v>
      </c>
      <c r="B837" s="14" t="s">
        <v>4800</v>
      </c>
      <c r="C837" s="14" t="s">
        <v>4800</v>
      </c>
      <c r="D837" s="328">
        <v>45869</v>
      </c>
      <c r="E837" s="16" t="s">
        <v>3759</v>
      </c>
      <c r="F837" s="14" t="s">
        <v>5704</v>
      </c>
      <c r="G837" s="14" t="s">
        <v>4798</v>
      </c>
      <c r="H837" s="14" t="s">
        <v>4799</v>
      </c>
      <c r="I837" s="15">
        <v>506.84</v>
      </c>
      <c r="J837" s="77"/>
      <c r="K837" s="92"/>
    </row>
    <row r="838" spans="1:11" ht="22.5" x14ac:dyDescent="0.2">
      <c r="A838" s="14" t="s">
        <v>3686</v>
      </c>
      <c r="B838" s="14" t="s">
        <v>4801</v>
      </c>
      <c r="C838" s="14" t="s">
        <v>4801</v>
      </c>
      <c r="D838" s="328">
        <v>45869</v>
      </c>
      <c r="E838" s="16" t="s">
        <v>3759</v>
      </c>
      <c r="F838" s="14" t="s">
        <v>5705</v>
      </c>
      <c r="G838" s="14" t="s">
        <v>4798</v>
      </c>
      <c r="H838" s="14" t="s">
        <v>4799</v>
      </c>
      <c r="I838" s="15">
        <v>248.4</v>
      </c>
      <c r="J838" s="77"/>
      <c r="K838" s="92"/>
    </row>
    <row r="839" spans="1:11" ht="12.75" x14ac:dyDescent="0.2">
      <c r="A839" s="14" t="s">
        <v>3686</v>
      </c>
      <c r="B839" s="14" t="s">
        <v>4801</v>
      </c>
      <c r="C839" s="14" t="s">
        <v>4801</v>
      </c>
      <c r="D839" s="328">
        <v>45869</v>
      </c>
      <c r="E839" s="16" t="s">
        <v>3759</v>
      </c>
      <c r="F839" s="14" t="s">
        <v>5695</v>
      </c>
      <c r="G839" s="14" t="s">
        <v>4798</v>
      </c>
      <c r="H839" s="14" t="s">
        <v>4799</v>
      </c>
      <c r="I839" s="15">
        <v>36</v>
      </c>
      <c r="J839" s="77"/>
      <c r="K839" s="92"/>
    </row>
    <row r="840" spans="1:11" ht="12.75" x14ac:dyDescent="0.2">
      <c r="A840" s="14" t="s">
        <v>3686</v>
      </c>
      <c r="B840" s="14" t="s">
        <v>4801</v>
      </c>
      <c r="C840" s="14" t="s">
        <v>4801</v>
      </c>
      <c r="D840" s="328">
        <v>45869</v>
      </c>
      <c r="E840" s="16" t="s">
        <v>3759</v>
      </c>
      <c r="F840" s="14" t="s">
        <v>5706</v>
      </c>
      <c r="G840" s="14" t="s">
        <v>4798</v>
      </c>
      <c r="H840" s="14" t="s">
        <v>4799</v>
      </c>
      <c r="I840" s="15">
        <v>210</v>
      </c>
      <c r="J840" s="77"/>
      <c r="K840" s="92"/>
    </row>
    <row r="841" spans="1:11" ht="12.75" x14ac:dyDescent="0.2">
      <c r="A841" s="14" t="s">
        <v>3686</v>
      </c>
      <c r="B841" s="14" t="s">
        <v>4802</v>
      </c>
      <c r="C841" s="14" t="s">
        <v>4802</v>
      </c>
      <c r="D841" s="328">
        <v>45869</v>
      </c>
      <c r="E841" s="16" t="s">
        <v>3759</v>
      </c>
      <c r="F841" s="14" t="s">
        <v>5707</v>
      </c>
      <c r="G841" s="14" t="s">
        <v>4798</v>
      </c>
      <c r="H841" s="14" t="s">
        <v>4799</v>
      </c>
      <c r="I841" s="15">
        <v>24</v>
      </c>
      <c r="J841" s="77"/>
      <c r="K841" s="92"/>
    </row>
    <row r="842" spans="1:11" ht="12.75" x14ac:dyDescent="0.2">
      <c r="A842" s="14" t="s">
        <v>3686</v>
      </c>
      <c r="B842" s="14" t="s">
        <v>4802</v>
      </c>
      <c r="C842" s="14" t="s">
        <v>4802</v>
      </c>
      <c r="D842" s="328">
        <v>45869</v>
      </c>
      <c r="E842" s="16" t="s">
        <v>3759</v>
      </c>
      <c r="F842" s="14" t="s">
        <v>5708</v>
      </c>
      <c r="G842" s="14" t="s">
        <v>4798</v>
      </c>
      <c r="H842" s="14" t="s">
        <v>4799</v>
      </c>
      <c r="I842" s="15">
        <v>153.01</v>
      </c>
      <c r="J842" s="77"/>
      <c r="K842" s="92"/>
    </row>
    <row r="843" spans="1:11" ht="22.5" x14ac:dyDescent="0.2">
      <c r="A843" s="14" t="s">
        <v>3686</v>
      </c>
      <c r="B843" s="14" t="s">
        <v>4802</v>
      </c>
      <c r="C843" s="14" t="s">
        <v>4802</v>
      </c>
      <c r="D843" s="328">
        <v>45869</v>
      </c>
      <c r="E843" s="16" t="s">
        <v>3759</v>
      </c>
      <c r="F843" s="14" t="s">
        <v>5709</v>
      </c>
      <c r="G843" s="14" t="s">
        <v>4798</v>
      </c>
      <c r="H843" s="14" t="s">
        <v>4799</v>
      </c>
      <c r="I843" s="15">
        <v>226.8</v>
      </c>
      <c r="J843" s="77"/>
      <c r="K843" s="92"/>
    </row>
    <row r="844" spans="1:11" ht="12.75" x14ac:dyDescent="0.2">
      <c r="A844" s="14" t="s">
        <v>3686</v>
      </c>
      <c r="B844" s="14" t="s">
        <v>4803</v>
      </c>
      <c r="C844" s="14" t="s">
        <v>4803</v>
      </c>
      <c r="D844" s="328">
        <v>45869</v>
      </c>
      <c r="E844" s="16" t="s">
        <v>3759</v>
      </c>
      <c r="F844" s="14" t="s">
        <v>5710</v>
      </c>
      <c r="G844" s="14" t="s">
        <v>4798</v>
      </c>
      <c r="H844" s="14" t="s">
        <v>4799</v>
      </c>
      <c r="I844" s="15">
        <v>261.60000000000002</v>
      </c>
      <c r="J844" s="77"/>
      <c r="K844" s="92"/>
    </row>
    <row r="845" spans="1:11" ht="12.75" x14ac:dyDescent="0.2">
      <c r="A845" s="14" t="s">
        <v>3686</v>
      </c>
      <c r="B845" s="14" t="s">
        <v>4803</v>
      </c>
      <c r="C845" s="14" t="s">
        <v>4803</v>
      </c>
      <c r="D845" s="328">
        <v>45869</v>
      </c>
      <c r="E845" s="16" t="s">
        <v>3759</v>
      </c>
      <c r="F845" s="14" t="s">
        <v>5711</v>
      </c>
      <c r="G845" s="14" t="s">
        <v>4798</v>
      </c>
      <c r="H845" s="14" t="s">
        <v>4799</v>
      </c>
      <c r="I845" s="15">
        <v>52.6</v>
      </c>
      <c r="J845" s="77"/>
      <c r="K845" s="92"/>
    </row>
    <row r="846" spans="1:11" ht="12.75" x14ac:dyDescent="0.2">
      <c r="A846" s="14" t="s">
        <v>3686</v>
      </c>
      <c r="B846" s="14" t="s">
        <v>4803</v>
      </c>
      <c r="C846" s="14" t="s">
        <v>4803</v>
      </c>
      <c r="D846" s="328">
        <v>45869</v>
      </c>
      <c r="E846" s="16" t="s">
        <v>3759</v>
      </c>
      <c r="F846" s="14" t="s">
        <v>5712</v>
      </c>
      <c r="G846" s="14" t="s">
        <v>4798</v>
      </c>
      <c r="H846" s="14" t="s">
        <v>4799</v>
      </c>
      <c r="I846" s="15">
        <v>140</v>
      </c>
      <c r="J846" s="77"/>
      <c r="K846" s="92"/>
    </row>
    <row r="847" spans="1:11" ht="33.75" x14ac:dyDescent="0.2">
      <c r="A847" s="14" t="s">
        <v>3765</v>
      </c>
      <c r="B847" s="14" t="s">
        <v>4804</v>
      </c>
      <c r="C847" s="14" t="s">
        <v>4804</v>
      </c>
      <c r="D847" s="328">
        <v>45869</v>
      </c>
      <c r="E847" s="16" t="s">
        <v>3759</v>
      </c>
      <c r="F847" s="14" t="s">
        <v>5713</v>
      </c>
      <c r="G847" s="14"/>
      <c r="H847" s="14" t="s">
        <v>4795</v>
      </c>
      <c r="I847" s="15">
        <v>370.83</v>
      </c>
      <c r="J847" s="77"/>
      <c r="K847" s="92"/>
    </row>
    <row r="848" spans="1:11" ht="33.75" x14ac:dyDescent="0.2">
      <c r="A848" s="14" t="s">
        <v>3765</v>
      </c>
      <c r="B848" s="14" t="s">
        <v>4804</v>
      </c>
      <c r="C848" s="14" t="s">
        <v>4804</v>
      </c>
      <c r="D848" s="328">
        <v>45869</v>
      </c>
      <c r="E848" s="16" t="s">
        <v>3759</v>
      </c>
      <c r="F848" s="14" t="s">
        <v>5714</v>
      </c>
      <c r="G848" s="14"/>
      <c r="H848" s="14" t="s">
        <v>4795</v>
      </c>
      <c r="I848" s="15">
        <v>384</v>
      </c>
      <c r="J848" s="77"/>
      <c r="K848" s="92"/>
    </row>
    <row r="849" spans="1:11" ht="33.75" x14ac:dyDescent="0.2">
      <c r="A849" s="14" t="s">
        <v>3765</v>
      </c>
      <c r="B849" s="14" t="s">
        <v>4804</v>
      </c>
      <c r="C849" s="14" t="s">
        <v>4804</v>
      </c>
      <c r="D849" s="328">
        <v>45869</v>
      </c>
      <c r="E849" s="16" t="s">
        <v>3759</v>
      </c>
      <c r="F849" s="14" t="s">
        <v>5715</v>
      </c>
      <c r="G849" s="14"/>
      <c r="H849" s="14" t="s">
        <v>4795</v>
      </c>
      <c r="I849" s="15">
        <v>134.02000000000001</v>
      </c>
      <c r="J849" s="77"/>
      <c r="K849" s="92"/>
    </row>
    <row r="850" spans="1:11" ht="33.75" x14ac:dyDescent="0.2">
      <c r="A850" s="14" t="s">
        <v>3765</v>
      </c>
      <c r="B850" s="14" t="s">
        <v>4804</v>
      </c>
      <c r="C850" s="14" t="s">
        <v>4804</v>
      </c>
      <c r="D850" s="328">
        <v>45869</v>
      </c>
      <c r="E850" s="16" t="s">
        <v>3759</v>
      </c>
      <c r="F850" s="14" t="s">
        <v>5716</v>
      </c>
      <c r="G850" s="14"/>
      <c r="H850" s="14" t="s">
        <v>4795</v>
      </c>
      <c r="I850" s="15">
        <v>11.65</v>
      </c>
      <c r="J850" s="77"/>
      <c r="K850" s="92"/>
    </row>
    <row r="851" spans="1:11" ht="33.75" x14ac:dyDescent="0.2">
      <c r="A851" s="14" t="s">
        <v>3765</v>
      </c>
      <c r="B851" s="14" t="s">
        <v>4804</v>
      </c>
      <c r="C851" s="14" t="s">
        <v>4804</v>
      </c>
      <c r="D851" s="328">
        <v>45869</v>
      </c>
      <c r="E851" s="16" t="s">
        <v>3759</v>
      </c>
      <c r="F851" s="14" t="s">
        <v>5717</v>
      </c>
      <c r="G851" s="14"/>
      <c r="H851" s="14" t="s">
        <v>4795</v>
      </c>
      <c r="I851" s="15">
        <v>80</v>
      </c>
      <c r="J851" s="77"/>
      <c r="K851" s="92"/>
    </row>
    <row r="852" spans="1:11" ht="12.75" x14ac:dyDescent="0.2">
      <c r="A852" s="14" t="s">
        <v>3765</v>
      </c>
      <c r="B852" s="14" t="s">
        <v>4805</v>
      </c>
      <c r="C852" s="14" t="s">
        <v>4805</v>
      </c>
      <c r="D852" s="328">
        <v>45869</v>
      </c>
      <c r="E852" s="16" t="s">
        <v>3759</v>
      </c>
      <c r="F852" s="14" t="s">
        <v>5718</v>
      </c>
      <c r="G852" s="14"/>
      <c r="H852" s="14" t="s">
        <v>4795</v>
      </c>
      <c r="I852" s="15">
        <v>492</v>
      </c>
      <c r="J852" s="77"/>
      <c r="K852" s="92"/>
    </row>
    <row r="853" spans="1:11" ht="12.75" x14ac:dyDescent="0.2">
      <c r="A853" s="14" t="s">
        <v>3765</v>
      </c>
      <c r="B853" s="14" t="s">
        <v>4805</v>
      </c>
      <c r="C853" s="14" t="s">
        <v>4805</v>
      </c>
      <c r="D853" s="328">
        <v>45869</v>
      </c>
      <c r="E853" s="16" t="s">
        <v>3759</v>
      </c>
      <c r="F853" s="14" t="s">
        <v>5719</v>
      </c>
      <c r="G853" s="14"/>
      <c r="H853" s="14" t="s">
        <v>4795</v>
      </c>
      <c r="I853" s="15">
        <v>100.79</v>
      </c>
      <c r="J853" s="77"/>
      <c r="K853" s="92"/>
    </row>
    <row r="854" spans="1:11" ht="22.5" x14ac:dyDescent="0.2">
      <c r="A854" s="14" t="s">
        <v>2996</v>
      </c>
      <c r="B854" s="14" t="s">
        <v>4806</v>
      </c>
      <c r="C854" s="14" t="s">
        <v>4806</v>
      </c>
      <c r="D854" s="328">
        <v>45869</v>
      </c>
      <c r="E854" s="16" t="s">
        <v>3759</v>
      </c>
      <c r="F854" s="14" t="s">
        <v>5720</v>
      </c>
      <c r="G854" s="14"/>
      <c r="H854" s="14" t="s">
        <v>4807</v>
      </c>
      <c r="I854" s="15">
        <v>141</v>
      </c>
      <c r="J854" s="77"/>
      <c r="K854" s="92"/>
    </row>
    <row r="855" spans="1:11" ht="22.5" x14ac:dyDescent="0.2">
      <c r="A855" s="14" t="s">
        <v>2996</v>
      </c>
      <c r="B855" s="14" t="s">
        <v>4806</v>
      </c>
      <c r="C855" s="14" t="s">
        <v>4806</v>
      </c>
      <c r="D855" s="328">
        <v>45869</v>
      </c>
      <c r="E855" s="16" t="s">
        <v>3759</v>
      </c>
      <c r="F855" s="14" t="s">
        <v>5721</v>
      </c>
      <c r="G855" s="14"/>
      <c r="H855" s="14" t="s">
        <v>4807</v>
      </c>
      <c r="I855" s="15">
        <v>10.6</v>
      </c>
      <c r="J855" s="77"/>
      <c r="K855" s="92"/>
    </row>
    <row r="856" spans="1:11" ht="22.5" x14ac:dyDescent="0.2">
      <c r="A856" s="14" t="s">
        <v>2996</v>
      </c>
      <c r="B856" s="14" t="s">
        <v>4806</v>
      </c>
      <c r="C856" s="14" t="s">
        <v>4806</v>
      </c>
      <c r="D856" s="328">
        <v>45869</v>
      </c>
      <c r="E856" s="16" t="s">
        <v>3759</v>
      </c>
      <c r="F856" s="14" t="s">
        <v>5722</v>
      </c>
      <c r="G856" s="14"/>
      <c r="H856" s="14" t="s">
        <v>4807</v>
      </c>
      <c r="I856" s="15">
        <v>20</v>
      </c>
      <c r="J856" s="77"/>
      <c r="K856" s="92"/>
    </row>
    <row r="857" spans="1:11" ht="22.5" x14ac:dyDescent="0.2">
      <c r="A857" s="14" t="s">
        <v>3686</v>
      </c>
      <c r="B857" s="14" t="s">
        <v>4808</v>
      </c>
      <c r="C857" s="14" t="s">
        <v>4808</v>
      </c>
      <c r="D857" s="328">
        <v>45869</v>
      </c>
      <c r="E857" s="16" t="s">
        <v>3759</v>
      </c>
      <c r="F857" s="14" t="s">
        <v>5724</v>
      </c>
      <c r="G857" s="14" t="s">
        <v>4798</v>
      </c>
      <c r="H857" s="14" t="s">
        <v>4799</v>
      </c>
      <c r="I857" s="15">
        <v>609.9</v>
      </c>
      <c r="J857" s="77"/>
      <c r="K857" s="92"/>
    </row>
    <row r="858" spans="1:11" ht="12.75" x14ac:dyDescent="0.2">
      <c r="A858" s="14" t="s">
        <v>3686</v>
      </c>
      <c r="B858" s="14" t="s">
        <v>4808</v>
      </c>
      <c r="C858" s="14" t="s">
        <v>4808</v>
      </c>
      <c r="D858" s="328">
        <v>45869</v>
      </c>
      <c r="E858" s="16" t="s">
        <v>3759</v>
      </c>
      <c r="F858" s="14" t="s">
        <v>5723</v>
      </c>
      <c r="G858" s="14" t="s">
        <v>4798</v>
      </c>
      <c r="H858" s="14" t="s">
        <v>4799</v>
      </c>
      <c r="I858" s="15">
        <v>500</v>
      </c>
      <c r="J858" s="77"/>
      <c r="K858" s="92"/>
    </row>
    <row r="859" spans="1:11" ht="12.75" x14ac:dyDescent="0.2">
      <c r="A859" s="14" t="s">
        <v>3686</v>
      </c>
      <c r="B859" s="14" t="s">
        <v>4808</v>
      </c>
      <c r="C859" s="14" t="s">
        <v>4808</v>
      </c>
      <c r="D859" s="328">
        <v>45869</v>
      </c>
      <c r="E859" s="16" t="s">
        <v>3759</v>
      </c>
      <c r="F859" s="14" t="s">
        <v>5725</v>
      </c>
      <c r="G859" s="14" t="s">
        <v>4798</v>
      </c>
      <c r="H859" s="14" t="s">
        <v>4799</v>
      </c>
      <c r="I859" s="15">
        <v>95</v>
      </c>
      <c r="J859" s="77"/>
      <c r="K859" s="92"/>
    </row>
    <row r="860" spans="1:11" ht="22.5" x14ac:dyDescent="0.2">
      <c r="A860" s="14" t="s">
        <v>3686</v>
      </c>
      <c r="B860" s="14" t="s">
        <v>4808</v>
      </c>
      <c r="C860" s="14" t="s">
        <v>4808</v>
      </c>
      <c r="D860" s="328">
        <v>45869</v>
      </c>
      <c r="E860" s="16" t="s">
        <v>3759</v>
      </c>
      <c r="F860" s="14" t="s">
        <v>5726</v>
      </c>
      <c r="G860" s="14" t="s">
        <v>4798</v>
      </c>
      <c r="H860" s="14" t="s">
        <v>4799</v>
      </c>
      <c r="I860" s="15">
        <v>1190</v>
      </c>
      <c r="J860" s="77"/>
      <c r="K860" s="92"/>
    </row>
    <row r="861" spans="1:11" ht="12.75" x14ac:dyDescent="0.2">
      <c r="A861" s="14" t="s">
        <v>3686</v>
      </c>
      <c r="B861" s="14" t="s">
        <v>4808</v>
      </c>
      <c r="C861" s="14" t="s">
        <v>4808</v>
      </c>
      <c r="D861" s="328">
        <v>45869</v>
      </c>
      <c r="E861" s="16" t="s">
        <v>3759</v>
      </c>
      <c r="F861" s="14" t="s">
        <v>5727</v>
      </c>
      <c r="G861" s="14" t="s">
        <v>4798</v>
      </c>
      <c r="H861" s="14" t="s">
        <v>4799</v>
      </c>
      <c r="I861" s="15">
        <v>420</v>
      </c>
      <c r="J861" s="77"/>
      <c r="K861" s="92"/>
    </row>
    <row r="862" spans="1:11" ht="12.75" x14ac:dyDescent="0.2">
      <c r="A862" s="14" t="s">
        <v>3686</v>
      </c>
      <c r="B862" s="14" t="s">
        <v>4808</v>
      </c>
      <c r="C862" s="14" t="s">
        <v>4808</v>
      </c>
      <c r="D862" s="328">
        <v>45869</v>
      </c>
      <c r="E862" s="16" t="s">
        <v>3759</v>
      </c>
      <c r="F862" s="14" t="s">
        <v>5728</v>
      </c>
      <c r="G862" s="14" t="s">
        <v>4798</v>
      </c>
      <c r="H862" s="14" t="s">
        <v>4799</v>
      </c>
      <c r="I862" s="15">
        <v>300</v>
      </c>
      <c r="J862" s="77"/>
      <c r="K862" s="92"/>
    </row>
    <row r="863" spans="1:11" ht="33.75" x14ac:dyDescent="0.2">
      <c r="A863" s="14" t="s">
        <v>3686</v>
      </c>
      <c r="B863" s="14" t="s">
        <v>4809</v>
      </c>
      <c r="C863" s="14" t="s">
        <v>4809</v>
      </c>
      <c r="D863" s="328">
        <v>45869</v>
      </c>
      <c r="E863" s="16" t="s">
        <v>3759</v>
      </c>
      <c r="F863" s="14" t="s">
        <v>5729</v>
      </c>
      <c r="G863" s="14" t="s">
        <v>4798</v>
      </c>
      <c r="H863" s="14" t="s">
        <v>4799</v>
      </c>
      <c r="I863" s="15">
        <v>16.97</v>
      </c>
      <c r="J863" s="77"/>
      <c r="K863" s="92"/>
    </row>
    <row r="864" spans="1:11" ht="33.75" x14ac:dyDescent="0.2">
      <c r="A864" s="14" t="s">
        <v>3686</v>
      </c>
      <c r="B864" s="14" t="s">
        <v>4809</v>
      </c>
      <c r="C864" s="14" t="s">
        <v>4809</v>
      </c>
      <c r="D864" s="328">
        <v>45869</v>
      </c>
      <c r="E864" s="16" t="s">
        <v>3759</v>
      </c>
      <c r="F864" s="14" t="s">
        <v>5730</v>
      </c>
      <c r="G864" s="14" t="s">
        <v>4798</v>
      </c>
      <c r="H864" s="14" t="s">
        <v>4799</v>
      </c>
      <c r="I864" s="15">
        <v>187.8</v>
      </c>
      <c r="J864" s="77"/>
      <c r="K864" s="92"/>
    </row>
    <row r="865" spans="1:11" ht="12.75" x14ac:dyDescent="0.2">
      <c r="A865" s="14" t="s">
        <v>3765</v>
      </c>
      <c r="B865" s="14" t="s">
        <v>4810</v>
      </c>
      <c r="C865" s="14" t="s">
        <v>4810</v>
      </c>
      <c r="D865" s="328">
        <v>45869</v>
      </c>
      <c r="E865" s="16" t="s">
        <v>3759</v>
      </c>
      <c r="F865" s="14" t="s">
        <v>5731</v>
      </c>
      <c r="G865" s="14"/>
      <c r="H865" s="14" t="s">
        <v>4795</v>
      </c>
      <c r="I865" s="15">
        <v>79.849999999999994</v>
      </c>
      <c r="J865" s="77"/>
      <c r="K865" s="92"/>
    </row>
    <row r="866" spans="1:11" ht="12.75" x14ac:dyDescent="0.2">
      <c r="A866" s="14" t="s">
        <v>3765</v>
      </c>
      <c r="B866" s="14" t="s">
        <v>4810</v>
      </c>
      <c r="C866" s="14" t="s">
        <v>4810</v>
      </c>
      <c r="D866" s="328">
        <v>45869</v>
      </c>
      <c r="E866" s="16" t="s">
        <v>3759</v>
      </c>
      <c r="F866" s="14" t="s">
        <v>5732</v>
      </c>
      <c r="G866" s="14"/>
      <c r="H866" s="14" t="s">
        <v>4795</v>
      </c>
      <c r="I866" s="15">
        <v>525</v>
      </c>
      <c r="J866" s="77"/>
      <c r="K866" s="92"/>
    </row>
    <row r="867" spans="1:11" ht="12.75" x14ac:dyDescent="0.2">
      <c r="A867" s="14" t="s">
        <v>3765</v>
      </c>
      <c r="B867" s="14" t="s">
        <v>4810</v>
      </c>
      <c r="C867" s="14" t="s">
        <v>4810</v>
      </c>
      <c r="D867" s="328">
        <v>45869</v>
      </c>
      <c r="E867" s="16" t="s">
        <v>3759</v>
      </c>
      <c r="F867" s="14" t="s">
        <v>5733</v>
      </c>
      <c r="G867" s="14"/>
      <c r="H867" s="14" t="s">
        <v>4795</v>
      </c>
      <c r="I867" s="15">
        <v>288</v>
      </c>
      <c r="J867" s="77"/>
      <c r="K867" s="92"/>
    </row>
    <row r="868" spans="1:11" ht="12.75" x14ac:dyDescent="0.2">
      <c r="A868" s="14" t="s">
        <v>3765</v>
      </c>
      <c r="B868" s="14" t="s">
        <v>4810</v>
      </c>
      <c r="C868" s="14" t="s">
        <v>4810</v>
      </c>
      <c r="D868" s="328">
        <v>45869</v>
      </c>
      <c r="E868" s="16" t="s">
        <v>3759</v>
      </c>
      <c r="F868" s="14" t="s">
        <v>5734</v>
      </c>
      <c r="G868" s="14"/>
      <c r="H868" s="14" t="s">
        <v>4795</v>
      </c>
      <c r="I868" s="15">
        <v>200</v>
      </c>
      <c r="J868" s="77"/>
      <c r="K868" s="92"/>
    </row>
    <row r="869" spans="1:11" ht="12.75" x14ac:dyDescent="0.2">
      <c r="A869" s="14" t="s">
        <v>3765</v>
      </c>
      <c r="B869" s="14" t="s">
        <v>4810</v>
      </c>
      <c r="C869" s="14" t="s">
        <v>4810</v>
      </c>
      <c r="D869" s="328">
        <v>45869</v>
      </c>
      <c r="E869" s="16" t="s">
        <v>3759</v>
      </c>
      <c r="F869" s="14" t="s">
        <v>5735</v>
      </c>
      <c r="G869" s="14"/>
      <c r="H869" s="14" t="s">
        <v>4795</v>
      </c>
      <c r="I869" s="15">
        <v>47.9</v>
      </c>
      <c r="J869" s="77"/>
      <c r="K869" s="92"/>
    </row>
    <row r="870" spans="1:11" ht="22.5" x14ac:dyDescent="0.2">
      <c r="A870" s="14" t="s">
        <v>3765</v>
      </c>
      <c r="B870" s="14" t="s">
        <v>4810</v>
      </c>
      <c r="C870" s="14" t="s">
        <v>4810</v>
      </c>
      <c r="D870" s="328">
        <v>45869</v>
      </c>
      <c r="E870" s="16" t="s">
        <v>3759</v>
      </c>
      <c r="F870" s="14" t="s">
        <v>5736</v>
      </c>
      <c r="G870" s="14"/>
      <c r="H870" s="14" t="s">
        <v>4795</v>
      </c>
      <c r="I870" s="15">
        <v>620.4</v>
      </c>
      <c r="J870" s="77"/>
      <c r="K870" s="92"/>
    </row>
    <row r="871" spans="1:11" ht="22.5" x14ac:dyDescent="0.2">
      <c r="A871" s="14" t="s">
        <v>2996</v>
      </c>
      <c r="B871" s="14" t="s">
        <v>4811</v>
      </c>
      <c r="C871" s="14" t="s">
        <v>4811</v>
      </c>
      <c r="D871" s="328">
        <v>45869</v>
      </c>
      <c r="E871" s="16" t="s">
        <v>3785</v>
      </c>
      <c r="F871" s="14" t="s">
        <v>4687</v>
      </c>
      <c r="G871" s="14" t="s">
        <v>4688</v>
      </c>
      <c r="H871" s="14" t="s">
        <v>4602</v>
      </c>
      <c r="I871" s="15">
        <v>53</v>
      </c>
      <c r="J871" s="77"/>
      <c r="K871" s="92"/>
    </row>
    <row r="872" spans="1:11" ht="12.75" x14ac:dyDescent="0.2">
      <c r="A872" s="14" t="s">
        <v>3874</v>
      </c>
      <c r="B872" s="14" t="s">
        <v>4812</v>
      </c>
      <c r="C872" s="14" t="s">
        <v>4812</v>
      </c>
      <c r="D872" s="328">
        <v>45869</v>
      </c>
      <c r="E872" s="16" t="s">
        <v>3785</v>
      </c>
      <c r="F872" s="14" t="s">
        <v>5737</v>
      </c>
      <c r="G872" s="14" t="s">
        <v>4775</v>
      </c>
      <c r="H872" s="14" t="s">
        <v>4776</v>
      </c>
      <c r="I872" s="15">
        <v>594</v>
      </c>
      <c r="J872" s="77"/>
      <c r="K872" s="92"/>
    </row>
    <row r="873" spans="1:11" ht="12.75" x14ac:dyDescent="0.2">
      <c r="A873" s="14" t="s">
        <v>3874</v>
      </c>
      <c r="B873" s="14" t="s">
        <v>4812</v>
      </c>
      <c r="C873" s="14" t="s">
        <v>4812</v>
      </c>
      <c r="D873" s="328">
        <v>45869</v>
      </c>
      <c r="E873" s="16" t="s">
        <v>3785</v>
      </c>
      <c r="F873" s="14" t="s">
        <v>5738</v>
      </c>
      <c r="G873" s="14" t="s">
        <v>4775</v>
      </c>
      <c r="H873" s="14" t="s">
        <v>4776</v>
      </c>
      <c r="I873" s="15">
        <v>71.599999999999994</v>
      </c>
      <c r="J873" s="77"/>
      <c r="K873" s="92"/>
    </row>
    <row r="874" spans="1:11" ht="12.75" x14ac:dyDescent="0.2">
      <c r="A874" s="14" t="s">
        <v>3874</v>
      </c>
      <c r="B874" s="14" t="s">
        <v>4812</v>
      </c>
      <c r="C874" s="14" t="s">
        <v>4812</v>
      </c>
      <c r="D874" s="328">
        <v>45869</v>
      </c>
      <c r="E874" s="16" t="s">
        <v>3785</v>
      </c>
      <c r="F874" s="14" t="s">
        <v>5739</v>
      </c>
      <c r="G874" s="14" t="s">
        <v>4775</v>
      </c>
      <c r="H874" s="14" t="s">
        <v>4776</v>
      </c>
      <c r="I874" s="15">
        <v>315</v>
      </c>
      <c r="J874" s="77"/>
      <c r="K874" s="92"/>
    </row>
    <row r="875" spans="1:11" ht="12.75" x14ac:dyDescent="0.2">
      <c r="A875" s="14" t="s">
        <v>3694</v>
      </c>
      <c r="B875" s="14" t="s">
        <v>4813</v>
      </c>
      <c r="C875" s="14" t="s">
        <v>4813</v>
      </c>
      <c r="D875" s="328">
        <v>45899</v>
      </c>
      <c r="E875" s="16" t="s">
        <v>3815</v>
      </c>
      <c r="F875" s="14" t="s">
        <v>5740</v>
      </c>
      <c r="G875" s="14"/>
      <c r="H875" s="14" t="s">
        <v>4791</v>
      </c>
      <c r="I875" s="15">
        <v>1750</v>
      </c>
      <c r="J875" s="77"/>
      <c r="K875" s="92"/>
    </row>
    <row r="876" spans="1:11" ht="22.5" x14ac:dyDescent="0.2">
      <c r="A876" s="14" t="s">
        <v>2996</v>
      </c>
      <c r="B876" s="14" t="s">
        <v>4814</v>
      </c>
      <c r="C876" s="14" t="s">
        <v>4814</v>
      </c>
      <c r="D876" s="328">
        <v>45899</v>
      </c>
      <c r="E876" s="16" t="s">
        <v>4815</v>
      </c>
      <c r="F876" s="14" t="s">
        <v>5741</v>
      </c>
      <c r="G876" s="14" t="s">
        <v>4816</v>
      </c>
      <c r="H876" s="14" t="s">
        <v>4817</v>
      </c>
      <c r="I876" s="15">
        <v>12</v>
      </c>
      <c r="J876" s="77"/>
      <c r="K876" s="92"/>
    </row>
    <row r="877" spans="1:11" ht="22.5" x14ac:dyDescent="0.2">
      <c r="A877" s="14" t="s">
        <v>2996</v>
      </c>
      <c r="B877" s="14" t="s">
        <v>4814</v>
      </c>
      <c r="C877" s="14" t="s">
        <v>4814</v>
      </c>
      <c r="D877" s="328">
        <v>45899</v>
      </c>
      <c r="E877" s="16" t="s">
        <v>4815</v>
      </c>
      <c r="F877" s="14" t="s">
        <v>5742</v>
      </c>
      <c r="G877" s="14" t="s">
        <v>4816</v>
      </c>
      <c r="H877" s="14" t="s">
        <v>4817</v>
      </c>
      <c r="I877" s="15">
        <v>24.02</v>
      </c>
      <c r="J877" s="77"/>
      <c r="K877" s="92"/>
    </row>
    <row r="878" spans="1:11" ht="22.5" x14ac:dyDescent="0.2">
      <c r="A878" s="14" t="s">
        <v>5045</v>
      </c>
      <c r="B878" s="14" t="s">
        <v>4814</v>
      </c>
      <c r="C878" s="14" t="s">
        <v>4814</v>
      </c>
      <c r="D878" s="328">
        <v>45899</v>
      </c>
      <c r="E878" s="16" t="s">
        <v>4815</v>
      </c>
      <c r="F878" s="14" t="s">
        <v>5742</v>
      </c>
      <c r="G878" s="14" t="s">
        <v>4816</v>
      </c>
      <c r="H878" s="14" t="s">
        <v>4817</v>
      </c>
      <c r="I878" s="15">
        <v>105</v>
      </c>
      <c r="J878" s="77"/>
      <c r="K878" s="92"/>
    </row>
    <row r="879" spans="1:11" ht="22.5" x14ac:dyDescent="0.2">
      <c r="A879" s="14" t="s">
        <v>2996</v>
      </c>
      <c r="B879" s="14" t="s">
        <v>4818</v>
      </c>
      <c r="C879" s="14" t="s">
        <v>4818</v>
      </c>
      <c r="D879" s="328">
        <v>45899</v>
      </c>
      <c r="E879" s="16" t="s">
        <v>3856</v>
      </c>
      <c r="F879" s="14" t="s">
        <v>5743</v>
      </c>
      <c r="G879" s="14"/>
      <c r="H879" s="14" t="s">
        <v>4691</v>
      </c>
      <c r="I879" s="15">
        <v>324.89999999999998</v>
      </c>
      <c r="J879" s="77"/>
      <c r="K879" s="92"/>
    </row>
    <row r="880" spans="1:11" ht="22.5" x14ac:dyDescent="0.2">
      <c r="A880" s="14" t="s">
        <v>2996</v>
      </c>
      <c r="B880" s="14" t="s">
        <v>4819</v>
      </c>
      <c r="C880" s="14" t="s">
        <v>4819</v>
      </c>
      <c r="D880" s="328">
        <v>45899</v>
      </c>
      <c r="E880" s="16" t="s">
        <v>3856</v>
      </c>
      <c r="F880" s="14" t="s">
        <v>5744</v>
      </c>
      <c r="G880" s="14"/>
      <c r="H880" s="14" t="s">
        <v>4820</v>
      </c>
      <c r="I880" s="15">
        <v>1281.3</v>
      </c>
      <c r="J880" s="77"/>
      <c r="K880" s="92"/>
    </row>
    <row r="881" spans="1:11" ht="33.75" x14ac:dyDescent="0.2">
      <c r="A881" s="14" t="s">
        <v>2996</v>
      </c>
      <c r="B881" s="14" t="s">
        <v>4821</v>
      </c>
      <c r="C881" s="14" t="s">
        <v>4821</v>
      </c>
      <c r="D881" s="328">
        <v>45899</v>
      </c>
      <c r="E881" s="16" t="s">
        <v>3856</v>
      </c>
      <c r="F881" s="14" t="s">
        <v>5745</v>
      </c>
      <c r="G881" s="14"/>
      <c r="H881" s="14" t="s">
        <v>4772</v>
      </c>
      <c r="I881" s="15">
        <v>576</v>
      </c>
      <c r="J881" s="77"/>
      <c r="K881" s="92"/>
    </row>
    <row r="882" spans="1:11" ht="22.5" x14ac:dyDescent="0.2">
      <c r="A882" s="14" t="s">
        <v>2996</v>
      </c>
      <c r="B882" s="14" t="s">
        <v>4822</v>
      </c>
      <c r="C882" s="14" t="s">
        <v>4822</v>
      </c>
      <c r="D882" s="328">
        <v>45899</v>
      </c>
      <c r="E882" s="16" t="s">
        <v>3856</v>
      </c>
      <c r="F882" s="14" t="s">
        <v>5746</v>
      </c>
      <c r="G882" s="14"/>
      <c r="H882" s="14" t="s">
        <v>4823</v>
      </c>
      <c r="I882" s="15">
        <v>368.4</v>
      </c>
      <c r="J882" s="77"/>
      <c r="K882" s="92"/>
    </row>
    <row r="883" spans="1:11" ht="33.75" x14ac:dyDescent="0.2">
      <c r="A883" s="14" t="s">
        <v>2996</v>
      </c>
      <c r="B883" s="14" t="s">
        <v>4824</v>
      </c>
      <c r="C883" s="14" t="s">
        <v>4824</v>
      </c>
      <c r="D883" s="328">
        <v>45899</v>
      </c>
      <c r="E883" s="16" t="s">
        <v>3856</v>
      </c>
      <c r="F883" s="14" t="s">
        <v>5749</v>
      </c>
      <c r="G883" s="14"/>
      <c r="H883" s="14" t="s">
        <v>4823</v>
      </c>
      <c r="I883" s="15">
        <v>159</v>
      </c>
      <c r="J883" s="77"/>
      <c r="K883" s="92"/>
    </row>
    <row r="884" spans="1:11" ht="22.5" x14ac:dyDescent="0.2">
      <c r="A884" s="14" t="s">
        <v>2996</v>
      </c>
      <c r="B884" s="14" t="s">
        <v>4824</v>
      </c>
      <c r="C884" s="14" t="s">
        <v>4824</v>
      </c>
      <c r="D884" s="328">
        <v>45899</v>
      </c>
      <c r="E884" s="16" t="s">
        <v>3856</v>
      </c>
      <c r="F884" s="14" t="s">
        <v>5747</v>
      </c>
      <c r="G884" s="14"/>
      <c r="H884" s="14" t="s">
        <v>4823</v>
      </c>
      <c r="I884" s="15">
        <v>147.26</v>
      </c>
      <c r="J884" s="77"/>
      <c r="K884" s="92"/>
    </row>
    <row r="885" spans="1:11" ht="33.75" x14ac:dyDescent="0.2">
      <c r="A885" s="14" t="s">
        <v>2996</v>
      </c>
      <c r="B885" s="14" t="s">
        <v>4824</v>
      </c>
      <c r="C885" s="14" t="s">
        <v>4824</v>
      </c>
      <c r="D885" s="328">
        <v>45899</v>
      </c>
      <c r="E885" s="16" t="s">
        <v>3856</v>
      </c>
      <c r="F885" s="14" t="s">
        <v>5748</v>
      </c>
      <c r="G885" s="14"/>
      <c r="H885" s="14" t="s">
        <v>4823</v>
      </c>
      <c r="I885" s="15">
        <v>216.05</v>
      </c>
      <c r="J885" s="77"/>
      <c r="K885" s="92"/>
    </row>
    <row r="886" spans="1:11" ht="22.5" x14ac:dyDescent="0.2">
      <c r="A886" s="14" t="s">
        <v>2996</v>
      </c>
      <c r="B886" s="14" t="s">
        <v>4824</v>
      </c>
      <c r="C886" s="14" t="s">
        <v>4824</v>
      </c>
      <c r="D886" s="328">
        <v>45899</v>
      </c>
      <c r="E886" s="16" t="s">
        <v>3856</v>
      </c>
      <c r="F886" s="14" t="s">
        <v>5750</v>
      </c>
      <c r="G886" s="14"/>
      <c r="H886" s="14" t="s">
        <v>4823</v>
      </c>
      <c r="I886" s="15">
        <v>40</v>
      </c>
      <c r="J886" s="77"/>
      <c r="K886" s="92"/>
    </row>
    <row r="887" spans="1:11" ht="22.5" x14ac:dyDescent="0.2">
      <c r="A887" s="14" t="s">
        <v>2996</v>
      </c>
      <c r="B887" s="14" t="s">
        <v>4825</v>
      </c>
      <c r="C887" s="14" t="s">
        <v>4825</v>
      </c>
      <c r="D887" s="328">
        <v>45899</v>
      </c>
      <c r="E887" s="16" t="s">
        <v>3856</v>
      </c>
      <c r="F887" s="14" t="s">
        <v>4827</v>
      </c>
      <c r="G887" s="14"/>
      <c r="H887" s="14" t="s">
        <v>4696</v>
      </c>
      <c r="I887" s="15">
        <v>5.9</v>
      </c>
      <c r="J887" s="77"/>
      <c r="K887" s="92"/>
    </row>
    <row r="888" spans="1:11" ht="22.5" x14ac:dyDescent="0.2">
      <c r="A888" s="14" t="s">
        <v>2996</v>
      </c>
      <c r="B888" s="14" t="s">
        <v>4825</v>
      </c>
      <c r="C888" s="14" t="s">
        <v>4825</v>
      </c>
      <c r="D888" s="328">
        <v>45899</v>
      </c>
      <c r="E888" s="16" t="s">
        <v>3856</v>
      </c>
      <c r="F888" s="14" t="s">
        <v>4826</v>
      </c>
      <c r="G888" s="14"/>
      <c r="H888" s="14" t="s">
        <v>4696</v>
      </c>
      <c r="I888" s="15">
        <v>384.21</v>
      </c>
      <c r="J888" s="77"/>
      <c r="K888" s="92"/>
    </row>
    <row r="889" spans="1:11" ht="22.5" x14ac:dyDescent="0.2">
      <c r="A889" s="14" t="s">
        <v>2996</v>
      </c>
      <c r="B889" s="14" t="s">
        <v>4828</v>
      </c>
      <c r="C889" s="14" t="s">
        <v>4828</v>
      </c>
      <c r="D889" s="328">
        <v>45899</v>
      </c>
      <c r="E889" s="16" t="s">
        <v>4829</v>
      </c>
      <c r="F889" s="14" t="s">
        <v>5751</v>
      </c>
      <c r="G889" s="14" t="s">
        <v>3034</v>
      </c>
      <c r="H889" s="14" t="s">
        <v>3035</v>
      </c>
      <c r="I889" s="15">
        <v>171.33</v>
      </c>
      <c r="J889" s="77"/>
      <c r="K889" s="92"/>
    </row>
    <row r="890" spans="1:11" ht="33.75" x14ac:dyDescent="0.2">
      <c r="A890" s="14" t="s">
        <v>2996</v>
      </c>
      <c r="B890" s="14" t="s">
        <v>4828</v>
      </c>
      <c r="C890" s="14" t="s">
        <v>4828</v>
      </c>
      <c r="D890" s="328">
        <v>45899</v>
      </c>
      <c r="E890" s="16" t="s">
        <v>4829</v>
      </c>
      <c r="F890" s="14" t="s">
        <v>5752</v>
      </c>
      <c r="G890" s="14" t="s">
        <v>3034</v>
      </c>
      <c r="H890" s="14" t="s">
        <v>3035</v>
      </c>
      <c r="I890" s="15">
        <v>130.93</v>
      </c>
      <c r="J890" s="77"/>
      <c r="K890" s="92"/>
    </row>
    <row r="891" spans="1:11" ht="22.5" x14ac:dyDescent="0.2">
      <c r="A891" s="14" t="s">
        <v>3765</v>
      </c>
      <c r="B891" s="14" t="s">
        <v>4830</v>
      </c>
      <c r="C891" s="14" t="s">
        <v>4830</v>
      </c>
      <c r="D891" s="328">
        <v>45899</v>
      </c>
      <c r="E891" s="16" t="s">
        <v>3856</v>
      </c>
      <c r="F891" s="14" t="s">
        <v>5753</v>
      </c>
      <c r="G891" s="14"/>
      <c r="H891" s="14" t="s">
        <v>4795</v>
      </c>
      <c r="I891" s="15">
        <v>61.3</v>
      </c>
      <c r="J891" s="77"/>
      <c r="K891" s="92"/>
    </row>
    <row r="892" spans="1:11" ht="33.75" x14ac:dyDescent="0.2">
      <c r="A892" s="14" t="s">
        <v>3765</v>
      </c>
      <c r="B892" s="14" t="s">
        <v>4830</v>
      </c>
      <c r="C892" s="14" t="s">
        <v>4830</v>
      </c>
      <c r="D892" s="328">
        <v>45899</v>
      </c>
      <c r="E892" s="16" t="s">
        <v>3856</v>
      </c>
      <c r="F892" s="14" t="s">
        <v>5754</v>
      </c>
      <c r="G892" s="14"/>
      <c r="H892" s="14" t="s">
        <v>4795</v>
      </c>
      <c r="I892" s="15">
        <v>121.22</v>
      </c>
      <c r="J892" s="77"/>
      <c r="K892" s="92"/>
    </row>
    <row r="893" spans="1:11" ht="33.75" x14ac:dyDescent="0.2">
      <c r="A893" s="14" t="s">
        <v>3765</v>
      </c>
      <c r="B893" s="14" t="s">
        <v>4830</v>
      </c>
      <c r="C893" s="14" t="s">
        <v>4830</v>
      </c>
      <c r="D893" s="328">
        <v>45899</v>
      </c>
      <c r="E893" s="16" t="s">
        <v>3856</v>
      </c>
      <c r="F893" s="14" t="s">
        <v>5755</v>
      </c>
      <c r="G893" s="14"/>
      <c r="H893" s="14" t="s">
        <v>4795</v>
      </c>
      <c r="I893" s="15">
        <v>11.81</v>
      </c>
      <c r="J893" s="77"/>
      <c r="K893" s="92"/>
    </row>
    <row r="894" spans="1:11" ht="33.75" x14ac:dyDescent="0.2">
      <c r="A894" s="14" t="s">
        <v>3765</v>
      </c>
      <c r="B894" s="14" t="s">
        <v>4830</v>
      </c>
      <c r="C894" s="14" t="s">
        <v>4830</v>
      </c>
      <c r="D894" s="328">
        <v>45899</v>
      </c>
      <c r="E894" s="16" t="s">
        <v>3856</v>
      </c>
      <c r="F894" s="14" t="s">
        <v>5756</v>
      </c>
      <c r="G894" s="14"/>
      <c r="H894" s="14" t="s">
        <v>4795</v>
      </c>
      <c r="I894" s="15">
        <v>40</v>
      </c>
      <c r="J894" s="77"/>
      <c r="K894" s="92"/>
    </row>
    <row r="895" spans="1:11" ht="33.75" x14ac:dyDescent="0.2">
      <c r="A895" s="14" t="s">
        <v>3765</v>
      </c>
      <c r="B895" s="14" t="s">
        <v>4830</v>
      </c>
      <c r="C895" s="14" t="s">
        <v>4830</v>
      </c>
      <c r="D895" s="328">
        <v>45899</v>
      </c>
      <c r="E895" s="16" t="s">
        <v>3856</v>
      </c>
      <c r="F895" s="14" t="s">
        <v>5757</v>
      </c>
      <c r="G895" s="14"/>
      <c r="H895" s="14" t="s">
        <v>4795</v>
      </c>
      <c r="I895" s="15">
        <v>249</v>
      </c>
      <c r="J895" s="77"/>
      <c r="K895" s="92"/>
    </row>
    <row r="896" spans="1:11" ht="33.75" x14ac:dyDescent="0.2">
      <c r="A896" s="14" t="s">
        <v>3765</v>
      </c>
      <c r="B896" s="14" t="s">
        <v>4831</v>
      </c>
      <c r="C896" s="14" t="s">
        <v>4831</v>
      </c>
      <c r="D896" s="328">
        <v>45899</v>
      </c>
      <c r="E896" s="16" t="s">
        <v>3856</v>
      </c>
      <c r="F896" s="14" t="s">
        <v>5758</v>
      </c>
      <c r="G896" s="14"/>
      <c r="H896" s="14" t="s">
        <v>4795</v>
      </c>
      <c r="I896" s="15">
        <v>429</v>
      </c>
      <c r="J896" s="77"/>
      <c r="K896" s="92"/>
    </row>
    <row r="897" spans="1:11" ht="22.5" x14ac:dyDescent="0.2">
      <c r="A897" s="14" t="s">
        <v>3765</v>
      </c>
      <c r="B897" s="14" t="s">
        <v>4831</v>
      </c>
      <c r="C897" s="14" t="s">
        <v>4831</v>
      </c>
      <c r="D897" s="328">
        <v>45899</v>
      </c>
      <c r="E897" s="16" t="s">
        <v>3856</v>
      </c>
      <c r="F897" s="14" t="s">
        <v>5759</v>
      </c>
      <c r="G897" s="14"/>
      <c r="H897" s="14" t="s">
        <v>4795</v>
      </c>
      <c r="I897" s="15">
        <v>10</v>
      </c>
      <c r="J897" s="77"/>
      <c r="K897" s="92"/>
    </row>
    <row r="898" spans="1:11" ht="22.5" x14ac:dyDescent="0.2">
      <c r="A898" s="14" t="s">
        <v>3765</v>
      </c>
      <c r="B898" s="14" t="s">
        <v>4831</v>
      </c>
      <c r="C898" s="14" t="s">
        <v>4831</v>
      </c>
      <c r="D898" s="328">
        <v>45899</v>
      </c>
      <c r="E898" s="16" t="s">
        <v>3856</v>
      </c>
      <c r="F898" s="14" t="s">
        <v>5760</v>
      </c>
      <c r="G898" s="14"/>
      <c r="H898" s="14" t="s">
        <v>4795</v>
      </c>
      <c r="I898" s="15">
        <v>296.69</v>
      </c>
      <c r="J898" s="77"/>
      <c r="K898" s="92"/>
    </row>
    <row r="899" spans="1:11" ht="22.5" x14ac:dyDescent="0.2">
      <c r="A899" s="14" t="s">
        <v>3765</v>
      </c>
      <c r="B899" s="14" t="s">
        <v>4831</v>
      </c>
      <c r="C899" s="14" t="s">
        <v>4831</v>
      </c>
      <c r="D899" s="328">
        <v>45899</v>
      </c>
      <c r="E899" s="16" t="s">
        <v>3856</v>
      </c>
      <c r="F899" s="14" t="s">
        <v>5761</v>
      </c>
      <c r="G899" s="14"/>
      <c r="H899" s="14" t="s">
        <v>4795</v>
      </c>
      <c r="I899" s="15">
        <v>180</v>
      </c>
      <c r="J899" s="77"/>
      <c r="K899" s="92"/>
    </row>
    <row r="900" spans="1:11" ht="22.5" x14ac:dyDescent="0.2">
      <c r="A900" s="14" t="s">
        <v>2996</v>
      </c>
      <c r="B900" s="14" t="s">
        <v>4832</v>
      </c>
      <c r="C900" s="14" t="s">
        <v>4832</v>
      </c>
      <c r="D900" s="328">
        <v>45899</v>
      </c>
      <c r="E900" s="16" t="s">
        <v>3856</v>
      </c>
      <c r="F900" s="14" t="s">
        <v>5750</v>
      </c>
      <c r="G900" s="14"/>
      <c r="H900" s="14" t="s">
        <v>4823</v>
      </c>
      <c r="I900" s="15">
        <v>20</v>
      </c>
      <c r="J900" s="77"/>
      <c r="K900" s="92"/>
    </row>
    <row r="901" spans="1:11" ht="33.75" x14ac:dyDescent="0.2">
      <c r="A901" s="14" t="s">
        <v>2996</v>
      </c>
      <c r="B901" s="14" t="s">
        <v>4832</v>
      </c>
      <c r="C901" s="14" t="s">
        <v>4832</v>
      </c>
      <c r="D901" s="328">
        <v>45899</v>
      </c>
      <c r="E901" s="16" t="s">
        <v>3856</v>
      </c>
      <c r="F901" s="14" t="s">
        <v>5762</v>
      </c>
      <c r="G901" s="14"/>
      <c r="H901" s="14" t="s">
        <v>4823</v>
      </c>
      <c r="I901" s="15">
        <v>151.19999999999999</v>
      </c>
      <c r="J901" s="77"/>
      <c r="K901" s="92"/>
    </row>
    <row r="902" spans="1:11" ht="22.5" x14ac:dyDescent="0.2">
      <c r="A902" s="14" t="s">
        <v>3694</v>
      </c>
      <c r="B902" s="14" t="s">
        <v>4833</v>
      </c>
      <c r="C902" s="14" t="s">
        <v>4833</v>
      </c>
      <c r="D902" s="328">
        <v>45899</v>
      </c>
      <c r="E902" s="16" t="s">
        <v>3856</v>
      </c>
      <c r="F902" s="14" t="s">
        <v>5763</v>
      </c>
      <c r="G902" s="14"/>
      <c r="H902" s="14" t="s">
        <v>4791</v>
      </c>
      <c r="I902" s="15">
        <v>106.2</v>
      </c>
      <c r="J902" s="77"/>
      <c r="K902" s="92"/>
    </row>
    <row r="903" spans="1:11" ht="12.75" x14ac:dyDescent="0.2">
      <c r="A903" s="14" t="s">
        <v>3874</v>
      </c>
      <c r="B903" s="14" t="s">
        <v>4834</v>
      </c>
      <c r="C903" s="14" t="s">
        <v>4834</v>
      </c>
      <c r="D903" s="328">
        <v>45899</v>
      </c>
      <c r="E903" s="16" t="s">
        <v>3856</v>
      </c>
      <c r="F903" s="14" t="s">
        <v>5764</v>
      </c>
      <c r="G903" s="14" t="s">
        <v>4775</v>
      </c>
      <c r="H903" s="14" t="s">
        <v>4776</v>
      </c>
      <c r="I903" s="15">
        <v>1122.4000000000001</v>
      </c>
      <c r="J903" s="77"/>
      <c r="K903" s="92"/>
    </row>
    <row r="904" spans="1:11" ht="12.75" x14ac:dyDescent="0.2">
      <c r="A904" s="14" t="s">
        <v>3874</v>
      </c>
      <c r="B904" s="14" t="s">
        <v>4834</v>
      </c>
      <c r="C904" s="14" t="s">
        <v>4834</v>
      </c>
      <c r="D904" s="328">
        <v>45899</v>
      </c>
      <c r="E904" s="16" t="s">
        <v>3856</v>
      </c>
      <c r="F904" s="14" t="s">
        <v>5765</v>
      </c>
      <c r="G904" s="14" t="s">
        <v>4775</v>
      </c>
      <c r="H904" s="14" t="s">
        <v>4776</v>
      </c>
      <c r="I904" s="15">
        <v>594</v>
      </c>
      <c r="J904" s="77"/>
      <c r="K904" s="92"/>
    </row>
    <row r="905" spans="1:11" ht="12.75" x14ac:dyDescent="0.2">
      <c r="A905" s="14" t="s">
        <v>3874</v>
      </c>
      <c r="B905" s="14" t="s">
        <v>4834</v>
      </c>
      <c r="C905" s="14" t="s">
        <v>4834</v>
      </c>
      <c r="D905" s="328">
        <v>45899</v>
      </c>
      <c r="E905" s="16" t="s">
        <v>3856</v>
      </c>
      <c r="F905" s="14" t="s">
        <v>5766</v>
      </c>
      <c r="G905" s="14" t="s">
        <v>4775</v>
      </c>
      <c r="H905" s="14" t="s">
        <v>4776</v>
      </c>
      <c r="I905" s="15">
        <v>40</v>
      </c>
      <c r="J905" s="77"/>
      <c r="K905" s="92"/>
    </row>
    <row r="906" spans="1:11" ht="12.75" x14ac:dyDescent="0.2">
      <c r="A906" s="14" t="s">
        <v>3874</v>
      </c>
      <c r="B906" s="14" t="s">
        <v>4834</v>
      </c>
      <c r="C906" s="14" t="s">
        <v>4834</v>
      </c>
      <c r="D906" s="328">
        <v>45899</v>
      </c>
      <c r="E906" s="16" t="s">
        <v>3856</v>
      </c>
      <c r="F906" s="14" t="s">
        <v>5767</v>
      </c>
      <c r="G906" s="14" t="s">
        <v>4775</v>
      </c>
      <c r="H906" s="14" t="s">
        <v>4776</v>
      </c>
      <c r="I906" s="15">
        <v>151.5</v>
      </c>
      <c r="J906" s="77"/>
      <c r="K906" s="92"/>
    </row>
    <row r="907" spans="1:11" ht="12.75" x14ac:dyDescent="0.2">
      <c r="A907" s="14" t="s">
        <v>3874</v>
      </c>
      <c r="B907" s="14" t="s">
        <v>4834</v>
      </c>
      <c r="C907" s="14" t="s">
        <v>4834</v>
      </c>
      <c r="D907" s="328">
        <v>45899</v>
      </c>
      <c r="E907" s="16" t="s">
        <v>3856</v>
      </c>
      <c r="F907" s="14" t="s">
        <v>5768</v>
      </c>
      <c r="G907" s="14" t="s">
        <v>4775</v>
      </c>
      <c r="H907" s="14" t="s">
        <v>4776</v>
      </c>
      <c r="I907" s="15">
        <v>315</v>
      </c>
      <c r="J907" s="77"/>
      <c r="K907" s="92"/>
    </row>
    <row r="908" spans="1:11" ht="22.5" x14ac:dyDescent="0.2">
      <c r="A908" s="14" t="s">
        <v>3686</v>
      </c>
      <c r="B908" s="14" t="s">
        <v>4835</v>
      </c>
      <c r="C908" s="14" t="s">
        <v>4835</v>
      </c>
      <c r="D908" s="328">
        <v>45899</v>
      </c>
      <c r="E908" s="16" t="s">
        <v>3856</v>
      </c>
      <c r="F908" s="14" t="s">
        <v>5769</v>
      </c>
      <c r="G908" s="14" t="s">
        <v>4798</v>
      </c>
      <c r="H908" s="14" t="s">
        <v>4799</v>
      </c>
      <c r="I908" s="15">
        <v>242.4</v>
      </c>
      <c r="J908" s="77"/>
      <c r="K908" s="92"/>
    </row>
    <row r="909" spans="1:11" ht="22.5" x14ac:dyDescent="0.2">
      <c r="A909" s="14" t="s">
        <v>3686</v>
      </c>
      <c r="B909" s="14" t="s">
        <v>4835</v>
      </c>
      <c r="C909" s="14" t="s">
        <v>4835</v>
      </c>
      <c r="D909" s="328">
        <v>45899</v>
      </c>
      <c r="E909" s="16" t="s">
        <v>3856</v>
      </c>
      <c r="F909" s="14" t="s">
        <v>5770</v>
      </c>
      <c r="G909" s="14" t="s">
        <v>4798</v>
      </c>
      <c r="H909" s="14" t="s">
        <v>4799</v>
      </c>
      <c r="I909" s="15">
        <v>117.33</v>
      </c>
      <c r="J909" s="77"/>
      <c r="K909" s="92"/>
    </row>
    <row r="910" spans="1:11" ht="22.5" x14ac:dyDescent="0.2">
      <c r="A910" s="14" t="s">
        <v>3686</v>
      </c>
      <c r="B910" s="14" t="s">
        <v>4835</v>
      </c>
      <c r="C910" s="14" t="s">
        <v>4835</v>
      </c>
      <c r="D910" s="328">
        <v>45899</v>
      </c>
      <c r="E910" s="16" t="s">
        <v>3856</v>
      </c>
      <c r="F910" s="14" t="s">
        <v>5771</v>
      </c>
      <c r="G910" s="14" t="s">
        <v>4798</v>
      </c>
      <c r="H910" s="14" t="s">
        <v>4799</v>
      </c>
      <c r="I910" s="15">
        <v>30</v>
      </c>
      <c r="J910" s="77"/>
      <c r="K910" s="92"/>
    </row>
    <row r="911" spans="1:11" ht="22.5" x14ac:dyDescent="0.2">
      <c r="A911" s="14" t="s">
        <v>3686</v>
      </c>
      <c r="B911" s="14" t="s">
        <v>4835</v>
      </c>
      <c r="C911" s="14" t="s">
        <v>4835</v>
      </c>
      <c r="D911" s="328">
        <v>45899</v>
      </c>
      <c r="E911" s="16" t="s">
        <v>3856</v>
      </c>
      <c r="F911" s="14" t="s">
        <v>5772</v>
      </c>
      <c r="G911" s="14" t="s">
        <v>4798</v>
      </c>
      <c r="H911" s="14" t="s">
        <v>4799</v>
      </c>
      <c r="I911" s="15">
        <v>61.3</v>
      </c>
      <c r="J911" s="77"/>
      <c r="K911" s="92"/>
    </row>
    <row r="912" spans="1:11" ht="33.75" x14ac:dyDescent="0.2">
      <c r="A912" s="14" t="s">
        <v>3686</v>
      </c>
      <c r="B912" s="14" t="s">
        <v>4835</v>
      </c>
      <c r="C912" s="14" t="s">
        <v>4835</v>
      </c>
      <c r="D912" s="328">
        <v>45899</v>
      </c>
      <c r="E912" s="16" t="s">
        <v>3856</v>
      </c>
      <c r="F912" s="14" t="s">
        <v>5773</v>
      </c>
      <c r="G912" s="14" t="s">
        <v>4798</v>
      </c>
      <c r="H912" s="14" t="s">
        <v>4799</v>
      </c>
      <c r="I912" s="15">
        <v>22.23</v>
      </c>
      <c r="J912" s="77"/>
      <c r="K912" s="92"/>
    </row>
    <row r="913" spans="1:11" ht="22.5" x14ac:dyDescent="0.2">
      <c r="A913" s="14" t="s">
        <v>2996</v>
      </c>
      <c r="B913" s="14" t="s">
        <v>4836</v>
      </c>
      <c r="C913" s="14" t="s">
        <v>4836</v>
      </c>
      <c r="D913" s="328">
        <v>45899</v>
      </c>
      <c r="E913" s="16" t="s">
        <v>4829</v>
      </c>
      <c r="F913" s="14" t="s">
        <v>5774</v>
      </c>
      <c r="G913" s="14" t="s">
        <v>4178</v>
      </c>
      <c r="H913" s="14" t="s">
        <v>4179</v>
      </c>
      <c r="I913" s="15">
        <v>3180.78</v>
      </c>
      <c r="J913" s="77"/>
      <c r="K913" s="92"/>
    </row>
    <row r="914" spans="1:11" ht="22.5" x14ac:dyDescent="0.2">
      <c r="A914" s="14" t="s">
        <v>2996</v>
      </c>
      <c r="B914" s="14" t="s">
        <v>4836</v>
      </c>
      <c r="C914" s="14" t="s">
        <v>4836</v>
      </c>
      <c r="D914" s="328">
        <v>45899</v>
      </c>
      <c r="E914" s="16" t="s">
        <v>4829</v>
      </c>
      <c r="F914" s="14" t="s">
        <v>5775</v>
      </c>
      <c r="G914" s="14" t="s">
        <v>4178</v>
      </c>
      <c r="H914" s="14" t="s">
        <v>4179</v>
      </c>
      <c r="I914" s="15">
        <v>522.84</v>
      </c>
      <c r="J914" s="77"/>
      <c r="K914" s="92"/>
    </row>
    <row r="915" spans="1:11" ht="22.5" x14ac:dyDescent="0.2">
      <c r="A915" s="14" t="s">
        <v>2996</v>
      </c>
      <c r="B915" s="14" t="s">
        <v>4837</v>
      </c>
      <c r="C915" s="14" t="s">
        <v>4837</v>
      </c>
      <c r="D915" s="328">
        <v>45930</v>
      </c>
      <c r="E915" s="16" t="s">
        <v>3953</v>
      </c>
      <c r="F915" s="14" t="s">
        <v>5776</v>
      </c>
      <c r="G915" s="14"/>
      <c r="H915" s="14" t="s">
        <v>4838</v>
      </c>
      <c r="I915" s="15">
        <v>147</v>
      </c>
      <c r="J915" s="77"/>
      <c r="K915" s="92"/>
    </row>
    <row r="916" spans="1:11" ht="22.5" x14ac:dyDescent="0.2">
      <c r="A916" s="14" t="s">
        <v>2996</v>
      </c>
      <c r="B916" s="14" t="s">
        <v>4837</v>
      </c>
      <c r="C916" s="14" t="s">
        <v>4837</v>
      </c>
      <c r="D916" s="328">
        <v>45930</v>
      </c>
      <c r="E916" s="16" t="s">
        <v>3953</v>
      </c>
      <c r="F916" s="14" t="s">
        <v>5777</v>
      </c>
      <c r="G916" s="14"/>
      <c r="H916" s="14" t="s">
        <v>4838</v>
      </c>
      <c r="I916" s="15">
        <v>15.95</v>
      </c>
      <c r="J916" s="77"/>
      <c r="K916" s="92"/>
    </row>
    <row r="917" spans="1:11" ht="22.5" x14ac:dyDescent="0.2">
      <c r="A917" s="14" t="s">
        <v>2996</v>
      </c>
      <c r="B917" s="14" t="s">
        <v>4837</v>
      </c>
      <c r="C917" s="14" t="s">
        <v>4837</v>
      </c>
      <c r="D917" s="328">
        <v>45930</v>
      </c>
      <c r="E917" s="16" t="s">
        <v>3953</v>
      </c>
      <c r="F917" s="14" t="s">
        <v>5778</v>
      </c>
      <c r="G917" s="14"/>
      <c r="H917" s="14" t="s">
        <v>4838</v>
      </c>
      <c r="I917" s="15">
        <v>110.94</v>
      </c>
      <c r="J917" s="77"/>
      <c r="K917" s="92"/>
    </row>
    <row r="918" spans="1:11" ht="22.5" x14ac:dyDescent="0.2">
      <c r="A918" s="14" t="s">
        <v>2996</v>
      </c>
      <c r="B918" s="14" t="s">
        <v>4837</v>
      </c>
      <c r="C918" s="14" t="s">
        <v>4837</v>
      </c>
      <c r="D918" s="328">
        <v>45930</v>
      </c>
      <c r="E918" s="16" t="s">
        <v>3953</v>
      </c>
      <c r="F918" s="14" t="s">
        <v>5779</v>
      </c>
      <c r="G918" s="14"/>
      <c r="H918" s="14" t="s">
        <v>4838</v>
      </c>
      <c r="I918" s="15">
        <v>280</v>
      </c>
      <c r="J918" s="77"/>
      <c r="K918" s="92"/>
    </row>
    <row r="919" spans="1:11" ht="22.5" x14ac:dyDescent="0.2">
      <c r="A919" s="14" t="s">
        <v>2996</v>
      </c>
      <c r="B919" s="14" t="s">
        <v>4839</v>
      </c>
      <c r="C919" s="14" t="s">
        <v>4839</v>
      </c>
      <c r="D919" s="328">
        <v>45930</v>
      </c>
      <c r="E919" s="16" t="s">
        <v>3953</v>
      </c>
      <c r="F919" s="14" t="s">
        <v>5780</v>
      </c>
      <c r="G919" s="14"/>
      <c r="H919" s="14" t="s">
        <v>4692</v>
      </c>
      <c r="I919" s="15">
        <v>169.28</v>
      </c>
      <c r="J919" s="77"/>
      <c r="K919" s="92"/>
    </row>
    <row r="920" spans="1:11" ht="22.5" x14ac:dyDescent="0.2">
      <c r="A920" s="14" t="s">
        <v>2996</v>
      </c>
      <c r="B920" s="14" t="s">
        <v>4840</v>
      </c>
      <c r="C920" s="14" t="s">
        <v>4840</v>
      </c>
      <c r="D920" s="328">
        <v>45930</v>
      </c>
      <c r="E920" s="16" t="s">
        <v>3953</v>
      </c>
      <c r="F920" s="14" t="s">
        <v>5781</v>
      </c>
      <c r="G920" s="14"/>
      <c r="H920" s="14" t="s">
        <v>4705</v>
      </c>
      <c r="I920" s="15">
        <v>285</v>
      </c>
      <c r="J920" s="77"/>
      <c r="K920" s="92"/>
    </row>
    <row r="921" spans="1:11" ht="22.5" x14ac:dyDescent="0.2">
      <c r="A921" s="14" t="s">
        <v>2996</v>
      </c>
      <c r="B921" s="14" t="s">
        <v>4841</v>
      </c>
      <c r="C921" s="14" t="s">
        <v>4841</v>
      </c>
      <c r="D921" s="328">
        <v>45930</v>
      </c>
      <c r="E921" s="16" t="s">
        <v>3953</v>
      </c>
      <c r="F921" s="14" t="s">
        <v>5782</v>
      </c>
      <c r="G921" s="14"/>
      <c r="H921" s="14" t="s">
        <v>4838</v>
      </c>
      <c r="I921" s="15">
        <v>187</v>
      </c>
      <c r="J921" s="77"/>
      <c r="K921" s="92"/>
    </row>
    <row r="922" spans="1:11" ht="22.5" x14ac:dyDescent="0.2">
      <c r="A922" s="14" t="s">
        <v>2996</v>
      </c>
      <c r="B922" s="14" t="s">
        <v>4842</v>
      </c>
      <c r="C922" s="14" t="s">
        <v>4842</v>
      </c>
      <c r="D922" s="328">
        <v>45930</v>
      </c>
      <c r="E922" s="16" t="s">
        <v>3953</v>
      </c>
      <c r="F922" s="14" t="s">
        <v>5783</v>
      </c>
      <c r="G922" s="14"/>
      <c r="H922" s="14" t="s">
        <v>4838</v>
      </c>
      <c r="I922" s="15">
        <v>290</v>
      </c>
      <c r="J922" s="77"/>
      <c r="K922" s="92"/>
    </row>
    <row r="923" spans="1:11" ht="22.5" x14ac:dyDescent="0.2">
      <c r="A923" s="14" t="s">
        <v>2996</v>
      </c>
      <c r="B923" s="14" t="s">
        <v>4842</v>
      </c>
      <c r="C923" s="14" t="s">
        <v>4842</v>
      </c>
      <c r="D923" s="328">
        <v>45930</v>
      </c>
      <c r="E923" s="16" t="s">
        <v>3953</v>
      </c>
      <c r="F923" s="14" t="s">
        <v>5784</v>
      </c>
      <c r="G923" s="14"/>
      <c r="H923" s="14" t="s">
        <v>4838</v>
      </c>
      <c r="I923" s="15">
        <v>210</v>
      </c>
      <c r="J923" s="77"/>
      <c r="K923" s="92"/>
    </row>
    <row r="924" spans="1:11" ht="33.75" x14ac:dyDescent="0.2">
      <c r="A924" s="14" t="s">
        <v>2996</v>
      </c>
      <c r="B924" s="14" t="s">
        <v>4843</v>
      </c>
      <c r="C924" s="14" t="s">
        <v>4843</v>
      </c>
      <c r="D924" s="328">
        <v>45930</v>
      </c>
      <c r="E924" s="16" t="s">
        <v>3953</v>
      </c>
      <c r="F924" s="14" t="s">
        <v>5785</v>
      </c>
      <c r="G924" s="14"/>
      <c r="H924" s="14" t="s">
        <v>4838</v>
      </c>
      <c r="I924" s="15">
        <v>14.85</v>
      </c>
      <c r="J924" s="77"/>
      <c r="K924" s="92"/>
    </row>
    <row r="925" spans="1:11" ht="33.75" x14ac:dyDescent="0.2">
      <c r="A925" s="14" t="s">
        <v>2996</v>
      </c>
      <c r="B925" s="14" t="s">
        <v>4843</v>
      </c>
      <c r="C925" s="14" t="s">
        <v>4843</v>
      </c>
      <c r="D925" s="328">
        <v>45930</v>
      </c>
      <c r="E925" s="16" t="s">
        <v>3953</v>
      </c>
      <c r="F925" s="14" t="s">
        <v>5786</v>
      </c>
      <c r="G925" s="14"/>
      <c r="H925" s="14" t="s">
        <v>4838</v>
      </c>
      <c r="I925" s="15">
        <v>225</v>
      </c>
      <c r="J925" s="77"/>
      <c r="K925" s="92"/>
    </row>
    <row r="926" spans="1:11" ht="33.75" x14ac:dyDescent="0.2">
      <c r="A926" s="14" t="s">
        <v>2996</v>
      </c>
      <c r="B926" s="14" t="s">
        <v>4843</v>
      </c>
      <c r="C926" s="14" t="s">
        <v>4843</v>
      </c>
      <c r="D926" s="328">
        <v>45930</v>
      </c>
      <c r="E926" s="16" t="s">
        <v>3953</v>
      </c>
      <c r="F926" s="14" t="s">
        <v>5787</v>
      </c>
      <c r="G926" s="14"/>
      <c r="H926" s="14" t="s">
        <v>4838</v>
      </c>
      <c r="I926" s="15">
        <v>61.32</v>
      </c>
      <c r="J926" s="77"/>
      <c r="K926" s="92"/>
    </row>
    <row r="927" spans="1:11" ht="33.75" x14ac:dyDescent="0.2">
      <c r="A927" s="14" t="s">
        <v>2996</v>
      </c>
      <c r="B927" s="14" t="s">
        <v>4844</v>
      </c>
      <c r="C927" s="14" t="s">
        <v>4844</v>
      </c>
      <c r="D927" s="328">
        <v>45930</v>
      </c>
      <c r="E927" s="16" t="s">
        <v>3953</v>
      </c>
      <c r="F927" s="14" t="s">
        <v>5788</v>
      </c>
      <c r="G927" s="14"/>
      <c r="H927" s="14" t="s">
        <v>4838</v>
      </c>
      <c r="I927" s="15">
        <v>14.75</v>
      </c>
      <c r="J927" s="77"/>
      <c r="K927" s="92"/>
    </row>
    <row r="928" spans="1:11" ht="22.5" x14ac:dyDescent="0.2">
      <c r="A928" s="14" t="s">
        <v>2996</v>
      </c>
      <c r="B928" s="14" t="s">
        <v>4844</v>
      </c>
      <c r="C928" s="14" t="s">
        <v>4844</v>
      </c>
      <c r="D928" s="328">
        <v>45930</v>
      </c>
      <c r="E928" s="16" t="s">
        <v>3953</v>
      </c>
      <c r="F928" s="14" t="s">
        <v>5789</v>
      </c>
      <c r="G928" s="14"/>
      <c r="H928" s="14" t="s">
        <v>4838</v>
      </c>
      <c r="I928" s="15">
        <v>20</v>
      </c>
      <c r="J928" s="77"/>
      <c r="K928" s="92"/>
    </row>
    <row r="929" spans="1:11" ht="33.75" x14ac:dyDescent="0.2">
      <c r="A929" s="14" t="s">
        <v>2996</v>
      </c>
      <c r="B929" s="14" t="s">
        <v>4844</v>
      </c>
      <c r="C929" s="14" t="s">
        <v>4844</v>
      </c>
      <c r="D929" s="328">
        <v>45930</v>
      </c>
      <c r="E929" s="16" t="s">
        <v>3953</v>
      </c>
      <c r="F929" s="14" t="s">
        <v>5790</v>
      </c>
      <c r="G929" s="14"/>
      <c r="H929" s="14" t="s">
        <v>4838</v>
      </c>
      <c r="I929" s="15">
        <v>225</v>
      </c>
      <c r="J929" s="77"/>
      <c r="K929" s="92"/>
    </row>
    <row r="930" spans="1:11" ht="22.5" x14ac:dyDescent="0.2">
      <c r="A930" s="14" t="s">
        <v>2996</v>
      </c>
      <c r="B930" s="14" t="s">
        <v>4844</v>
      </c>
      <c r="C930" s="14" t="s">
        <v>4844</v>
      </c>
      <c r="D930" s="328">
        <v>45930</v>
      </c>
      <c r="E930" s="16" t="s">
        <v>3953</v>
      </c>
      <c r="F930" s="14" t="s">
        <v>5791</v>
      </c>
      <c r="G930" s="14"/>
      <c r="H930" s="14" t="s">
        <v>4838</v>
      </c>
      <c r="I930" s="15">
        <v>73.599999999999994</v>
      </c>
      <c r="J930" s="77"/>
      <c r="K930" s="92"/>
    </row>
    <row r="931" spans="1:11" ht="22.5" x14ac:dyDescent="0.2">
      <c r="A931" s="14" t="s">
        <v>2996</v>
      </c>
      <c r="B931" s="14" t="s">
        <v>4844</v>
      </c>
      <c r="C931" s="14" t="s">
        <v>4844</v>
      </c>
      <c r="D931" s="328">
        <v>45930</v>
      </c>
      <c r="E931" s="16" t="s">
        <v>3953</v>
      </c>
      <c r="F931" s="14" t="s">
        <v>5792</v>
      </c>
      <c r="G931" s="14"/>
      <c r="H931" s="14" t="s">
        <v>4838</v>
      </c>
      <c r="I931" s="15">
        <v>102.8</v>
      </c>
      <c r="J931" s="77"/>
      <c r="K931" s="92"/>
    </row>
    <row r="932" spans="1:11" ht="33.75" x14ac:dyDescent="0.2">
      <c r="A932" s="14" t="s">
        <v>2996</v>
      </c>
      <c r="B932" s="14" t="s">
        <v>4845</v>
      </c>
      <c r="C932" s="14" t="s">
        <v>4845</v>
      </c>
      <c r="D932" s="328">
        <v>45930</v>
      </c>
      <c r="E932" s="16" t="s">
        <v>3953</v>
      </c>
      <c r="F932" s="14" t="s">
        <v>5793</v>
      </c>
      <c r="G932" s="14"/>
      <c r="H932" s="14" t="s">
        <v>4838</v>
      </c>
      <c r="I932" s="15">
        <v>14.6</v>
      </c>
      <c r="J932" s="77"/>
      <c r="K932" s="92"/>
    </row>
    <row r="933" spans="1:11" ht="33.75" x14ac:dyDescent="0.2">
      <c r="A933" s="14" t="s">
        <v>2996</v>
      </c>
      <c r="B933" s="14" t="s">
        <v>4845</v>
      </c>
      <c r="C933" s="14" t="s">
        <v>4845</v>
      </c>
      <c r="D933" s="328">
        <v>45930</v>
      </c>
      <c r="E933" s="16" t="s">
        <v>3953</v>
      </c>
      <c r="F933" s="14" t="s">
        <v>5794</v>
      </c>
      <c r="G933" s="14"/>
      <c r="H933" s="14" t="s">
        <v>4838</v>
      </c>
      <c r="I933" s="15">
        <v>115.16</v>
      </c>
      <c r="J933" s="77"/>
      <c r="K933" s="92"/>
    </row>
    <row r="934" spans="1:11" ht="33.75" x14ac:dyDescent="0.2">
      <c r="A934" s="14" t="s">
        <v>2996</v>
      </c>
      <c r="B934" s="14" t="s">
        <v>4845</v>
      </c>
      <c r="C934" s="14" t="s">
        <v>4845</v>
      </c>
      <c r="D934" s="328">
        <v>45930</v>
      </c>
      <c r="E934" s="16" t="s">
        <v>3953</v>
      </c>
      <c r="F934" s="14" t="s">
        <v>5795</v>
      </c>
      <c r="G934" s="14"/>
      <c r="H934" s="14" t="s">
        <v>4838</v>
      </c>
      <c r="I934" s="15">
        <v>318</v>
      </c>
      <c r="J934" s="77"/>
      <c r="K934" s="92"/>
    </row>
    <row r="935" spans="1:11" ht="22.5" x14ac:dyDescent="0.2">
      <c r="A935" s="14" t="s">
        <v>2996</v>
      </c>
      <c r="B935" s="14" t="s">
        <v>4845</v>
      </c>
      <c r="C935" s="14" t="s">
        <v>4845</v>
      </c>
      <c r="D935" s="328">
        <v>45930</v>
      </c>
      <c r="E935" s="16" t="s">
        <v>3953</v>
      </c>
      <c r="F935" s="14" t="s">
        <v>5796</v>
      </c>
      <c r="G935" s="14"/>
      <c r="H935" s="14" t="s">
        <v>4838</v>
      </c>
      <c r="I935" s="15">
        <v>73.599999999999994</v>
      </c>
      <c r="J935" s="77"/>
      <c r="K935" s="92"/>
    </row>
    <row r="936" spans="1:11" ht="33.75" x14ac:dyDescent="0.2">
      <c r="A936" s="14" t="s">
        <v>2996</v>
      </c>
      <c r="B936" s="14" t="s">
        <v>4845</v>
      </c>
      <c r="C936" s="14" t="s">
        <v>4845</v>
      </c>
      <c r="D936" s="328">
        <v>45930</v>
      </c>
      <c r="E936" s="16" t="s">
        <v>3953</v>
      </c>
      <c r="F936" s="14" t="s">
        <v>5797</v>
      </c>
      <c r="G936" s="14"/>
      <c r="H936" s="14" t="s">
        <v>4838</v>
      </c>
      <c r="I936" s="15">
        <v>20</v>
      </c>
      <c r="J936" s="77"/>
      <c r="K936" s="92"/>
    </row>
    <row r="937" spans="1:11" ht="22.5" x14ac:dyDescent="0.2">
      <c r="A937" s="14" t="s">
        <v>2996</v>
      </c>
      <c r="B937" s="14" t="s">
        <v>4846</v>
      </c>
      <c r="C937" s="14" t="s">
        <v>4846</v>
      </c>
      <c r="D937" s="328">
        <v>45930</v>
      </c>
      <c r="E937" s="16" t="s">
        <v>3953</v>
      </c>
      <c r="F937" s="14" t="s">
        <v>4847</v>
      </c>
      <c r="G937" s="14" t="s">
        <v>4848</v>
      </c>
      <c r="H937" s="14" t="s">
        <v>4849</v>
      </c>
      <c r="I937" s="15">
        <v>178</v>
      </c>
      <c r="J937" s="77"/>
      <c r="K937" s="92"/>
    </row>
    <row r="938" spans="1:11" ht="22.5" x14ac:dyDescent="0.2">
      <c r="A938" s="14" t="s">
        <v>2996</v>
      </c>
      <c r="B938" s="14" t="s">
        <v>4850</v>
      </c>
      <c r="C938" s="14" t="s">
        <v>4850</v>
      </c>
      <c r="D938" s="328">
        <v>45930</v>
      </c>
      <c r="E938" s="16" t="s">
        <v>3953</v>
      </c>
      <c r="F938" s="14" t="s">
        <v>5798</v>
      </c>
      <c r="G938" s="14"/>
      <c r="H938" s="14" t="s">
        <v>4718</v>
      </c>
      <c r="I938" s="15">
        <v>5.4</v>
      </c>
      <c r="J938" s="77"/>
      <c r="K938" s="92"/>
    </row>
    <row r="939" spans="1:11" ht="22.5" x14ac:dyDescent="0.2">
      <c r="A939" s="14" t="s">
        <v>2996</v>
      </c>
      <c r="B939" s="14" t="s">
        <v>4850</v>
      </c>
      <c r="C939" s="14" t="s">
        <v>4850</v>
      </c>
      <c r="D939" s="328">
        <v>45930</v>
      </c>
      <c r="E939" s="16" t="s">
        <v>3953</v>
      </c>
      <c r="F939" s="14" t="s">
        <v>5799</v>
      </c>
      <c r="G939" s="14"/>
      <c r="H939" s="14" t="s">
        <v>4718</v>
      </c>
      <c r="I939" s="15">
        <v>40.4</v>
      </c>
      <c r="J939" s="77"/>
      <c r="K939" s="92"/>
    </row>
    <row r="940" spans="1:11" ht="22.5" x14ac:dyDescent="0.2">
      <c r="A940" s="14" t="s">
        <v>2996</v>
      </c>
      <c r="B940" s="14" t="s">
        <v>4851</v>
      </c>
      <c r="C940" s="14" t="s">
        <v>4851</v>
      </c>
      <c r="D940" s="328">
        <v>45930</v>
      </c>
      <c r="E940" s="16" t="s">
        <v>3956</v>
      </c>
      <c r="F940" s="14" t="s">
        <v>5800</v>
      </c>
      <c r="G940" s="14"/>
      <c r="H940" s="14" t="s">
        <v>4741</v>
      </c>
      <c r="I940" s="15">
        <v>20.38</v>
      </c>
      <c r="J940" s="77"/>
      <c r="K940" s="92"/>
    </row>
    <row r="941" spans="1:11" ht="22.5" x14ac:dyDescent="0.2">
      <c r="A941" s="14" t="s">
        <v>3694</v>
      </c>
      <c r="B941" s="14" t="s">
        <v>4852</v>
      </c>
      <c r="C941" s="14" t="s">
        <v>4852</v>
      </c>
      <c r="D941" s="328">
        <v>45930</v>
      </c>
      <c r="E941" s="16" t="s">
        <v>3953</v>
      </c>
      <c r="F941" s="14" t="s">
        <v>5801</v>
      </c>
      <c r="G941" s="14"/>
      <c r="H941" s="14" t="s">
        <v>4791</v>
      </c>
      <c r="I941" s="15">
        <v>247.5</v>
      </c>
      <c r="J941" s="77"/>
      <c r="K941" s="92"/>
    </row>
    <row r="942" spans="1:11" ht="22.5" x14ac:dyDescent="0.2">
      <c r="A942" s="14" t="s">
        <v>3686</v>
      </c>
      <c r="B942" s="14" t="s">
        <v>4853</v>
      </c>
      <c r="C942" s="14" t="s">
        <v>4853</v>
      </c>
      <c r="D942" s="328">
        <v>45930</v>
      </c>
      <c r="E942" s="16" t="s">
        <v>3953</v>
      </c>
      <c r="F942" s="14" t="s">
        <v>5802</v>
      </c>
      <c r="G942" s="14" t="s">
        <v>4798</v>
      </c>
      <c r="H942" s="14" t="s">
        <v>4799</v>
      </c>
      <c r="I942" s="15">
        <v>652.20000000000005</v>
      </c>
      <c r="J942" s="77"/>
      <c r="K942" s="92"/>
    </row>
    <row r="943" spans="1:11" ht="12.75" x14ac:dyDescent="0.2">
      <c r="A943" s="14" t="s">
        <v>3686</v>
      </c>
      <c r="B943" s="14" t="s">
        <v>4853</v>
      </c>
      <c r="C943" s="14" t="s">
        <v>4853</v>
      </c>
      <c r="D943" s="328">
        <v>45930</v>
      </c>
      <c r="E943" s="16" t="s">
        <v>3953</v>
      </c>
      <c r="F943" s="14" t="s">
        <v>5803</v>
      </c>
      <c r="G943" s="14" t="s">
        <v>4798</v>
      </c>
      <c r="H943" s="14" t="s">
        <v>4799</v>
      </c>
      <c r="I943" s="15">
        <v>280</v>
      </c>
      <c r="J943" s="77"/>
      <c r="K943" s="92"/>
    </row>
    <row r="944" spans="1:11" ht="22.5" x14ac:dyDescent="0.2">
      <c r="A944" s="14" t="s">
        <v>2996</v>
      </c>
      <c r="B944" s="14" t="s">
        <v>4854</v>
      </c>
      <c r="C944" s="14" t="s">
        <v>4854</v>
      </c>
      <c r="D944" s="328">
        <v>45930</v>
      </c>
      <c r="E944" s="16" t="s">
        <v>3953</v>
      </c>
      <c r="F944" s="14" t="s">
        <v>5084</v>
      </c>
      <c r="G944" s="14"/>
      <c r="H944" s="14" t="s">
        <v>4747</v>
      </c>
      <c r="I944" s="15">
        <v>156.53</v>
      </c>
      <c r="J944" s="77"/>
      <c r="K944" s="92"/>
    </row>
    <row r="945" spans="1:11" ht="22.5" x14ac:dyDescent="0.2">
      <c r="A945" s="14" t="s">
        <v>3874</v>
      </c>
      <c r="B945" s="14" t="s">
        <v>4855</v>
      </c>
      <c r="C945" s="14" t="s">
        <v>4855</v>
      </c>
      <c r="D945" s="328">
        <v>45930</v>
      </c>
      <c r="E945" s="16" t="s">
        <v>3953</v>
      </c>
      <c r="F945" s="14" t="s">
        <v>5804</v>
      </c>
      <c r="G945" s="14" t="s">
        <v>4775</v>
      </c>
      <c r="H945" s="14" t="s">
        <v>4776</v>
      </c>
      <c r="I945" s="15">
        <v>120</v>
      </c>
      <c r="J945" s="77"/>
      <c r="K945" s="92"/>
    </row>
    <row r="946" spans="1:11" ht="33.75" x14ac:dyDescent="0.2">
      <c r="A946" s="14" t="s">
        <v>2996</v>
      </c>
      <c r="B946" s="14" t="s">
        <v>4856</v>
      </c>
      <c r="C946" s="14" t="s">
        <v>4856</v>
      </c>
      <c r="D946" s="328">
        <v>45930</v>
      </c>
      <c r="E946" s="16" t="s">
        <v>3953</v>
      </c>
      <c r="F946" s="14" t="s">
        <v>5805</v>
      </c>
      <c r="G946" s="14"/>
      <c r="H946" s="14" t="s">
        <v>4857</v>
      </c>
      <c r="I946" s="15">
        <v>84.3</v>
      </c>
      <c r="J946" s="77"/>
      <c r="K946" s="92"/>
    </row>
    <row r="947" spans="1:11" ht="33.75" x14ac:dyDescent="0.2">
      <c r="A947" s="14" t="s">
        <v>2996</v>
      </c>
      <c r="B947" s="14" t="s">
        <v>4856</v>
      </c>
      <c r="C947" s="14" t="s">
        <v>4856</v>
      </c>
      <c r="D947" s="328">
        <v>45930</v>
      </c>
      <c r="E947" s="16" t="s">
        <v>3953</v>
      </c>
      <c r="F947" s="14" t="s">
        <v>5806</v>
      </c>
      <c r="G947" s="14"/>
      <c r="H947" s="14" t="s">
        <v>4857</v>
      </c>
      <c r="I947" s="15">
        <v>304</v>
      </c>
      <c r="J947" s="77"/>
      <c r="K947" s="92"/>
    </row>
    <row r="948" spans="1:11" ht="22.5" x14ac:dyDescent="0.2">
      <c r="A948" s="14" t="s">
        <v>2996</v>
      </c>
      <c r="B948" s="14" t="s">
        <v>4858</v>
      </c>
      <c r="C948" s="14" t="s">
        <v>4858</v>
      </c>
      <c r="D948" s="328">
        <v>45930</v>
      </c>
      <c r="E948" s="16" t="s">
        <v>3953</v>
      </c>
      <c r="F948" s="14" t="s">
        <v>5807</v>
      </c>
      <c r="G948" s="14" t="s">
        <v>4688</v>
      </c>
      <c r="H948" s="14" t="s">
        <v>4602</v>
      </c>
      <c r="I948" s="15">
        <v>56.01</v>
      </c>
      <c r="J948" s="77"/>
      <c r="K948" s="92"/>
    </row>
    <row r="949" spans="1:11" ht="22.5" x14ac:dyDescent="0.2">
      <c r="A949" s="14" t="s">
        <v>2996</v>
      </c>
      <c r="B949" s="14" t="s">
        <v>4859</v>
      </c>
      <c r="C949" s="14" t="s">
        <v>4859</v>
      </c>
      <c r="D949" s="328">
        <v>45930</v>
      </c>
      <c r="E949" s="16" t="s">
        <v>4007</v>
      </c>
      <c r="F949" s="14" t="s">
        <v>5808</v>
      </c>
      <c r="G949" s="14" t="s">
        <v>4860</v>
      </c>
      <c r="H949" s="14" t="s">
        <v>4861</v>
      </c>
      <c r="I949" s="15">
        <v>92.25</v>
      </c>
      <c r="J949" s="77"/>
      <c r="K949" s="92"/>
    </row>
    <row r="950" spans="1:11" ht="22.5" x14ac:dyDescent="0.2">
      <c r="A950" s="14" t="s">
        <v>2996</v>
      </c>
      <c r="B950" s="14" t="s">
        <v>4859</v>
      </c>
      <c r="C950" s="14" t="s">
        <v>4859</v>
      </c>
      <c r="D950" s="328">
        <v>45930</v>
      </c>
      <c r="E950" s="16" t="s">
        <v>4007</v>
      </c>
      <c r="F950" s="14" t="s">
        <v>5809</v>
      </c>
      <c r="G950" s="14" t="s">
        <v>4860</v>
      </c>
      <c r="H950" s="14" t="s">
        <v>4861</v>
      </c>
      <c r="I950" s="15">
        <v>132</v>
      </c>
      <c r="J950" s="77"/>
      <c r="K950" s="92"/>
    </row>
    <row r="951" spans="1:11" ht="33.75" x14ac:dyDescent="0.2">
      <c r="A951" s="14" t="s">
        <v>2996</v>
      </c>
      <c r="B951" s="14" t="s">
        <v>4862</v>
      </c>
      <c r="C951" s="14" t="s">
        <v>4862</v>
      </c>
      <c r="D951" s="328">
        <v>45930</v>
      </c>
      <c r="E951" s="16" t="s">
        <v>4007</v>
      </c>
      <c r="F951" s="14" t="s">
        <v>5810</v>
      </c>
      <c r="G951" s="14" t="s">
        <v>4860</v>
      </c>
      <c r="H951" s="14" t="s">
        <v>4861</v>
      </c>
      <c r="I951" s="15">
        <v>127.5</v>
      </c>
      <c r="J951" s="77"/>
      <c r="K951" s="92"/>
    </row>
    <row r="952" spans="1:11" ht="22.5" x14ac:dyDescent="0.2">
      <c r="A952" s="14" t="s">
        <v>3765</v>
      </c>
      <c r="B952" s="14" t="s">
        <v>4863</v>
      </c>
      <c r="C952" s="14" t="s">
        <v>4863</v>
      </c>
      <c r="D952" s="328">
        <v>45930</v>
      </c>
      <c r="E952" s="16" t="s">
        <v>4007</v>
      </c>
      <c r="F952" s="14" t="s">
        <v>5811</v>
      </c>
      <c r="G952" s="14"/>
      <c r="H952" s="14" t="s">
        <v>4795</v>
      </c>
      <c r="I952" s="15">
        <v>86.32</v>
      </c>
      <c r="J952" s="77"/>
      <c r="K952" s="92"/>
    </row>
    <row r="953" spans="1:11" ht="22.5" x14ac:dyDescent="0.2">
      <c r="A953" s="14" t="s">
        <v>3765</v>
      </c>
      <c r="B953" s="14" t="s">
        <v>4863</v>
      </c>
      <c r="C953" s="14" t="s">
        <v>4863</v>
      </c>
      <c r="D953" s="328">
        <v>45930</v>
      </c>
      <c r="E953" s="16" t="s">
        <v>4007</v>
      </c>
      <c r="F953" s="14" t="s">
        <v>5812</v>
      </c>
      <c r="G953" s="14"/>
      <c r="H953" s="14" t="s">
        <v>4795</v>
      </c>
      <c r="I953" s="15">
        <v>104.22</v>
      </c>
      <c r="J953" s="77"/>
      <c r="K953" s="92"/>
    </row>
    <row r="954" spans="1:11" ht="22.5" x14ac:dyDescent="0.2">
      <c r="A954" s="14" t="s">
        <v>3765</v>
      </c>
      <c r="B954" s="14" t="s">
        <v>4863</v>
      </c>
      <c r="C954" s="14" t="s">
        <v>4863</v>
      </c>
      <c r="D954" s="328">
        <v>45930</v>
      </c>
      <c r="E954" s="16" t="s">
        <v>4007</v>
      </c>
      <c r="F954" s="14" t="s">
        <v>5813</v>
      </c>
      <c r="G954" s="14"/>
      <c r="H954" s="14" t="s">
        <v>4795</v>
      </c>
      <c r="I954" s="15">
        <v>60</v>
      </c>
      <c r="J954" s="77"/>
      <c r="K954" s="92"/>
    </row>
    <row r="955" spans="1:11" ht="22.5" x14ac:dyDescent="0.2">
      <c r="A955" s="14" t="s">
        <v>3765</v>
      </c>
      <c r="B955" s="14" t="s">
        <v>4863</v>
      </c>
      <c r="C955" s="14" t="s">
        <v>4863</v>
      </c>
      <c r="D955" s="328">
        <v>45930</v>
      </c>
      <c r="E955" s="16" t="s">
        <v>4007</v>
      </c>
      <c r="F955" s="14" t="s">
        <v>5814</v>
      </c>
      <c r="G955" s="14"/>
      <c r="H955" s="14" t="s">
        <v>4795</v>
      </c>
      <c r="I955" s="15">
        <v>11.8</v>
      </c>
      <c r="J955" s="77"/>
      <c r="K955" s="92"/>
    </row>
    <row r="956" spans="1:11" ht="22.5" x14ac:dyDescent="0.2">
      <c r="A956" s="14" t="s">
        <v>3765</v>
      </c>
      <c r="B956" s="14" t="s">
        <v>4863</v>
      </c>
      <c r="C956" s="14" t="s">
        <v>4863</v>
      </c>
      <c r="D956" s="328">
        <v>45930</v>
      </c>
      <c r="E956" s="16" t="s">
        <v>4007</v>
      </c>
      <c r="F956" s="14" t="s">
        <v>5815</v>
      </c>
      <c r="G956" s="14"/>
      <c r="H956" s="14" t="s">
        <v>4795</v>
      </c>
      <c r="I956" s="15">
        <v>346.2</v>
      </c>
      <c r="J956" s="77"/>
      <c r="K956" s="92"/>
    </row>
    <row r="957" spans="1:11" ht="33.75" x14ac:dyDescent="0.2">
      <c r="A957" s="14" t="s">
        <v>2996</v>
      </c>
      <c r="B957" s="14" t="s">
        <v>4864</v>
      </c>
      <c r="C957" s="14" t="s">
        <v>4864</v>
      </c>
      <c r="D957" s="328">
        <v>45930</v>
      </c>
      <c r="E957" s="16" t="s">
        <v>4007</v>
      </c>
      <c r="F957" s="14" t="s">
        <v>5816</v>
      </c>
      <c r="G957" s="14"/>
      <c r="H957" s="14" t="s">
        <v>4865</v>
      </c>
      <c r="I957" s="15">
        <v>147.97999999999999</v>
      </c>
      <c r="J957" s="77"/>
      <c r="K957" s="92"/>
    </row>
    <row r="958" spans="1:11" ht="33.75" x14ac:dyDescent="0.2">
      <c r="A958" s="14" t="s">
        <v>2996</v>
      </c>
      <c r="B958" s="14" t="s">
        <v>4864</v>
      </c>
      <c r="C958" s="14" t="s">
        <v>4864</v>
      </c>
      <c r="D958" s="328">
        <v>45930</v>
      </c>
      <c r="E958" s="16" t="s">
        <v>4007</v>
      </c>
      <c r="F958" s="14" t="s">
        <v>5817</v>
      </c>
      <c r="G958" s="14"/>
      <c r="H958" s="14" t="s">
        <v>4865</v>
      </c>
      <c r="I958" s="15">
        <v>322.2</v>
      </c>
      <c r="J958" s="77"/>
      <c r="K958" s="92"/>
    </row>
    <row r="959" spans="1:11" ht="33.75" x14ac:dyDescent="0.2">
      <c r="A959" s="14" t="s">
        <v>2996</v>
      </c>
      <c r="B959" s="14" t="s">
        <v>4864</v>
      </c>
      <c r="C959" s="14" t="s">
        <v>4864</v>
      </c>
      <c r="D959" s="328">
        <v>45930</v>
      </c>
      <c r="E959" s="16" t="s">
        <v>4007</v>
      </c>
      <c r="F959" s="14" t="s">
        <v>5818</v>
      </c>
      <c r="G959" s="14"/>
      <c r="H959" s="14" t="s">
        <v>4865</v>
      </c>
      <c r="I959" s="15">
        <v>23.3</v>
      </c>
      <c r="J959" s="77"/>
      <c r="K959" s="92"/>
    </row>
    <row r="960" spans="1:11" ht="33.75" x14ac:dyDescent="0.2">
      <c r="A960" s="14" t="s">
        <v>2996</v>
      </c>
      <c r="B960" s="14" t="s">
        <v>4864</v>
      </c>
      <c r="C960" s="14" t="s">
        <v>4864</v>
      </c>
      <c r="D960" s="328">
        <v>45930</v>
      </c>
      <c r="E960" s="16" t="s">
        <v>4007</v>
      </c>
      <c r="F960" s="14" t="s">
        <v>5819</v>
      </c>
      <c r="G960" s="14"/>
      <c r="H960" s="14" t="s">
        <v>4865</v>
      </c>
      <c r="I960" s="15">
        <v>223.44</v>
      </c>
      <c r="J960" s="77"/>
      <c r="K960" s="92"/>
    </row>
    <row r="961" spans="1:11" ht="33.75" x14ac:dyDescent="0.2">
      <c r="A961" s="14" t="s">
        <v>2996</v>
      </c>
      <c r="B961" s="14" t="s">
        <v>4864</v>
      </c>
      <c r="C961" s="14" t="s">
        <v>4864</v>
      </c>
      <c r="D961" s="328">
        <v>45930</v>
      </c>
      <c r="E961" s="16" t="s">
        <v>4007</v>
      </c>
      <c r="F961" s="14" t="s">
        <v>5820</v>
      </c>
      <c r="G961" s="14"/>
      <c r="H961" s="14" t="s">
        <v>4865</v>
      </c>
      <c r="I961" s="15">
        <v>80</v>
      </c>
      <c r="J961" s="77"/>
      <c r="K961" s="92"/>
    </row>
    <row r="962" spans="1:11" ht="22.5" x14ac:dyDescent="0.2">
      <c r="A962" s="14" t="s">
        <v>2996</v>
      </c>
      <c r="B962" s="14" t="s">
        <v>5085</v>
      </c>
      <c r="C962" s="14" t="s">
        <v>5085</v>
      </c>
      <c r="D962" s="328">
        <v>45930</v>
      </c>
      <c r="E962" s="16" t="s">
        <v>4081</v>
      </c>
      <c r="F962" s="14" t="s">
        <v>5086</v>
      </c>
      <c r="G962" s="14" t="s">
        <v>4188</v>
      </c>
      <c r="H962" s="14" t="s">
        <v>4189</v>
      </c>
      <c r="I962" s="15">
        <v>24887.8</v>
      </c>
      <c r="J962" s="77"/>
      <c r="K962" s="92"/>
    </row>
    <row r="963" spans="1:11" ht="22.5" x14ac:dyDescent="0.2">
      <c r="A963" s="14" t="s">
        <v>2996</v>
      </c>
      <c r="B963" s="14" t="s">
        <v>5087</v>
      </c>
      <c r="C963" s="14" t="s">
        <v>5087</v>
      </c>
      <c r="D963" s="328">
        <v>45930</v>
      </c>
      <c r="E963" s="16" t="s">
        <v>3956</v>
      </c>
      <c r="F963" s="14" t="s">
        <v>5821</v>
      </c>
      <c r="G963" s="14" t="s">
        <v>5088</v>
      </c>
      <c r="H963" s="14" t="s">
        <v>5089</v>
      </c>
      <c r="I963" s="15">
        <v>95.2</v>
      </c>
      <c r="J963" s="77"/>
      <c r="K963" s="92"/>
    </row>
    <row r="964" spans="1:11" ht="22.5" x14ac:dyDescent="0.2">
      <c r="A964" s="14" t="s">
        <v>2996</v>
      </c>
      <c r="B964" s="14" t="s">
        <v>5090</v>
      </c>
      <c r="C964" s="14" t="s">
        <v>5090</v>
      </c>
      <c r="D964" s="328">
        <v>45899</v>
      </c>
      <c r="E964" s="16" t="s">
        <v>3933</v>
      </c>
      <c r="F964" s="14" t="s">
        <v>5091</v>
      </c>
      <c r="G964" s="14" t="s">
        <v>5092</v>
      </c>
      <c r="H964" s="14" t="s">
        <v>5093</v>
      </c>
      <c r="I964" s="15">
        <v>141.84</v>
      </c>
      <c r="J964" s="77"/>
      <c r="K964" s="92"/>
    </row>
    <row r="965" spans="1:11" ht="22.5" x14ac:dyDescent="0.2">
      <c r="A965" s="14" t="s">
        <v>2996</v>
      </c>
      <c r="B965" s="14" t="s">
        <v>5090</v>
      </c>
      <c r="C965" s="14" t="s">
        <v>5090</v>
      </c>
      <c r="D965" s="328">
        <v>45899</v>
      </c>
      <c r="E965" s="16" t="s">
        <v>3933</v>
      </c>
      <c r="F965" s="14" t="s">
        <v>5457</v>
      </c>
      <c r="G965" s="14" t="s">
        <v>5092</v>
      </c>
      <c r="H965" s="14" t="s">
        <v>5093</v>
      </c>
      <c r="I965" s="15">
        <v>49.98</v>
      </c>
      <c r="J965" s="77"/>
      <c r="K965" s="92"/>
    </row>
    <row r="966" spans="1:11" ht="22.5" x14ac:dyDescent="0.2">
      <c r="A966" s="14" t="s">
        <v>2996</v>
      </c>
      <c r="B966" s="14" t="s">
        <v>4866</v>
      </c>
      <c r="C966" s="14" t="s">
        <v>4866</v>
      </c>
      <c r="D966" s="328">
        <v>45930</v>
      </c>
      <c r="E966" s="16" t="s">
        <v>3997</v>
      </c>
      <c r="F966" s="14" t="s">
        <v>5822</v>
      </c>
      <c r="G966" s="14"/>
      <c r="H966" s="14" t="s">
        <v>4691</v>
      </c>
      <c r="I966" s="15">
        <v>287.95999999999998</v>
      </c>
      <c r="J966" s="77"/>
      <c r="K966" s="92"/>
    </row>
    <row r="967" spans="1:11" ht="22.5" x14ac:dyDescent="0.2">
      <c r="A967" s="14" t="s">
        <v>2996</v>
      </c>
      <c r="B967" s="14" t="s">
        <v>5094</v>
      </c>
      <c r="C967" s="14" t="s">
        <v>5094</v>
      </c>
      <c r="D967" s="328">
        <v>45930</v>
      </c>
      <c r="E967" s="16" t="s">
        <v>3953</v>
      </c>
      <c r="F967" s="14" t="s">
        <v>5095</v>
      </c>
      <c r="G967" s="14"/>
      <c r="H967" s="14" t="s">
        <v>4697</v>
      </c>
      <c r="I967" s="15">
        <v>119.6</v>
      </c>
      <c r="J967" s="77"/>
      <c r="K967" s="92"/>
    </row>
    <row r="968" spans="1:11" ht="22.5" x14ac:dyDescent="0.2">
      <c r="A968" s="14" t="s">
        <v>2996</v>
      </c>
      <c r="B968" s="14" t="s">
        <v>5096</v>
      </c>
      <c r="C968" s="14" t="s">
        <v>5096</v>
      </c>
      <c r="D968" s="328">
        <v>45930</v>
      </c>
      <c r="E968" s="16" t="s">
        <v>3953</v>
      </c>
      <c r="F968" s="14" t="s">
        <v>5458</v>
      </c>
      <c r="G968" s="14"/>
      <c r="H968" s="14" t="s">
        <v>4697</v>
      </c>
      <c r="I968" s="15">
        <v>263.77</v>
      </c>
      <c r="J968" s="77"/>
      <c r="K968" s="92"/>
    </row>
    <row r="969" spans="1:11" ht="22.5" x14ac:dyDescent="0.2">
      <c r="A969" s="14" t="s">
        <v>2996</v>
      </c>
      <c r="B969" s="14" t="s">
        <v>4867</v>
      </c>
      <c r="C969" s="14" t="s">
        <v>4867</v>
      </c>
      <c r="D969" s="328">
        <v>45930</v>
      </c>
      <c r="E969" s="16" t="s">
        <v>3997</v>
      </c>
      <c r="F969" s="14" t="s">
        <v>5823</v>
      </c>
      <c r="G969" s="14"/>
      <c r="H969" s="14" t="s">
        <v>4691</v>
      </c>
      <c r="I969" s="15">
        <v>208.55</v>
      </c>
      <c r="J969" s="77"/>
      <c r="K969" s="92"/>
    </row>
    <row r="970" spans="1:11" ht="22.5" x14ac:dyDescent="0.2">
      <c r="A970" s="14" t="s">
        <v>2996</v>
      </c>
      <c r="B970" s="14" t="s">
        <v>4867</v>
      </c>
      <c r="C970" s="14" t="s">
        <v>4867</v>
      </c>
      <c r="D970" s="328">
        <v>45930</v>
      </c>
      <c r="E970" s="16" t="s">
        <v>3997</v>
      </c>
      <c r="F970" s="14" t="s">
        <v>5824</v>
      </c>
      <c r="G970" s="14"/>
      <c r="H970" s="14" t="s">
        <v>4691</v>
      </c>
      <c r="I970" s="15">
        <v>10</v>
      </c>
      <c r="J970" s="77"/>
      <c r="K970" s="92"/>
    </row>
    <row r="971" spans="1:11" ht="22.5" x14ac:dyDescent="0.2">
      <c r="A971" s="14" t="s">
        <v>2996</v>
      </c>
      <c r="B971" s="14" t="s">
        <v>4867</v>
      </c>
      <c r="C971" s="14" t="s">
        <v>4867</v>
      </c>
      <c r="D971" s="328">
        <v>45930</v>
      </c>
      <c r="E971" s="16" t="s">
        <v>3997</v>
      </c>
      <c r="F971" s="14" t="s">
        <v>4868</v>
      </c>
      <c r="G971" s="14"/>
      <c r="H971" s="14" t="s">
        <v>4691</v>
      </c>
      <c r="I971" s="15">
        <v>8.6</v>
      </c>
      <c r="J971" s="77"/>
      <c r="K971" s="92"/>
    </row>
    <row r="972" spans="1:11" ht="22.5" x14ac:dyDescent="0.2">
      <c r="A972" s="14" t="s">
        <v>2996</v>
      </c>
      <c r="B972" s="14" t="s">
        <v>5097</v>
      </c>
      <c r="C972" s="14" t="s">
        <v>5097</v>
      </c>
      <c r="D972" s="328">
        <v>45930</v>
      </c>
      <c r="E972" s="16" t="s">
        <v>3953</v>
      </c>
      <c r="F972" s="14" t="s">
        <v>5825</v>
      </c>
      <c r="G972" s="14"/>
      <c r="H972" s="14" t="s">
        <v>5098</v>
      </c>
      <c r="I972" s="15">
        <v>258</v>
      </c>
      <c r="J972" s="77"/>
      <c r="K972" s="92"/>
    </row>
    <row r="973" spans="1:11" ht="22.5" x14ac:dyDescent="0.2">
      <c r="A973" s="14" t="s">
        <v>2996</v>
      </c>
      <c r="B973" s="14" t="s">
        <v>4869</v>
      </c>
      <c r="C973" s="14" t="s">
        <v>4869</v>
      </c>
      <c r="D973" s="328">
        <v>45930</v>
      </c>
      <c r="E973" s="16" t="s">
        <v>3997</v>
      </c>
      <c r="F973" s="14" t="s">
        <v>5826</v>
      </c>
      <c r="G973" s="14" t="s">
        <v>4870</v>
      </c>
      <c r="H973" s="14" t="s">
        <v>4871</v>
      </c>
      <c r="I973" s="15">
        <v>40</v>
      </c>
      <c r="J973" s="77"/>
      <c r="K973" s="92"/>
    </row>
    <row r="974" spans="1:11" ht="22.5" x14ac:dyDescent="0.2">
      <c r="A974" s="14" t="s">
        <v>2996</v>
      </c>
      <c r="B974" s="14" t="s">
        <v>4869</v>
      </c>
      <c r="C974" s="14" t="s">
        <v>4869</v>
      </c>
      <c r="D974" s="328">
        <v>45930</v>
      </c>
      <c r="E974" s="16" t="s">
        <v>3997</v>
      </c>
      <c r="F974" s="14" t="s">
        <v>5827</v>
      </c>
      <c r="G974" s="14" t="s">
        <v>4870</v>
      </c>
      <c r="H974" s="14" t="s">
        <v>4871</v>
      </c>
      <c r="I974" s="15">
        <v>368.9</v>
      </c>
      <c r="J974" s="77"/>
      <c r="K974" s="92"/>
    </row>
    <row r="975" spans="1:11" ht="22.5" x14ac:dyDescent="0.2">
      <c r="A975" s="14" t="s">
        <v>2996</v>
      </c>
      <c r="B975" s="14" t="s">
        <v>4869</v>
      </c>
      <c r="C975" s="14" t="s">
        <v>4869</v>
      </c>
      <c r="D975" s="328">
        <v>45930</v>
      </c>
      <c r="E975" s="16" t="s">
        <v>3997</v>
      </c>
      <c r="F975" s="14" t="s">
        <v>5828</v>
      </c>
      <c r="G975" s="14" t="s">
        <v>4870</v>
      </c>
      <c r="H975" s="14" t="s">
        <v>4871</v>
      </c>
      <c r="I975" s="15">
        <v>219</v>
      </c>
      <c r="J975" s="77"/>
      <c r="K975" s="92"/>
    </row>
    <row r="976" spans="1:11" ht="22.5" x14ac:dyDescent="0.2">
      <c r="A976" s="14" t="s">
        <v>2996</v>
      </c>
      <c r="B976" s="14" t="s">
        <v>4869</v>
      </c>
      <c r="C976" s="14" t="s">
        <v>4869</v>
      </c>
      <c r="D976" s="328">
        <v>45930</v>
      </c>
      <c r="E976" s="16" t="s">
        <v>3997</v>
      </c>
      <c r="F976" s="14" t="s">
        <v>5829</v>
      </c>
      <c r="G976" s="14" t="s">
        <v>4870</v>
      </c>
      <c r="H976" s="14" t="s">
        <v>4871</v>
      </c>
      <c r="I976" s="15">
        <v>14.85</v>
      </c>
      <c r="J976" s="77"/>
      <c r="K976" s="92"/>
    </row>
    <row r="977" spans="1:11" ht="33.75" x14ac:dyDescent="0.2">
      <c r="A977" s="14" t="s">
        <v>3179</v>
      </c>
      <c r="B977" s="14" t="s">
        <v>4872</v>
      </c>
      <c r="C977" s="14" t="s">
        <v>4872</v>
      </c>
      <c r="D977" s="328">
        <v>45930</v>
      </c>
      <c r="E977" s="16" t="s">
        <v>3997</v>
      </c>
      <c r="F977" s="14" t="s">
        <v>5830</v>
      </c>
      <c r="G977" s="14"/>
      <c r="H977" s="14" t="s">
        <v>4873</v>
      </c>
      <c r="I977" s="15">
        <v>540</v>
      </c>
      <c r="J977" s="77"/>
      <c r="K977" s="92"/>
    </row>
    <row r="978" spans="1:11" ht="33.75" x14ac:dyDescent="0.2">
      <c r="A978" s="14" t="s">
        <v>3179</v>
      </c>
      <c r="B978" s="14" t="s">
        <v>4874</v>
      </c>
      <c r="C978" s="14" t="s">
        <v>4874</v>
      </c>
      <c r="D978" s="328">
        <v>45930</v>
      </c>
      <c r="E978" s="16" t="s">
        <v>3997</v>
      </c>
      <c r="F978" s="14" t="s">
        <v>5831</v>
      </c>
      <c r="G978" s="14"/>
      <c r="H978" s="14" t="s">
        <v>4873</v>
      </c>
      <c r="I978" s="15">
        <v>150</v>
      </c>
      <c r="J978" s="77"/>
      <c r="K978" s="92"/>
    </row>
    <row r="979" spans="1:11" ht="22.5" x14ac:dyDescent="0.2">
      <c r="A979" s="14" t="s">
        <v>3179</v>
      </c>
      <c r="B979" s="14" t="s">
        <v>4875</v>
      </c>
      <c r="C979" s="14" t="s">
        <v>4875</v>
      </c>
      <c r="D979" s="328">
        <v>45930</v>
      </c>
      <c r="E979" s="16" t="s">
        <v>3997</v>
      </c>
      <c r="F979" s="14" t="s">
        <v>5832</v>
      </c>
      <c r="G979" s="14"/>
      <c r="H979" s="14" t="s">
        <v>4873</v>
      </c>
      <c r="I979" s="15">
        <v>340</v>
      </c>
      <c r="J979" s="77"/>
      <c r="K979" s="92"/>
    </row>
    <row r="980" spans="1:11" ht="33.75" x14ac:dyDescent="0.2">
      <c r="A980" s="14" t="s">
        <v>3179</v>
      </c>
      <c r="B980" s="14" t="s">
        <v>4875</v>
      </c>
      <c r="C980" s="14" t="s">
        <v>4875</v>
      </c>
      <c r="D980" s="328">
        <v>45930</v>
      </c>
      <c r="E980" s="16" t="s">
        <v>3997</v>
      </c>
      <c r="F980" s="14" t="s">
        <v>5833</v>
      </c>
      <c r="G980" s="14"/>
      <c r="H980" s="14" t="s">
        <v>4873</v>
      </c>
      <c r="I980" s="15">
        <v>360</v>
      </c>
      <c r="J980" s="77"/>
      <c r="K980" s="92"/>
    </row>
    <row r="981" spans="1:11" ht="33.75" x14ac:dyDescent="0.2">
      <c r="A981" s="14" t="s">
        <v>3179</v>
      </c>
      <c r="B981" s="14" t="s">
        <v>4876</v>
      </c>
      <c r="C981" s="14" t="s">
        <v>4876</v>
      </c>
      <c r="D981" s="328">
        <v>45930</v>
      </c>
      <c r="E981" s="16" t="s">
        <v>3997</v>
      </c>
      <c r="F981" s="14" t="s">
        <v>5834</v>
      </c>
      <c r="G981" s="14"/>
      <c r="H981" s="14" t="s">
        <v>4873</v>
      </c>
      <c r="I981" s="15">
        <v>300</v>
      </c>
      <c r="J981" s="77"/>
      <c r="K981" s="92"/>
    </row>
    <row r="982" spans="1:11" ht="22.5" x14ac:dyDescent="0.2">
      <c r="A982" s="14" t="s">
        <v>3179</v>
      </c>
      <c r="B982" s="14" t="s">
        <v>4876</v>
      </c>
      <c r="C982" s="14" t="s">
        <v>4876</v>
      </c>
      <c r="D982" s="328">
        <v>45930</v>
      </c>
      <c r="E982" s="16" t="s">
        <v>3997</v>
      </c>
      <c r="F982" s="14" t="s">
        <v>5835</v>
      </c>
      <c r="G982" s="14"/>
      <c r="H982" s="14" t="s">
        <v>4873</v>
      </c>
      <c r="I982" s="15">
        <v>107.6</v>
      </c>
      <c r="J982" s="77"/>
      <c r="K982" s="92"/>
    </row>
    <row r="983" spans="1:11" ht="22.5" x14ac:dyDescent="0.2">
      <c r="A983" s="14" t="s">
        <v>2996</v>
      </c>
      <c r="B983" s="14" t="s">
        <v>4877</v>
      </c>
      <c r="C983" s="14" t="s">
        <v>4877</v>
      </c>
      <c r="D983" s="328">
        <v>45930</v>
      </c>
      <c r="E983" s="16" t="s">
        <v>4052</v>
      </c>
      <c r="F983" s="14" t="s">
        <v>4878</v>
      </c>
      <c r="G983" s="14" t="s">
        <v>4688</v>
      </c>
      <c r="H983" s="14" t="s">
        <v>4602</v>
      </c>
      <c r="I983" s="15">
        <v>7</v>
      </c>
      <c r="J983" s="77"/>
      <c r="K983" s="92"/>
    </row>
    <row r="984" spans="1:11" ht="22.5" x14ac:dyDescent="0.2">
      <c r="A984" s="14" t="s">
        <v>2996</v>
      </c>
      <c r="B984" s="14" t="s">
        <v>4877</v>
      </c>
      <c r="C984" s="14" t="s">
        <v>4877</v>
      </c>
      <c r="D984" s="328">
        <v>45930</v>
      </c>
      <c r="E984" s="16" t="s">
        <v>4052</v>
      </c>
      <c r="F984" s="14" t="s">
        <v>5836</v>
      </c>
      <c r="G984" s="14" t="s">
        <v>4688</v>
      </c>
      <c r="H984" s="14" t="s">
        <v>4602</v>
      </c>
      <c r="I984" s="15">
        <v>53</v>
      </c>
      <c r="J984" s="77"/>
      <c r="K984" s="92"/>
    </row>
    <row r="985" spans="1:11" ht="22.5" x14ac:dyDescent="0.2">
      <c r="A985" s="14" t="s">
        <v>3765</v>
      </c>
      <c r="B985" s="14" t="s">
        <v>4879</v>
      </c>
      <c r="C985" s="14" t="s">
        <v>4879</v>
      </c>
      <c r="D985" s="328">
        <v>45930</v>
      </c>
      <c r="E985" s="16" t="s">
        <v>4052</v>
      </c>
      <c r="F985" s="14" t="s">
        <v>5837</v>
      </c>
      <c r="G985" s="14"/>
      <c r="H985" s="14" t="s">
        <v>4795</v>
      </c>
      <c r="I985" s="15">
        <v>363</v>
      </c>
      <c r="J985" s="77"/>
      <c r="K985" s="92"/>
    </row>
    <row r="986" spans="1:11" ht="12.75" x14ac:dyDescent="0.2">
      <c r="A986" s="14" t="s">
        <v>3765</v>
      </c>
      <c r="B986" s="14" t="s">
        <v>4879</v>
      </c>
      <c r="C986" s="14" t="s">
        <v>4879</v>
      </c>
      <c r="D986" s="328">
        <v>45930</v>
      </c>
      <c r="E986" s="16" t="s">
        <v>4052</v>
      </c>
      <c r="F986" s="14" t="s">
        <v>5838</v>
      </c>
      <c r="G986" s="14"/>
      <c r="H986" s="14" t="s">
        <v>4795</v>
      </c>
      <c r="I986" s="15">
        <v>7.44</v>
      </c>
      <c r="J986" s="77"/>
      <c r="K986" s="92"/>
    </row>
    <row r="987" spans="1:11" ht="22.5" x14ac:dyDescent="0.2">
      <c r="A987" s="14" t="s">
        <v>3765</v>
      </c>
      <c r="B987" s="14" t="s">
        <v>4879</v>
      </c>
      <c r="C987" s="14" t="s">
        <v>4879</v>
      </c>
      <c r="D987" s="328">
        <v>45930</v>
      </c>
      <c r="E987" s="16" t="s">
        <v>4052</v>
      </c>
      <c r="F987" s="14" t="s">
        <v>5839</v>
      </c>
      <c r="G987" s="14"/>
      <c r="H987" s="14" t="s">
        <v>4795</v>
      </c>
      <c r="I987" s="15">
        <v>161.5</v>
      </c>
      <c r="J987" s="77"/>
      <c r="K987" s="92"/>
    </row>
    <row r="988" spans="1:11" ht="22.5" x14ac:dyDescent="0.2">
      <c r="A988" s="14" t="s">
        <v>2996</v>
      </c>
      <c r="B988" s="14" t="s">
        <v>4879</v>
      </c>
      <c r="C988" s="14" t="s">
        <v>4879</v>
      </c>
      <c r="D988" s="328">
        <v>45930</v>
      </c>
      <c r="E988" s="16" t="s">
        <v>4052</v>
      </c>
      <c r="F988" s="14" t="s">
        <v>5840</v>
      </c>
      <c r="G988" s="14"/>
      <c r="H988" s="14" t="s">
        <v>4795</v>
      </c>
      <c r="I988" s="15">
        <v>12.59</v>
      </c>
      <c r="J988" s="77"/>
      <c r="K988" s="92"/>
    </row>
    <row r="989" spans="1:11" ht="12.75" x14ac:dyDescent="0.2">
      <c r="A989" s="14" t="s">
        <v>3765</v>
      </c>
      <c r="B989" s="14" t="s">
        <v>4879</v>
      </c>
      <c r="C989" s="14" t="s">
        <v>4879</v>
      </c>
      <c r="D989" s="328">
        <v>45930</v>
      </c>
      <c r="E989" s="16" t="s">
        <v>4052</v>
      </c>
      <c r="F989" s="14" t="s">
        <v>5841</v>
      </c>
      <c r="G989" s="14"/>
      <c r="H989" s="14" t="s">
        <v>4795</v>
      </c>
      <c r="I989" s="15">
        <v>200</v>
      </c>
      <c r="J989" s="77"/>
      <c r="K989" s="92"/>
    </row>
    <row r="990" spans="1:11" ht="22.5" x14ac:dyDescent="0.2">
      <c r="A990" s="14" t="s">
        <v>2996</v>
      </c>
      <c r="B990" s="14" t="s">
        <v>5099</v>
      </c>
      <c r="C990" s="14" t="s">
        <v>5099</v>
      </c>
      <c r="D990" s="328">
        <v>45930</v>
      </c>
      <c r="E990" s="16" t="s">
        <v>3933</v>
      </c>
      <c r="F990" s="14" t="s">
        <v>5100</v>
      </c>
      <c r="G990" s="14"/>
      <c r="H990" s="14" t="s">
        <v>4696</v>
      </c>
      <c r="I990" s="15">
        <v>244.83</v>
      </c>
      <c r="J990" s="77"/>
      <c r="K990" s="92"/>
    </row>
    <row r="991" spans="1:11" ht="12.75" x14ac:dyDescent="0.2">
      <c r="A991" s="14" t="s">
        <v>3874</v>
      </c>
      <c r="B991" s="14" t="s">
        <v>4880</v>
      </c>
      <c r="C991" s="14" t="s">
        <v>4880</v>
      </c>
      <c r="D991" s="328">
        <v>45930</v>
      </c>
      <c r="E991" s="16" t="s">
        <v>4052</v>
      </c>
      <c r="F991" s="14" t="s">
        <v>5842</v>
      </c>
      <c r="G991" s="14" t="s">
        <v>4775</v>
      </c>
      <c r="H991" s="14" t="s">
        <v>4776</v>
      </c>
      <c r="I991" s="15">
        <v>315</v>
      </c>
      <c r="J991" s="77"/>
      <c r="K991" s="92"/>
    </row>
    <row r="992" spans="1:11" ht="12.75" x14ac:dyDescent="0.2">
      <c r="A992" s="14" t="s">
        <v>3874</v>
      </c>
      <c r="B992" s="14" t="s">
        <v>4880</v>
      </c>
      <c r="C992" s="14" t="s">
        <v>4880</v>
      </c>
      <c r="D992" s="328">
        <v>45930</v>
      </c>
      <c r="E992" s="16" t="s">
        <v>4052</v>
      </c>
      <c r="F992" s="14" t="s">
        <v>5843</v>
      </c>
      <c r="G992" s="14" t="s">
        <v>4775</v>
      </c>
      <c r="H992" s="14" t="s">
        <v>4776</v>
      </c>
      <c r="I992" s="15">
        <v>198</v>
      </c>
      <c r="J992" s="77"/>
      <c r="K992" s="92"/>
    </row>
    <row r="993" spans="1:11" ht="12.75" x14ac:dyDescent="0.2">
      <c r="A993" s="14" t="s">
        <v>3874</v>
      </c>
      <c r="B993" s="14" t="s">
        <v>4880</v>
      </c>
      <c r="C993" s="14" t="s">
        <v>4880</v>
      </c>
      <c r="D993" s="328">
        <v>45930</v>
      </c>
      <c r="E993" s="16" t="s">
        <v>4052</v>
      </c>
      <c r="F993" s="14" t="s">
        <v>5844</v>
      </c>
      <c r="G993" s="14" t="s">
        <v>4775</v>
      </c>
      <c r="H993" s="14" t="s">
        <v>4776</v>
      </c>
      <c r="I993" s="15">
        <v>312.14</v>
      </c>
      <c r="J993" s="77"/>
      <c r="K993" s="92"/>
    </row>
    <row r="994" spans="1:11" ht="33.75" x14ac:dyDescent="0.2">
      <c r="A994" s="14" t="s">
        <v>3686</v>
      </c>
      <c r="B994" s="14" t="s">
        <v>4881</v>
      </c>
      <c r="C994" s="14" t="s">
        <v>4881</v>
      </c>
      <c r="D994" s="328">
        <v>45930</v>
      </c>
      <c r="E994" s="16" t="s">
        <v>4052</v>
      </c>
      <c r="F994" s="14" t="s">
        <v>5845</v>
      </c>
      <c r="G994" s="14" t="s">
        <v>4798</v>
      </c>
      <c r="H994" s="14" t="s">
        <v>4799</v>
      </c>
      <c r="I994" s="15">
        <v>40</v>
      </c>
      <c r="J994" s="77"/>
      <c r="K994" s="92"/>
    </row>
    <row r="995" spans="1:11" ht="33.75" x14ac:dyDescent="0.2">
      <c r="A995" s="14" t="s">
        <v>3686</v>
      </c>
      <c r="B995" s="14" t="s">
        <v>4881</v>
      </c>
      <c r="C995" s="14" t="s">
        <v>4881</v>
      </c>
      <c r="D995" s="328">
        <v>45930</v>
      </c>
      <c r="E995" s="16" t="s">
        <v>4052</v>
      </c>
      <c r="F995" s="14" t="s">
        <v>5846</v>
      </c>
      <c r="G995" s="14" t="s">
        <v>4798</v>
      </c>
      <c r="H995" s="14" t="s">
        <v>4799</v>
      </c>
      <c r="I995" s="15">
        <v>193.2</v>
      </c>
      <c r="J995" s="77"/>
      <c r="K995" s="92"/>
    </row>
    <row r="996" spans="1:11" ht="33.75" x14ac:dyDescent="0.2">
      <c r="A996" s="14" t="s">
        <v>3686</v>
      </c>
      <c r="B996" s="14" t="s">
        <v>4881</v>
      </c>
      <c r="C996" s="14" t="s">
        <v>4881</v>
      </c>
      <c r="D996" s="328">
        <v>45930</v>
      </c>
      <c r="E996" s="16" t="s">
        <v>4052</v>
      </c>
      <c r="F996" s="14" t="s">
        <v>5847</v>
      </c>
      <c r="G996" s="14" t="s">
        <v>4798</v>
      </c>
      <c r="H996" s="14" t="s">
        <v>4799</v>
      </c>
      <c r="I996" s="15">
        <v>19.899999999999999</v>
      </c>
      <c r="J996" s="77"/>
      <c r="K996" s="92"/>
    </row>
    <row r="997" spans="1:11" ht="33.75" x14ac:dyDescent="0.2">
      <c r="A997" s="14" t="s">
        <v>3686</v>
      </c>
      <c r="B997" s="14" t="s">
        <v>4881</v>
      </c>
      <c r="C997" s="14" t="s">
        <v>4881</v>
      </c>
      <c r="D997" s="328">
        <v>45930</v>
      </c>
      <c r="E997" s="16" t="s">
        <v>4052</v>
      </c>
      <c r="F997" s="14" t="s">
        <v>5848</v>
      </c>
      <c r="G997" s="14" t="s">
        <v>4798</v>
      </c>
      <c r="H997" s="14" t="s">
        <v>4799</v>
      </c>
      <c r="I997" s="15">
        <v>97.91</v>
      </c>
      <c r="J997" s="77"/>
      <c r="K997" s="92"/>
    </row>
    <row r="998" spans="1:11" ht="22.5" x14ac:dyDescent="0.2">
      <c r="A998" s="14" t="s">
        <v>3686</v>
      </c>
      <c r="B998" s="14" t="s">
        <v>4882</v>
      </c>
      <c r="C998" s="14" t="s">
        <v>4882</v>
      </c>
      <c r="D998" s="328">
        <v>45930</v>
      </c>
      <c r="E998" s="16" t="s">
        <v>4052</v>
      </c>
      <c r="F998" s="14" t="s">
        <v>5849</v>
      </c>
      <c r="G998" s="14" t="s">
        <v>4798</v>
      </c>
      <c r="H998" s="14" t="s">
        <v>4799</v>
      </c>
      <c r="I998" s="15">
        <v>99.6</v>
      </c>
      <c r="J998" s="77"/>
      <c r="K998" s="92"/>
    </row>
    <row r="999" spans="1:11" ht="22.5" x14ac:dyDescent="0.2">
      <c r="A999" s="14" t="s">
        <v>3686</v>
      </c>
      <c r="B999" s="14" t="s">
        <v>4883</v>
      </c>
      <c r="C999" s="14" t="s">
        <v>4883</v>
      </c>
      <c r="D999" s="328">
        <v>45930</v>
      </c>
      <c r="E999" s="16" t="s">
        <v>4052</v>
      </c>
      <c r="F999" s="14" t="s">
        <v>5850</v>
      </c>
      <c r="G999" s="14" t="s">
        <v>4798</v>
      </c>
      <c r="H999" s="14" t="s">
        <v>4799</v>
      </c>
      <c r="I999" s="15">
        <v>261.60000000000002</v>
      </c>
      <c r="J999" s="77"/>
      <c r="K999" s="92"/>
    </row>
    <row r="1000" spans="1:11" ht="12.75" x14ac:dyDescent="0.2">
      <c r="A1000" s="14" t="s">
        <v>3686</v>
      </c>
      <c r="B1000" s="14" t="s">
        <v>4883</v>
      </c>
      <c r="C1000" s="14" t="s">
        <v>4883</v>
      </c>
      <c r="D1000" s="328">
        <v>45930</v>
      </c>
      <c r="E1000" s="16" t="s">
        <v>4052</v>
      </c>
      <c r="F1000" s="14" t="s">
        <v>5851</v>
      </c>
      <c r="G1000" s="14" t="s">
        <v>4798</v>
      </c>
      <c r="H1000" s="14" t="s">
        <v>4799</v>
      </c>
      <c r="I1000" s="15">
        <v>210</v>
      </c>
      <c r="J1000" s="77"/>
      <c r="K1000" s="92"/>
    </row>
    <row r="1001" spans="1:11" ht="12.75" x14ac:dyDescent="0.2">
      <c r="A1001" s="14" t="s">
        <v>3686</v>
      </c>
      <c r="B1001" s="14" t="s">
        <v>4883</v>
      </c>
      <c r="C1001" s="14" t="s">
        <v>4883</v>
      </c>
      <c r="D1001" s="328">
        <v>45930</v>
      </c>
      <c r="E1001" s="16" t="s">
        <v>4052</v>
      </c>
      <c r="F1001" s="14" t="s">
        <v>5852</v>
      </c>
      <c r="G1001" s="14" t="s">
        <v>4798</v>
      </c>
      <c r="H1001" s="14" t="s">
        <v>4799</v>
      </c>
      <c r="I1001" s="15">
        <v>350.95</v>
      </c>
      <c r="J1001" s="77"/>
      <c r="K1001" s="92"/>
    </row>
    <row r="1002" spans="1:11" ht="22.5" x14ac:dyDescent="0.2">
      <c r="A1002" s="14" t="s">
        <v>3694</v>
      </c>
      <c r="B1002" s="14" t="s">
        <v>4884</v>
      </c>
      <c r="C1002" s="14" t="s">
        <v>4884</v>
      </c>
      <c r="D1002" s="328">
        <v>45930</v>
      </c>
      <c r="E1002" s="16" t="s">
        <v>4081</v>
      </c>
      <c r="F1002" s="14" t="s">
        <v>5853</v>
      </c>
      <c r="G1002" s="14"/>
      <c r="H1002" s="14" t="s">
        <v>4791</v>
      </c>
      <c r="I1002" s="15">
        <v>450</v>
      </c>
      <c r="J1002" s="77"/>
      <c r="K1002" s="92"/>
    </row>
    <row r="1003" spans="1:11" ht="22.5" x14ac:dyDescent="0.2">
      <c r="A1003" s="14" t="s">
        <v>3694</v>
      </c>
      <c r="B1003" s="14" t="s">
        <v>4884</v>
      </c>
      <c r="C1003" s="14" t="s">
        <v>4884</v>
      </c>
      <c r="D1003" s="328">
        <v>45930</v>
      </c>
      <c r="E1003" s="16" t="s">
        <v>4081</v>
      </c>
      <c r="F1003" s="14" t="s">
        <v>5854</v>
      </c>
      <c r="G1003" s="14"/>
      <c r="H1003" s="14" t="s">
        <v>4791</v>
      </c>
      <c r="I1003" s="15">
        <v>214</v>
      </c>
      <c r="J1003" s="77"/>
      <c r="K1003" s="92"/>
    </row>
    <row r="1004" spans="1:11" ht="33.75" x14ac:dyDescent="0.2">
      <c r="A1004" s="14" t="s">
        <v>3694</v>
      </c>
      <c r="B1004" s="14" t="s">
        <v>4884</v>
      </c>
      <c r="C1004" s="14" t="s">
        <v>4884</v>
      </c>
      <c r="D1004" s="328">
        <v>45930</v>
      </c>
      <c r="E1004" s="16" t="s">
        <v>4081</v>
      </c>
      <c r="F1004" s="14" t="s">
        <v>5855</v>
      </c>
      <c r="G1004" s="14"/>
      <c r="H1004" s="14" t="s">
        <v>4791</v>
      </c>
      <c r="I1004" s="15">
        <v>47.4</v>
      </c>
      <c r="J1004" s="77"/>
      <c r="K1004" s="92"/>
    </row>
    <row r="1005" spans="1:11" ht="33.75" x14ac:dyDescent="0.2">
      <c r="A1005" s="14" t="s">
        <v>3694</v>
      </c>
      <c r="B1005" s="14" t="s">
        <v>4884</v>
      </c>
      <c r="C1005" s="14" t="s">
        <v>4884</v>
      </c>
      <c r="D1005" s="328">
        <v>45930</v>
      </c>
      <c r="E1005" s="16" t="s">
        <v>4081</v>
      </c>
      <c r="F1005" s="14" t="s">
        <v>5856</v>
      </c>
      <c r="G1005" s="14"/>
      <c r="H1005" s="14" t="s">
        <v>4791</v>
      </c>
      <c r="I1005" s="15">
        <v>456.6</v>
      </c>
      <c r="J1005" s="77"/>
      <c r="K1005" s="92"/>
    </row>
    <row r="1006" spans="1:11" ht="22.5" x14ac:dyDescent="0.2">
      <c r="A1006" s="14" t="s">
        <v>3694</v>
      </c>
      <c r="B1006" s="14" t="s">
        <v>4884</v>
      </c>
      <c r="C1006" s="14" t="s">
        <v>4884</v>
      </c>
      <c r="D1006" s="328">
        <v>45930</v>
      </c>
      <c r="E1006" s="16" t="s">
        <v>4081</v>
      </c>
      <c r="F1006" s="14" t="s">
        <v>5857</v>
      </c>
      <c r="G1006" s="14"/>
      <c r="H1006" s="14" t="s">
        <v>4791</v>
      </c>
      <c r="I1006" s="15">
        <v>340</v>
      </c>
      <c r="J1006" s="77"/>
      <c r="K1006" s="92"/>
    </row>
    <row r="1007" spans="1:11" ht="22.5" x14ac:dyDescent="0.2">
      <c r="A1007" s="14" t="s">
        <v>2996</v>
      </c>
      <c r="B1007" s="14" t="s">
        <v>4885</v>
      </c>
      <c r="C1007" s="14" t="s">
        <v>4885</v>
      </c>
      <c r="D1007" s="328">
        <v>45930</v>
      </c>
      <c r="E1007" s="16" t="s">
        <v>4081</v>
      </c>
      <c r="F1007" s="14" t="s">
        <v>5858</v>
      </c>
      <c r="G1007" s="14"/>
      <c r="H1007" s="14" t="s">
        <v>4865</v>
      </c>
      <c r="I1007" s="15">
        <v>126</v>
      </c>
      <c r="J1007" s="77"/>
      <c r="K1007" s="92"/>
    </row>
    <row r="1008" spans="1:11" ht="33.75" x14ac:dyDescent="0.2">
      <c r="A1008" s="14" t="s">
        <v>2996</v>
      </c>
      <c r="B1008" s="14" t="s">
        <v>4886</v>
      </c>
      <c r="C1008" s="14" t="s">
        <v>4886</v>
      </c>
      <c r="D1008" s="328">
        <v>45930</v>
      </c>
      <c r="E1008" s="16" t="s">
        <v>4081</v>
      </c>
      <c r="F1008" s="14" t="s">
        <v>5859</v>
      </c>
      <c r="G1008" s="14"/>
      <c r="H1008" s="14" t="s">
        <v>4702</v>
      </c>
      <c r="I1008" s="15">
        <v>126.3</v>
      </c>
      <c r="J1008" s="77"/>
      <c r="K1008" s="92"/>
    </row>
    <row r="1009" spans="1:11" ht="22.5" x14ac:dyDescent="0.2">
      <c r="A1009" s="14" t="s">
        <v>2996</v>
      </c>
      <c r="B1009" s="14" t="s">
        <v>4887</v>
      </c>
      <c r="C1009" s="14" t="s">
        <v>4887</v>
      </c>
      <c r="D1009" s="328">
        <v>45869</v>
      </c>
      <c r="E1009" s="16" t="s">
        <v>3676</v>
      </c>
      <c r="F1009" s="14" t="s">
        <v>4888</v>
      </c>
      <c r="G1009" s="14"/>
      <c r="H1009" s="14" t="s">
        <v>4889</v>
      </c>
      <c r="I1009" s="15">
        <v>299.99</v>
      </c>
      <c r="J1009" s="77"/>
      <c r="K1009" s="92"/>
    </row>
    <row r="1010" spans="1:11" ht="22.5" x14ac:dyDescent="0.2">
      <c r="A1010" s="14" t="s">
        <v>2996</v>
      </c>
      <c r="B1010" s="14" t="s">
        <v>4890</v>
      </c>
      <c r="C1010" s="14" t="s">
        <v>4890</v>
      </c>
      <c r="D1010" s="328">
        <v>45961</v>
      </c>
      <c r="E1010" s="16" t="s">
        <v>4103</v>
      </c>
      <c r="F1010" s="14" t="s">
        <v>5860</v>
      </c>
      <c r="G1010" s="14"/>
      <c r="H1010" s="14" t="s">
        <v>4865</v>
      </c>
      <c r="I1010" s="15">
        <v>61.2</v>
      </c>
      <c r="J1010" s="77"/>
      <c r="K1010" s="92"/>
    </row>
    <row r="1011" spans="1:11" ht="22.5" x14ac:dyDescent="0.2">
      <c r="A1011" s="14" t="s">
        <v>2996</v>
      </c>
      <c r="B1011" s="14" t="s">
        <v>4891</v>
      </c>
      <c r="C1011" s="14" t="s">
        <v>4891</v>
      </c>
      <c r="D1011" s="328">
        <v>45961</v>
      </c>
      <c r="E1011" s="16" t="s">
        <v>4103</v>
      </c>
      <c r="F1011" s="14" t="s">
        <v>4892</v>
      </c>
      <c r="G1011" s="14"/>
      <c r="H1011" s="14" t="s">
        <v>4722</v>
      </c>
      <c r="I1011" s="15">
        <v>48.8</v>
      </c>
      <c r="J1011" s="77"/>
      <c r="K1011" s="92"/>
    </row>
    <row r="1012" spans="1:11" ht="22.5" x14ac:dyDescent="0.2">
      <c r="A1012" s="14" t="s">
        <v>3694</v>
      </c>
      <c r="B1012" s="14" t="s">
        <v>4893</v>
      </c>
      <c r="C1012" s="14" t="s">
        <v>4893</v>
      </c>
      <c r="D1012" s="328">
        <v>45961</v>
      </c>
      <c r="E1012" s="16" t="s">
        <v>4103</v>
      </c>
      <c r="F1012" s="14" t="s">
        <v>5863</v>
      </c>
      <c r="G1012" s="14"/>
      <c r="H1012" s="14" t="s">
        <v>4791</v>
      </c>
      <c r="I1012" s="15">
        <v>100</v>
      </c>
      <c r="J1012" s="77"/>
      <c r="K1012" s="92"/>
    </row>
    <row r="1013" spans="1:11" ht="33.75" x14ac:dyDescent="0.2">
      <c r="A1013" s="14" t="s">
        <v>3694</v>
      </c>
      <c r="B1013" s="14" t="s">
        <v>4893</v>
      </c>
      <c r="C1013" s="14" t="s">
        <v>4893</v>
      </c>
      <c r="D1013" s="328">
        <v>45961</v>
      </c>
      <c r="E1013" s="16" t="s">
        <v>4103</v>
      </c>
      <c r="F1013" s="14" t="s">
        <v>5862</v>
      </c>
      <c r="G1013" s="14"/>
      <c r="H1013" s="14" t="s">
        <v>4791</v>
      </c>
      <c r="I1013" s="15">
        <v>87</v>
      </c>
      <c r="J1013" s="77"/>
      <c r="K1013" s="92"/>
    </row>
    <row r="1014" spans="1:11" ht="22.5" x14ac:dyDescent="0.2">
      <c r="A1014" s="14" t="s">
        <v>3694</v>
      </c>
      <c r="B1014" s="14" t="s">
        <v>4893</v>
      </c>
      <c r="C1014" s="14" t="s">
        <v>4893</v>
      </c>
      <c r="D1014" s="328">
        <v>45961</v>
      </c>
      <c r="E1014" s="16" t="s">
        <v>4103</v>
      </c>
      <c r="F1014" s="14" t="s">
        <v>5861</v>
      </c>
      <c r="G1014" s="14"/>
      <c r="H1014" s="14" t="s">
        <v>4791</v>
      </c>
      <c r="I1014" s="15">
        <v>35.96</v>
      </c>
      <c r="J1014" s="77"/>
      <c r="K1014" s="92"/>
    </row>
    <row r="1015" spans="1:11" ht="12.75" x14ac:dyDescent="0.2">
      <c r="A1015" s="14" t="s">
        <v>3179</v>
      </c>
      <c r="B1015" s="14" t="s">
        <v>4894</v>
      </c>
      <c r="C1015" s="14" t="s">
        <v>4894</v>
      </c>
      <c r="D1015" s="328">
        <v>45961</v>
      </c>
      <c r="E1015" s="16" t="s">
        <v>4103</v>
      </c>
      <c r="F1015" s="14" t="s">
        <v>5864</v>
      </c>
      <c r="G1015" s="14"/>
      <c r="H1015" s="14" t="s">
        <v>4873</v>
      </c>
      <c r="I1015" s="15">
        <v>107.93</v>
      </c>
      <c r="J1015" s="77"/>
      <c r="K1015" s="92"/>
    </row>
    <row r="1016" spans="1:11" ht="12.75" x14ac:dyDescent="0.2">
      <c r="A1016" s="14" t="s">
        <v>3179</v>
      </c>
      <c r="B1016" s="14" t="s">
        <v>4894</v>
      </c>
      <c r="C1016" s="14" t="s">
        <v>4894</v>
      </c>
      <c r="D1016" s="328">
        <v>45961</v>
      </c>
      <c r="E1016" s="16" t="s">
        <v>4103</v>
      </c>
      <c r="F1016" s="14" t="s">
        <v>5865</v>
      </c>
      <c r="G1016" s="14"/>
      <c r="H1016" s="14" t="s">
        <v>4873</v>
      </c>
      <c r="I1016" s="15">
        <v>460</v>
      </c>
      <c r="J1016" s="77"/>
      <c r="K1016" s="92"/>
    </row>
    <row r="1017" spans="1:11" ht="12.75" x14ac:dyDescent="0.2">
      <c r="A1017" s="14" t="s">
        <v>3179</v>
      </c>
      <c r="B1017" s="14" t="s">
        <v>4894</v>
      </c>
      <c r="C1017" s="14" t="s">
        <v>4894</v>
      </c>
      <c r="D1017" s="328">
        <v>45961</v>
      </c>
      <c r="E1017" s="16" t="s">
        <v>4103</v>
      </c>
      <c r="F1017" s="14" t="s">
        <v>5866</v>
      </c>
      <c r="G1017" s="14"/>
      <c r="H1017" s="14" t="s">
        <v>4873</v>
      </c>
      <c r="I1017" s="15">
        <v>1690</v>
      </c>
      <c r="J1017" s="77"/>
      <c r="K1017" s="92"/>
    </row>
    <row r="1018" spans="1:11" ht="22.5" x14ac:dyDescent="0.2">
      <c r="A1018" s="14" t="s">
        <v>3179</v>
      </c>
      <c r="B1018" s="14" t="s">
        <v>4894</v>
      </c>
      <c r="C1018" s="14" t="s">
        <v>4894</v>
      </c>
      <c r="D1018" s="328">
        <v>45961</v>
      </c>
      <c r="E1018" s="16" t="s">
        <v>4103</v>
      </c>
      <c r="F1018" s="14" t="s">
        <v>5867</v>
      </c>
      <c r="G1018" s="14"/>
      <c r="H1018" s="14" t="s">
        <v>4873</v>
      </c>
      <c r="I1018" s="15">
        <v>500</v>
      </c>
      <c r="J1018" s="77"/>
      <c r="K1018" s="92"/>
    </row>
    <row r="1019" spans="1:11" ht="22.5" x14ac:dyDescent="0.2">
      <c r="A1019" s="14" t="s">
        <v>3179</v>
      </c>
      <c r="B1019" s="14" t="s">
        <v>4894</v>
      </c>
      <c r="C1019" s="14" t="s">
        <v>4894</v>
      </c>
      <c r="D1019" s="328">
        <v>45961</v>
      </c>
      <c r="E1019" s="16" t="s">
        <v>4103</v>
      </c>
      <c r="F1019" s="14" t="s">
        <v>5868</v>
      </c>
      <c r="G1019" s="14"/>
      <c r="H1019" s="14" t="s">
        <v>4873</v>
      </c>
      <c r="I1019" s="15">
        <v>131</v>
      </c>
      <c r="J1019" s="77"/>
      <c r="K1019" s="92"/>
    </row>
    <row r="1020" spans="1:11" ht="22.5" x14ac:dyDescent="0.2">
      <c r="A1020" s="14" t="s">
        <v>3179</v>
      </c>
      <c r="B1020" s="14" t="s">
        <v>4894</v>
      </c>
      <c r="C1020" s="14" t="s">
        <v>4894</v>
      </c>
      <c r="D1020" s="328">
        <v>45961</v>
      </c>
      <c r="E1020" s="16" t="s">
        <v>4103</v>
      </c>
      <c r="F1020" s="14" t="s">
        <v>5869</v>
      </c>
      <c r="G1020" s="14"/>
      <c r="H1020" s="14" t="s">
        <v>4873</v>
      </c>
      <c r="I1020" s="15">
        <v>994</v>
      </c>
      <c r="J1020" s="77"/>
      <c r="K1020" s="92"/>
    </row>
    <row r="1021" spans="1:11" ht="12.75" x14ac:dyDescent="0.2">
      <c r="A1021" s="14" t="s">
        <v>3179</v>
      </c>
      <c r="B1021" s="14" t="s">
        <v>4894</v>
      </c>
      <c r="C1021" s="14" t="s">
        <v>4894</v>
      </c>
      <c r="D1021" s="328">
        <v>45961</v>
      </c>
      <c r="E1021" s="16" t="s">
        <v>4103</v>
      </c>
      <c r="F1021" s="14" t="s">
        <v>5870</v>
      </c>
      <c r="G1021" s="14"/>
      <c r="H1021" s="14" t="s">
        <v>4873</v>
      </c>
      <c r="I1021" s="15">
        <v>231</v>
      </c>
      <c r="J1021" s="77"/>
      <c r="K1021" s="92"/>
    </row>
    <row r="1022" spans="1:11" ht="22.5" x14ac:dyDescent="0.2">
      <c r="A1022" s="14" t="s">
        <v>2996</v>
      </c>
      <c r="B1022" s="14" t="s">
        <v>4895</v>
      </c>
      <c r="C1022" s="14" t="s">
        <v>4895</v>
      </c>
      <c r="D1022" s="328">
        <v>45961</v>
      </c>
      <c r="E1022" s="16" t="s">
        <v>4103</v>
      </c>
      <c r="F1022" s="14" t="s">
        <v>5871</v>
      </c>
      <c r="G1022" s="14"/>
      <c r="H1022" s="14" t="s">
        <v>4692</v>
      </c>
      <c r="I1022" s="15">
        <v>169.33</v>
      </c>
      <c r="J1022" s="77"/>
      <c r="K1022" s="92"/>
    </row>
    <row r="1023" spans="1:11" ht="22.5" x14ac:dyDescent="0.2">
      <c r="A1023" s="14" t="s">
        <v>2996</v>
      </c>
      <c r="B1023" s="14" t="s">
        <v>4896</v>
      </c>
      <c r="C1023" s="14" t="s">
        <v>4896</v>
      </c>
      <c r="D1023" s="328">
        <v>45961</v>
      </c>
      <c r="E1023" s="16" t="s">
        <v>4134</v>
      </c>
      <c r="F1023" s="14" t="s">
        <v>5872</v>
      </c>
      <c r="G1023" s="14" t="s">
        <v>4688</v>
      </c>
      <c r="H1023" s="14" t="s">
        <v>4602</v>
      </c>
      <c r="I1023" s="15">
        <v>52</v>
      </c>
      <c r="J1023" s="77"/>
      <c r="K1023" s="92"/>
    </row>
    <row r="1024" spans="1:11" ht="12.75" x14ac:dyDescent="0.2">
      <c r="A1024" s="14" t="s">
        <v>3686</v>
      </c>
      <c r="B1024" s="14" t="s">
        <v>4897</v>
      </c>
      <c r="C1024" s="14" t="s">
        <v>4897</v>
      </c>
      <c r="D1024" s="328">
        <v>45961</v>
      </c>
      <c r="E1024" s="16" t="s">
        <v>4138</v>
      </c>
      <c r="F1024" s="14" t="s">
        <v>5874</v>
      </c>
      <c r="G1024" s="14" t="s">
        <v>4798</v>
      </c>
      <c r="H1024" s="14" t="s">
        <v>4799</v>
      </c>
      <c r="I1024" s="15">
        <v>241.99</v>
      </c>
      <c r="J1024" s="77"/>
      <c r="K1024" s="92"/>
    </row>
    <row r="1025" spans="1:11" ht="12.75" x14ac:dyDescent="0.2">
      <c r="A1025" s="14" t="s">
        <v>3686</v>
      </c>
      <c r="B1025" s="14" t="s">
        <v>4897</v>
      </c>
      <c r="C1025" s="14" t="s">
        <v>4897</v>
      </c>
      <c r="D1025" s="328">
        <v>45961</v>
      </c>
      <c r="E1025" s="16" t="s">
        <v>4138</v>
      </c>
      <c r="F1025" s="14" t="s">
        <v>5875</v>
      </c>
      <c r="G1025" s="14" t="s">
        <v>4798</v>
      </c>
      <c r="H1025" s="14" t="s">
        <v>4799</v>
      </c>
      <c r="I1025" s="15">
        <v>280</v>
      </c>
      <c r="J1025" s="77"/>
      <c r="K1025" s="92"/>
    </row>
    <row r="1026" spans="1:11" ht="12.75" x14ac:dyDescent="0.2">
      <c r="A1026" s="14" t="s">
        <v>3686</v>
      </c>
      <c r="B1026" s="14" t="s">
        <v>4897</v>
      </c>
      <c r="C1026" s="14" t="s">
        <v>4897</v>
      </c>
      <c r="D1026" s="328">
        <v>45961</v>
      </c>
      <c r="E1026" s="16" t="s">
        <v>4138</v>
      </c>
      <c r="F1026" s="14" t="s">
        <v>5876</v>
      </c>
      <c r="G1026" s="14" t="s">
        <v>4798</v>
      </c>
      <c r="H1026" s="14" t="s">
        <v>4799</v>
      </c>
      <c r="I1026" s="15">
        <v>54</v>
      </c>
      <c r="J1026" s="77"/>
      <c r="K1026" s="92"/>
    </row>
    <row r="1027" spans="1:11" ht="22.5" x14ac:dyDescent="0.2">
      <c r="A1027" s="14" t="s">
        <v>3686</v>
      </c>
      <c r="B1027" s="14" t="s">
        <v>4897</v>
      </c>
      <c r="C1027" s="14" t="s">
        <v>4897</v>
      </c>
      <c r="D1027" s="328">
        <v>45961</v>
      </c>
      <c r="E1027" s="16" t="s">
        <v>4138</v>
      </c>
      <c r="F1027" s="14" t="s">
        <v>5873</v>
      </c>
      <c r="G1027" s="14" t="s">
        <v>4798</v>
      </c>
      <c r="H1027" s="14" t="s">
        <v>4799</v>
      </c>
      <c r="I1027" s="15">
        <v>654</v>
      </c>
      <c r="J1027" s="77"/>
      <c r="K1027" s="92"/>
    </row>
    <row r="1028" spans="1:11" ht="22.5" x14ac:dyDescent="0.2">
      <c r="A1028" s="14" t="s">
        <v>3686</v>
      </c>
      <c r="B1028" s="14" t="s">
        <v>4897</v>
      </c>
      <c r="C1028" s="14" t="s">
        <v>4897</v>
      </c>
      <c r="D1028" s="328">
        <v>45961</v>
      </c>
      <c r="E1028" s="16" t="s">
        <v>4138</v>
      </c>
      <c r="F1028" s="14" t="s">
        <v>5877</v>
      </c>
      <c r="G1028" s="14" t="s">
        <v>4798</v>
      </c>
      <c r="H1028" s="14" t="s">
        <v>4799</v>
      </c>
      <c r="I1028" s="15">
        <v>500</v>
      </c>
      <c r="J1028" s="77"/>
      <c r="K1028" s="92"/>
    </row>
    <row r="1029" spans="1:11" ht="22.5" x14ac:dyDescent="0.2">
      <c r="A1029" s="14" t="s">
        <v>3686</v>
      </c>
      <c r="B1029" s="14" t="s">
        <v>4897</v>
      </c>
      <c r="C1029" s="14" t="s">
        <v>4897</v>
      </c>
      <c r="D1029" s="328">
        <v>45961</v>
      </c>
      <c r="E1029" s="16" t="s">
        <v>4138</v>
      </c>
      <c r="F1029" s="14" t="s">
        <v>5878</v>
      </c>
      <c r="G1029" s="14" t="s">
        <v>4798</v>
      </c>
      <c r="H1029" s="14" t="s">
        <v>4799</v>
      </c>
      <c r="I1029" s="15">
        <v>1600</v>
      </c>
      <c r="J1029" s="77"/>
      <c r="K1029" s="92"/>
    </row>
    <row r="1030" spans="1:11" ht="22.5" x14ac:dyDescent="0.2">
      <c r="A1030" s="14" t="s">
        <v>3686</v>
      </c>
      <c r="B1030" s="14" t="s">
        <v>4897</v>
      </c>
      <c r="C1030" s="14" t="s">
        <v>4897</v>
      </c>
      <c r="D1030" s="328">
        <v>45961</v>
      </c>
      <c r="E1030" s="16" t="s">
        <v>4138</v>
      </c>
      <c r="F1030" s="14" t="s">
        <v>5879</v>
      </c>
      <c r="G1030" s="14" t="s">
        <v>4798</v>
      </c>
      <c r="H1030" s="14" t="s">
        <v>4799</v>
      </c>
      <c r="I1030" s="15">
        <v>350</v>
      </c>
      <c r="J1030" s="77"/>
      <c r="K1030" s="92"/>
    </row>
    <row r="1031" spans="1:11" ht="33.75" x14ac:dyDescent="0.2">
      <c r="A1031" s="14" t="s">
        <v>3179</v>
      </c>
      <c r="B1031" s="14" t="s">
        <v>4898</v>
      </c>
      <c r="C1031" s="14" t="s">
        <v>4898</v>
      </c>
      <c r="D1031" s="328">
        <v>45961</v>
      </c>
      <c r="E1031" s="16" t="s">
        <v>4134</v>
      </c>
      <c r="F1031" s="14" t="s">
        <v>5880</v>
      </c>
      <c r="G1031" s="14"/>
      <c r="H1031" s="14" t="s">
        <v>4873</v>
      </c>
      <c r="I1031" s="15">
        <v>380</v>
      </c>
      <c r="J1031" s="77"/>
      <c r="K1031" s="92"/>
    </row>
    <row r="1032" spans="1:11" ht="33.75" x14ac:dyDescent="0.2">
      <c r="A1032" s="14" t="s">
        <v>3179</v>
      </c>
      <c r="B1032" s="14" t="s">
        <v>4898</v>
      </c>
      <c r="C1032" s="14" t="s">
        <v>4898</v>
      </c>
      <c r="D1032" s="328">
        <v>45961</v>
      </c>
      <c r="E1032" s="16" t="s">
        <v>4134</v>
      </c>
      <c r="F1032" s="14" t="s">
        <v>5881</v>
      </c>
      <c r="G1032" s="14"/>
      <c r="H1032" s="14" t="s">
        <v>4873</v>
      </c>
      <c r="I1032" s="15">
        <v>516</v>
      </c>
      <c r="J1032" s="77"/>
      <c r="K1032" s="92"/>
    </row>
    <row r="1033" spans="1:11" ht="33.75" x14ac:dyDescent="0.2">
      <c r="A1033" s="14" t="s">
        <v>3686</v>
      </c>
      <c r="B1033" s="14" t="s">
        <v>4899</v>
      </c>
      <c r="C1033" s="14" t="s">
        <v>4899</v>
      </c>
      <c r="D1033" s="328">
        <v>45961</v>
      </c>
      <c r="E1033" s="16" t="s">
        <v>4134</v>
      </c>
      <c r="F1033" s="14" t="s">
        <v>5882</v>
      </c>
      <c r="G1033" s="14" t="s">
        <v>4798</v>
      </c>
      <c r="H1033" s="14" t="s">
        <v>4799</v>
      </c>
      <c r="I1033" s="15">
        <v>243</v>
      </c>
      <c r="J1033" s="77"/>
      <c r="K1033" s="92"/>
    </row>
    <row r="1034" spans="1:11" ht="22.5" x14ac:dyDescent="0.2">
      <c r="A1034" s="14" t="s">
        <v>3686</v>
      </c>
      <c r="B1034" s="14" t="s">
        <v>4899</v>
      </c>
      <c r="C1034" s="14" t="s">
        <v>4899</v>
      </c>
      <c r="D1034" s="328">
        <v>45961</v>
      </c>
      <c r="E1034" s="16" t="s">
        <v>4134</v>
      </c>
      <c r="F1034" s="14" t="s">
        <v>5883</v>
      </c>
      <c r="G1034" s="14" t="s">
        <v>4798</v>
      </c>
      <c r="H1034" s="14" t="s">
        <v>4799</v>
      </c>
      <c r="I1034" s="15">
        <v>86.36</v>
      </c>
      <c r="J1034" s="77"/>
      <c r="K1034" s="92"/>
    </row>
    <row r="1035" spans="1:11" ht="33.75" x14ac:dyDescent="0.2">
      <c r="A1035" s="14" t="s">
        <v>3686</v>
      </c>
      <c r="B1035" s="14" t="s">
        <v>4899</v>
      </c>
      <c r="C1035" s="14" t="s">
        <v>4899</v>
      </c>
      <c r="D1035" s="328">
        <v>45961</v>
      </c>
      <c r="E1035" s="16" t="s">
        <v>4134</v>
      </c>
      <c r="F1035" s="14" t="s">
        <v>5884</v>
      </c>
      <c r="G1035" s="14" t="s">
        <v>4798</v>
      </c>
      <c r="H1035" s="14" t="s">
        <v>4799</v>
      </c>
      <c r="I1035" s="15">
        <v>96.97</v>
      </c>
      <c r="J1035" s="77"/>
      <c r="K1035" s="92"/>
    </row>
    <row r="1036" spans="1:11" ht="33.75" x14ac:dyDescent="0.2">
      <c r="A1036" s="14" t="s">
        <v>3686</v>
      </c>
      <c r="B1036" s="14" t="s">
        <v>4899</v>
      </c>
      <c r="C1036" s="14" t="s">
        <v>4899</v>
      </c>
      <c r="D1036" s="328">
        <v>45961</v>
      </c>
      <c r="E1036" s="16" t="s">
        <v>4134</v>
      </c>
      <c r="F1036" s="14" t="s">
        <v>5886</v>
      </c>
      <c r="G1036" s="14" t="s">
        <v>4798</v>
      </c>
      <c r="H1036" s="14" t="s">
        <v>4799</v>
      </c>
      <c r="I1036" s="15">
        <v>30</v>
      </c>
      <c r="J1036" s="77"/>
      <c r="K1036" s="92"/>
    </row>
    <row r="1037" spans="1:11" ht="33.75" x14ac:dyDescent="0.2">
      <c r="A1037" s="14" t="s">
        <v>3686</v>
      </c>
      <c r="B1037" s="14" t="s">
        <v>4899</v>
      </c>
      <c r="C1037" s="14" t="s">
        <v>4899</v>
      </c>
      <c r="D1037" s="328">
        <v>45961</v>
      </c>
      <c r="E1037" s="16" t="s">
        <v>4134</v>
      </c>
      <c r="F1037" s="14" t="s">
        <v>5885</v>
      </c>
      <c r="G1037" s="14" t="s">
        <v>4798</v>
      </c>
      <c r="H1037" s="14" t="s">
        <v>4799</v>
      </c>
      <c r="I1037" s="15">
        <v>12.23</v>
      </c>
      <c r="J1037" s="77"/>
      <c r="K1037" s="92"/>
    </row>
    <row r="1038" spans="1:11" ht="22.5" x14ac:dyDescent="0.2">
      <c r="A1038" s="14" t="s">
        <v>2996</v>
      </c>
      <c r="B1038" s="14" t="s">
        <v>4900</v>
      </c>
      <c r="C1038" s="14" t="s">
        <v>4900</v>
      </c>
      <c r="D1038" s="328">
        <v>45961</v>
      </c>
      <c r="E1038" s="16" t="s">
        <v>4134</v>
      </c>
      <c r="F1038" s="14" t="s">
        <v>5887</v>
      </c>
      <c r="G1038" s="14"/>
      <c r="H1038" s="14" t="s">
        <v>4691</v>
      </c>
      <c r="I1038" s="15">
        <v>299.74</v>
      </c>
      <c r="J1038" s="77"/>
      <c r="K1038" s="92"/>
    </row>
    <row r="1039" spans="1:11" ht="33.75" x14ac:dyDescent="0.2">
      <c r="A1039" s="14" t="s">
        <v>2996</v>
      </c>
      <c r="B1039" s="14" t="s">
        <v>4902</v>
      </c>
      <c r="C1039" s="14" t="s">
        <v>4902</v>
      </c>
      <c r="D1039" s="328">
        <v>45961</v>
      </c>
      <c r="E1039" s="16" t="s">
        <v>4134</v>
      </c>
      <c r="F1039" s="14" t="s">
        <v>5888</v>
      </c>
      <c r="G1039" s="14"/>
      <c r="H1039" s="14" t="s">
        <v>4791</v>
      </c>
      <c r="I1039" s="15">
        <v>168.3</v>
      </c>
      <c r="J1039" s="77"/>
      <c r="K1039" s="92"/>
    </row>
    <row r="1040" spans="1:11" ht="33.75" x14ac:dyDescent="0.2">
      <c r="A1040" s="14" t="s">
        <v>2996</v>
      </c>
      <c r="B1040" s="14" t="s">
        <v>4902</v>
      </c>
      <c r="C1040" s="14" t="s">
        <v>4902</v>
      </c>
      <c r="D1040" s="328">
        <v>45961</v>
      </c>
      <c r="E1040" s="16" t="s">
        <v>4134</v>
      </c>
      <c r="F1040" s="14" t="s">
        <v>5889</v>
      </c>
      <c r="G1040" s="14"/>
      <c r="H1040" s="14" t="s">
        <v>4791</v>
      </c>
      <c r="I1040" s="15">
        <v>12.2</v>
      </c>
      <c r="J1040" s="77"/>
      <c r="K1040" s="92"/>
    </row>
    <row r="1041" spans="1:11" ht="22.5" x14ac:dyDescent="0.2">
      <c r="A1041" s="14" t="s">
        <v>3686</v>
      </c>
      <c r="B1041" s="14" t="s">
        <v>4903</v>
      </c>
      <c r="C1041" s="14" t="s">
        <v>4903</v>
      </c>
      <c r="D1041" s="328">
        <v>45961</v>
      </c>
      <c r="E1041" s="16" t="s">
        <v>4138</v>
      </c>
      <c r="F1041" s="14" t="s">
        <v>5890</v>
      </c>
      <c r="G1041" s="14" t="s">
        <v>4798</v>
      </c>
      <c r="H1041" s="14" t="s">
        <v>4799</v>
      </c>
      <c r="I1041" s="15">
        <v>304</v>
      </c>
      <c r="J1041" s="77"/>
      <c r="K1041" s="92"/>
    </row>
    <row r="1042" spans="1:11" ht="22.5" x14ac:dyDescent="0.2">
      <c r="A1042" s="14" t="s">
        <v>3686</v>
      </c>
      <c r="B1042" s="14" t="s">
        <v>4903</v>
      </c>
      <c r="C1042" s="14" t="s">
        <v>4903</v>
      </c>
      <c r="D1042" s="328">
        <v>45961</v>
      </c>
      <c r="E1042" s="16" t="s">
        <v>4138</v>
      </c>
      <c r="F1042" s="14" t="s">
        <v>5891</v>
      </c>
      <c r="G1042" s="14" t="s">
        <v>4798</v>
      </c>
      <c r="H1042" s="14" t="s">
        <v>4799</v>
      </c>
      <c r="I1042" s="15">
        <v>2632</v>
      </c>
      <c r="J1042" s="77"/>
      <c r="K1042" s="92"/>
    </row>
    <row r="1043" spans="1:11" ht="22.5" x14ac:dyDescent="0.2">
      <c r="A1043" s="14" t="s">
        <v>3686</v>
      </c>
      <c r="B1043" s="14" t="s">
        <v>4903</v>
      </c>
      <c r="C1043" s="14" t="s">
        <v>4903</v>
      </c>
      <c r="D1043" s="328">
        <v>45961</v>
      </c>
      <c r="E1043" s="16" t="s">
        <v>4138</v>
      </c>
      <c r="F1043" s="14" t="s">
        <v>5892</v>
      </c>
      <c r="G1043" s="14" t="s">
        <v>4798</v>
      </c>
      <c r="H1043" s="14" t="s">
        <v>4799</v>
      </c>
      <c r="I1043" s="15">
        <v>35.799999999999997</v>
      </c>
      <c r="J1043" s="77"/>
      <c r="K1043" s="92"/>
    </row>
    <row r="1044" spans="1:11" ht="22.5" x14ac:dyDescent="0.2">
      <c r="A1044" s="14" t="s">
        <v>3686</v>
      </c>
      <c r="B1044" s="14" t="s">
        <v>4903</v>
      </c>
      <c r="C1044" s="14" t="s">
        <v>4903</v>
      </c>
      <c r="D1044" s="328">
        <v>45961</v>
      </c>
      <c r="E1044" s="16" t="s">
        <v>4138</v>
      </c>
      <c r="F1044" s="14" t="s">
        <v>5893</v>
      </c>
      <c r="G1044" s="14" t="s">
        <v>4798</v>
      </c>
      <c r="H1044" s="14" t="s">
        <v>4799</v>
      </c>
      <c r="I1044" s="15">
        <v>402</v>
      </c>
      <c r="J1044" s="77"/>
      <c r="K1044" s="92"/>
    </row>
    <row r="1045" spans="1:11" ht="22.5" x14ac:dyDescent="0.2">
      <c r="A1045" s="14" t="s">
        <v>2996</v>
      </c>
      <c r="B1045" s="14" t="s">
        <v>4904</v>
      </c>
      <c r="C1045" s="14" t="s">
        <v>4904</v>
      </c>
      <c r="D1045" s="328">
        <v>45961</v>
      </c>
      <c r="E1045" s="16" t="s">
        <v>4138</v>
      </c>
      <c r="F1045" s="14" t="s">
        <v>5894</v>
      </c>
      <c r="G1045" s="14"/>
      <c r="H1045" s="14" t="s">
        <v>4838</v>
      </c>
      <c r="I1045" s="15">
        <v>108</v>
      </c>
      <c r="J1045" s="77"/>
      <c r="K1045" s="92"/>
    </row>
    <row r="1046" spans="1:11" ht="33.75" x14ac:dyDescent="0.2">
      <c r="A1046" s="14" t="s">
        <v>2996</v>
      </c>
      <c r="B1046" s="14" t="s">
        <v>4905</v>
      </c>
      <c r="C1046" s="14" t="s">
        <v>4905</v>
      </c>
      <c r="D1046" s="328">
        <v>45961</v>
      </c>
      <c r="E1046" s="16" t="s">
        <v>4138</v>
      </c>
      <c r="F1046" s="14" t="s">
        <v>5895</v>
      </c>
      <c r="G1046" s="14"/>
      <c r="H1046" s="14" t="s">
        <v>4906</v>
      </c>
      <c r="I1046" s="15">
        <v>215.1</v>
      </c>
      <c r="J1046" s="77"/>
      <c r="K1046" s="92"/>
    </row>
    <row r="1047" spans="1:11" ht="22.5" x14ac:dyDescent="0.2">
      <c r="A1047" s="14" t="s">
        <v>2996</v>
      </c>
      <c r="B1047" s="14" t="s">
        <v>4907</v>
      </c>
      <c r="C1047" s="14" t="s">
        <v>4907</v>
      </c>
      <c r="D1047" s="328">
        <v>45961</v>
      </c>
      <c r="E1047" s="16" t="s">
        <v>4138</v>
      </c>
      <c r="F1047" s="14" t="s">
        <v>5896</v>
      </c>
      <c r="G1047" s="14"/>
      <c r="H1047" s="14" t="s">
        <v>4906</v>
      </c>
      <c r="I1047" s="15">
        <v>50</v>
      </c>
      <c r="J1047" s="77"/>
      <c r="K1047" s="92"/>
    </row>
    <row r="1048" spans="1:11" ht="22.5" x14ac:dyDescent="0.2">
      <c r="A1048" s="14" t="s">
        <v>2996</v>
      </c>
      <c r="B1048" s="14" t="s">
        <v>4907</v>
      </c>
      <c r="C1048" s="14" t="s">
        <v>4907</v>
      </c>
      <c r="D1048" s="328">
        <v>45961</v>
      </c>
      <c r="E1048" s="16" t="s">
        <v>4138</v>
      </c>
      <c r="F1048" s="14" t="s">
        <v>5897</v>
      </c>
      <c r="G1048" s="14"/>
      <c r="H1048" s="14" t="s">
        <v>4906</v>
      </c>
      <c r="I1048" s="15">
        <v>179.1</v>
      </c>
      <c r="J1048" s="77"/>
      <c r="K1048" s="92"/>
    </row>
    <row r="1049" spans="1:11" ht="22.5" x14ac:dyDescent="0.2">
      <c r="A1049" s="14" t="s">
        <v>2996</v>
      </c>
      <c r="B1049" s="14" t="s">
        <v>4908</v>
      </c>
      <c r="C1049" s="14" t="s">
        <v>4908</v>
      </c>
      <c r="D1049" s="328">
        <v>45961</v>
      </c>
      <c r="E1049" s="16" t="s">
        <v>4138</v>
      </c>
      <c r="F1049" s="14" t="s">
        <v>5898</v>
      </c>
      <c r="G1049" s="14"/>
      <c r="H1049" s="14" t="s">
        <v>4906</v>
      </c>
      <c r="I1049" s="15">
        <v>128.47999999999999</v>
      </c>
      <c r="J1049" s="77"/>
      <c r="K1049" s="92"/>
    </row>
    <row r="1050" spans="1:11" ht="22.5" x14ac:dyDescent="0.2">
      <c r="A1050" s="14" t="s">
        <v>2996</v>
      </c>
      <c r="B1050" s="14" t="s">
        <v>4909</v>
      </c>
      <c r="C1050" s="14" t="s">
        <v>4909</v>
      </c>
      <c r="D1050" s="328">
        <v>45961</v>
      </c>
      <c r="E1050" s="16" t="s">
        <v>4138</v>
      </c>
      <c r="F1050" s="14" t="s">
        <v>5899</v>
      </c>
      <c r="G1050" s="14"/>
      <c r="H1050" s="14" t="s">
        <v>4906</v>
      </c>
      <c r="I1050" s="15">
        <v>15.99</v>
      </c>
      <c r="J1050" s="77"/>
      <c r="K1050" s="92"/>
    </row>
    <row r="1051" spans="1:11" ht="22.5" x14ac:dyDescent="0.2">
      <c r="A1051" s="14" t="s">
        <v>2996</v>
      </c>
      <c r="B1051" s="14" t="s">
        <v>4910</v>
      </c>
      <c r="C1051" s="14" t="s">
        <v>4910</v>
      </c>
      <c r="D1051" s="328">
        <v>45961</v>
      </c>
      <c r="E1051" s="16" t="s">
        <v>4138</v>
      </c>
      <c r="F1051" s="14" t="s">
        <v>5900</v>
      </c>
      <c r="G1051" s="14"/>
      <c r="H1051" s="14" t="s">
        <v>4906</v>
      </c>
      <c r="I1051" s="15">
        <v>12.49</v>
      </c>
      <c r="J1051" s="77"/>
      <c r="K1051" s="92"/>
    </row>
    <row r="1052" spans="1:11" ht="22.5" x14ac:dyDescent="0.2">
      <c r="A1052" s="14" t="s">
        <v>2996</v>
      </c>
      <c r="B1052" s="14" t="s">
        <v>4911</v>
      </c>
      <c r="C1052" s="14" t="s">
        <v>4911</v>
      </c>
      <c r="D1052" s="328">
        <v>45961</v>
      </c>
      <c r="E1052" s="16" t="s">
        <v>4138</v>
      </c>
      <c r="F1052" s="14" t="s">
        <v>5901</v>
      </c>
      <c r="G1052" s="14"/>
      <c r="H1052" s="14" t="s">
        <v>4906</v>
      </c>
      <c r="I1052" s="15">
        <v>38</v>
      </c>
      <c r="J1052" s="77"/>
      <c r="K1052" s="92"/>
    </row>
    <row r="1053" spans="1:11" ht="22.5" x14ac:dyDescent="0.2">
      <c r="A1053" s="14" t="s">
        <v>2996</v>
      </c>
      <c r="B1053" s="14" t="s">
        <v>4911</v>
      </c>
      <c r="C1053" s="14" t="s">
        <v>4911</v>
      </c>
      <c r="D1053" s="328">
        <v>45961</v>
      </c>
      <c r="E1053" s="16" t="s">
        <v>4138</v>
      </c>
      <c r="F1053" s="14" t="s">
        <v>5902</v>
      </c>
      <c r="G1053" s="14"/>
      <c r="H1053" s="14" t="s">
        <v>4906</v>
      </c>
      <c r="I1053" s="15">
        <v>165.39</v>
      </c>
      <c r="J1053" s="77"/>
      <c r="K1053" s="92"/>
    </row>
    <row r="1054" spans="1:11" ht="22.5" x14ac:dyDescent="0.2">
      <c r="A1054" s="14" t="s">
        <v>2996</v>
      </c>
      <c r="B1054" s="14" t="s">
        <v>4912</v>
      </c>
      <c r="C1054" s="14" t="s">
        <v>4912</v>
      </c>
      <c r="D1054" s="328">
        <v>45961</v>
      </c>
      <c r="E1054" s="16" t="s">
        <v>4138</v>
      </c>
      <c r="F1054" s="14" t="s">
        <v>5903</v>
      </c>
      <c r="G1054" s="14"/>
      <c r="H1054" s="14" t="s">
        <v>4906</v>
      </c>
      <c r="I1054" s="15">
        <v>115.8</v>
      </c>
      <c r="J1054" s="77"/>
      <c r="K1054" s="92"/>
    </row>
    <row r="1055" spans="1:11" ht="22.5" x14ac:dyDescent="0.2">
      <c r="A1055" s="14" t="s">
        <v>2996</v>
      </c>
      <c r="B1055" s="14" t="s">
        <v>4913</v>
      </c>
      <c r="C1055" s="14" t="s">
        <v>4913</v>
      </c>
      <c r="D1055" s="328">
        <v>45961</v>
      </c>
      <c r="E1055" s="16" t="s">
        <v>4138</v>
      </c>
      <c r="F1055" s="14" t="s">
        <v>5904</v>
      </c>
      <c r="G1055" s="14"/>
      <c r="H1055" s="14" t="s">
        <v>4906</v>
      </c>
      <c r="I1055" s="15">
        <v>43.2</v>
      </c>
      <c r="J1055" s="77"/>
      <c r="K1055" s="92"/>
    </row>
    <row r="1056" spans="1:11" ht="22.5" x14ac:dyDescent="0.2">
      <c r="A1056" s="14" t="s">
        <v>2996</v>
      </c>
      <c r="B1056" s="14" t="s">
        <v>4914</v>
      </c>
      <c r="C1056" s="14" t="s">
        <v>4914</v>
      </c>
      <c r="D1056" s="328">
        <v>45961</v>
      </c>
      <c r="E1056" s="16" t="s">
        <v>4170</v>
      </c>
      <c r="F1056" s="14" t="s">
        <v>5905</v>
      </c>
      <c r="G1056" s="14"/>
      <c r="H1056" s="14" t="s">
        <v>4838</v>
      </c>
      <c r="I1056" s="15">
        <v>200</v>
      </c>
      <c r="J1056" s="77"/>
      <c r="K1056" s="92"/>
    </row>
    <row r="1057" spans="1:11" ht="22.5" x14ac:dyDescent="0.2">
      <c r="A1057" s="14" t="s">
        <v>2996</v>
      </c>
      <c r="B1057" s="14" t="s">
        <v>4914</v>
      </c>
      <c r="C1057" s="14" t="s">
        <v>4914</v>
      </c>
      <c r="D1057" s="328">
        <v>45961</v>
      </c>
      <c r="E1057" s="16" t="s">
        <v>4170</v>
      </c>
      <c r="F1057" s="14" t="s">
        <v>5906</v>
      </c>
      <c r="G1057" s="14"/>
      <c r="H1057" s="14" t="s">
        <v>4838</v>
      </c>
      <c r="I1057" s="15">
        <v>144</v>
      </c>
      <c r="J1057" s="77"/>
      <c r="K1057" s="92"/>
    </row>
    <row r="1058" spans="1:11" ht="12.75" x14ac:dyDescent="0.2">
      <c r="A1058" s="14" t="s">
        <v>3765</v>
      </c>
      <c r="B1058" s="14" t="s">
        <v>4915</v>
      </c>
      <c r="C1058" s="14" t="s">
        <v>4915</v>
      </c>
      <c r="D1058" s="328">
        <v>45961</v>
      </c>
      <c r="E1058" s="16" t="s">
        <v>4170</v>
      </c>
      <c r="F1058" s="14" t="s">
        <v>5907</v>
      </c>
      <c r="G1058" s="14"/>
      <c r="H1058" s="14" t="s">
        <v>4795</v>
      </c>
      <c r="I1058" s="15">
        <v>408</v>
      </c>
      <c r="J1058" s="77"/>
      <c r="K1058" s="92"/>
    </row>
    <row r="1059" spans="1:11" ht="12.75" x14ac:dyDescent="0.2">
      <c r="A1059" s="14" t="s">
        <v>3765</v>
      </c>
      <c r="B1059" s="14" t="s">
        <v>4915</v>
      </c>
      <c r="C1059" s="14" t="s">
        <v>4915</v>
      </c>
      <c r="D1059" s="328">
        <v>45961</v>
      </c>
      <c r="E1059" s="16" t="s">
        <v>4170</v>
      </c>
      <c r="F1059" s="14" t="s">
        <v>5908</v>
      </c>
      <c r="G1059" s="14"/>
      <c r="H1059" s="14" t="s">
        <v>4795</v>
      </c>
      <c r="I1059" s="15">
        <v>200</v>
      </c>
      <c r="J1059" s="77"/>
      <c r="K1059" s="92"/>
    </row>
    <row r="1060" spans="1:11" ht="22.5" x14ac:dyDescent="0.2">
      <c r="A1060" s="14" t="s">
        <v>3765</v>
      </c>
      <c r="B1060" s="14" t="s">
        <v>4915</v>
      </c>
      <c r="C1060" s="14" t="s">
        <v>4915</v>
      </c>
      <c r="D1060" s="328">
        <v>45961</v>
      </c>
      <c r="E1060" s="16" t="s">
        <v>4170</v>
      </c>
      <c r="F1060" s="14" t="s">
        <v>5909</v>
      </c>
      <c r="G1060" s="14"/>
      <c r="H1060" s="14" t="s">
        <v>4795</v>
      </c>
      <c r="I1060" s="15">
        <v>503.4</v>
      </c>
      <c r="J1060" s="77"/>
      <c r="K1060" s="92"/>
    </row>
    <row r="1061" spans="1:11" ht="33.75" x14ac:dyDescent="0.2">
      <c r="A1061" s="14" t="s">
        <v>2996</v>
      </c>
      <c r="B1061" s="14" t="s">
        <v>4916</v>
      </c>
      <c r="C1061" s="14" t="s">
        <v>4916</v>
      </c>
      <c r="D1061" s="328">
        <v>45961</v>
      </c>
      <c r="E1061" s="16" t="s">
        <v>4170</v>
      </c>
      <c r="F1061" s="14" t="s">
        <v>5910</v>
      </c>
      <c r="G1061" s="14"/>
      <c r="H1061" s="14" t="s">
        <v>4917</v>
      </c>
      <c r="I1061" s="15">
        <v>1090.8</v>
      </c>
      <c r="J1061" s="77"/>
      <c r="K1061" s="92"/>
    </row>
    <row r="1062" spans="1:11" ht="33.75" x14ac:dyDescent="0.2">
      <c r="A1062" s="14" t="s">
        <v>2996</v>
      </c>
      <c r="B1062" s="14" t="s">
        <v>4916</v>
      </c>
      <c r="C1062" s="14" t="s">
        <v>4916</v>
      </c>
      <c r="D1062" s="328">
        <v>45961</v>
      </c>
      <c r="E1062" s="16" t="s">
        <v>4170</v>
      </c>
      <c r="F1062" s="14" t="s">
        <v>5911</v>
      </c>
      <c r="G1062" s="14"/>
      <c r="H1062" s="14" t="s">
        <v>4917</v>
      </c>
      <c r="I1062" s="15">
        <v>475.2</v>
      </c>
      <c r="J1062" s="77"/>
      <c r="K1062" s="92"/>
    </row>
    <row r="1063" spans="1:11" ht="22.5" x14ac:dyDescent="0.2">
      <c r="A1063" s="14" t="s">
        <v>2996</v>
      </c>
      <c r="B1063" s="14" t="s">
        <v>4918</v>
      </c>
      <c r="C1063" s="14" t="s">
        <v>4918</v>
      </c>
      <c r="D1063" s="328">
        <v>45961</v>
      </c>
      <c r="E1063" s="16" t="s">
        <v>4170</v>
      </c>
      <c r="F1063" s="14" t="s">
        <v>5912</v>
      </c>
      <c r="G1063" s="14"/>
      <c r="H1063" s="14" t="s">
        <v>4917</v>
      </c>
      <c r="I1063" s="15">
        <v>570</v>
      </c>
      <c r="J1063" s="77"/>
      <c r="K1063" s="92"/>
    </row>
    <row r="1064" spans="1:11" ht="33.75" x14ac:dyDescent="0.2">
      <c r="A1064" s="14" t="s">
        <v>2996</v>
      </c>
      <c r="B1064" s="14" t="s">
        <v>4918</v>
      </c>
      <c r="C1064" s="14" t="s">
        <v>4918</v>
      </c>
      <c r="D1064" s="328">
        <v>45961</v>
      </c>
      <c r="E1064" s="16" t="s">
        <v>4170</v>
      </c>
      <c r="F1064" s="14" t="s">
        <v>5913</v>
      </c>
      <c r="G1064" s="14"/>
      <c r="H1064" s="14" t="s">
        <v>4917</v>
      </c>
      <c r="I1064" s="15">
        <v>337.8</v>
      </c>
      <c r="J1064" s="77"/>
      <c r="K1064" s="92"/>
    </row>
    <row r="1065" spans="1:11" ht="22.5" x14ac:dyDescent="0.2">
      <c r="A1065" s="14" t="s">
        <v>2996</v>
      </c>
      <c r="B1065" s="14" t="s">
        <v>4919</v>
      </c>
      <c r="C1065" s="14" t="s">
        <v>4919</v>
      </c>
      <c r="D1065" s="328">
        <v>45961</v>
      </c>
      <c r="E1065" s="16" t="s">
        <v>4170</v>
      </c>
      <c r="F1065" s="14" t="s">
        <v>5914</v>
      </c>
      <c r="G1065" s="14" t="s">
        <v>4870</v>
      </c>
      <c r="H1065" s="14" t="s">
        <v>4871</v>
      </c>
      <c r="I1065" s="15">
        <v>221.84</v>
      </c>
      <c r="J1065" s="77"/>
      <c r="K1065" s="92"/>
    </row>
    <row r="1066" spans="1:11" ht="22.5" x14ac:dyDescent="0.2">
      <c r="A1066" s="14" t="s">
        <v>2996</v>
      </c>
      <c r="B1066" s="14" t="s">
        <v>4919</v>
      </c>
      <c r="C1066" s="14" t="s">
        <v>4919</v>
      </c>
      <c r="D1066" s="328">
        <v>45961</v>
      </c>
      <c r="E1066" s="16" t="s">
        <v>4170</v>
      </c>
      <c r="F1066" s="14" t="s">
        <v>5915</v>
      </c>
      <c r="G1066" s="14" t="s">
        <v>4870</v>
      </c>
      <c r="H1066" s="14" t="s">
        <v>4871</v>
      </c>
      <c r="I1066" s="15">
        <v>15.15</v>
      </c>
      <c r="J1066" s="77"/>
      <c r="K1066" s="92"/>
    </row>
    <row r="1067" spans="1:11" ht="22.5" x14ac:dyDescent="0.2">
      <c r="A1067" s="14" t="s">
        <v>2996</v>
      </c>
      <c r="B1067" s="14" t="s">
        <v>4919</v>
      </c>
      <c r="C1067" s="14" t="s">
        <v>4919</v>
      </c>
      <c r="D1067" s="328">
        <v>45961</v>
      </c>
      <c r="E1067" s="16" t="s">
        <v>4170</v>
      </c>
      <c r="F1067" s="14" t="s">
        <v>5916</v>
      </c>
      <c r="G1067" s="14" t="s">
        <v>4870</v>
      </c>
      <c r="H1067" s="14" t="s">
        <v>4871</v>
      </c>
      <c r="I1067" s="15">
        <v>20</v>
      </c>
      <c r="J1067" s="77"/>
      <c r="K1067" s="92"/>
    </row>
    <row r="1068" spans="1:11" ht="22.5" x14ac:dyDescent="0.2">
      <c r="A1068" s="14" t="s">
        <v>2996</v>
      </c>
      <c r="B1068" s="14" t="s">
        <v>4919</v>
      </c>
      <c r="C1068" s="14" t="s">
        <v>4919</v>
      </c>
      <c r="D1068" s="328">
        <v>45961</v>
      </c>
      <c r="E1068" s="16" t="s">
        <v>4170</v>
      </c>
      <c r="F1068" s="14" t="s">
        <v>5917</v>
      </c>
      <c r="G1068" s="14" t="s">
        <v>4870</v>
      </c>
      <c r="H1068" s="14" t="s">
        <v>4871</v>
      </c>
      <c r="I1068" s="15">
        <v>300</v>
      </c>
      <c r="J1068" s="77"/>
      <c r="K1068" s="92"/>
    </row>
    <row r="1069" spans="1:11" ht="22.5" x14ac:dyDescent="0.2">
      <c r="A1069" s="14" t="s">
        <v>2996</v>
      </c>
      <c r="B1069" s="14" t="s">
        <v>4920</v>
      </c>
      <c r="C1069" s="14" t="s">
        <v>4920</v>
      </c>
      <c r="D1069" s="328">
        <v>45961</v>
      </c>
      <c r="E1069" s="16" t="s">
        <v>4174</v>
      </c>
      <c r="F1069" s="14" t="s">
        <v>5918</v>
      </c>
      <c r="G1069" s="14" t="s">
        <v>4870</v>
      </c>
      <c r="H1069" s="14" t="s">
        <v>4871</v>
      </c>
      <c r="I1069" s="15">
        <v>279.56</v>
      </c>
      <c r="J1069" s="77"/>
      <c r="K1069" s="92"/>
    </row>
    <row r="1070" spans="1:11" ht="22.5" x14ac:dyDescent="0.2">
      <c r="A1070" s="14" t="s">
        <v>2996</v>
      </c>
      <c r="B1070" s="14" t="s">
        <v>4921</v>
      </c>
      <c r="C1070" s="14" t="s">
        <v>4921</v>
      </c>
      <c r="D1070" s="328">
        <v>45961</v>
      </c>
      <c r="E1070" s="16" t="s">
        <v>4174</v>
      </c>
      <c r="F1070" s="14" t="s">
        <v>5919</v>
      </c>
      <c r="G1070" s="14"/>
      <c r="H1070" s="14" t="s">
        <v>4865</v>
      </c>
      <c r="I1070" s="15">
        <v>300</v>
      </c>
      <c r="J1070" s="77"/>
      <c r="K1070" s="92"/>
    </row>
    <row r="1071" spans="1:11" ht="22.5" x14ac:dyDescent="0.2">
      <c r="A1071" s="14" t="s">
        <v>2996</v>
      </c>
      <c r="B1071" s="14" t="s">
        <v>4921</v>
      </c>
      <c r="C1071" s="14" t="s">
        <v>4921</v>
      </c>
      <c r="D1071" s="328">
        <v>45961</v>
      </c>
      <c r="E1071" s="16" t="s">
        <v>4174</v>
      </c>
      <c r="F1071" s="14" t="s">
        <v>5920</v>
      </c>
      <c r="G1071" s="14"/>
      <c r="H1071" s="14" t="s">
        <v>4865</v>
      </c>
      <c r="I1071" s="15">
        <v>126</v>
      </c>
      <c r="J1071" s="77"/>
      <c r="K1071" s="92"/>
    </row>
    <row r="1072" spans="1:11" ht="22.5" x14ac:dyDescent="0.2">
      <c r="A1072" s="14" t="s">
        <v>2996</v>
      </c>
      <c r="B1072" s="14" t="s">
        <v>4922</v>
      </c>
      <c r="C1072" s="14" t="s">
        <v>4922</v>
      </c>
      <c r="D1072" s="328">
        <v>45961</v>
      </c>
      <c r="E1072" s="16" t="s">
        <v>4174</v>
      </c>
      <c r="F1072" s="14" t="s">
        <v>5921</v>
      </c>
      <c r="G1072" s="14"/>
      <c r="H1072" s="14" t="s">
        <v>4857</v>
      </c>
      <c r="I1072" s="15">
        <v>28</v>
      </c>
      <c r="J1072" s="77"/>
      <c r="K1072" s="92"/>
    </row>
    <row r="1073" spans="1:11" ht="22.5" x14ac:dyDescent="0.2">
      <c r="A1073" s="14" t="s">
        <v>2996</v>
      </c>
      <c r="B1073" s="14" t="s">
        <v>4922</v>
      </c>
      <c r="C1073" s="14" t="s">
        <v>4922</v>
      </c>
      <c r="D1073" s="328">
        <v>45961</v>
      </c>
      <c r="E1073" s="16" t="s">
        <v>4174</v>
      </c>
      <c r="F1073" s="14" t="s">
        <v>5922</v>
      </c>
      <c r="G1073" s="14"/>
      <c r="H1073" s="14" t="s">
        <v>4857</v>
      </c>
      <c r="I1073" s="15">
        <v>136.5</v>
      </c>
      <c r="J1073" s="77"/>
      <c r="K1073" s="92"/>
    </row>
    <row r="1074" spans="1:11" ht="33.75" x14ac:dyDescent="0.2">
      <c r="A1074" s="14" t="s">
        <v>2996</v>
      </c>
      <c r="B1074" s="14" t="s">
        <v>4923</v>
      </c>
      <c r="C1074" s="14" t="s">
        <v>4923</v>
      </c>
      <c r="D1074" s="328">
        <v>45961</v>
      </c>
      <c r="E1074" s="16" t="s">
        <v>4174</v>
      </c>
      <c r="F1074" s="14" t="s">
        <v>5923</v>
      </c>
      <c r="G1074" s="14" t="s">
        <v>4924</v>
      </c>
      <c r="H1074" s="14" t="s">
        <v>4925</v>
      </c>
      <c r="I1074" s="15">
        <v>450</v>
      </c>
      <c r="J1074" s="77"/>
      <c r="K1074" s="92"/>
    </row>
    <row r="1075" spans="1:11" ht="33.75" x14ac:dyDescent="0.2">
      <c r="A1075" s="14" t="s">
        <v>2996</v>
      </c>
      <c r="B1075" s="14" t="s">
        <v>4923</v>
      </c>
      <c r="C1075" s="14" t="s">
        <v>4923</v>
      </c>
      <c r="D1075" s="328">
        <v>45961</v>
      </c>
      <c r="E1075" s="16" t="s">
        <v>4174</v>
      </c>
      <c r="F1075" s="14" t="s">
        <v>5924</v>
      </c>
      <c r="G1075" s="14" t="s">
        <v>4924</v>
      </c>
      <c r="H1075" s="14" t="s">
        <v>4925</v>
      </c>
      <c r="I1075" s="15">
        <v>496.5</v>
      </c>
      <c r="J1075" s="77"/>
      <c r="K1075" s="92"/>
    </row>
    <row r="1076" spans="1:11" ht="33.75" x14ac:dyDescent="0.2">
      <c r="A1076" s="14" t="s">
        <v>2996</v>
      </c>
      <c r="B1076" s="14" t="s">
        <v>4923</v>
      </c>
      <c r="C1076" s="14" t="s">
        <v>4923</v>
      </c>
      <c r="D1076" s="328">
        <v>45961</v>
      </c>
      <c r="E1076" s="16" t="s">
        <v>4174</v>
      </c>
      <c r="F1076" s="14" t="s">
        <v>5925</v>
      </c>
      <c r="G1076" s="14" t="s">
        <v>4924</v>
      </c>
      <c r="H1076" s="14" t="s">
        <v>4925</v>
      </c>
      <c r="I1076" s="15">
        <v>198</v>
      </c>
      <c r="J1076" s="77"/>
      <c r="K1076" s="92"/>
    </row>
    <row r="1077" spans="1:11" ht="22.5" x14ac:dyDescent="0.2">
      <c r="A1077" s="14" t="s">
        <v>2996</v>
      </c>
      <c r="B1077" s="14" t="s">
        <v>4923</v>
      </c>
      <c r="C1077" s="14" t="s">
        <v>4923</v>
      </c>
      <c r="D1077" s="328">
        <v>45961</v>
      </c>
      <c r="E1077" s="16" t="s">
        <v>4174</v>
      </c>
      <c r="F1077" s="14" t="s">
        <v>4926</v>
      </c>
      <c r="G1077" s="14" t="s">
        <v>4924</v>
      </c>
      <c r="H1077" s="14" t="s">
        <v>4925</v>
      </c>
      <c r="I1077" s="15">
        <v>181.52</v>
      </c>
      <c r="J1077" s="77"/>
      <c r="K1077" s="92"/>
    </row>
    <row r="1078" spans="1:11" ht="33.75" x14ac:dyDescent="0.2">
      <c r="A1078" s="14" t="s">
        <v>2996</v>
      </c>
      <c r="B1078" s="14" t="s">
        <v>4923</v>
      </c>
      <c r="C1078" s="14" t="s">
        <v>4923</v>
      </c>
      <c r="D1078" s="328">
        <v>45961</v>
      </c>
      <c r="E1078" s="16" t="s">
        <v>4174</v>
      </c>
      <c r="F1078" s="14" t="s">
        <v>5926</v>
      </c>
      <c r="G1078" s="14" t="s">
        <v>4924</v>
      </c>
      <c r="H1078" s="14" t="s">
        <v>4925</v>
      </c>
      <c r="I1078" s="15">
        <v>50</v>
      </c>
      <c r="J1078" s="77"/>
      <c r="K1078" s="92"/>
    </row>
    <row r="1079" spans="1:11" ht="22.5" x14ac:dyDescent="0.2">
      <c r="A1079" s="14" t="s">
        <v>4928</v>
      </c>
      <c r="B1079" s="14" t="s">
        <v>4927</v>
      </c>
      <c r="C1079" s="14" t="s">
        <v>4927</v>
      </c>
      <c r="D1079" s="328">
        <v>45961</v>
      </c>
      <c r="E1079" s="16" t="s">
        <v>4174</v>
      </c>
      <c r="F1079" s="14" t="s">
        <v>5927</v>
      </c>
      <c r="G1079" s="14" t="s">
        <v>4924</v>
      </c>
      <c r="H1079" s="14" t="s">
        <v>4925</v>
      </c>
      <c r="I1079" s="15">
        <v>5.8</v>
      </c>
      <c r="J1079" s="77"/>
      <c r="K1079" s="92"/>
    </row>
    <row r="1080" spans="1:11" ht="33.75" x14ac:dyDescent="0.2">
      <c r="A1080" s="14" t="s">
        <v>4928</v>
      </c>
      <c r="B1080" s="14" t="s">
        <v>4927</v>
      </c>
      <c r="C1080" s="14" t="s">
        <v>4927</v>
      </c>
      <c r="D1080" s="328">
        <v>45961</v>
      </c>
      <c r="E1080" s="16" t="s">
        <v>4174</v>
      </c>
      <c r="F1080" s="14" t="s">
        <v>5928</v>
      </c>
      <c r="G1080" s="14" t="s">
        <v>4924</v>
      </c>
      <c r="H1080" s="14" t="s">
        <v>4925</v>
      </c>
      <c r="I1080" s="15">
        <v>93.53</v>
      </c>
      <c r="J1080" s="77"/>
      <c r="K1080" s="92"/>
    </row>
    <row r="1081" spans="1:11" ht="33.75" x14ac:dyDescent="0.2">
      <c r="A1081" s="14" t="s">
        <v>2996</v>
      </c>
      <c r="B1081" s="14" t="s">
        <v>4927</v>
      </c>
      <c r="C1081" s="14" t="s">
        <v>4927</v>
      </c>
      <c r="D1081" s="328">
        <v>45961</v>
      </c>
      <c r="E1081" s="16" t="s">
        <v>4174</v>
      </c>
      <c r="F1081" s="14" t="s">
        <v>5929</v>
      </c>
      <c r="G1081" s="14" t="s">
        <v>4924</v>
      </c>
      <c r="H1081" s="14" t="s">
        <v>4925</v>
      </c>
      <c r="I1081" s="15">
        <v>496</v>
      </c>
      <c r="J1081" s="77"/>
      <c r="K1081" s="92"/>
    </row>
    <row r="1082" spans="1:11" ht="22.5" x14ac:dyDescent="0.2">
      <c r="A1082" s="14" t="s">
        <v>2996</v>
      </c>
      <c r="B1082" s="14" t="s">
        <v>4927</v>
      </c>
      <c r="C1082" s="14" t="s">
        <v>4927</v>
      </c>
      <c r="D1082" s="328">
        <v>45961</v>
      </c>
      <c r="E1082" s="16" t="s">
        <v>4174</v>
      </c>
      <c r="F1082" s="14" t="s">
        <v>5927</v>
      </c>
      <c r="G1082" s="14" t="s">
        <v>4924</v>
      </c>
      <c r="H1082" s="14" t="s">
        <v>4925</v>
      </c>
      <c r="I1082" s="15">
        <v>374.2</v>
      </c>
      <c r="J1082" s="77"/>
      <c r="K1082" s="92"/>
    </row>
    <row r="1083" spans="1:11" ht="33.75" x14ac:dyDescent="0.2">
      <c r="A1083" s="14" t="s">
        <v>4928</v>
      </c>
      <c r="B1083" s="14" t="s">
        <v>4927</v>
      </c>
      <c r="C1083" s="14" t="s">
        <v>4927</v>
      </c>
      <c r="D1083" s="328">
        <v>45961</v>
      </c>
      <c r="E1083" s="16" t="s">
        <v>4174</v>
      </c>
      <c r="F1083" s="14" t="s">
        <v>5928</v>
      </c>
      <c r="G1083" s="14" t="s">
        <v>4924</v>
      </c>
      <c r="H1083" s="14" t="s">
        <v>4925</v>
      </c>
      <c r="I1083" s="15">
        <v>0.48</v>
      </c>
      <c r="J1083" s="77"/>
      <c r="K1083" s="92"/>
    </row>
    <row r="1084" spans="1:11" ht="12.75" x14ac:dyDescent="0.2">
      <c r="A1084" s="14" t="s">
        <v>4928</v>
      </c>
      <c r="B1084" s="14" t="s">
        <v>4929</v>
      </c>
      <c r="C1084" s="14" t="s">
        <v>4929</v>
      </c>
      <c r="D1084" s="328">
        <v>45961</v>
      </c>
      <c r="E1084" s="16" t="s">
        <v>4174</v>
      </c>
      <c r="F1084" s="14" t="s">
        <v>4930</v>
      </c>
      <c r="G1084" s="14" t="s">
        <v>4924</v>
      </c>
      <c r="H1084" s="14" t="s">
        <v>4925</v>
      </c>
      <c r="I1084" s="15">
        <v>600</v>
      </c>
      <c r="J1084" s="77"/>
      <c r="K1084" s="92"/>
    </row>
    <row r="1085" spans="1:11" ht="33.75" x14ac:dyDescent="0.2">
      <c r="A1085" s="14" t="s">
        <v>2996</v>
      </c>
      <c r="B1085" s="14" t="s">
        <v>4931</v>
      </c>
      <c r="C1085" s="14" t="s">
        <v>4931</v>
      </c>
      <c r="D1085" s="328">
        <v>45961</v>
      </c>
      <c r="E1085" s="16" t="s">
        <v>4174</v>
      </c>
      <c r="F1085" s="14" t="s">
        <v>5930</v>
      </c>
      <c r="G1085" s="14"/>
      <c r="H1085" s="14" t="s">
        <v>4932</v>
      </c>
      <c r="I1085" s="15">
        <v>111</v>
      </c>
      <c r="J1085" s="77"/>
      <c r="K1085" s="92"/>
    </row>
    <row r="1086" spans="1:11" ht="33.75" x14ac:dyDescent="0.2">
      <c r="A1086" s="14" t="s">
        <v>2996</v>
      </c>
      <c r="B1086" s="14" t="s">
        <v>4931</v>
      </c>
      <c r="C1086" s="14" t="s">
        <v>4931</v>
      </c>
      <c r="D1086" s="328">
        <v>45961</v>
      </c>
      <c r="E1086" s="16" t="s">
        <v>4174</v>
      </c>
      <c r="F1086" s="14" t="s">
        <v>5931</v>
      </c>
      <c r="G1086" s="14"/>
      <c r="H1086" s="14" t="s">
        <v>4932</v>
      </c>
      <c r="I1086" s="15">
        <v>156</v>
      </c>
      <c r="J1086" s="77"/>
      <c r="K1086" s="92"/>
    </row>
    <row r="1087" spans="1:11" ht="22.5" x14ac:dyDescent="0.2">
      <c r="A1087" s="14" t="s">
        <v>3111</v>
      </c>
      <c r="B1087" s="14" t="s">
        <v>4933</v>
      </c>
      <c r="C1087" s="14" t="s">
        <v>4933</v>
      </c>
      <c r="D1087" s="328">
        <v>45961</v>
      </c>
      <c r="E1087" s="16" t="s">
        <v>4174</v>
      </c>
      <c r="F1087" s="14" t="s">
        <v>5932</v>
      </c>
      <c r="G1087" s="14"/>
      <c r="H1087" s="14" t="s">
        <v>4757</v>
      </c>
      <c r="I1087" s="15">
        <v>473</v>
      </c>
      <c r="J1087" s="77"/>
      <c r="K1087" s="92"/>
    </row>
    <row r="1088" spans="1:11" ht="22.5" x14ac:dyDescent="0.2">
      <c r="A1088" s="14" t="s">
        <v>3111</v>
      </c>
      <c r="B1088" s="14" t="s">
        <v>4934</v>
      </c>
      <c r="C1088" s="14" t="s">
        <v>4934</v>
      </c>
      <c r="D1088" s="328">
        <v>45961</v>
      </c>
      <c r="E1088" s="16" t="s">
        <v>4174</v>
      </c>
      <c r="F1088" s="14" t="s">
        <v>5933</v>
      </c>
      <c r="G1088" s="14"/>
      <c r="H1088" s="14" t="s">
        <v>4757</v>
      </c>
      <c r="I1088" s="15">
        <v>1481.74</v>
      </c>
      <c r="J1088" s="77"/>
      <c r="K1088" s="92"/>
    </row>
    <row r="1089" spans="1:11" ht="12.75" x14ac:dyDescent="0.2">
      <c r="A1089" s="14" t="s">
        <v>3111</v>
      </c>
      <c r="B1089" s="14" t="s">
        <v>4934</v>
      </c>
      <c r="C1089" s="14" t="s">
        <v>4934</v>
      </c>
      <c r="D1089" s="328">
        <v>45961</v>
      </c>
      <c r="E1089" s="16" t="s">
        <v>4174</v>
      </c>
      <c r="F1089" s="14" t="s">
        <v>5934</v>
      </c>
      <c r="G1089" s="14"/>
      <c r="H1089" s="14" t="s">
        <v>4757</v>
      </c>
      <c r="I1089" s="15">
        <v>20.100000000000001</v>
      </c>
      <c r="J1089" s="77"/>
      <c r="K1089" s="92"/>
    </row>
    <row r="1090" spans="1:11" ht="22.5" x14ac:dyDescent="0.2">
      <c r="A1090" s="14" t="s">
        <v>3111</v>
      </c>
      <c r="B1090" s="14" t="s">
        <v>4934</v>
      </c>
      <c r="C1090" s="14" t="s">
        <v>4934</v>
      </c>
      <c r="D1090" s="328">
        <v>45961</v>
      </c>
      <c r="E1090" s="16" t="s">
        <v>4174</v>
      </c>
      <c r="F1090" s="14" t="s">
        <v>5935</v>
      </c>
      <c r="G1090" s="14"/>
      <c r="H1090" s="14" t="s">
        <v>4757</v>
      </c>
      <c r="I1090" s="15">
        <v>315.08</v>
      </c>
      <c r="J1090" s="77"/>
      <c r="K1090" s="92"/>
    </row>
    <row r="1091" spans="1:11" ht="12.75" x14ac:dyDescent="0.2">
      <c r="A1091" s="14" t="s">
        <v>3111</v>
      </c>
      <c r="B1091" s="14" t="s">
        <v>4934</v>
      </c>
      <c r="C1091" s="14" t="s">
        <v>4934</v>
      </c>
      <c r="D1091" s="328">
        <v>45961</v>
      </c>
      <c r="E1091" s="16" t="s">
        <v>4174</v>
      </c>
      <c r="F1091" s="14" t="s">
        <v>5936</v>
      </c>
      <c r="G1091" s="14"/>
      <c r="H1091" s="14" t="s">
        <v>4757</v>
      </c>
      <c r="I1091" s="15">
        <v>280</v>
      </c>
      <c r="J1091" s="77"/>
      <c r="K1091" s="92"/>
    </row>
    <row r="1092" spans="1:11" ht="45" x14ac:dyDescent="0.2">
      <c r="A1092" s="14" t="s">
        <v>2996</v>
      </c>
      <c r="B1092" s="14" t="s">
        <v>4935</v>
      </c>
      <c r="C1092" s="14" t="s">
        <v>4935</v>
      </c>
      <c r="D1092" s="328">
        <v>45961</v>
      </c>
      <c r="E1092" s="16" t="s">
        <v>4174</v>
      </c>
      <c r="F1092" s="14" t="s">
        <v>5937</v>
      </c>
      <c r="G1092" s="14"/>
      <c r="H1092" s="14" t="s">
        <v>4936</v>
      </c>
      <c r="I1092" s="15">
        <v>11497.2</v>
      </c>
      <c r="J1092" s="77"/>
      <c r="K1092" s="92"/>
    </row>
    <row r="1093" spans="1:11" ht="22.5" x14ac:dyDescent="0.2">
      <c r="A1093" s="14" t="s">
        <v>2996</v>
      </c>
      <c r="B1093" s="14" t="s">
        <v>4937</v>
      </c>
      <c r="C1093" s="14" t="s">
        <v>4937</v>
      </c>
      <c r="D1093" s="328">
        <v>45991</v>
      </c>
      <c r="E1093" s="16" t="s">
        <v>4284</v>
      </c>
      <c r="F1093" s="14" t="s">
        <v>5927</v>
      </c>
      <c r="G1093" s="14"/>
      <c r="H1093" s="14" t="s">
        <v>4938</v>
      </c>
      <c r="I1093" s="15">
        <v>380</v>
      </c>
      <c r="J1093" s="77"/>
      <c r="K1093" s="92"/>
    </row>
    <row r="1094" spans="1:11" ht="22.5" x14ac:dyDescent="0.2">
      <c r="A1094" s="14" t="s">
        <v>2996</v>
      </c>
      <c r="B1094" s="14" t="s">
        <v>4939</v>
      </c>
      <c r="C1094" s="14" t="s">
        <v>4939</v>
      </c>
      <c r="D1094" s="328">
        <v>45991</v>
      </c>
      <c r="E1094" s="16" t="s">
        <v>4277</v>
      </c>
      <c r="F1094" s="14" t="s">
        <v>5938</v>
      </c>
      <c r="G1094" s="14" t="s">
        <v>3034</v>
      </c>
      <c r="H1094" s="14" t="s">
        <v>3035</v>
      </c>
      <c r="I1094" s="15">
        <v>624.9</v>
      </c>
      <c r="J1094" s="77"/>
      <c r="K1094" s="92"/>
    </row>
    <row r="1095" spans="1:11" ht="33.75" x14ac:dyDescent="0.2">
      <c r="A1095" s="14" t="s">
        <v>2996</v>
      </c>
      <c r="B1095" s="14" t="s">
        <v>4939</v>
      </c>
      <c r="C1095" s="14" t="s">
        <v>4939</v>
      </c>
      <c r="D1095" s="328">
        <v>45991</v>
      </c>
      <c r="E1095" s="16" t="s">
        <v>4277</v>
      </c>
      <c r="F1095" s="14" t="s">
        <v>5939</v>
      </c>
      <c r="G1095" s="14" t="s">
        <v>3034</v>
      </c>
      <c r="H1095" s="14" t="s">
        <v>3035</v>
      </c>
      <c r="I1095" s="15">
        <v>100.31</v>
      </c>
      <c r="J1095" s="77"/>
      <c r="K1095" s="92"/>
    </row>
    <row r="1096" spans="1:11" ht="22.5" x14ac:dyDescent="0.2">
      <c r="A1096" s="14" t="s">
        <v>2996</v>
      </c>
      <c r="B1096" s="14" t="s">
        <v>4940</v>
      </c>
      <c r="C1096" s="14" t="s">
        <v>4940</v>
      </c>
      <c r="D1096" s="328">
        <v>45991</v>
      </c>
      <c r="E1096" s="16" t="s">
        <v>4284</v>
      </c>
      <c r="F1096" s="14" t="s">
        <v>5940</v>
      </c>
      <c r="G1096" s="14"/>
      <c r="H1096" s="14" t="s">
        <v>4692</v>
      </c>
      <c r="I1096" s="15">
        <v>164.01</v>
      </c>
      <c r="J1096" s="77"/>
      <c r="K1096" s="92"/>
    </row>
    <row r="1097" spans="1:11" ht="22.5" x14ac:dyDescent="0.2">
      <c r="A1097" s="14" t="s">
        <v>3111</v>
      </c>
      <c r="B1097" s="14" t="s">
        <v>4941</v>
      </c>
      <c r="C1097" s="14" t="s">
        <v>4941</v>
      </c>
      <c r="D1097" s="328">
        <v>45991</v>
      </c>
      <c r="E1097" s="16" t="s">
        <v>4284</v>
      </c>
      <c r="F1097" s="14" t="s">
        <v>5941</v>
      </c>
      <c r="G1097" s="14"/>
      <c r="H1097" s="14" t="s">
        <v>4757</v>
      </c>
      <c r="I1097" s="15">
        <v>492</v>
      </c>
      <c r="J1097" s="77"/>
      <c r="K1097" s="92"/>
    </row>
    <row r="1098" spans="1:11" ht="22.5" x14ac:dyDescent="0.2">
      <c r="A1098" s="14" t="s">
        <v>3111</v>
      </c>
      <c r="B1098" s="14" t="s">
        <v>4942</v>
      </c>
      <c r="C1098" s="14" t="s">
        <v>4942</v>
      </c>
      <c r="D1098" s="328">
        <v>45991</v>
      </c>
      <c r="E1098" s="16" t="s">
        <v>4284</v>
      </c>
      <c r="F1098" s="14" t="s">
        <v>5942</v>
      </c>
      <c r="G1098" s="14"/>
      <c r="H1098" s="14" t="s">
        <v>4757</v>
      </c>
      <c r="I1098" s="15">
        <v>144</v>
      </c>
      <c r="J1098" s="77"/>
      <c r="K1098" s="92"/>
    </row>
    <row r="1099" spans="1:11" ht="12.75" x14ac:dyDescent="0.2">
      <c r="A1099" s="14" t="s">
        <v>3111</v>
      </c>
      <c r="B1099" s="14" t="s">
        <v>4942</v>
      </c>
      <c r="C1099" s="14" t="s">
        <v>4942</v>
      </c>
      <c r="D1099" s="328">
        <v>45991</v>
      </c>
      <c r="E1099" s="16" t="s">
        <v>4284</v>
      </c>
      <c r="F1099" s="14" t="s">
        <v>5943</v>
      </c>
      <c r="G1099" s="14"/>
      <c r="H1099" s="14" t="s">
        <v>4757</v>
      </c>
      <c r="I1099" s="15">
        <v>252</v>
      </c>
      <c r="J1099" s="77"/>
      <c r="K1099" s="92"/>
    </row>
    <row r="1100" spans="1:11" ht="12.75" x14ac:dyDescent="0.2">
      <c r="A1100" s="14" t="s">
        <v>3111</v>
      </c>
      <c r="B1100" s="14" t="s">
        <v>4942</v>
      </c>
      <c r="C1100" s="14" t="s">
        <v>4942</v>
      </c>
      <c r="D1100" s="328">
        <v>45991</v>
      </c>
      <c r="E1100" s="16" t="s">
        <v>4284</v>
      </c>
      <c r="F1100" s="14" t="s">
        <v>5944</v>
      </c>
      <c r="G1100" s="14"/>
      <c r="H1100" s="14" t="s">
        <v>4757</v>
      </c>
      <c r="I1100" s="15">
        <v>130</v>
      </c>
      <c r="J1100" s="77"/>
      <c r="K1100" s="92"/>
    </row>
    <row r="1101" spans="1:11" ht="22.5" x14ac:dyDescent="0.2">
      <c r="A1101" s="14" t="s">
        <v>3111</v>
      </c>
      <c r="B1101" s="14" t="s">
        <v>4942</v>
      </c>
      <c r="C1101" s="14" t="s">
        <v>4942</v>
      </c>
      <c r="D1101" s="328">
        <v>45991</v>
      </c>
      <c r="E1101" s="16" t="s">
        <v>4284</v>
      </c>
      <c r="F1101" s="14" t="s">
        <v>5945</v>
      </c>
      <c r="G1101" s="14"/>
      <c r="H1101" s="14" t="s">
        <v>4757</v>
      </c>
      <c r="I1101" s="15">
        <v>180.2</v>
      </c>
      <c r="J1101" s="77"/>
      <c r="K1101" s="92"/>
    </row>
    <row r="1102" spans="1:11" ht="12.75" x14ac:dyDescent="0.2">
      <c r="A1102" s="14" t="s">
        <v>3111</v>
      </c>
      <c r="B1102" s="14" t="s">
        <v>4942</v>
      </c>
      <c r="C1102" s="14" t="s">
        <v>4942</v>
      </c>
      <c r="D1102" s="328">
        <v>45991</v>
      </c>
      <c r="E1102" s="16" t="s">
        <v>4284</v>
      </c>
      <c r="F1102" s="14" t="s">
        <v>5946</v>
      </c>
      <c r="G1102" s="14"/>
      <c r="H1102" s="14" t="s">
        <v>4757</v>
      </c>
      <c r="I1102" s="15">
        <v>511</v>
      </c>
      <c r="J1102" s="77"/>
      <c r="K1102" s="92"/>
    </row>
    <row r="1103" spans="1:11" ht="33.75" x14ac:dyDescent="0.2">
      <c r="A1103" s="14" t="s">
        <v>5045</v>
      </c>
      <c r="B1103" s="14" t="s">
        <v>4943</v>
      </c>
      <c r="C1103" s="14" t="s">
        <v>4943</v>
      </c>
      <c r="D1103" s="328">
        <v>45991</v>
      </c>
      <c r="E1103" s="16" t="s">
        <v>4944</v>
      </c>
      <c r="F1103" s="14" t="s">
        <v>5947</v>
      </c>
      <c r="G1103" s="14"/>
      <c r="H1103" s="14" t="s">
        <v>4817</v>
      </c>
      <c r="I1103" s="15">
        <v>18.36</v>
      </c>
      <c r="J1103" s="77"/>
      <c r="K1103" s="92"/>
    </row>
    <row r="1104" spans="1:11" ht="22.5" x14ac:dyDescent="0.2">
      <c r="A1104" s="14" t="s">
        <v>2996</v>
      </c>
      <c r="B1104" s="14" t="s">
        <v>4945</v>
      </c>
      <c r="C1104" s="14" t="s">
        <v>4945</v>
      </c>
      <c r="D1104" s="328">
        <v>45991</v>
      </c>
      <c r="E1104" s="16" t="s">
        <v>4284</v>
      </c>
      <c r="F1104" s="14" t="s">
        <v>5948</v>
      </c>
      <c r="G1104" s="14" t="s">
        <v>4775</v>
      </c>
      <c r="H1104" s="14" t="s">
        <v>4776</v>
      </c>
      <c r="I1104" s="15">
        <v>226</v>
      </c>
      <c r="J1104" s="77"/>
      <c r="K1104" s="92"/>
    </row>
    <row r="1105" spans="1:11" ht="33.75" x14ac:dyDescent="0.2">
      <c r="A1105" s="14" t="s">
        <v>2996</v>
      </c>
      <c r="B1105" s="14" t="s">
        <v>4945</v>
      </c>
      <c r="C1105" s="14" t="s">
        <v>4945</v>
      </c>
      <c r="D1105" s="328">
        <v>45991</v>
      </c>
      <c r="E1105" s="16" t="s">
        <v>4284</v>
      </c>
      <c r="F1105" s="14" t="s">
        <v>5949</v>
      </c>
      <c r="G1105" s="14" t="s">
        <v>4775</v>
      </c>
      <c r="H1105" s="14" t="s">
        <v>4776</v>
      </c>
      <c r="I1105" s="15">
        <v>11.06</v>
      </c>
      <c r="J1105" s="77"/>
      <c r="K1105" s="92"/>
    </row>
    <row r="1106" spans="1:11" ht="22.5" x14ac:dyDescent="0.2">
      <c r="A1106" s="14" t="s">
        <v>2996</v>
      </c>
      <c r="B1106" s="14" t="s">
        <v>4945</v>
      </c>
      <c r="C1106" s="14" t="s">
        <v>4945</v>
      </c>
      <c r="D1106" s="328">
        <v>45991</v>
      </c>
      <c r="E1106" s="16" t="s">
        <v>4284</v>
      </c>
      <c r="F1106" s="14" t="s">
        <v>5950</v>
      </c>
      <c r="G1106" s="14" t="s">
        <v>4775</v>
      </c>
      <c r="H1106" s="14" t="s">
        <v>4776</v>
      </c>
      <c r="I1106" s="15">
        <v>162.6</v>
      </c>
      <c r="J1106" s="77"/>
      <c r="K1106" s="92"/>
    </row>
    <row r="1107" spans="1:11" ht="33.75" x14ac:dyDescent="0.2">
      <c r="A1107" s="14" t="s">
        <v>3874</v>
      </c>
      <c r="B1107" s="14" t="s">
        <v>4945</v>
      </c>
      <c r="C1107" s="14" t="s">
        <v>4945</v>
      </c>
      <c r="D1107" s="328">
        <v>45991</v>
      </c>
      <c r="E1107" s="16" t="s">
        <v>4284</v>
      </c>
      <c r="F1107" s="14" t="s">
        <v>5949</v>
      </c>
      <c r="G1107" s="14" t="s">
        <v>4775</v>
      </c>
      <c r="H1107" s="14" t="s">
        <v>4776</v>
      </c>
      <c r="I1107" s="15">
        <v>7.54</v>
      </c>
      <c r="J1107" s="77"/>
      <c r="K1107" s="92"/>
    </row>
    <row r="1108" spans="1:11" ht="33.75" x14ac:dyDescent="0.2">
      <c r="A1108" s="14" t="s">
        <v>2996</v>
      </c>
      <c r="B1108" s="14" t="s">
        <v>4945</v>
      </c>
      <c r="C1108" s="14" t="s">
        <v>4945</v>
      </c>
      <c r="D1108" s="328">
        <v>45991</v>
      </c>
      <c r="E1108" s="16" t="s">
        <v>4284</v>
      </c>
      <c r="F1108" s="14" t="s">
        <v>5951</v>
      </c>
      <c r="G1108" s="14" t="s">
        <v>4775</v>
      </c>
      <c r="H1108" s="14" t="s">
        <v>4776</v>
      </c>
      <c r="I1108" s="15">
        <v>294</v>
      </c>
      <c r="J1108" s="77"/>
      <c r="K1108" s="92"/>
    </row>
    <row r="1109" spans="1:11" ht="12.75" x14ac:dyDescent="0.2">
      <c r="A1109" s="14" t="s">
        <v>3874</v>
      </c>
      <c r="B1109" s="14" t="s">
        <v>4946</v>
      </c>
      <c r="C1109" s="14" t="s">
        <v>4946</v>
      </c>
      <c r="D1109" s="328">
        <v>45991</v>
      </c>
      <c r="E1109" s="16" t="s">
        <v>4284</v>
      </c>
      <c r="F1109" s="14" t="s">
        <v>5874</v>
      </c>
      <c r="G1109" s="14" t="s">
        <v>4775</v>
      </c>
      <c r="H1109" s="14" t="s">
        <v>4776</v>
      </c>
      <c r="I1109" s="15">
        <v>214.06</v>
      </c>
      <c r="J1109" s="77"/>
      <c r="K1109" s="92"/>
    </row>
    <row r="1110" spans="1:11" ht="12.75" x14ac:dyDescent="0.2">
      <c r="A1110" s="14" t="s">
        <v>3874</v>
      </c>
      <c r="B1110" s="14" t="s">
        <v>4946</v>
      </c>
      <c r="C1110" s="14" t="s">
        <v>4946</v>
      </c>
      <c r="D1110" s="328">
        <v>45991</v>
      </c>
      <c r="E1110" s="16" t="s">
        <v>4284</v>
      </c>
      <c r="F1110" s="14" t="s">
        <v>5952</v>
      </c>
      <c r="G1110" s="14" t="s">
        <v>4775</v>
      </c>
      <c r="H1110" s="14" t="s">
        <v>4776</v>
      </c>
      <c r="I1110" s="15">
        <v>315</v>
      </c>
      <c r="J1110" s="77"/>
      <c r="K1110" s="92"/>
    </row>
    <row r="1111" spans="1:11" ht="12.75" x14ac:dyDescent="0.2">
      <c r="A1111" s="14" t="s">
        <v>3765</v>
      </c>
      <c r="B1111" s="14" t="s">
        <v>4947</v>
      </c>
      <c r="C1111" s="14" t="s">
        <v>4947</v>
      </c>
      <c r="D1111" s="328">
        <v>45991</v>
      </c>
      <c r="E1111" s="16" t="s">
        <v>4284</v>
      </c>
      <c r="F1111" s="14" t="s">
        <v>5953</v>
      </c>
      <c r="G1111" s="14"/>
      <c r="H1111" s="14" t="s">
        <v>4795</v>
      </c>
      <c r="I1111" s="15">
        <v>124.05</v>
      </c>
      <c r="J1111" s="77"/>
      <c r="K1111" s="92"/>
    </row>
    <row r="1112" spans="1:11" ht="12.75" x14ac:dyDescent="0.2">
      <c r="A1112" s="14" t="s">
        <v>3765</v>
      </c>
      <c r="B1112" s="14" t="s">
        <v>4947</v>
      </c>
      <c r="C1112" s="14" t="s">
        <v>4947</v>
      </c>
      <c r="D1112" s="328">
        <v>45991</v>
      </c>
      <c r="E1112" s="16" t="s">
        <v>4284</v>
      </c>
      <c r="F1112" s="14" t="s">
        <v>5874</v>
      </c>
      <c r="G1112" s="14"/>
      <c r="H1112" s="14" t="s">
        <v>4795</v>
      </c>
      <c r="I1112" s="15">
        <v>229.86</v>
      </c>
      <c r="J1112" s="77"/>
      <c r="K1112" s="92"/>
    </row>
    <row r="1113" spans="1:11" ht="22.5" x14ac:dyDescent="0.2">
      <c r="A1113" s="14" t="s">
        <v>3765</v>
      </c>
      <c r="B1113" s="14" t="s">
        <v>4947</v>
      </c>
      <c r="C1113" s="14" t="s">
        <v>4947</v>
      </c>
      <c r="D1113" s="328">
        <v>45991</v>
      </c>
      <c r="E1113" s="16" t="s">
        <v>4284</v>
      </c>
      <c r="F1113" s="14" t="s">
        <v>5954</v>
      </c>
      <c r="G1113" s="14"/>
      <c r="H1113" s="14" t="s">
        <v>4795</v>
      </c>
      <c r="I1113" s="15">
        <v>60.4</v>
      </c>
      <c r="J1113" s="77"/>
      <c r="K1113" s="92"/>
    </row>
    <row r="1114" spans="1:11" ht="22.5" x14ac:dyDescent="0.2">
      <c r="A1114" s="14" t="s">
        <v>3765</v>
      </c>
      <c r="B1114" s="14" t="s">
        <v>4947</v>
      </c>
      <c r="C1114" s="14" t="s">
        <v>4947</v>
      </c>
      <c r="D1114" s="328">
        <v>45991</v>
      </c>
      <c r="E1114" s="16" t="s">
        <v>4284</v>
      </c>
      <c r="F1114" s="14" t="s">
        <v>5955</v>
      </c>
      <c r="G1114" s="14"/>
      <c r="H1114" s="14" t="s">
        <v>4795</v>
      </c>
      <c r="I1114" s="15">
        <v>328.2</v>
      </c>
      <c r="J1114" s="77"/>
      <c r="K1114" s="92"/>
    </row>
    <row r="1115" spans="1:11" ht="12.75" x14ac:dyDescent="0.2">
      <c r="A1115" s="14" t="s">
        <v>3765</v>
      </c>
      <c r="B1115" s="14" t="s">
        <v>4947</v>
      </c>
      <c r="C1115" s="14" t="s">
        <v>4947</v>
      </c>
      <c r="D1115" s="328">
        <v>45991</v>
      </c>
      <c r="E1115" s="16" t="s">
        <v>4284</v>
      </c>
      <c r="F1115" s="14" t="s">
        <v>5952</v>
      </c>
      <c r="G1115" s="14"/>
      <c r="H1115" s="14" t="s">
        <v>4795</v>
      </c>
      <c r="I1115" s="15">
        <v>735</v>
      </c>
      <c r="J1115" s="77"/>
      <c r="K1115" s="92"/>
    </row>
    <row r="1116" spans="1:11" ht="22.5" x14ac:dyDescent="0.2">
      <c r="A1116" s="14" t="s">
        <v>2996</v>
      </c>
      <c r="B1116" s="14" t="s">
        <v>4948</v>
      </c>
      <c r="C1116" s="14" t="s">
        <v>4948</v>
      </c>
      <c r="D1116" s="328">
        <v>45991</v>
      </c>
      <c r="E1116" s="16" t="s">
        <v>4949</v>
      </c>
      <c r="F1116" s="14" t="s">
        <v>5101</v>
      </c>
      <c r="G1116" s="14"/>
      <c r="H1116" s="14" t="s">
        <v>4718</v>
      </c>
      <c r="I1116" s="15">
        <v>159.80000000000001</v>
      </c>
      <c r="J1116" s="77"/>
      <c r="K1116" s="92"/>
    </row>
    <row r="1117" spans="1:11" ht="33.75" x14ac:dyDescent="0.2">
      <c r="A1117" s="14" t="s">
        <v>2996</v>
      </c>
      <c r="B1117" s="14" t="s">
        <v>4950</v>
      </c>
      <c r="C1117" s="14" t="s">
        <v>4950</v>
      </c>
      <c r="D1117" s="328">
        <v>46022</v>
      </c>
      <c r="E1117" s="16" t="s">
        <v>4386</v>
      </c>
      <c r="F1117" s="14" t="s">
        <v>5956</v>
      </c>
      <c r="G1117" s="14"/>
      <c r="H1117" s="14" t="s">
        <v>4951</v>
      </c>
      <c r="I1117" s="15">
        <v>370.8</v>
      </c>
      <c r="J1117" s="77"/>
      <c r="K1117" s="92"/>
    </row>
    <row r="1118" spans="1:11" ht="22.5" x14ac:dyDescent="0.2">
      <c r="A1118" s="14" t="s">
        <v>2996</v>
      </c>
      <c r="B1118" s="14" t="s">
        <v>4950</v>
      </c>
      <c r="C1118" s="14" t="s">
        <v>4950</v>
      </c>
      <c r="D1118" s="328">
        <v>46022</v>
      </c>
      <c r="E1118" s="16" t="s">
        <v>4386</v>
      </c>
      <c r="F1118" s="14" t="s">
        <v>5957</v>
      </c>
      <c r="G1118" s="14"/>
      <c r="H1118" s="14" t="s">
        <v>4951</v>
      </c>
      <c r="I1118" s="15">
        <v>131.47999999999999</v>
      </c>
      <c r="J1118" s="77"/>
      <c r="K1118" s="92"/>
    </row>
    <row r="1119" spans="1:11" ht="33.75" x14ac:dyDescent="0.2">
      <c r="A1119" s="14" t="s">
        <v>2996</v>
      </c>
      <c r="B1119" s="14" t="s">
        <v>4950</v>
      </c>
      <c r="C1119" s="14" t="s">
        <v>4950</v>
      </c>
      <c r="D1119" s="328">
        <v>46022</v>
      </c>
      <c r="E1119" s="16" t="s">
        <v>4386</v>
      </c>
      <c r="F1119" s="14" t="s">
        <v>5958</v>
      </c>
      <c r="G1119" s="14"/>
      <c r="H1119" s="14" t="s">
        <v>4951</v>
      </c>
      <c r="I1119" s="15">
        <v>172.8</v>
      </c>
      <c r="J1119" s="77"/>
      <c r="K1119" s="92"/>
    </row>
    <row r="1120" spans="1:11" ht="33.75" x14ac:dyDescent="0.2">
      <c r="A1120" s="14" t="s">
        <v>2996</v>
      </c>
      <c r="B1120" s="14" t="s">
        <v>4950</v>
      </c>
      <c r="C1120" s="14" t="s">
        <v>4950</v>
      </c>
      <c r="D1120" s="328">
        <v>46022</v>
      </c>
      <c r="E1120" s="16" t="s">
        <v>4386</v>
      </c>
      <c r="F1120" s="14" t="s">
        <v>5959</v>
      </c>
      <c r="G1120" s="14"/>
      <c r="H1120" s="14" t="s">
        <v>4951</v>
      </c>
      <c r="I1120" s="15">
        <v>260</v>
      </c>
      <c r="J1120" s="77"/>
      <c r="K1120" s="92"/>
    </row>
    <row r="1121" spans="1:11" ht="45" x14ac:dyDescent="0.2">
      <c r="A1121" s="14" t="s">
        <v>3694</v>
      </c>
      <c r="B1121" s="14" t="s">
        <v>4952</v>
      </c>
      <c r="C1121" s="14" t="s">
        <v>4952</v>
      </c>
      <c r="D1121" s="328">
        <v>46022</v>
      </c>
      <c r="E1121" s="16" t="s">
        <v>4344</v>
      </c>
      <c r="F1121" s="14" t="s">
        <v>5960</v>
      </c>
      <c r="G1121" s="14"/>
      <c r="H1121" s="14" t="s">
        <v>4791</v>
      </c>
      <c r="I1121" s="15">
        <v>408.56</v>
      </c>
      <c r="J1121" s="77"/>
      <c r="K1121" s="92"/>
    </row>
    <row r="1122" spans="1:11" ht="33.75" x14ac:dyDescent="0.2">
      <c r="A1122" s="14" t="s">
        <v>3694</v>
      </c>
      <c r="B1122" s="14" t="s">
        <v>4952</v>
      </c>
      <c r="C1122" s="14" t="s">
        <v>4952</v>
      </c>
      <c r="D1122" s="328">
        <v>46022</v>
      </c>
      <c r="E1122" s="16" t="s">
        <v>4344</v>
      </c>
      <c r="F1122" s="14" t="s">
        <v>5961</v>
      </c>
      <c r="G1122" s="14"/>
      <c r="H1122" s="14" t="s">
        <v>4791</v>
      </c>
      <c r="I1122" s="15">
        <v>157.5</v>
      </c>
      <c r="J1122" s="77"/>
      <c r="K1122" s="92"/>
    </row>
    <row r="1123" spans="1:11" ht="33.75" x14ac:dyDescent="0.2">
      <c r="A1123" s="14" t="s">
        <v>3694</v>
      </c>
      <c r="B1123" s="14" t="s">
        <v>4952</v>
      </c>
      <c r="C1123" s="14" t="s">
        <v>4952</v>
      </c>
      <c r="D1123" s="328">
        <v>46022</v>
      </c>
      <c r="E1123" s="16" t="s">
        <v>4344</v>
      </c>
      <c r="F1123" s="14" t="s">
        <v>5962</v>
      </c>
      <c r="G1123" s="14"/>
      <c r="H1123" s="14" t="s">
        <v>4791</v>
      </c>
      <c r="I1123" s="15">
        <v>104.4</v>
      </c>
      <c r="J1123" s="77"/>
      <c r="K1123" s="92"/>
    </row>
    <row r="1124" spans="1:11" ht="33.75" x14ac:dyDescent="0.2">
      <c r="A1124" s="14" t="s">
        <v>3694</v>
      </c>
      <c r="B1124" s="14" t="s">
        <v>4952</v>
      </c>
      <c r="C1124" s="14" t="s">
        <v>4952</v>
      </c>
      <c r="D1124" s="328">
        <v>46022</v>
      </c>
      <c r="E1124" s="16" t="s">
        <v>4344</v>
      </c>
      <c r="F1124" s="14" t="s">
        <v>5963</v>
      </c>
      <c r="G1124" s="14"/>
      <c r="H1124" s="14" t="s">
        <v>4791</v>
      </c>
      <c r="I1124" s="15">
        <v>96.35</v>
      </c>
      <c r="J1124" s="77"/>
      <c r="K1124" s="92"/>
    </row>
    <row r="1125" spans="1:11" ht="33.75" x14ac:dyDescent="0.2">
      <c r="A1125" s="14" t="s">
        <v>3694</v>
      </c>
      <c r="B1125" s="14" t="s">
        <v>4952</v>
      </c>
      <c r="C1125" s="14" t="s">
        <v>4952</v>
      </c>
      <c r="D1125" s="328">
        <v>46022</v>
      </c>
      <c r="E1125" s="16" t="s">
        <v>4344</v>
      </c>
      <c r="F1125" s="14" t="s">
        <v>5964</v>
      </c>
      <c r="G1125" s="14"/>
      <c r="H1125" s="14" t="s">
        <v>4791</v>
      </c>
      <c r="I1125" s="15">
        <v>97</v>
      </c>
      <c r="J1125" s="77"/>
      <c r="K1125" s="92"/>
    </row>
    <row r="1126" spans="1:11" ht="22.5" x14ac:dyDescent="0.2">
      <c r="A1126" s="14" t="s">
        <v>2996</v>
      </c>
      <c r="B1126" s="14" t="s">
        <v>4953</v>
      </c>
      <c r="C1126" s="14" t="s">
        <v>4953</v>
      </c>
      <c r="D1126" s="328">
        <v>46022</v>
      </c>
      <c r="E1126" s="16" t="s">
        <v>4949</v>
      </c>
      <c r="F1126" s="14" t="s">
        <v>5965</v>
      </c>
      <c r="G1126" s="14"/>
      <c r="H1126" s="14" t="s">
        <v>4691</v>
      </c>
      <c r="I1126" s="15">
        <v>321.33999999999997</v>
      </c>
      <c r="J1126" s="77"/>
      <c r="K1126" s="92"/>
    </row>
    <row r="1127" spans="1:11" ht="22.5" x14ac:dyDescent="0.2">
      <c r="A1127" s="14" t="s">
        <v>2996</v>
      </c>
      <c r="B1127" s="14" t="s">
        <v>4954</v>
      </c>
      <c r="C1127" s="14" t="s">
        <v>4954</v>
      </c>
      <c r="D1127" s="328">
        <v>46022</v>
      </c>
      <c r="E1127" s="16" t="s">
        <v>4949</v>
      </c>
      <c r="F1127" s="14" t="s">
        <v>4955</v>
      </c>
      <c r="G1127" s="14"/>
      <c r="H1127" s="14" t="s">
        <v>4696</v>
      </c>
      <c r="I1127" s="15">
        <v>543.55999999999995</v>
      </c>
      <c r="J1127" s="77"/>
      <c r="K1127" s="92"/>
    </row>
    <row r="1128" spans="1:11" ht="22.5" x14ac:dyDescent="0.2">
      <c r="A1128" s="14" t="s">
        <v>2996</v>
      </c>
      <c r="B1128" s="14" t="s">
        <v>4956</v>
      </c>
      <c r="C1128" s="14" t="s">
        <v>4956</v>
      </c>
      <c r="D1128" s="328">
        <v>46022</v>
      </c>
      <c r="E1128" s="16" t="s">
        <v>4344</v>
      </c>
      <c r="F1128" s="14" t="s">
        <v>5966</v>
      </c>
      <c r="G1128" s="14"/>
      <c r="H1128" s="14" t="s">
        <v>4857</v>
      </c>
      <c r="I1128" s="15">
        <v>129.99</v>
      </c>
      <c r="J1128" s="77"/>
      <c r="K1128" s="92"/>
    </row>
    <row r="1129" spans="1:11" ht="22.5" x14ac:dyDescent="0.2">
      <c r="A1129" s="14" t="s">
        <v>2996</v>
      </c>
      <c r="B1129" s="14" t="s">
        <v>4957</v>
      </c>
      <c r="C1129" s="14" t="s">
        <v>4957</v>
      </c>
      <c r="D1129" s="328">
        <v>46022</v>
      </c>
      <c r="E1129" s="16" t="s">
        <v>4344</v>
      </c>
      <c r="F1129" s="14" t="s">
        <v>5968</v>
      </c>
      <c r="G1129" s="14"/>
      <c r="H1129" s="14" t="s">
        <v>4857</v>
      </c>
      <c r="I1129" s="15">
        <v>154.36000000000001</v>
      </c>
      <c r="J1129" s="77"/>
      <c r="K1129" s="92"/>
    </row>
    <row r="1130" spans="1:11" ht="22.5" x14ac:dyDescent="0.2">
      <c r="A1130" s="14" t="s">
        <v>2996</v>
      </c>
      <c r="B1130" s="14" t="s">
        <v>4957</v>
      </c>
      <c r="C1130" s="14" t="s">
        <v>4957</v>
      </c>
      <c r="D1130" s="328">
        <v>46022</v>
      </c>
      <c r="E1130" s="16" t="s">
        <v>4344</v>
      </c>
      <c r="F1130" s="14" t="s">
        <v>5969</v>
      </c>
      <c r="G1130" s="14"/>
      <c r="H1130" s="14" t="s">
        <v>4857</v>
      </c>
      <c r="I1130" s="15">
        <v>124.75</v>
      </c>
      <c r="J1130" s="77"/>
      <c r="K1130" s="92"/>
    </row>
    <row r="1131" spans="1:11" ht="12.75" x14ac:dyDescent="0.2">
      <c r="A1131" s="14" t="s">
        <v>4928</v>
      </c>
      <c r="B1131" s="14" t="s">
        <v>4958</v>
      </c>
      <c r="C1131" s="14" t="s">
        <v>4958</v>
      </c>
      <c r="D1131" s="328">
        <v>46022</v>
      </c>
      <c r="E1131" s="16" t="s">
        <v>4344</v>
      </c>
      <c r="F1131" s="14" t="s">
        <v>4960</v>
      </c>
      <c r="G1131" s="14" t="s">
        <v>4924</v>
      </c>
      <c r="H1131" s="14" t="s">
        <v>4925</v>
      </c>
      <c r="I1131" s="15">
        <v>600</v>
      </c>
      <c r="J1131" s="77"/>
      <c r="K1131" s="92"/>
    </row>
    <row r="1132" spans="1:11" ht="12.75" x14ac:dyDescent="0.2">
      <c r="A1132" s="14" t="s">
        <v>4928</v>
      </c>
      <c r="B1132" s="14" t="s">
        <v>4958</v>
      </c>
      <c r="C1132" s="14" t="s">
        <v>4958</v>
      </c>
      <c r="D1132" s="328">
        <v>46022</v>
      </c>
      <c r="E1132" s="16" t="s">
        <v>4344</v>
      </c>
      <c r="F1132" s="14" t="s">
        <v>4959</v>
      </c>
      <c r="G1132" s="14" t="s">
        <v>4924</v>
      </c>
      <c r="H1132" s="14" t="s">
        <v>4925</v>
      </c>
      <c r="I1132" s="15">
        <v>95.6</v>
      </c>
      <c r="J1132" s="77"/>
      <c r="K1132" s="92"/>
    </row>
    <row r="1133" spans="1:11" ht="12.75" x14ac:dyDescent="0.2">
      <c r="A1133" s="14" t="s">
        <v>4928</v>
      </c>
      <c r="B1133" s="14" t="s">
        <v>4958</v>
      </c>
      <c r="C1133" s="14" t="s">
        <v>4958</v>
      </c>
      <c r="D1133" s="328">
        <v>46022</v>
      </c>
      <c r="E1133" s="16" t="s">
        <v>4344</v>
      </c>
      <c r="F1133" s="14" t="s">
        <v>4961</v>
      </c>
      <c r="G1133" s="14" t="s">
        <v>4924</v>
      </c>
      <c r="H1133" s="14" t="s">
        <v>4925</v>
      </c>
      <c r="I1133" s="15">
        <v>2400</v>
      </c>
      <c r="J1133" s="77"/>
      <c r="K1133" s="92"/>
    </row>
    <row r="1134" spans="1:11" ht="33.75" x14ac:dyDescent="0.2">
      <c r="A1134" s="14" t="s">
        <v>2996</v>
      </c>
      <c r="B1134" s="14" t="s">
        <v>4962</v>
      </c>
      <c r="C1134" s="14" t="s">
        <v>4962</v>
      </c>
      <c r="D1134" s="328">
        <v>46022</v>
      </c>
      <c r="E1134" s="16" t="s">
        <v>4386</v>
      </c>
      <c r="F1134" s="14" t="s">
        <v>5970</v>
      </c>
      <c r="G1134" s="14"/>
      <c r="H1134" s="14" t="s">
        <v>4838</v>
      </c>
      <c r="I1134" s="15">
        <v>226</v>
      </c>
      <c r="J1134" s="77"/>
      <c r="K1134" s="92"/>
    </row>
    <row r="1135" spans="1:11" ht="33.75" x14ac:dyDescent="0.2">
      <c r="A1135" s="14" t="s">
        <v>2996</v>
      </c>
      <c r="B1135" s="14" t="s">
        <v>4962</v>
      </c>
      <c r="C1135" s="14" t="s">
        <v>4962</v>
      </c>
      <c r="D1135" s="328">
        <v>46022</v>
      </c>
      <c r="E1135" s="16" t="s">
        <v>4386</v>
      </c>
      <c r="F1135" s="14" t="s">
        <v>5972</v>
      </c>
      <c r="G1135" s="14"/>
      <c r="H1135" s="14" t="s">
        <v>4838</v>
      </c>
      <c r="I1135" s="15">
        <v>9.3000000000000007</v>
      </c>
      <c r="J1135" s="77"/>
      <c r="K1135" s="92"/>
    </row>
    <row r="1136" spans="1:11" ht="33.75" x14ac:dyDescent="0.2">
      <c r="A1136" s="14" t="s">
        <v>2996</v>
      </c>
      <c r="B1136" s="14" t="s">
        <v>4962</v>
      </c>
      <c r="C1136" s="14" t="s">
        <v>4962</v>
      </c>
      <c r="D1136" s="328">
        <v>46022</v>
      </c>
      <c r="E1136" s="16" t="s">
        <v>4386</v>
      </c>
      <c r="F1136" s="14" t="s">
        <v>5971</v>
      </c>
      <c r="G1136" s="14"/>
      <c r="H1136" s="14" t="s">
        <v>4838</v>
      </c>
      <c r="I1136" s="15">
        <v>573</v>
      </c>
      <c r="J1136" s="77"/>
      <c r="K1136" s="92"/>
    </row>
    <row r="1137" spans="1:11" ht="22.5" x14ac:dyDescent="0.2">
      <c r="A1137" s="14" t="s">
        <v>2996</v>
      </c>
      <c r="B1137" s="14" t="s">
        <v>4963</v>
      </c>
      <c r="C1137" s="14" t="s">
        <v>4963</v>
      </c>
      <c r="D1137" s="328">
        <v>46022</v>
      </c>
      <c r="E1137" s="16" t="s">
        <v>4386</v>
      </c>
      <c r="F1137" s="14" t="s">
        <v>5973</v>
      </c>
      <c r="G1137" s="14"/>
      <c r="H1137" s="14" t="s">
        <v>4865</v>
      </c>
      <c r="I1137" s="15">
        <v>300</v>
      </c>
      <c r="J1137" s="77"/>
      <c r="K1137" s="92"/>
    </row>
    <row r="1138" spans="1:11" ht="22.5" x14ac:dyDescent="0.2">
      <c r="A1138" s="14" t="s">
        <v>2996</v>
      </c>
      <c r="B1138" s="14" t="s">
        <v>4963</v>
      </c>
      <c r="C1138" s="14" t="s">
        <v>4963</v>
      </c>
      <c r="D1138" s="328">
        <v>46022</v>
      </c>
      <c r="E1138" s="16" t="s">
        <v>4386</v>
      </c>
      <c r="F1138" s="14" t="s">
        <v>5974</v>
      </c>
      <c r="G1138" s="14"/>
      <c r="H1138" s="14" t="s">
        <v>4865</v>
      </c>
      <c r="I1138" s="15">
        <v>350</v>
      </c>
      <c r="J1138" s="77"/>
      <c r="K1138" s="92"/>
    </row>
    <row r="1139" spans="1:11" ht="22.5" x14ac:dyDescent="0.2">
      <c r="A1139" s="14" t="s">
        <v>3874</v>
      </c>
      <c r="B1139" s="14" t="s">
        <v>4964</v>
      </c>
      <c r="C1139" s="14" t="s">
        <v>4964</v>
      </c>
      <c r="D1139" s="328">
        <v>46022</v>
      </c>
      <c r="E1139" s="16" t="s">
        <v>4344</v>
      </c>
      <c r="F1139" s="14" t="s">
        <v>5975</v>
      </c>
      <c r="G1139" s="14" t="s">
        <v>4775</v>
      </c>
      <c r="H1139" s="14" t="s">
        <v>4776</v>
      </c>
      <c r="I1139" s="15">
        <v>660</v>
      </c>
      <c r="J1139" s="77"/>
      <c r="K1139" s="92"/>
    </row>
    <row r="1140" spans="1:11" ht="22.5" x14ac:dyDescent="0.2">
      <c r="A1140" s="14" t="s">
        <v>3874</v>
      </c>
      <c r="B1140" s="14" t="s">
        <v>4964</v>
      </c>
      <c r="C1140" s="14" t="s">
        <v>4964</v>
      </c>
      <c r="D1140" s="328">
        <v>46022</v>
      </c>
      <c r="E1140" s="16" t="s">
        <v>4344</v>
      </c>
      <c r="F1140" s="14" t="s">
        <v>5976</v>
      </c>
      <c r="G1140" s="14" t="s">
        <v>4775</v>
      </c>
      <c r="H1140" s="14" t="s">
        <v>4776</v>
      </c>
      <c r="I1140" s="15">
        <v>304</v>
      </c>
      <c r="J1140" s="77"/>
      <c r="K1140" s="92"/>
    </row>
    <row r="1141" spans="1:11" ht="22.5" x14ac:dyDescent="0.2">
      <c r="A1141" s="14" t="s">
        <v>3874</v>
      </c>
      <c r="B1141" s="14" t="s">
        <v>4964</v>
      </c>
      <c r="C1141" s="14" t="s">
        <v>4964</v>
      </c>
      <c r="D1141" s="328">
        <v>46022</v>
      </c>
      <c r="E1141" s="16" t="s">
        <v>4344</v>
      </c>
      <c r="F1141" s="14" t="s">
        <v>5977</v>
      </c>
      <c r="G1141" s="14" t="s">
        <v>4775</v>
      </c>
      <c r="H1141" s="14" t="s">
        <v>4776</v>
      </c>
      <c r="I1141" s="15">
        <v>1341.9</v>
      </c>
      <c r="J1141" s="77"/>
      <c r="K1141" s="92"/>
    </row>
    <row r="1142" spans="1:11" ht="22.5" x14ac:dyDescent="0.2">
      <c r="A1142" s="14" t="s">
        <v>3874</v>
      </c>
      <c r="B1142" s="14" t="s">
        <v>4964</v>
      </c>
      <c r="C1142" s="14" t="s">
        <v>4964</v>
      </c>
      <c r="D1142" s="328">
        <v>46022</v>
      </c>
      <c r="E1142" s="16" t="s">
        <v>4344</v>
      </c>
      <c r="F1142" s="14" t="s">
        <v>5978</v>
      </c>
      <c r="G1142" s="14" t="s">
        <v>4775</v>
      </c>
      <c r="H1142" s="14" t="s">
        <v>4776</v>
      </c>
      <c r="I1142" s="15">
        <v>76.13</v>
      </c>
      <c r="J1142" s="77"/>
      <c r="K1142" s="92"/>
    </row>
    <row r="1143" spans="1:11" ht="22.5" x14ac:dyDescent="0.2">
      <c r="A1143" s="14" t="s">
        <v>4901</v>
      </c>
      <c r="B1143" s="14" t="s">
        <v>4965</v>
      </c>
      <c r="C1143" s="14" t="s">
        <v>4965</v>
      </c>
      <c r="D1143" s="328">
        <v>46022</v>
      </c>
      <c r="E1143" s="16" t="s">
        <v>4344</v>
      </c>
      <c r="F1143" s="14" t="s">
        <v>5980</v>
      </c>
      <c r="G1143" s="14" t="s">
        <v>4966</v>
      </c>
      <c r="H1143" s="14" t="s">
        <v>4967</v>
      </c>
      <c r="I1143" s="15">
        <v>338.4</v>
      </c>
      <c r="J1143" s="77"/>
      <c r="K1143" s="92"/>
    </row>
    <row r="1144" spans="1:11" ht="22.5" x14ac:dyDescent="0.2">
      <c r="A1144" s="14" t="s">
        <v>4901</v>
      </c>
      <c r="B1144" s="14" t="s">
        <v>4965</v>
      </c>
      <c r="C1144" s="14" t="s">
        <v>4965</v>
      </c>
      <c r="D1144" s="328">
        <v>46022</v>
      </c>
      <c r="E1144" s="16" t="s">
        <v>4344</v>
      </c>
      <c r="F1144" s="14" t="s">
        <v>5979</v>
      </c>
      <c r="G1144" s="14" t="s">
        <v>4966</v>
      </c>
      <c r="H1144" s="14" t="s">
        <v>4967</v>
      </c>
      <c r="I1144" s="15">
        <v>380</v>
      </c>
      <c r="J1144" s="77"/>
      <c r="K1144" s="92"/>
    </row>
    <row r="1145" spans="1:11" ht="22.5" x14ac:dyDescent="0.2">
      <c r="A1145" s="14" t="s">
        <v>2996</v>
      </c>
      <c r="B1145" s="14" t="s">
        <v>4968</v>
      </c>
      <c r="C1145" s="14" t="s">
        <v>4968</v>
      </c>
      <c r="D1145" s="328">
        <v>46022</v>
      </c>
      <c r="E1145" s="16" t="s">
        <v>4386</v>
      </c>
      <c r="F1145" s="14" t="s">
        <v>5981</v>
      </c>
      <c r="G1145" s="14" t="s">
        <v>4738</v>
      </c>
      <c r="H1145" s="14" t="s">
        <v>4739</v>
      </c>
      <c r="I1145" s="15">
        <v>87.6</v>
      </c>
      <c r="J1145" s="77"/>
      <c r="K1145" s="92"/>
    </row>
    <row r="1146" spans="1:11" ht="22.5" x14ac:dyDescent="0.2">
      <c r="A1146" s="14" t="s">
        <v>2996</v>
      </c>
      <c r="B1146" s="14" t="s">
        <v>4969</v>
      </c>
      <c r="C1146" s="14" t="s">
        <v>4969</v>
      </c>
      <c r="D1146" s="328">
        <v>46022</v>
      </c>
      <c r="E1146" s="16" t="s">
        <v>4386</v>
      </c>
      <c r="F1146" s="14" t="s">
        <v>5982</v>
      </c>
      <c r="G1146" s="14" t="s">
        <v>4970</v>
      </c>
      <c r="H1146" s="14" t="s">
        <v>4971</v>
      </c>
      <c r="I1146" s="15">
        <v>320</v>
      </c>
      <c r="J1146" s="77"/>
      <c r="K1146" s="92"/>
    </row>
    <row r="1147" spans="1:11" ht="33.75" x14ac:dyDescent="0.2">
      <c r="A1147" s="14" t="s">
        <v>2996</v>
      </c>
      <c r="B1147" s="14" t="s">
        <v>4969</v>
      </c>
      <c r="C1147" s="14" t="s">
        <v>4969</v>
      </c>
      <c r="D1147" s="328">
        <v>46022</v>
      </c>
      <c r="E1147" s="16" t="s">
        <v>4386</v>
      </c>
      <c r="F1147" s="14" t="s">
        <v>5983</v>
      </c>
      <c r="G1147" s="14" t="s">
        <v>4970</v>
      </c>
      <c r="H1147" s="14" t="s">
        <v>4971</v>
      </c>
      <c r="I1147" s="15">
        <v>455.1</v>
      </c>
      <c r="J1147" s="77"/>
      <c r="K1147" s="92"/>
    </row>
    <row r="1148" spans="1:11" ht="33.75" x14ac:dyDescent="0.2">
      <c r="A1148" s="14" t="s">
        <v>2996</v>
      </c>
      <c r="B1148" s="14" t="s">
        <v>4969</v>
      </c>
      <c r="C1148" s="14" t="s">
        <v>4969</v>
      </c>
      <c r="D1148" s="328">
        <v>46022</v>
      </c>
      <c r="E1148" s="16" t="s">
        <v>4386</v>
      </c>
      <c r="F1148" s="14" t="s">
        <v>5984</v>
      </c>
      <c r="G1148" s="14" t="s">
        <v>4970</v>
      </c>
      <c r="H1148" s="14" t="s">
        <v>4971</v>
      </c>
      <c r="I1148" s="15">
        <v>23.83</v>
      </c>
      <c r="J1148" s="77"/>
      <c r="K1148" s="92"/>
    </row>
    <row r="1149" spans="1:11" ht="33.75" x14ac:dyDescent="0.2">
      <c r="A1149" s="14" t="s">
        <v>3686</v>
      </c>
      <c r="B1149" s="14" t="s">
        <v>4972</v>
      </c>
      <c r="C1149" s="14" t="s">
        <v>4972</v>
      </c>
      <c r="D1149" s="328">
        <v>46022</v>
      </c>
      <c r="E1149" s="16" t="s">
        <v>4344</v>
      </c>
      <c r="F1149" s="14" t="s">
        <v>5985</v>
      </c>
      <c r="G1149" s="14" t="s">
        <v>4798</v>
      </c>
      <c r="H1149" s="14" t="s">
        <v>4799</v>
      </c>
      <c r="I1149" s="15">
        <v>61.9</v>
      </c>
      <c r="J1149" s="77"/>
      <c r="K1149" s="92"/>
    </row>
    <row r="1150" spans="1:11" ht="22.5" x14ac:dyDescent="0.2">
      <c r="A1150" s="14" t="s">
        <v>2996</v>
      </c>
      <c r="B1150" s="14" t="s">
        <v>4973</v>
      </c>
      <c r="C1150" s="14" t="s">
        <v>4973</v>
      </c>
      <c r="D1150" s="328">
        <v>46022</v>
      </c>
      <c r="E1150" s="16" t="s">
        <v>4386</v>
      </c>
      <c r="F1150" s="14" t="s">
        <v>5986</v>
      </c>
      <c r="G1150" s="14" t="s">
        <v>4970</v>
      </c>
      <c r="H1150" s="14" t="s">
        <v>4971</v>
      </c>
      <c r="I1150" s="15">
        <v>549.05999999999995</v>
      </c>
      <c r="J1150" s="77"/>
      <c r="K1150" s="92"/>
    </row>
    <row r="1151" spans="1:11" ht="33.75" x14ac:dyDescent="0.2">
      <c r="A1151" s="14" t="s">
        <v>2996</v>
      </c>
      <c r="B1151" s="14" t="s">
        <v>4973</v>
      </c>
      <c r="C1151" s="14" t="s">
        <v>4973</v>
      </c>
      <c r="D1151" s="328">
        <v>46022</v>
      </c>
      <c r="E1151" s="16" t="s">
        <v>4386</v>
      </c>
      <c r="F1151" s="14" t="s">
        <v>5987</v>
      </c>
      <c r="G1151" s="14" t="s">
        <v>4970</v>
      </c>
      <c r="H1151" s="14" t="s">
        <v>4971</v>
      </c>
      <c r="I1151" s="15">
        <v>631.79999999999995</v>
      </c>
      <c r="J1151" s="77"/>
      <c r="K1151" s="92"/>
    </row>
    <row r="1152" spans="1:11" ht="33.75" x14ac:dyDescent="0.2">
      <c r="A1152" s="14" t="s">
        <v>2996</v>
      </c>
      <c r="B1152" s="14" t="s">
        <v>4973</v>
      </c>
      <c r="C1152" s="14" t="s">
        <v>4973</v>
      </c>
      <c r="D1152" s="328">
        <v>46022</v>
      </c>
      <c r="E1152" s="16" t="s">
        <v>4386</v>
      </c>
      <c r="F1152" s="14" t="s">
        <v>5988</v>
      </c>
      <c r="G1152" s="14" t="s">
        <v>4970</v>
      </c>
      <c r="H1152" s="14" t="s">
        <v>4971</v>
      </c>
      <c r="I1152" s="15">
        <v>25</v>
      </c>
      <c r="J1152" s="77"/>
      <c r="K1152" s="92"/>
    </row>
    <row r="1153" spans="1:11" ht="12.75" x14ac:dyDescent="0.2">
      <c r="A1153" s="14" t="s">
        <v>3686</v>
      </c>
      <c r="B1153" s="14" t="s">
        <v>4974</v>
      </c>
      <c r="C1153" s="14" t="s">
        <v>4974</v>
      </c>
      <c r="D1153" s="328">
        <v>46022</v>
      </c>
      <c r="E1153" s="16" t="s">
        <v>4344</v>
      </c>
      <c r="F1153" s="14" t="s">
        <v>5990</v>
      </c>
      <c r="G1153" s="14" t="s">
        <v>4798</v>
      </c>
      <c r="H1153" s="14" t="s">
        <v>4799</v>
      </c>
      <c r="I1153" s="15">
        <v>28.2</v>
      </c>
      <c r="J1153" s="77"/>
      <c r="K1153" s="92"/>
    </row>
    <row r="1154" spans="1:11" ht="12.75" x14ac:dyDescent="0.2">
      <c r="A1154" s="14" t="s">
        <v>3686</v>
      </c>
      <c r="B1154" s="14" t="s">
        <v>4974</v>
      </c>
      <c r="C1154" s="14" t="s">
        <v>4974</v>
      </c>
      <c r="D1154" s="328">
        <v>46022</v>
      </c>
      <c r="E1154" s="16" t="s">
        <v>4344</v>
      </c>
      <c r="F1154" s="14" t="s">
        <v>5991</v>
      </c>
      <c r="G1154" s="14" t="s">
        <v>4798</v>
      </c>
      <c r="H1154" s="14" t="s">
        <v>4799</v>
      </c>
      <c r="I1154" s="15">
        <v>12</v>
      </c>
      <c r="J1154" s="77"/>
      <c r="K1154" s="92"/>
    </row>
    <row r="1155" spans="1:11" ht="12.75" x14ac:dyDescent="0.2">
      <c r="A1155" s="14" t="s">
        <v>3686</v>
      </c>
      <c r="B1155" s="14" t="s">
        <v>4974</v>
      </c>
      <c r="C1155" s="14" t="s">
        <v>4974</v>
      </c>
      <c r="D1155" s="328">
        <v>46022</v>
      </c>
      <c r="E1155" s="16" t="s">
        <v>4344</v>
      </c>
      <c r="F1155" s="14" t="s">
        <v>5992</v>
      </c>
      <c r="G1155" s="14" t="s">
        <v>4798</v>
      </c>
      <c r="H1155" s="14" t="s">
        <v>4799</v>
      </c>
      <c r="I1155" s="15">
        <v>58.5</v>
      </c>
      <c r="J1155" s="77"/>
      <c r="K1155" s="92"/>
    </row>
    <row r="1156" spans="1:11" ht="22.5" x14ac:dyDescent="0.2">
      <c r="A1156" s="14" t="s">
        <v>3686</v>
      </c>
      <c r="B1156" s="14" t="s">
        <v>4974</v>
      </c>
      <c r="C1156" s="14" t="s">
        <v>4974</v>
      </c>
      <c r="D1156" s="328">
        <v>46022</v>
      </c>
      <c r="E1156" s="16" t="s">
        <v>4344</v>
      </c>
      <c r="F1156" s="14" t="s">
        <v>4975</v>
      </c>
      <c r="G1156" s="14" t="s">
        <v>4798</v>
      </c>
      <c r="H1156" s="14" t="s">
        <v>4799</v>
      </c>
      <c r="I1156" s="15">
        <v>1933.35</v>
      </c>
      <c r="J1156" s="77"/>
      <c r="K1156" s="92"/>
    </row>
    <row r="1157" spans="1:11" ht="33.75" x14ac:dyDescent="0.2">
      <c r="A1157" s="14" t="s">
        <v>3686</v>
      </c>
      <c r="B1157" s="14" t="s">
        <v>4974</v>
      </c>
      <c r="C1157" s="14" t="s">
        <v>4974</v>
      </c>
      <c r="D1157" s="328">
        <v>46022</v>
      </c>
      <c r="E1157" s="16" t="s">
        <v>4344</v>
      </c>
      <c r="F1157" s="14" t="s">
        <v>5989</v>
      </c>
      <c r="G1157" s="14" t="s">
        <v>4798</v>
      </c>
      <c r="H1157" s="14" t="s">
        <v>4799</v>
      </c>
      <c r="I1157" s="15">
        <v>835.5</v>
      </c>
      <c r="J1157" s="77"/>
      <c r="K1157" s="92"/>
    </row>
    <row r="1158" spans="1:11" ht="12.75" x14ac:dyDescent="0.2">
      <c r="A1158" s="14" t="s">
        <v>3686</v>
      </c>
      <c r="B1158" s="14" t="s">
        <v>4974</v>
      </c>
      <c r="C1158" s="14" t="s">
        <v>4974</v>
      </c>
      <c r="D1158" s="328">
        <v>46022</v>
      </c>
      <c r="E1158" s="16" t="s">
        <v>4344</v>
      </c>
      <c r="F1158" s="14" t="s">
        <v>5993</v>
      </c>
      <c r="G1158" s="14" t="s">
        <v>4798</v>
      </c>
      <c r="H1158" s="14" t="s">
        <v>4799</v>
      </c>
      <c r="I1158" s="15">
        <v>106.98</v>
      </c>
      <c r="J1158" s="77"/>
      <c r="K1158" s="92"/>
    </row>
    <row r="1159" spans="1:11" ht="22.5" x14ac:dyDescent="0.2">
      <c r="A1159" s="14" t="s">
        <v>3686</v>
      </c>
      <c r="B1159" s="14" t="s">
        <v>4974</v>
      </c>
      <c r="C1159" s="14" t="s">
        <v>4974</v>
      </c>
      <c r="D1159" s="328">
        <v>46022</v>
      </c>
      <c r="E1159" s="16" t="s">
        <v>4344</v>
      </c>
      <c r="F1159" s="14" t="s">
        <v>5994</v>
      </c>
      <c r="G1159" s="14" t="s">
        <v>4798</v>
      </c>
      <c r="H1159" s="14" t="s">
        <v>4799</v>
      </c>
      <c r="I1159" s="15">
        <v>1000</v>
      </c>
      <c r="J1159" s="77"/>
      <c r="K1159" s="92"/>
    </row>
    <row r="1160" spans="1:11" ht="12.75" x14ac:dyDescent="0.2">
      <c r="A1160" s="14" t="s">
        <v>3686</v>
      </c>
      <c r="B1160" s="14" t="s">
        <v>4974</v>
      </c>
      <c r="C1160" s="14" t="s">
        <v>4974</v>
      </c>
      <c r="D1160" s="328">
        <v>46022</v>
      </c>
      <c r="E1160" s="16" t="s">
        <v>4344</v>
      </c>
      <c r="F1160" s="14" t="s">
        <v>5995</v>
      </c>
      <c r="G1160" s="14" t="s">
        <v>4798</v>
      </c>
      <c r="H1160" s="14" t="s">
        <v>4799</v>
      </c>
      <c r="I1160" s="15">
        <v>203.8</v>
      </c>
      <c r="J1160" s="77"/>
      <c r="K1160" s="92"/>
    </row>
    <row r="1161" spans="1:11" ht="22.5" x14ac:dyDescent="0.2">
      <c r="A1161" s="14" t="s">
        <v>2996</v>
      </c>
      <c r="B1161" s="14" t="s">
        <v>4976</v>
      </c>
      <c r="C1161" s="14" t="s">
        <v>4976</v>
      </c>
      <c r="D1161" s="328">
        <v>46022</v>
      </c>
      <c r="E1161" s="16" t="s">
        <v>4386</v>
      </c>
      <c r="F1161" s="14" t="s">
        <v>4977</v>
      </c>
      <c r="G1161" s="14"/>
      <c r="H1161" s="14" t="s">
        <v>4978</v>
      </c>
      <c r="I1161" s="15">
        <v>40</v>
      </c>
      <c r="J1161" s="77"/>
      <c r="K1161" s="92"/>
    </row>
    <row r="1162" spans="1:11" ht="12.75" x14ac:dyDescent="0.2">
      <c r="A1162" s="14" t="s">
        <v>3051</v>
      </c>
      <c r="B1162" s="14" t="s">
        <v>4979</v>
      </c>
      <c r="C1162" s="14" t="s">
        <v>4979</v>
      </c>
      <c r="D1162" s="328">
        <v>46022</v>
      </c>
      <c r="E1162" s="16" t="s">
        <v>4344</v>
      </c>
      <c r="F1162" s="14" t="s">
        <v>4980</v>
      </c>
      <c r="G1162" s="14"/>
      <c r="H1162" s="14" t="s">
        <v>4978</v>
      </c>
      <c r="I1162" s="15">
        <v>879.98</v>
      </c>
      <c r="J1162" s="77"/>
      <c r="K1162" s="92"/>
    </row>
    <row r="1163" spans="1:11" ht="22.5" x14ac:dyDescent="0.2">
      <c r="A1163" s="14" t="s">
        <v>3051</v>
      </c>
      <c r="B1163" s="14" t="s">
        <v>4981</v>
      </c>
      <c r="C1163" s="14" t="s">
        <v>4981</v>
      </c>
      <c r="D1163" s="328">
        <v>46022</v>
      </c>
      <c r="E1163" s="16" t="s">
        <v>4344</v>
      </c>
      <c r="F1163" s="14" t="s">
        <v>4982</v>
      </c>
      <c r="G1163" s="14"/>
      <c r="H1163" s="14" t="s">
        <v>4978</v>
      </c>
      <c r="I1163" s="15">
        <v>1610</v>
      </c>
      <c r="J1163" s="77"/>
      <c r="K1163" s="92"/>
    </row>
    <row r="1164" spans="1:11" ht="22.5" x14ac:dyDescent="0.2">
      <c r="A1164" s="14" t="s">
        <v>3051</v>
      </c>
      <c r="B1164" s="14" t="s">
        <v>4983</v>
      </c>
      <c r="C1164" s="14" t="s">
        <v>4983</v>
      </c>
      <c r="D1164" s="328">
        <v>46022</v>
      </c>
      <c r="E1164" s="16" t="s">
        <v>4344</v>
      </c>
      <c r="F1164" s="14" t="s">
        <v>5996</v>
      </c>
      <c r="G1164" s="14"/>
      <c r="H1164" s="14" t="s">
        <v>4978</v>
      </c>
      <c r="I1164" s="15">
        <v>293.88</v>
      </c>
      <c r="J1164" s="77"/>
      <c r="K1164" s="92"/>
    </row>
    <row r="1165" spans="1:11" ht="12.75" x14ac:dyDescent="0.2">
      <c r="A1165" s="14" t="s">
        <v>3051</v>
      </c>
      <c r="B1165" s="14" t="s">
        <v>4984</v>
      </c>
      <c r="C1165" s="14" t="s">
        <v>4984</v>
      </c>
      <c r="D1165" s="328">
        <v>46022</v>
      </c>
      <c r="E1165" s="16" t="s">
        <v>4344</v>
      </c>
      <c r="F1165" s="14" t="s">
        <v>4985</v>
      </c>
      <c r="G1165" s="14"/>
      <c r="H1165" s="14" t="s">
        <v>4978</v>
      </c>
      <c r="I1165" s="15">
        <v>327.45999999999998</v>
      </c>
      <c r="J1165" s="77"/>
      <c r="K1165" s="92"/>
    </row>
    <row r="1166" spans="1:11" ht="12.75" x14ac:dyDescent="0.2">
      <c r="A1166" s="14" t="s">
        <v>3111</v>
      </c>
      <c r="B1166" s="14" t="s">
        <v>4986</v>
      </c>
      <c r="C1166" s="14" t="s">
        <v>4986</v>
      </c>
      <c r="D1166" s="328">
        <v>46022</v>
      </c>
      <c r="E1166" s="16" t="s">
        <v>4344</v>
      </c>
      <c r="F1166" s="14" t="s">
        <v>5997</v>
      </c>
      <c r="G1166" s="14"/>
      <c r="H1166" s="14" t="s">
        <v>4757</v>
      </c>
      <c r="I1166" s="15">
        <v>65.28</v>
      </c>
      <c r="J1166" s="77"/>
      <c r="K1166" s="92"/>
    </row>
    <row r="1167" spans="1:11" ht="12.75" x14ac:dyDescent="0.2">
      <c r="A1167" s="14" t="s">
        <v>3111</v>
      </c>
      <c r="B1167" s="14" t="s">
        <v>4986</v>
      </c>
      <c r="C1167" s="14" t="s">
        <v>4986</v>
      </c>
      <c r="D1167" s="328">
        <v>46022</v>
      </c>
      <c r="E1167" s="16" t="s">
        <v>4344</v>
      </c>
      <c r="F1167" s="14" t="s">
        <v>5998</v>
      </c>
      <c r="G1167" s="14"/>
      <c r="H1167" s="14" t="s">
        <v>4757</v>
      </c>
      <c r="I1167" s="15">
        <v>276.93</v>
      </c>
      <c r="J1167" s="77"/>
      <c r="K1167" s="92"/>
    </row>
    <row r="1168" spans="1:11" ht="12.75" x14ac:dyDescent="0.2">
      <c r="A1168" s="14" t="s">
        <v>3111</v>
      </c>
      <c r="B1168" s="14" t="s">
        <v>4986</v>
      </c>
      <c r="C1168" s="14" t="s">
        <v>4986</v>
      </c>
      <c r="D1168" s="328">
        <v>46022</v>
      </c>
      <c r="E1168" s="16" t="s">
        <v>4344</v>
      </c>
      <c r="F1168" s="14" t="s">
        <v>4987</v>
      </c>
      <c r="G1168" s="14"/>
      <c r="H1168" s="14" t="s">
        <v>4757</v>
      </c>
      <c r="I1168" s="15">
        <v>418</v>
      </c>
      <c r="J1168" s="77"/>
      <c r="K1168" s="92"/>
    </row>
    <row r="1169" spans="1:11" ht="33.75" x14ac:dyDescent="0.2">
      <c r="A1169" s="14" t="s">
        <v>2996</v>
      </c>
      <c r="B1169" s="14" t="s">
        <v>4988</v>
      </c>
      <c r="C1169" s="14" t="s">
        <v>4988</v>
      </c>
      <c r="D1169" s="328">
        <v>46022</v>
      </c>
      <c r="E1169" s="16" t="s">
        <v>4386</v>
      </c>
      <c r="F1169" s="14" t="s">
        <v>5999</v>
      </c>
      <c r="G1169" s="14"/>
      <c r="H1169" s="14" t="s">
        <v>4989</v>
      </c>
      <c r="I1169" s="15">
        <v>185.4</v>
      </c>
      <c r="J1169" s="77"/>
      <c r="K1169" s="92"/>
    </row>
    <row r="1170" spans="1:11" ht="12.75" x14ac:dyDescent="0.2">
      <c r="A1170" s="14" t="s">
        <v>3874</v>
      </c>
      <c r="B1170" s="14" t="s">
        <v>4990</v>
      </c>
      <c r="C1170" s="14" t="s">
        <v>4990</v>
      </c>
      <c r="D1170" s="328">
        <v>46022</v>
      </c>
      <c r="E1170" s="16" t="s">
        <v>4344</v>
      </c>
      <c r="F1170" s="14" t="s">
        <v>6000</v>
      </c>
      <c r="G1170" s="14" t="s">
        <v>4775</v>
      </c>
      <c r="H1170" s="14" t="s">
        <v>4776</v>
      </c>
      <c r="I1170" s="15">
        <v>198</v>
      </c>
      <c r="J1170" s="77"/>
      <c r="K1170" s="92"/>
    </row>
    <row r="1171" spans="1:11" ht="12.75" x14ac:dyDescent="0.2">
      <c r="A1171" s="14" t="s">
        <v>3874</v>
      </c>
      <c r="B1171" s="14" t="s">
        <v>4990</v>
      </c>
      <c r="C1171" s="14" t="s">
        <v>4990</v>
      </c>
      <c r="D1171" s="328">
        <v>46022</v>
      </c>
      <c r="E1171" s="16" t="s">
        <v>4344</v>
      </c>
      <c r="F1171" s="14" t="s">
        <v>5967</v>
      </c>
      <c r="G1171" s="14" t="s">
        <v>4775</v>
      </c>
      <c r="H1171" s="14" t="s">
        <v>4776</v>
      </c>
      <c r="I1171" s="15">
        <v>52.12</v>
      </c>
      <c r="J1171" s="77"/>
      <c r="K1171" s="92"/>
    </row>
    <row r="1172" spans="1:11" ht="12.75" x14ac:dyDescent="0.2">
      <c r="A1172" s="14" t="s">
        <v>3874</v>
      </c>
      <c r="B1172" s="14" t="s">
        <v>4990</v>
      </c>
      <c r="C1172" s="14" t="s">
        <v>4990</v>
      </c>
      <c r="D1172" s="328">
        <v>46022</v>
      </c>
      <c r="E1172" s="16" t="s">
        <v>4344</v>
      </c>
      <c r="F1172" s="14" t="s">
        <v>6001</v>
      </c>
      <c r="G1172" s="14" t="s">
        <v>4775</v>
      </c>
      <c r="H1172" s="14" t="s">
        <v>4776</v>
      </c>
      <c r="I1172" s="15">
        <v>315</v>
      </c>
      <c r="J1172" s="77"/>
      <c r="K1172" s="92"/>
    </row>
    <row r="1173" spans="1:11" ht="33.75" x14ac:dyDescent="0.2">
      <c r="A1173" s="14" t="s">
        <v>2996</v>
      </c>
      <c r="B1173" s="14" t="s">
        <v>4991</v>
      </c>
      <c r="C1173" s="14" t="s">
        <v>4991</v>
      </c>
      <c r="D1173" s="328">
        <v>46022</v>
      </c>
      <c r="E1173" s="16" t="s">
        <v>4992</v>
      </c>
      <c r="F1173" s="14" t="s">
        <v>6002</v>
      </c>
      <c r="G1173" s="14" t="s">
        <v>3034</v>
      </c>
      <c r="H1173" s="14" t="s">
        <v>3035</v>
      </c>
      <c r="I1173" s="15">
        <v>103</v>
      </c>
      <c r="J1173" s="77"/>
      <c r="K1173" s="92"/>
    </row>
    <row r="1174" spans="1:11" ht="33.75" x14ac:dyDescent="0.2">
      <c r="A1174" s="14" t="s">
        <v>2996</v>
      </c>
      <c r="B1174" s="14" t="s">
        <v>4991</v>
      </c>
      <c r="C1174" s="14" t="s">
        <v>4991</v>
      </c>
      <c r="D1174" s="328">
        <v>46022</v>
      </c>
      <c r="E1174" s="16" t="s">
        <v>4992</v>
      </c>
      <c r="F1174" s="14" t="s">
        <v>6003</v>
      </c>
      <c r="G1174" s="14" t="s">
        <v>3034</v>
      </c>
      <c r="H1174" s="14" t="s">
        <v>3035</v>
      </c>
      <c r="I1174" s="15">
        <v>68.540000000000006</v>
      </c>
      <c r="J1174" s="77"/>
      <c r="K1174" s="92"/>
    </row>
    <row r="1175" spans="1:11" ht="22.5" x14ac:dyDescent="0.2">
      <c r="A1175" s="14" t="s">
        <v>2996</v>
      </c>
      <c r="B1175" s="14" t="s">
        <v>4993</v>
      </c>
      <c r="C1175" s="14" t="s">
        <v>4993</v>
      </c>
      <c r="D1175" s="328">
        <v>46022</v>
      </c>
      <c r="E1175" s="16" t="s">
        <v>4386</v>
      </c>
      <c r="F1175" s="14" t="s">
        <v>6004</v>
      </c>
      <c r="G1175" s="14"/>
      <c r="H1175" s="14" t="s">
        <v>1451</v>
      </c>
      <c r="I1175" s="15">
        <v>264</v>
      </c>
      <c r="J1175" s="77"/>
      <c r="K1175" s="92"/>
    </row>
    <row r="1176" spans="1:11" ht="22.5" x14ac:dyDescent="0.2">
      <c r="A1176" s="14" t="s">
        <v>2996</v>
      </c>
      <c r="B1176" s="14" t="s">
        <v>4994</v>
      </c>
      <c r="C1176" s="14" t="s">
        <v>4994</v>
      </c>
      <c r="D1176" s="328">
        <v>46022</v>
      </c>
      <c r="E1176" s="16" t="s">
        <v>4949</v>
      </c>
      <c r="F1176" s="14" t="s">
        <v>6005</v>
      </c>
      <c r="G1176" s="14"/>
      <c r="H1176" s="14" t="s">
        <v>4718</v>
      </c>
      <c r="I1176" s="15">
        <v>55.9</v>
      </c>
      <c r="J1176" s="77"/>
      <c r="K1176" s="92"/>
    </row>
    <row r="1177" spans="1:11" ht="22.5" x14ac:dyDescent="0.2">
      <c r="A1177" s="14" t="s">
        <v>2996</v>
      </c>
      <c r="B1177" s="14" t="s">
        <v>4994</v>
      </c>
      <c r="C1177" s="14" t="s">
        <v>4994</v>
      </c>
      <c r="D1177" s="328">
        <v>46022</v>
      </c>
      <c r="E1177" s="16" t="s">
        <v>4949</v>
      </c>
      <c r="F1177" s="14" t="s">
        <v>4719</v>
      </c>
      <c r="G1177" s="14"/>
      <c r="H1177" s="14" t="s">
        <v>4718</v>
      </c>
      <c r="I1177" s="15">
        <v>28.6</v>
      </c>
      <c r="J1177" s="77"/>
      <c r="K1177" s="92"/>
    </row>
    <row r="1178" spans="1:11" ht="22.5" x14ac:dyDescent="0.2">
      <c r="A1178" s="14" t="s">
        <v>3111</v>
      </c>
      <c r="B1178" s="14" t="s">
        <v>4995</v>
      </c>
      <c r="C1178" s="14" t="s">
        <v>4995</v>
      </c>
      <c r="D1178" s="328">
        <v>46022</v>
      </c>
      <c r="E1178" s="16" t="s">
        <v>4344</v>
      </c>
      <c r="F1178" s="14" t="s">
        <v>4996</v>
      </c>
      <c r="G1178" s="14"/>
      <c r="H1178" s="14" t="s">
        <v>4757</v>
      </c>
      <c r="I1178" s="15">
        <v>7500</v>
      </c>
      <c r="J1178" s="77"/>
      <c r="K1178" s="92"/>
    </row>
    <row r="1179" spans="1:11" ht="22.5" x14ac:dyDescent="0.2">
      <c r="A1179" s="14" t="s">
        <v>3765</v>
      </c>
      <c r="B1179" s="14" t="s">
        <v>4997</v>
      </c>
      <c r="C1179" s="14" t="s">
        <v>4997</v>
      </c>
      <c r="D1179" s="328">
        <v>46022</v>
      </c>
      <c r="E1179" s="16" t="s">
        <v>4344</v>
      </c>
      <c r="F1179" s="14" t="s">
        <v>4998</v>
      </c>
      <c r="G1179" s="14"/>
      <c r="H1179" s="14" t="s">
        <v>4795</v>
      </c>
      <c r="I1179" s="15">
        <v>1500</v>
      </c>
      <c r="J1179" s="77"/>
      <c r="K1179" s="92"/>
    </row>
    <row r="1180" spans="1:11" ht="22.5" x14ac:dyDescent="0.2">
      <c r="A1180" s="14" t="s">
        <v>3686</v>
      </c>
      <c r="B1180" s="14" t="s">
        <v>4999</v>
      </c>
      <c r="C1180" s="14" t="s">
        <v>4999</v>
      </c>
      <c r="D1180" s="328">
        <v>46022</v>
      </c>
      <c r="E1180" s="16" t="s">
        <v>4344</v>
      </c>
      <c r="F1180" s="14" t="s">
        <v>4998</v>
      </c>
      <c r="G1180" s="14" t="s">
        <v>4798</v>
      </c>
      <c r="H1180" s="14" t="s">
        <v>4799</v>
      </c>
      <c r="I1180" s="15">
        <v>7500</v>
      </c>
      <c r="J1180" s="77"/>
      <c r="K1180" s="92"/>
    </row>
    <row r="1181" spans="1:11" ht="12.75" x14ac:dyDescent="0.2">
      <c r="A1181" s="14" t="s">
        <v>3765</v>
      </c>
      <c r="B1181" s="14" t="s">
        <v>5000</v>
      </c>
      <c r="C1181" s="14" t="s">
        <v>5000</v>
      </c>
      <c r="D1181" s="328">
        <v>46022</v>
      </c>
      <c r="E1181" s="16" t="s">
        <v>4386</v>
      </c>
      <c r="F1181" s="14" t="s">
        <v>6006</v>
      </c>
      <c r="G1181" s="14"/>
      <c r="H1181" s="14" t="s">
        <v>4795</v>
      </c>
      <c r="I1181" s="15">
        <v>924</v>
      </c>
      <c r="J1181" s="77"/>
      <c r="K1181" s="92"/>
    </row>
    <row r="1182" spans="1:11" ht="12.75" x14ac:dyDescent="0.2">
      <c r="A1182" s="14" t="s">
        <v>3765</v>
      </c>
      <c r="B1182" s="14" t="s">
        <v>5000</v>
      </c>
      <c r="C1182" s="14" t="s">
        <v>5000</v>
      </c>
      <c r="D1182" s="328">
        <v>46022</v>
      </c>
      <c r="E1182" s="16" t="s">
        <v>4386</v>
      </c>
      <c r="F1182" s="14" t="s">
        <v>6007</v>
      </c>
      <c r="G1182" s="14"/>
      <c r="H1182" s="14" t="s">
        <v>4795</v>
      </c>
      <c r="I1182" s="15">
        <v>156</v>
      </c>
      <c r="J1182" s="77"/>
      <c r="K1182" s="92"/>
    </row>
    <row r="1183" spans="1:11" ht="12.75" x14ac:dyDescent="0.2">
      <c r="A1183" s="14" t="s">
        <v>3179</v>
      </c>
      <c r="B1183" s="14" t="s">
        <v>5001</v>
      </c>
      <c r="C1183" s="14" t="s">
        <v>5001</v>
      </c>
      <c r="D1183" s="328">
        <v>46022</v>
      </c>
      <c r="E1183" s="16" t="s">
        <v>4344</v>
      </c>
      <c r="F1183" s="14" t="s">
        <v>6008</v>
      </c>
      <c r="G1183" s="14"/>
      <c r="H1183" s="14" t="s">
        <v>4873</v>
      </c>
      <c r="I1183" s="15">
        <v>425.28</v>
      </c>
      <c r="J1183" s="77"/>
      <c r="K1183" s="92"/>
    </row>
    <row r="1184" spans="1:11" ht="22.5" x14ac:dyDescent="0.2">
      <c r="A1184" s="14" t="s">
        <v>3179</v>
      </c>
      <c r="B1184" s="14" t="s">
        <v>5001</v>
      </c>
      <c r="C1184" s="14" t="s">
        <v>5001</v>
      </c>
      <c r="D1184" s="328">
        <v>46022</v>
      </c>
      <c r="E1184" s="16" t="s">
        <v>4344</v>
      </c>
      <c r="F1184" s="14" t="s">
        <v>6009</v>
      </c>
      <c r="G1184" s="14"/>
      <c r="H1184" s="14" t="s">
        <v>4873</v>
      </c>
      <c r="I1184" s="15">
        <v>1225.5</v>
      </c>
      <c r="J1184" s="77"/>
      <c r="K1184" s="92"/>
    </row>
    <row r="1185" spans="1:11" ht="22.5" x14ac:dyDescent="0.2">
      <c r="A1185" s="14" t="s">
        <v>3179</v>
      </c>
      <c r="B1185" s="14" t="s">
        <v>5001</v>
      </c>
      <c r="C1185" s="14" t="s">
        <v>5001</v>
      </c>
      <c r="D1185" s="328">
        <v>46022</v>
      </c>
      <c r="E1185" s="16" t="s">
        <v>4344</v>
      </c>
      <c r="F1185" s="14" t="s">
        <v>6010</v>
      </c>
      <c r="G1185" s="14"/>
      <c r="H1185" s="14" t="s">
        <v>4873</v>
      </c>
      <c r="I1185" s="15">
        <v>404.93</v>
      </c>
      <c r="J1185" s="77"/>
      <c r="K1185" s="92"/>
    </row>
    <row r="1186" spans="1:11" ht="12.75" x14ac:dyDescent="0.2">
      <c r="A1186" s="14" t="s">
        <v>3179</v>
      </c>
      <c r="B1186" s="14" t="s">
        <v>5001</v>
      </c>
      <c r="C1186" s="14" t="s">
        <v>5001</v>
      </c>
      <c r="D1186" s="328">
        <v>46022</v>
      </c>
      <c r="E1186" s="16" t="s">
        <v>4344</v>
      </c>
      <c r="F1186" s="14" t="s">
        <v>6011</v>
      </c>
      <c r="G1186" s="14"/>
      <c r="H1186" s="14" t="s">
        <v>4873</v>
      </c>
      <c r="I1186" s="15">
        <v>64.27</v>
      </c>
      <c r="J1186" s="77"/>
      <c r="K1186" s="92"/>
    </row>
    <row r="1187" spans="1:11" ht="12.75" x14ac:dyDescent="0.2">
      <c r="A1187" s="14" t="s">
        <v>3179</v>
      </c>
      <c r="B1187" s="14" t="s">
        <v>5001</v>
      </c>
      <c r="C1187" s="14" t="s">
        <v>5001</v>
      </c>
      <c r="D1187" s="328">
        <v>46022</v>
      </c>
      <c r="E1187" s="16" t="s">
        <v>4344</v>
      </c>
      <c r="F1187" s="14" t="s">
        <v>6012</v>
      </c>
      <c r="G1187" s="14"/>
      <c r="H1187" s="14" t="s">
        <v>4873</v>
      </c>
      <c r="I1187" s="15">
        <v>399.57</v>
      </c>
      <c r="J1187" s="77"/>
      <c r="K1187" s="92"/>
    </row>
    <row r="1188" spans="1:11" ht="12.75" x14ac:dyDescent="0.2">
      <c r="A1188" s="14" t="s">
        <v>3765</v>
      </c>
      <c r="B1188" s="14" t="s">
        <v>5002</v>
      </c>
      <c r="C1188" s="14" t="s">
        <v>5002</v>
      </c>
      <c r="D1188" s="328">
        <v>46022</v>
      </c>
      <c r="E1188" s="16" t="s">
        <v>4344</v>
      </c>
      <c r="F1188" s="14" t="s">
        <v>6013</v>
      </c>
      <c r="G1188" s="14"/>
      <c r="H1188" s="14" t="s">
        <v>4795</v>
      </c>
      <c r="I1188" s="15">
        <v>71.400000000000006</v>
      </c>
      <c r="J1188" s="77"/>
      <c r="K1188" s="92"/>
    </row>
    <row r="1189" spans="1:11" ht="12.75" x14ac:dyDescent="0.2">
      <c r="A1189" s="14" t="s">
        <v>3765</v>
      </c>
      <c r="B1189" s="14" t="s">
        <v>5002</v>
      </c>
      <c r="C1189" s="14" t="s">
        <v>5002</v>
      </c>
      <c r="D1189" s="328">
        <v>46022</v>
      </c>
      <c r="E1189" s="16" t="s">
        <v>4344</v>
      </c>
      <c r="F1189" s="14" t="s">
        <v>6014</v>
      </c>
      <c r="G1189" s="14"/>
      <c r="H1189" s="14" t="s">
        <v>4795</v>
      </c>
      <c r="I1189" s="15">
        <v>256.04000000000002</v>
      </c>
      <c r="J1189" s="77"/>
      <c r="K1189" s="92"/>
    </row>
    <row r="1190" spans="1:11" ht="33.75" x14ac:dyDescent="0.2">
      <c r="A1190" s="14" t="s">
        <v>2996</v>
      </c>
      <c r="B1190" s="14" t="s">
        <v>5003</v>
      </c>
      <c r="C1190" s="14" t="s">
        <v>5003</v>
      </c>
      <c r="D1190" s="328">
        <v>46022</v>
      </c>
      <c r="E1190" s="16" t="s">
        <v>4386</v>
      </c>
      <c r="F1190" s="14" t="s">
        <v>6015</v>
      </c>
      <c r="G1190" s="14"/>
      <c r="H1190" s="14" t="s">
        <v>4705</v>
      </c>
      <c r="I1190" s="15">
        <v>99.3</v>
      </c>
      <c r="J1190" s="77"/>
      <c r="K1190" s="92"/>
    </row>
    <row r="1191" spans="1:11" ht="33.75" x14ac:dyDescent="0.2">
      <c r="A1191" s="14" t="s">
        <v>2996</v>
      </c>
      <c r="B1191" s="14" t="s">
        <v>5003</v>
      </c>
      <c r="C1191" s="14" t="s">
        <v>5003</v>
      </c>
      <c r="D1191" s="328">
        <v>46022</v>
      </c>
      <c r="E1191" s="16" t="s">
        <v>4386</v>
      </c>
      <c r="F1191" s="14" t="s">
        <v>6016</v>
      </c>
      <c r="G1191" s="14"/>
      <c r="H1191" s="14" t="s">
        <v>4705</v>
      </c>
      <c r="I1191" s="15">
        <v>14.9</v>
      </c>
      <c r="J1191" s="77"/>
      <c r="K1191" s="92"/>
    </row>
    <row r="1192" spans="1:11" ht="22.5" x14ac:dyDescent="0.2">
      <c r="A1192" s="14" t="s">
        <v>3179</v>
      </c>
      <c r="B1192" s="14" t="s">
        <v>5004</v>
      </c>
      <c r="C1192" s="14" t="s">
        <v>5004</v>
      </c>
      <c r="D1192" s="328">
        <v>46022</v>
      </c>
      <c r="E1192" s="16" t="s">
        <v>4344</v>
      </c>
      <c r="F1192" s="14" t="s">
        <v>6017</v>
      </c>
      <c r="G1192" s="14"/>
      <c r="H1192" s="14" t="s">
        <v>4873</v>
      </c>
      <c r="I1192" s="15">
        <v>241.58</v>
      </c>
      <c r="J1192" s="77"/>
      <c r="K1192" s="92"/>
    </row>
    <row r="1193" spans="1:11" ht="22.5" x14ac:dyDescent="0.2">
      <c r="A1193" s="14" t="s">
        <v>2996</v>
      </c>
      <c r="B1193" s="14" t="s">
        <v>5004</v>
      </c>
      <c r="C1193" s="14" t="s">
        <v>5004</v>
      </c>
      <c r="D1193" s="328">
        <v>46022</v>
      </c>
      <c r="E1193" s="16" t="s">
        <v>4344</v>
      </c>
      <c r="F1193" s="14" t="s">
        <v>6017</v>
      </c>
      <c r="G1193" s="14"/>
      <c r="H1193" s="14" t="s">
        <v>4873</v>
      </c>
      <c r="I1193" s="15">
        <v>178.42</v>
      </c>
      <c r="J1193" s="77"/>
      <c r="K1193" s="92"/>
    </row>
    <row r="1194" spans="1:11" ht="22.5" x14ac:dyDescent="0.2">
      <c r="A1194" s="14" t="s">
        <v>2996</v>
      </c>
      <c r="B1194" s="14" t="s">
        <v>5004</v>
      </c>
      <c r="C1194" s="14" t="s">
        <v>5004</v>
      </c>
      <c r="D1194" s="328">
        <v>46022</v>
      </c>
      <c r="E1194" s="16" t="s">
        <v>4344</v>
      </c>
      <c r="F1194" s="14" t="s">
        <v>6018</v>
      </c>
      <c r="G1194" s="14"/>
      <c r="H1194" s="14" t="s">
        <v>4873</v>
      </c>
      <c r="I1194" s="15">
        <v>530.86</v>
      </c>
      <c r="J1194" s="77"/>
      <c r="K1194" s="92"/>
    </row>
    <row r="1195" spans="1:11" ht="22.5" x14ac:dyDescent="0.2">
      <c r="A1195" s="14" t="s">
        <v>3179</v>
      </c>
      <c r="B1195" s="14" t="s">
        <v>5004</v>
      </c>
      <c r="C1195" s="14" t="s">
        <v>5004</v>
      </c>
      <c r="D1195" s="328">
        <v>46022</v>
      </c>
      <c r="E1195" s="16" t="s">
        <v>4344</v>
      </c>
      <c r="F1195" s="14" t="s">
        <v>6019</v>
      </c>
      <c r="G1195" s="14"/>
      <c r="H1195" s="14" t="s">
        <v>4873</v>
      </c>
      <c r="I1195" s="15">
        <v>555</v>
      </c>
      <c r="J1195" s="77"/>
      <c r="K1195" s="92"/>
    </row>
    <row r="1196" spans="1:11" ht="12.75" x14ac:dyDescent="0.2">
      <c r="A1196" s="14" t="s">
        <v>3179</v>
      </c>
      <c r="B1196" s="14" t="s">
        <v>5004</v>
      </c>
      <c r="C1196" s="14" t="s">
        <v>5004</v>
      </c>
      <c r="D1196" s="328">
        <v>46022</v>
      </c>
      <c r="E1196" s="16" t="s">
        <v>4344</v>
      </c>
      <c r="F1196" s="14" t="s">
        <v>6020</v>
      </c>
      <c r="G1196" s="14"/>
      <c r="H1196" s="14" t="s">
        <v>4873</v>
      </c>
      <c r="I1196" s="15">
        <v>750</v>
      </c>
      <c r="J1196" s="77"/>
      <c r="K1196" s="92"/>
    </row>
    <row r="1197" spans="1:11" ht="22.5" x14ac:dyDescent="0.2">
      <c r="A1197" s="14" t="s">
        <v>3179</v>
      </c>
      <c r="B1197" s="14" t="s">
        <v>5004</v>
      </c>
      <c r="C1197" s="14" t="s">
        <v>5004</v>
      </c>
      <c r="D1197" s="328">
        <v>46022</v>
      </c>
      <c r="E1197" s="16" t="s">
        <v>4344</v>
      </c>
      <c r="F1197" s="14" t="s">
        <v>6021</v>
      </c>
      <c r="G1197" s="14"/>
      <c r="H1197" s="14" t="s">
        <v>4873</v>
      </c>
      <c r="I1197" s="15">
        <v>850</v>
      </c>
      <c r="J1197" s="77"/>
      <c r="K1197" s="92"/>
    </row>
    <row r="1198" spans="1:11" ht="22.5" x14ac:dyDescent="0.2">
      <c r="A1198" s="14" t="s">
        <v>3179</v>
      </c>
      <c r="B1198" s="14" t="s">
        <v>5004</v>
      </c>
      <c r="C1198" s="14" t="s">
        <v>5004</v>
      </c>
      <c r="D1198" s="328">
        <v>46022</v>
      </c>
      <c r="E1198" s="16" t="s">
        <v>4344</v>
      </c>
      <c r="F1198" s="14" t="s">
        <v>5005</v>
      </c>
      <c r="G1198" s="14"/>
      <c r="H1198" s="14" t="s">
        <v>4873</v>
      </c>
      <c r="I1198" s="15">
        <v>497.28</v>
      </c>
      <c r="J1198" s="77"/>
      <c r="K1198" s="92"/>
    </row>
    <row r="1199" spans="1:11" ht="22.5" x14ac:dyDescent="0.2">
      <c r="A1199" s="14" t="s">
        <v>3179</v>
      </c>
      <c r="B1199" s="14" t="s">
        <v>5004</v>
      </c>
      <c r="C1199" s="14" t="s">
        <v>5004</v>
      </c>
      <c r="D1199" s="328">
        <v>46022</v>
      </c>
      <c r="E1199" s="16" t="s">
        <v>4344</v>
      </c>
      <c r="F1199" s="14" t="s">
        <v>6022</v>
      </c>
      <c r="G1199" s="14"/>
      <c r="H1199" s="14" t="s">
        <v>4873</v>
      </c>
      <c r="I1199" s="15">
        <v>1200</v>
      </c>
      <c r="J1199" s="77"/>
      <c r="K1199" s="92"/>
    </row>
    <row r="1200" spans="1:11" ht="22.5" x14ac:dyDescent="0.2">
      <c r="A1200" s="14" t="s">
        <v>2996</v>
      </c>
      <c r="B1200" s="14" t="s">
        <v>5006</v>
      </c>
      <c r="C1200" s="14" t="s">
        <v>5006</v>
      </c>
      <c r="D1200" s="328">
        <v>46022</v>
      </c>
      <c r="E1200" s="16" t="s">
        <v>4386</v>
      </c>
      <c r="F1200" s="14" t="s">
        <v>6023</v>
      </c>
      <c r="G1200" s="14" t="s">
        <v>4688</v>
      </c>
      <c r="H1200" s="14" t="s">
        <v>4602</v>
      </c>
      <c r="I1200" s="15">
        <v>54.01</v>
      </c>
      <c r="J1200" s="77"/>
      <c r="K1200" s="92"/>
    </row>
    <row r="1201" spans="1:11" ht="12.75" x14ac:dyDescent="0.2">
      <c r="A1201" s="14" t="s">
        <v>3874</v>
      </c>
      <c r="B1201" s="14" t="s">
        <v>5007</v>
      </c>
      <c r="C1201" s="14" t="s">
        <v>5007</v>
      </c>
      <c r="D1201" s="328">
        <v>46022</v>
      </c>
      <c r="E1201" s="16" t="s">
        <v>4344</v>
      </c>
      <c r="F1201" s="14" t="s">
        <v>6024</v>
      </c>
      <c r="G1201" s="14" t="s">
        <v>4775</v>
      </c>
      <c r="H1201" s="14" t="s">
        <v>4776</v>
      </c>
      <c r="I1201" s="15">
        <v>594</v>
      </c>
      <c r="J1201" s="77"/>
      <c r="K1201" s="92"/>
    </row>
    <row r="1202" spans="1:11" ht="12.75" x14ac:dyDescent="0.2">
      <c r="A1202" s="14" t="s">
        <v>3874</v>
      </c>
      <c r="B1202" s="14" t="s">
        <v>5007</v>
      </c>
      <c r="C1202" s="14" t="s">
        <v>5007</v>
      </c>
      <c r="D1202" s="328">
        <v>46022</v>
      </c>
      <c r="E1202" s="16" t="s">
        <v>4344</v>
      </c>
      <c r="F1202" s="14" t="s">
        <v>6014</v>
      </c>
      <c r="G1202" s="14" t="s">
        <v>4775</v>
      </c>
      <c r="H1202" s="14" t="s">
        <v>4776</v>
      </c>
      <c r="I1202" s="15">
        <v>238.99</v>
      </c>
      <c r="J1202" s="77"/>
      <c r="K1202" s="92"/>
    </row>
    <row r="1203" spans="1:11" ht="33.75" x14ac:dyDescent="0.2">
      <c r="A1203" s="14" t="s">
        <v>3111</v>
      </c>
      <c r="B1203" s="14" t="s">
        <v>5008</v>
      </c>
      <c r="C1203" s="14" t="s">
        <v>5008</v>
      </c>
      <c r="D1203" s="328">
        <v>46022</v>
      </c>
      <c r="E1203" s="16" t="s">
        <v>4344</v>
      </c>
      <c r="F1203" s="14" t="s">
        <v>6025</v>
      </c>
      <c r="G1203" s="14"/>
      <c r="H1203" s="14" t="s">
        <v>4757</v>
      </c>
      <c r="I1203" s="15">
        <v>180</v>
      </c>
      <c r="J1203" s="77"/>
      <c r="K1203" s="92"/>
    </row>
    <row r="1204" spans="1:11" ht="33.75" x14ac:dyDescent="0.2">
      <c r="A1204" s="14" t="s">
        <v>3111</v>
      </c>
      <c r="B1204" s="14" t="s">
        <v>5008</v>
      </c>
      <c r="C1204" s="14" t="s">
        <v>5008</v>
      </c>
      <c r="D1204" s="328">
        <v>46022</v>
      </c>
      <c r="E1204" s="16" t="s">
        <v>4344</v>
      </c>
      <c r="F1204" s="14" t="s">
        <v>6026</v>
      </c>
      <c r="G1204" s="14"/>
      <c r="H1204" s="14" t="s">
        <v>4757</v>
      </c>
      <c r="I1204" s="15">
        <v>163.19999999999999</v>
      </c>
      <c r="J1204" s="77"/>
      <c r="K1204" s="92"/>
    </row>
    <row r="1205" spans="1:11" ht="33.75" x14ac:dyDescent="0.2">
      <c r="A1205" s="14" t="s">
        <v>3111</v>
      </c>
      <c r="B1205" s="14" t="s">
        <v>5008</v>
      </c>
      <c r="C1205" s="14" t="s">
        <v>5008</v>
      </c>
      <c r="D1205" s="328">
        <v>46022</v>
      </c>
      <c r="E1205" s="16" t="s">
        <v>4344</v>
      </c>
      <c r="F1205" s="14" t="s">
        <v>6027</v>
      </c>
      <c r="G1205" s="14"/>
      <c r="H1205" s="14" t="s">
        <v>4757</v>
      </c>
      <c r="I1205" s="15">
        <v>84</v>
      </c>
      <c r="J1205" s="77"/>
      <c r="K1205" s="92"/>
    </row>
    <row r="1206" spans="1:11" ht="33.75" x14ac:dyDescent="0.2">
      <c r="A1206" s="14" t="s">
        <v>3111</v>
      </c>
      <c r="B1206" s="14" t="s">
        <v>5008</v>
      </c>
      <c r="C1206" s="14" t="s">
        <v>5008</v>
      </c>
      <c r="D1206" s="328">
        <v>46022</v>
      </c>
      <c r="E1206" s="16" t="s">
        <v>4344</v>
      </c>
      <c r="F1206" s="14" t="s">
        <v>6028</v>
      </c>
      <c r="G1206" s="14"/>
      <c r="H1206" s="14" t="s">
        <v>4757</v>
      </c>
      <c r="I1206" s="15">
        <v>12.4</v>
      </c>
      <c r="J1206" s="77"/>
      <c r="K1206" s="92"/>
    </row>
    <row r="1207" spans="1:11" ht="33.75" x14ac:dyDescent="0.2">
      <c r="A1207" s="14" t="s">
        <v>3111</v>
      </c>
      <c r="B1207" s="14" t="s">
        <v>5009</v>
      </c>
      <c r="C1207" s="14" t="s">
        <v>5009</v>
      </c>
      <c r="D1207" s="328">
        <v>46022</v>
      </c>
      <c r="E1207" s="16" t="s">
        <v>4344</v>
      </c>
      <c r="F1207" s="14" t="s">
        <v>6029</v>
      </c>
      <c r="G1207" s="14"/>
      <c r="H1207" s="14" t="s">
        <v>4757</v>
      </c>
      <c r="I1207" s="15">
        <v>560</v>
      </c>
      <c r="J1207" s="77"/>
      <c r="K1207" s="92"/>
    </row>
    <row r="1208" spans="1:11" ht="22.5" x14ac:dyDescent="0.2">
      <c r="A1208" s="14" t="s">
        <v>3111</v>
      </c>
      <c r="B1208" s="14" t="s">
        <v>5010</v>
      </c>
      <c r="C1208" s="14" t="s">
        <v>5010</v>
      </c>
      <c r="D1208" s="328">
        <v>46022</v>
      </c>
      <c r="E1208" s="16" t="s">
        <v>4344</v>
      </c>
      <c r="F1208" s="14" t="s">
        <v>6030</v>
      </c>
      <c r="G1208" s="14"/>
      <c r="H1208" s="14" t="s">
        <v>4757</v>
      </c>
      <c r="I1208" s="15">
        <v>140</v>
      </c>
      <c r="J1208" s="77"/>
      <c r="K1208" s="92"/>
    </row>
    <row r="1209" spans="1:11" ht="33.75" x14ac:dyDescent="0.2">
      <c r="A1209" s="14" t="s">
        <v>3111</v>
      </c>
      <c r="B1209" s="14" t="s">
        <v>5010</v>
      </c>
      <c r="C1209" s="14" t="s">
        <v>5010</v>
      </c>
      <c r="D1209" s="328">
        <v>46022</v>
      </c>
      <c r="E1209" s="16" t="s">
        <v>4344</v>
      </c>
      <c r="F1209" s="14" t="s">
        <v>6031</v>
      </c>
      <c r="G1209" s="14"/>
      <c r="H1209" s="14" t="s">
        <v>4757</v>
      </c>
      <c r="I1209" s="15">
        <v>84</v>
      </c>
      <c r="J1209" s="77"/>
      <c r="K1209" s="92"/>
    </row>
    <row r="1210" spans="1:11" ht="22.5" x14ac:dyDescent="0.2">
      <c r="A1210" s="14" t="s">
        <v>3111</v>
      </c>
      <c r="B1210" s="14" t="s">
        <v>5010</v>
      </c>
      <c r="C1210" s="14" t="s">
        <v>5010</v>
      </c>
      <c r="D1210" s="328">
        <v>46022</v>
      </c>
      <c r="E1210" s="16" t="s">
        <v>4344</v>
      </c>
      <c r="F1210" s="14" t="s">
        <v>6032</v>
      </c>
      <c r="G1210" s="14"/>
      <c r="H1210" s="14" t="s">
        <v>4757</v>
      </c>
      <c r="I1210" s="15">
        <v>192</v>
      </c>
      <c r="J1210" s="77"/>
      <c r="K1210" s="92"/>
    </row>
    <row r="1211" spans="1:11" ht="22.5" x14ac:dyDescent="0.2">
      <c r="A1211" s="14" t="s">
        <v>3111</v>
      </c>
      <c r="B1211" s="14" t="s">
        <v>5010</v>
      </c>
      <c r="C1211" s="14" t="s">
        <v>5010</v>
      </c>
      <c r="D1211" s="328">
        <v>46022</v>
      </c>
      <c r="E1211" s="16" t="s">
        <v>4344</v>
      </c>
      <c r="F1211" s="14" t="s">
        <v>6033</v>
      </c>
      <c r="G1211" s="14"/>
      <c r="H1211" s="14" t="s">
        <v>4757</v>
      </c>
      <c r="I1211" s="15">
        <v>50</v>
      </c>
      <c r="J1211" s="77"/>
      <c r="K1211" s="92"/>
    </row>
    <row r="1212" spans="1:11" ht="33.75" x14ac:dyDescent="0.2">
      <c r="A1212" s="14" t="s">
        <v>3111</v>
      </c>
      <c r="B1212" s="14" t="s">
        <v>5010</v>
      </c>
      <c r="C1212" s="14" t="s">
        <v>5010</v>
      </c>
      <c r="D1212" s="328">
        <v>46022</v>
      </c>
      <c r="E1212" s="16" t="s">
        <v>4344</v>
      </c>
      <c r="F1212" s="14" t="s">
        <v>6034</v>
      </c>
      <c r="G1212" s="14"/>
      <c r="H1212" s="14" t="s">
        <v>4757</v>
      </c>
      <c r="I1212" s="15">
        <v>18.600000000000001</v>
      </c>
      <c r="J1212" s="77"/>
      <c r="K1212" s="92"/>
    </row>
    <row r="1213" spans="1:11" ht="22.5" x14ac:dyDescent="0.2">
      <c r="A1213" s="14" t="s">
        <v>3765</v>
      </c>
      <c r="B1213" s="14" t="s">
        <v>5011</v>
      </c>
      <c r="C1213" s="14" t="s">
        <v>5011</v>
      </c>
      <c r="D1213" s="328">
        <v>46022</v>
      </c>
      <c r="E1213" s="16" t="s">
        <v>4344</v>
      </c>
      <c r="F1213" s="14" t="s">
        <v>6035</v>
      </c>
      <c r="G1213" s="14"/>
      <c r="H1213" s="14" t="s">
        <v>4795</v>
      </c>
      <c r="I1213" s="15">
        <v>96.2</v>
      </c>
      <c r="J1213" s="77"/>
      <c r="K1213" s="92"/>
    </row>
    <row r="1214" spans="1:11" ht="22.5" x14ac:dyDescent="0.2">
      <c r="A1214" s="14" t="s">
        <v>3765</v>
      </c>
      <c r="B1214" s="14" t="s">
        <v>5011</v>
      </c>
      <c r="C1214" s="14" t="s">
        <v>5011</v>
      </c>
      <c r="D1214" s="328">
        <v>46022</v>
      </c>
      <c r="E1214" s="16" t="s">
        <v>4344</v>
      </c>
      <c r="F1214" s="14" t="s">
        <v>6036</v>
      </c>
      <c r="G1214" s="14"/>
      <c r="H1214" s="14" t="s">
        <v>4795</v>
      </c>
      <c r="I1214" s="15">
        <v>301.95999999999998</v>
      </c>
      <c r="J1214" s="77"/>
      <c r="K1214" s="92"/>
    </row>
    <row r="1215" spans="1:11" ht="22.5" x14ac:dyDescent="0.2">
      <c r="A1215" s="14" t="s">
        <v>3765</v>
      </c>
      <c r="B1215" s="14" t="s">
        <v>5011</v>
      </c>
      <c r="C1215" s="14" t="s">
        <v>5011</v>
      </c>
      <c r="D1215" s="328">
        <v>46022</v>
      </c>
      <c r="E1215" s="16" t="s">
        <v>4344</v>
      </c>
      <c r="F1215" s="14" t="s">
        <v>6037</v>
      </c>
      <c r="G1215" s="14"/>
      <c r="H1215" s="14" t="s">
        <v>4795</v>
      </c>
      <c r="I1215" s="15">
        <v>87</v>
      </c>
      <c r="J1215" s="77"/>
      <c r="K1215" s="92"/>
    </row>
    <row r="1216" spans="1:11" ht="22.5" x14ac:dyDescent="0.2">
      <c r="A1216" s="14" t="s">
        <v>2996</v>
      </c>
      <c r="B1216" s="14" t="s">
        <v>5012</v>
      </c>
      <c r="C1216" s="14" t="s">
        <v>5012</v>
      </c>
      <c r="D1216" s="328">
        <v>46022</v>
      </c>
      <c r="E1216" s="16" t="s">
        <v>4386</v>
      </c>
      <c r="F1216" s="14" t="s">
        <v>6038</v>
      </c>
      <c r="G1216" s="14"/>
      <c r="H1216" s="14" t="s">
        <v>4791</v>
      </c>
      <c r="I1216" s="15">
        <v>225</v>
      </c>
      <c r="J1216" s="77"/>
      <c r="K1216" s="92"/>
    </row>
    <row r="1217" spans="1:11" ht="33.75" x14ac:dyDescent="0.2">
      <c r="A1217" s="14" t="s">
        <v>2996</v>
      </c>
      <c r="B1217" s="14" t="s">
        <v>5012</v>
      </c>
      <c r="C1217" s="14" t="s">
        <v>5012</v>
      </c>
      <c r="D1217" s="328">
        <v>46022</v>
      </c>
      <c r="E1217" s="16" t="s">
        <v>4386</v>
      </c>
      <c r="F1217" s="14" t="s">
        <v>6039</v>
      </c>
      <c r="G1217" s="14"/>
      <c r="H1217" s="14" t="s">
        <v>4791</v>
      </c>
      <c r="I1217" s="15">
        <v>746.4</v>
      </c>
      <c r="J1217" s="77"/>
      <c r="K1217" s="92"/>
    </row>
    <row r="1218" spans="1:11" ht="33.75" x14ac:dyDescent="0.2">
      <c r="A1218" s="14" t="s">
        <v>2996</v>
      </c>
      <c r="B1218" s="14" t="s">
        <v>5012</v>
      </c>
      <c r="C1218" s="14" t="s">
        <v>5012</v>
      </c>
      <c r="D1218" s="328">
        <v>46022</v>
      </c>
      <c r="E1218" s="16" t="s">
        <v>4386</v>
      </c>
      <c r="F1218" s="14" t="s">
        <v>6040</v>
      </c>
      <c r="G1218" s="14"/>
      <c r="H1218" s="14" t="s">
        <v>4791</v>
      </c>
      <c r="I1218" s="15">
        <v>212</v>
      </c>
      <c r="J1218" s="77"/>
      <c r="K1218" s="92"/>
    </row>
    <row r="1219" spans="1:11" ht="33.75" x14ac:dyDescent="0.2">
      <c r="A1219" s="14" t="s">
        <v>2996</v>
      </c>
      <c r="B1219" s="14" t="s">
        <v>5012</v>
      </c>
      <c r="C1219" s="14" t="s">
        <v>5012</v>
      </c>
      <c r="D1219" s="328">
        <v>46022</v>
      </c>
      <c r="E1219" s="16" t="s">
        <v>4386</v>
      </c>
      <c r="F1219" s="14" t="s">
        <v>6041</v>
      </c>
      <c r="G1219" s="14"/>
      <c r="H1219" s="14" t="s">
        <v>4791</v>
      </c>
      <c r="I1219" s="15">
        <v>70.099999999999994</v>
      </c>
      <c r="J1219" s="77"/>
      <c r="K1219" s="92"/>
    </row>
    <row r="1220" spans="1:11" ht="33.75" x14ac:dyDescent="0.2">
      <c r="A1220" s="14" t="s">
        <v>2996</v>
      </c>
      <c r="B1220" s="14" t="s">
        <v>5012</v>
      </c>
      <c r="C1220" s="14" t="s">
        <v>5012</v>
      </c>
      <c r="D1220" s="328">
        <v>46022</v>
      </c>
      <c r="E1220" s="16" t="s">
        <v>4386</v>
      </c>
      <c r="F1220" s="14" t="s">
        <v>6042</v>
      </c>
      <c r="G1220" s="14"/>
      <c r="H1220" s="14" t="s">
        <v>4791</v>
      </c>
      <c r="I1220" s="15">
        <v>48</v>
      </c>
      <c r="J1220" s="77"/>
      <c r="K1220" s="92"/>
    </row>
    <row r="1221" spans="1:11" ht="22.5" x14ac:dyDescent="0.2">
      <c r="A1221" s="14" t="s">
        <v>2996</v>
      </c>
      <c r="B1221" s="14" t="s">
        <v>5013</v>
      </c>
      <c r="C1221" s="14" t="s">
        <v>5013</v>
      </c>
      <c r="D1221" s="328">
        <v>46022</v>
      </c>
      <c r="E1221" s="16" t="s">
        <v>4386</v>
      </c>
      <c r="F1221" s="14" t="s">
        <v>6043</v>
      </c>
      <c r="G1221" s="14"/>
      <c r="H1221" s="14" t="s">
        <v>4838</v>
      </c>
      <c r="I1221" s="15">
        <v>479.72</v>
      </c>
      <c r="J1221" s="77"/>
      <c r="K1221" s="92"/>
    </row>
    <row r="1222" spans="1:11" ht="22.5" x14ac:dyDescent="0.2">
      <c r="A1222" s="14" t="s">
        <v>2996</v>
      </c>
      <c r="B1222" s="14" t="s">
        <v>5014</v>
      </c>
      <c r="C1222" s="14" t="s">
        <v>5014</v>
      </c>
      <c r="D1222" s="328">
        <v>46022</v>
      </c>
      <c r="E1222" s="16" t="s">
        <v>4386</v>
      </c>
      <c r="F1222" s="14" t="s">
        <v>6044</v>
      </c>
      <c r="G1222" s="14"/>
      <c r="H1222" s="14" t="s">
        <v>4691</v>
      </c>
      <c r="I1222" s="15">
        <v>10</v>
      </c>
      <c r="J1222" s="77"/>
      <c r="K1222" s="92"/>
    </row>
    <row r="1223" spans="1:11" ht="22.5" x14ac:dyDescent="0.2">
      <c r="A1223" s="14" t="s">
        <v>2996</v>
      </c>
      <c r="B1223" s="14" t="s">
        <v>5014</v>
      </c>
      <c r="C1223" s="14" t="s">
        <v>5014</v>
      </c>
      <c r="D1223" s="328">
        <v>46022</v>
      </c>
      <c r="E1223" s="16" t="s">
        <v>4386</v>
      </c>
      <c r="F1223" s="14" t="s">
        <v>6045</v>
      </c>
      <c r="G1223" s="14"/>
      <c r="H1223" s="14" t="s">
        <v>4691</v>
      </c>
      <c r="I1223" s="15">
        <v>295.24</v>
      </c>
      <c r="J1223" s="77"/>
      <c r="K1223" s="92"/>
    </row>
    <row r="1224" spans="1:11" ht="22.5" x14ac:dyDescent="0.2">
      <c r="A1224" s="14" t="s">
        <v>2996</v>
      </c>
      <c r="B1224" s="14" t="s">
        <v>5015</v>
      </c>
      <c r="C1224" s="14" t="s">
        <v>5015</v>
      </c>
      <c r="D1224" s="328">
        <v>46022</v>
      </c>
      <c r="E1224" s="16" t="s">
        <v>4344</v>
      </c>
      <c r="F1224" s="14" t="s">
        <v>6046</v>
      </c>
      <c r="G1224" s="14"/>
      <c r="H1224" s="14" t="s">
        <v>4795</v>
      </c>
      <c r="I1224" s="15">
        <v>142.68</v>
      </c>
      <c r="J1224" s="77"/>
      <c r="K1224" s="92"/>
    </row>
    <row r="1225" spans="1:11" ht="22.5" x14ac:dyDescent="0.2">
      <c r="A1225" s="14" t="s">
        <v>2996</v>
      </c>
      <c r="B1225" s="14" t="s">
        <v>5015</v>
      </c>
      <c r="C1225" s="14" t="s">
        <v>5015</v>
      </c>
      <c r="D1225" s="328">
        <v>46022</v>
      </c>
      <c r="E1225" s="16" t="s">
        <v>4344</v>
      </c>
      <c r="F1225" s="14" t="s">
        <v>6047</v>
      </c>
      <c r="G1225" s="14"/>
      <c r="H1225" s="14" t="s">
        <v>4795</v>
      </c>
      <c r="I1225" s="15">
        <v>168</v>
      </c>
      <c r="J1225" s="77"/>
      <c r="K1225" s="92"/>
    </row>
    <row r="1226" spans="1:11" ht="22.5" x14ac:dyDescent="0.2">
      <c r="A1226" s="14" t="s">
        <v>3765</v>
      </c>
      <c r="B1226" s="14" t="s">
        <v>5015</v>
      </c>
      <c r="C1226" s="14" t="s">
        <v>5015</v>
      </c>
      <c r="D1226" s="328">
        <v>46022</v>
      </c>
      <c r="E1226" s="16" t="s">
        <v>4344</v>
      </c>
      <c r="F1226" s="14" t="s">
        <v>6048</v>
      </c>
      <c r="G1226" s="14"/>
      <c r="H1226" s="14" t="s">
        <v>4795</v>
      </c>
      <c r="I1226" s="15">
        <v>418.4</v>
      </c>
      <c r="J1226" s="77"/>
      <c r="K1226" s="92"/>
    </row>
    <row r="1227" spans="1:11" ht="22.5" x14ac:dyDescent="0.2">
      <c r="A1227" s="14" t="s">
        <v>2996</v>
      </c>
      <c r="B1227" s="14" t="s">
        <v>5015</v>
      </c>
      <c r="C1227" s="14" t="s">
        <v>5015</v>
      </c>
      <c r="D1227" s="328">
        <v>46022</v>
      </c>
      <c r="E1227" s="16" t="s">
        <v>4344</v>
      </c>
      <c r="F1227" s="14" t="s">
        <v>6049</v>
      </c>
      <c r="G1227" s="14"/>
      <c r="H1227" s="14" t="s">
        <v>4795</v>
      </c>
      <c r="I1227" s="15">
        <v>162.6</v>
      </c>
      <c r="J1227" s="77"/>
      <c r="K1227" s="92"/>
    </row>
    <row r="1228" spans="1:11" ht="22.5" x14ac:dyDescent="0.2">
      <c r="A1228" s="14" t="s">
        <v>2996</v>
      </c>
      <c r="B1228" s="14" t="s">
        <v>5015</v>
      </c>
      <c r="C1228" s="14" t="s">
        <v>5015</v>
      </c>
      <c r="D1228" s="328">
        <v>46022</v>
      </c>
      <c r="E1228" s="16" t="s">
        <v>4344</v>
      </c>
      <c r="F1228" s="14" t="s">
        <v>6050</v>
      </c>
      <c r="G1228" s="14"/>
      <c r="H1228" s="14" t="s">
        <v>4795</v>
      </c>
      <c r="I1228" s="15">
        <v>21.7</v>
      </c>
      <c r="J1228" s="77"/>
      <c r="K1228" s="92"/>
    </row>
    <row r="1229" spans="1:11" ht="22.5" x14ac:dyDescent="0.2">
      <c r="A1229" s="14" t="s">
        <v>3765</v>
      </c>
      <c r="B1229" s="14" t="s">
        <v>5015</v>
      </c>
      <c r="C1229" s="14" t="s">
        <v>5015</v>
      </c>
      <c r="D1229" s="328">
        <v>46022</v>
      </c>
      <c r="E1229" s="16" t="s">
        <v>4344</v>
      </c>
      <c r="F1229" s="14" t="s">
        <v>6051</v>
      </c>
      <c r="G1229" s="14"/>
      <c r="H1229" s="14" t="s">
        <v>4795</v>
      </c>
      <c r="I1229" s="15">
        <v>237</v>
      </c>
      <c r="J1229" s="77"/>
      <c r="K1229" s="92"/>
    </row>
    <row r="1230" spans="1:11" ht="22.5" x14ac:dyDescent="0.2">
      <c r="A1230" s="14" t="s">
        <v>2996</v>
      </c>
      <c r="B1230" s="14" t="s">
        <v>5016</v>
      </c>
      <c r="C1230" s="14" t="s">
        <v>5016</v>
      </c>
      <c r="D1230" s="328">
        <v>46022</v>
      </c>
      <c r="E1230" s="16" t="s">
        <v>4386</v>
      </c>
      <c r="F1230" s="14" t="s">
        <v>6052</v>
      </c>
      <c r="G1230" s="14"/>
      <c r="H1230" s="14" t="s">
        <v>4692</v>
      </c>
      <c r="I1230" s="15">
        <v>208.06</v>
      </c>
      <c r="J1230" s="77"/>
      <c r="K1230" s="92"/>
    </row>
    <row r="1231" spans="1:11" ht="22.5" x14ac:dyDescent="0.2">
      <c r="A1231" s="14" t="s">
        <v>2996</v>
      </c>
      <c r="B1231" s="14" t="s">
        <v>5017</v>
      </c>
      <c r="C1231" s="14" t="s">
        <v>5017</v>
      </c>
      <c r="D1231" s="328">
        <v>46022</v>
      </c>
      <c r="E1231" s="16" t="s">
        <v>5018</v>
      </c>
      <c r="F1231" s="14" t="s">
        <v>6053</v>
      </c>
      <c r="G1231" s="14"/>
      <c r="H1231" s="14" t="s">
        <v>4697</v>
      </c>
      <c r="I1231" s="15">
        <v>86.5</v>
      </c>
      <c r="J1231" s="77"/>
      <c r="K1231" s="92"/>
    </row>
    <row r="1232" spans="1:11" ht="33.75" x14ac:dyDescent="0.2">
      <c r="A1232" s="14" t="s">
        <v>5046</v>
      </c>
      <c r="B1232" s="14" t="s">
        <v>5019</v>
      </c>
      <c r="C1232" s="14" t="s">
        <v>5019</v>
      </c>
      <c r="D1232" s="328">
        <v>46022</v>
      </c>
      <c r="E1232" s="16" t="s">
        <v>5020</v>
      </c>
      <c r="F1232" s="14" t="s">
        <v>6054</v>
      </c>
      <c r="G1232" s="14"/>
      <c r="H1232" s="14" t="s">
        <v>4697</v>
      </c>
      <c r="I1232" s="15">
        <v>360</v>
      </c>
      <c r="J1232" s="77"/>
      <c r="K1232" s="92"/>
    </row>
    <row r="1233" spans="1:11" ht="22.5" x14ac:dyDescent="0.2">
      <c r="A1233" s="14" t="s">
        <v>2996</v>
      </c>
      <c r="B1233" s="14" t="s">
        <v>5021</v>
      </c>
      <c r="C1233" s="14" t="s">
        <v>5021</v>
      </c>
      <c r="D1233" s="328">
        <v>46022</v>
      </c>
      <c r="E1233" s="16" t="s">
        <v>4545</v>
      </c>
      <c r="F1233" s="14" t="s">
        <v>6055</v>
      </c>
      <c r="G1233" s="14"/>
      <c r="H1233" s="14" t="s">
        <v>4691</v>
      </c>
      <c r="I1233" s="15">
        <v>480</v>
      </c>
      <c r="J1233" s="77"/>
      <c r="K1233" s="92"/>
    </row>
    <row r="1234" spans="1:11" ht="22.5" x14ac:dyDescent="0.2">
      <c r="A1234" s="14" t="s">
        <v>2996</v>
      </c>
      <c r="B1234" s="14" t="s">
        <v>5022</v>
      </c>
      <c r="C1234" s="14" t="s">
        <v>5022</v>
      </c>
      <c r="D1234" s="328">
        <v>46022</v>
      </c>
      <c r="E1234" s="16" t="s">
        <v>4535</v>
      </c>
      <c r="F1234" s="14" t="s">
        <v>6056</v>
      </c>
      <c r="G1234" s="14" t="s">
        <v>4688</v>
      </c>
      <c r="H1234" s="14" t="s">
        <v>4602</v>
      </c>
      <c r="I1234" s="15">
        <v>52</v>
      </c>
      <c r="J1234" s="77"/>
      <c r="K1234" s="92"/>
    </row>
    <row r="1235" spans="1:11" ht="22.5" x14ac:dyDescent="0.2">
      <c r="A1235" s="14" t="s">
        <v>2996</v>
      </c>
      <c r="B1235" s="14" t="s">
        <v>5023</v>
      </c>
      <c r="C1235" s="14" t="s">
        <v>5023</v>
      </c>
      <c r="D1235" s="328">
        <v>46022</v>
      </c>
      <c r="E1235" s="16" t="s">
        <v>4535</v>
      </c>
      <c r="F1235" s="14" t="s">
        <v>6057</v>
      </c>
      <c r="G1235" s="14"/>
      <c r="H1235" s="14" t="s">
        <v>4697</v>
      </c>
      <c r="I1235" s="15">
        <v>249.53</v>
      </c>
      <c r="J1235" s="77"/>
      <c r="K1235" s="92"/>
    </row>
    <row r="1236" spans="1:11" ht="22.5" x14ac:dyDescent="0.2">
      <c r="A1236" s="14" t="s">
        <v>4901</v>
      </c>
      <c r="B1236" s="14" t="s">
        <v>5024</v>
      </c>
      <c r="C1236" s="14" t="s">
        <v>5024</v>
      </c>
      <c r="D1236" s="328">
        <v>46022</v>
      </c>
      <c r="E1236" s="16" t="s">
        <v>4535</v>
      </c>
      <c r="F1236" s="14" t="s">
        <v>6058</v>
      </c>
      <c r="G1236" s="14" t="s">
        <v>4966</v>
      </c>
      <c r="H1236" s="14" t="s">
        <v>4967</v>
      </c>
      <c r="I1236" s="15">
        <v>1498.08</v>
      </c>
      <c r="J1236" s="77"/>
      <c r="K1236" s="92"/>
    </row>
    <row r="1237" spans="1:11" ht="22.5" x14ac:dyDescent="0.2">
      <c r="A1237" s="14" t="s">
        <v>2996</v>
      </c>
      <c r="B1237" s="14" t="s">
        <v>5025</v>
      </c>
      <c r="C1237" s="14" t="s">
        <v>5025</v>
      </c>
      <c r="D1237" s="328">
        <v>46022</v>
      </c>
      <c r="E1237" s="16" t="s">
        <v>4344</v>
      </c>
      <c r="F1237" s="14" t="s">
        <v>6059</v>
      </c>
      <c r="G1237" s="14"/>
      <c r="H1237" s="14" t="s">
        <v>4857</v>
      </c>
      <c r="I1237" s="15">
        <v>469.39</v>
      </c>
      <c r="J1237" s="77"/>
      <c r="K1237" s="92"/>
    </row>
    <row r="1238" spans="1:11" ht="12.75" x14ac:dyDescent="0.2">
      <c r="A1238" s="14" t="s">
        <v>3686</v>
      </c>
      <c r="B1238" s="14" t="s">
        <v>5026</v>
      </c>
      <c r="C1238" s="14" t="s">
        <v>5026</v>
      </c>
      <c r="D1238" s="328">
        <v>46022</v>
      </c>
      <c r="E1238" s="16" t="s">
        <v>4535</v>
      </c>
      <c r="F1238" s="14" t="s">
        <v>6060</v>
      </c>
      <c r="G1238" s="14" t="s">
        <v>4798</v>
      </c>
      <c r="H1238" s="14" t="s">
        <v>4799</v>
      </c>
      <c r="I1238" s="15">
        <v>24</v>
      </c>
      <c r="J1238" s="77"/>
      <c r="K1238" s="92"/>
    </row>
    <row r="1239" spans="1:11" ht="12.75" x14ac:dyDescent="0.2">
      <c r="A1239" s="14" t="s">
        <v>3686</v>
      </c>
      <c r="B1239" s="14" t="s">
        <v>5026</v>
      </c>
      <c r="C1239" s="14" t="s">
        <v>5026</v>
      </c>
      <c r="D1239" s="328">
        <v>46022</v>
      </c>
      <c r="E1239" s="16" t="s">
        <v>4535</v>
      </c>
      <c r="F1239" s="14" t="s">
        <v>6061</v>
      </c>
      <c r="G1239" s="14" t="s">
        <v>4798</v>
      </c>
      <c r="H1239" s="14" t="s">
        <v>4799</v>
      </c>
      <c r="I1239" s="15">
        <v>560</v>
      </c>
      <c r="J1239" s="77"/>
      <c r="K1239" s="92"/>
    </row>
    <row r="1240" spans="1:11" ht="22.5" x14ac:dyDescent="0.2">
      <c r="A1240" s="14" t="s">
        <v>3686</v>
      </c>
      <c r="B1240" s="14" t="s">
        <v>5026</v>
      </c>
      <c r="C1240" s="14" t="s">
        <v>5026</v>
      </c>
      <c r="D1240" s="328">
        <v>46022</v>
      </c>
      <c r="E1240" s="16" t="s">
        <v>4535</v>
      </c>
      <c r="F1240" s="14" t="s">
        <v>6062</v>
      </c>
      <c r="G1240" s="14" t="s">
        <v>4798</v>
      </c>
      <c r="H1240" s="14" t="s">
        <v>4799</v>
      </c>
      <c r="I1240" s="15">
        <v>172.05</v>
      </c>
      <c r="J1240" s="77"/>
      <c r="K1240" s="92"/>
    </row>
    <row r="1241" spans="1:11" ht="22.5" x14ac:dyDescent="0.2">
      <c r="A1241" s="14" t="s">
        <v>3686</v>
      </c>
      <c r="B1241" s="14" t="s">
        <v>5026</v>
      </c>
      <c r="C1241" s="14" t="s">
        <v>5026</v>
      </c>
      <c r="D1241" s="328">
        <v>46022</v>
      </c>
      <c r="E1241" s="16" t="s">
        <v>4535</v>
      </c>
      <c r="F1241" s="14" t="s">
        <v>6063</v>
      </c>
      <c r="G1241" s="14" t="s">
        <v>4798</v>
      </c>
      <c r="H1241" s="14" t="s">
        <v>4799</v>
      </c>
      <c r="I1241" s="15">
        <v>352.5</v>
      </c>
      <c r="J1241" s="77"/>
      <c r="K1241" s="92"/>
    </row>
    <row r="1242" spans="1:11" ht="12.75" x14ac:dyDescent="0.2">
      <c r="A1242" s="14" t="s">
        <v>3686</v>
      </c>
      <c r="B1242" s="14" t="s">
        <v>5026</v>
      </c>
      <c r="C1242" s="14" t="s">
        <v>5026</v>
      </c>
      <c r="D1242" s="328">
        <v>46022</v>
      </c>
      <c r="E1242" s="16" t="s">
        <v>4535</v>
      </c>
      <c r="F1242" s="14" t="s">
        <v>6064</v>
      </c>
      <c r="G1242" s="14" t="s">
        <v>4798</v>
      </c>
      <c r="H1242" s="14" t="s">
        <v>4799</v>
      </c>
      <c r="I1242" s="15">
        <v>184.5</v>
      </c>
      <c r="J1242" s="77"/>
      <c r="K1242" s="92"/>
    </row>
    <row r="1243" spans="1:11" ht="12.75" x14ac:dyDescent="0.2">
      <c r="A1243" s="14" t="s">
        <v>3686</v>
      </c>
      <c r="B1243" s="14" t="s">
        <v>5026</v>
      </c>
      <c r="C1243" s="14" t="s">
        <v>5026</v>
      </c>
      <c r="D1243" s="328">
        <v>46022</v>
      </c>
      <c r="E1243" s="16" t="s">
        <v>4535</v>
      </c>
      <c r="F1243" s="14" t="s">
        <v>6014</v>
      </c>
      <c r="G1243" s="14" t="s">
        <v>4798</v>
      </c>
      <c r="H1243" s="14" t="s">
        <v>4799</v>
      </c>
      <c r="I1243" s="15">
        <v>175.7</v>
      </c>
      <c r="J1243" s="77"/>
      <c r="K1243" s="92"/>
    </row>
    <row r="1244" spans="1:11" ht="12.75" x14ac:dyDescent="0.2">
      <c r="A1244" s="14" t="s">
        <v>3686</v>
      </c>
      <c r="B1244" s="14" t="s">
        <v>5026</v>
      </c>
      <c r="C1244" s="14" t="s">
        <v>5026</v>
      </c>
      <c r="D1244" s="328">
        <v>46022</v>
      </c>
      <c r="E1244" s="16" t="s">
        <v>4535</v>
      </c>
      <c r="F1244" s="14" t="s">
        <v>6065</v>
      </c>
      <c r="G1244" s="14" t="s">
        <v>4798</v>
      </c>
      <c r="H1244" s="14" t="s">
        <v>4799</v>
      </c>
      <c r="I1244" s="15">
        <v>418.25</v>
      </c>
      <c r="J1244" s="77"/>
      <c r="K1244" s="92"/>
    </row>
    <row r="1245" spans="1:11" ht="22.5" x14ac:dyDescent="0.2">
      <c r="A1245" s="14" t="s">
        <v>2996</v>
      </c>
      <c r="B1245" s="14" t="s">
        <v>5027</v>
      </c>
      <c r="C1245" s="14" t="s">
        <v>5027</v>
      </c>
      <c r="D1245" s="328">
        <v>46022</v>
      </c>
      <c r="E1245" s="16" t="s">
        <v>4535</v>
      </c>
      <c r="F1245" s="14" t="s">
        <v>6066</v>
      </c>
      <c r="G1245" s="14" t="s">
        <v>5028</v>
      </c>
      <c r="H1245" s="14" t="s">
        <v>5029</v>
      </c>
      <c r="I1245" s="15">
        <v>183.73</v>
      </c>
      <c r="J1245" s="77"/>
      <c r="K1245" s="92"/>
    </row>
    <row r="1246" spans="1:11" ht="22.5" x14ac:dyDescent="0.2">
      <c r="A1246" s="14" t="s">
        <v>2996</v>
      </c>
      <c r="B1246" s="14" t="s">
        <v>5030</v>
      </c>
      <c r="C1246" s="14" t="s">
        <v>5030</v>
      </c>
      <c r="D1246" s="328">
        <v>46022</v>
      </c>
      <c r="E1246" s="16" t="s">
        <v>4410</v>
      </c>
      <c r="F1246" s="14" t="s">
        <v>6067</v>
      </c>
      <c r="G1246" s="14"/>
      <c r="H1246" s="14" t="s">
        <v>4820</v>
      </c>
      <c r="I1246" s="15">
        <v>845.4</v>
      </c>
      <c r="J1246" s="77"/>
      <c r="K1246" s="92"/>
    </row>
    <row r="1247" spans="1:11" ht="33.75" x14ac:dyDescent="0.2">
      <c r="A1247" s="14" t="s">
        <v>4928</v>
      </c>
      <c r="B1247" s="14" t="s">
        <v>5031</v>
      </c>
      <c r="C1247" s="14" t="s">
        <v>5031</v>
      </c>
      <c r="D1247" s="328">
        <v>46022</v>
      </c>
      <c r="E1247" s="16" t="s">
        <v>4535</v>
      </c>
      <c r="F1247" s="14" t="s">
        <v>6068</v>
      </c>
      <c r="G1247" s="14" t="s">
        <v>4924</v>
      </c>
      <c r="H1247" s="14" t="s">
        <v>4925</v>
      </c>
      <c r="I1247" s="15">
        <v>378.9</v>
      </c>
      <c r="J1247" s="77"/>
      <c r="K1247" s="92"/>
    </row>
    <row r="1248" spans="1:11" ht="33.75" x14ac:dyDescent="0.2">
      <c r="A1248" s="14" t="s">
        <v>4928</v>
      </c>
      <c r="B1248" s="14" t="s">
        <v>5031</v>
      </c>
      <c r="C1248" s="14" t="s">
        <v>5031</v>
      </c>
      <c r="D1248" s="328">
        <v>46022</v>
      </c>
      <c r="E1248" s="16" t="s">
        <v>4535</v>
      </c>
      <c r="F1248" s="14" t="s">
        <v>6069</v>
      </c>
      <c r="G1248" s="14" t="s">
        <v>4924</v>
      </c>
      <c r="H1248" s="14" t="s">
        <v>4925</v>
      </c>
      <c r="I1248" s="15">
        <v>229.69</v>
      </c>
      <c r="J1248" s="77"/>
      <c r="K1248" s="92"/>
    </row>
    <row r="1249" spans="1:11" ht="33.75" x14ac:dyDescent="0.2">
      <c r="A1249" s="14" t="s">
        <v>4928</v>
      </c>
      <c r="B1249" s="14" t="s">
        <v>5031</v>
      </c>
      <c r="C1249" s="14" t="s">
        <v>5031</v>
      </c>
      <c r="D1249" s="328">
        <v>46022</v>
      </c>
      <c r="E1249" s="16" t="s">
        <v>4535</v>
      </c>
      <c r="F1249" s="14" t="s">
        <v>6070</v>
      </c>
      <c r="G1249" s="14" t="s">
        <v>4924</v>
      </c>
      <c r="H1249" s="14" t="s">
        <v>4925</v>
      </c>
      <c r="I1249" s="15">
        <v>100</v>
      </c>
      <c r="J1249" s="77"/>
      <c r="K1249" s="92"/>
    </row>
    <row r="1250" spans="1:11" ht="22.5" x14ac:dyDescent="0.2">
      <c r="A1250" s="14" t="s">
        <v>4928</v>
      </c>
      <c r="B1250" s="14" t="s">
        <v>5031</v>
      </c>
      <c r="C1250" s="14" t="s">
        <v>5031</v>
      </c>
      <c r="D1250" s="328">
        <v>46022</v>
      </c>
      <c r="E1250" s="16" t="s">
        <v>4535</v>
      </c>
      <c r="F1250" s="14" t="s">
        <v>6071</v>
      </c>
      <c r="G1250" s="14" t="s">
        <v>4924</v>
      </c>
      <c r="H1250" s="14" t="s">
        <v>4925</v>
      </c>
      <c r="I1250" s="15">
        <v>296</v>
      </c>
      <c r="J1250" s="77"/>
      <c r="K1250" s="92"/>
    </row>
    <row r="1251" spans="1:11" ht="33.75" x14ac:dyDescent="0.2">
      <c r="A1251" s="14" t="s">
        <v>4928</v>
      </c>
      <c r="B1251" s="14" t="s">
        <v>5031</v>
      </c>
      <c r="C1251" s="14" t="s">
        <v>5031</v>
      </c>
      <c r="D1251" s="328">
        <v>46022</v>
      </c>
      <c r="E1251" s="16" t="s">
        <v>4535</v>
      </c>
      <c r="F1251" s="14" t="s">
        <v>6072</v>
      </c>
      <c r="G1251" s="14" t="s">
        <v>4924</v>
      </c>
      <c r="H1251" s="14" t="s">
        <v>4925</v>
      </c>
      <c r="I1251" s="15">
        <v>200</v>
      </c>
      <c r="J1251" s="77"/>
      <c r="K1251" s="92"/>
    </row>
    <row r="1252" spans="1:11" ht="22.5" x14ac:dyDescent="0.2">
      <c r="A1252" s="14" t="s">
        <v>2996</v>
      </c>
      <c r="B1252" s="14" t="s">
        <v>5032</v>
      </c>
      <c r="C1252" s="14" t="s">
        <v>5032</v>
      </c>
      <c r="D1252" s="328">
        <v>46022</v>
      </c>
      <c r="E1252" s="16" t="s">
        <v>4535</v>
      </c>
      <c r="F1252" s="14" t="s">
        <v>5102</v>
      </c>
      <c r="G1252" s="14"/>
      <c r="H1252" s="14" t="s">
        <v>4718</v>
      </c>
      <c r="I1252" s="15">
        <v>49.6</v>
      </c>
      <c r="J1252" s="77"/>
      <c r="K1252" s="92"/>
    </row>
    <row r="1253" spans="1:11" ht="22.5" x14ac:dyDescent="0.2">
      <c r="A1253" s="14" t="s">
        <v>2996</v>
      </c>
      <c r="B1253" s="14" t="s">
        <v>5033</v>
      </c>
      <c r="C1253" s="14" t="s">
        <v>5033</v>
      </c>
      <c r="D1253" s="328">
        <v>46022</v>
      </c>
      <c r="E1253" s="16" t="s">
        <v>4535</v>
      </c>
      <c r="F1253" s="14" t="s">
        <v>6073</v>
      </c>
      <c r="G1253" s="14"/>
      <c r="H1253" s="14" t="s">
        <v>4692</v>
      </c>
      <c r="I1253" s="15">
        <v>58.91</v>
      </c>
      <c r="J1253" s="77"/>
      <c r="K1253" s="92"/>
    </row>
    <row r="1254" spans="1:11" ht="22.5" x14ac:dyDescent="0.2">
      <c r="A1254" s="14" t="s">
        <v>2996</v>
      </c>
      <c r="B1254" s="14" t="s">
        <v>5034</v>
      </c>
      <c r="C1254" s="14" t="s">
        <v>5034</v>
      </c>
      <c r="D1254" s="328">
        <v>46022</v>
      </c>
      <c r="E1254" s="16" t="s">
        <v>4535</v>
      </c>
      <c r="F1254" s="14" t="s">
        <v>6074</v>
      </c>
      <c r="G1254" s="14"/>
      <c r="H1254" s="14" t="s">
        <v>4691</v>
      </c>
      <c r="I1254" s="15">
        <v>274.17</v>
      </c>
      <c r="J1254" s="77"/>
      <c r="K1254" s="92"/>
    </row>
    <row r="1255" spans="1:11" ht="22.5" x14ac:dyDescent="0.2">
      <c r="A1255" s="14" t="s">
        <v>2996</v>
      </c>
      <c r="B1255" s="14" t="s">
        <v>5035</v>
      </c>
      <c r="C1255" s="14" t="s">
        <v>5035</v>
      </c>
      <c r="D1255" s="328">
        <v>46022</v>
      </c>
      <c r="E1255" s="16" t="s">
        <v>4535</v>
      </c>
      <c r="F1255" s="14" t="s">
        <v>5036</v>
      </c>
      <c r="G1255" s="14"/>
      <c r="H1255" s="14" t="s">
        <v>4696</v>
      </c>
      <c r="I1255" s="15">
        <v>256.91000000000003</v>
      </c>
      <c r="J1255" s="77"/>
      <c r="K1255" s="92"/>
    </row>
    <row r="1256" spans="1:11" ht="22.5" x14ac:dyDescent="0.2">
      <c r="A1256" s="14" t="s">
        <v>2996</v>
      </c>
      <c r="B1256" s="14" t="s">
        <v>5037</v>
      </c>
      <c r="C1256" s="14" t="s">
        <v>5037</v>
      </c>
      <c r="D1256" s="328">
        <v>45989</v>
      </c>
      <c r="E1256" s="16" t="s">
        <v>4460</v>
      </c>
      <c r="F1256" s="14" t="s">
        <v>5038</v>
      </c>
      <c r="G1256" s="14" t="s">
        <v>5039</v>
      </c>
      <c r="H1256" s="14" t="s">
        <v>5040</v>
      </c>
      <c r="I1256" s="15">
        <v>939.9</v>
      </c>
      <c r="J1256" s="77"/>
      <c r="K1256" s="92"/>
    </row>
    <row r="1257" spans="1:11" ht="22.5" x14ac:dyDescent="0.2">
      <c r="A1257" s="14" t="s">
        <v>2996</v>
      </c>
      <c r="B1257" s="14" t="s">
        <v>5041</v>
      </c>
      <c r="C1257" s="14" t="s">
        <v>5041</v>
      </c>
      <c r="D1257" s="328">
        <v>45797</v>
      </c>
      <c r="E1257" s="16" t="s">
        <v>5042</v>
      </c>
      <c r="F1257" s="14" t="s">
        <v>5043</v>
      </c>
      <c r="G1257" s="14"/>
      <c r="H1257" s="14" t="s">
        <v>5044</v>
      </c>
      <c r="I1257" s="15">
        <v>389.95</v>
      </c>
      <c r="J1257" s="77"/>
      <c r="K1257" s="92"/>
    </row>
    <row r="1258" spans="1:11" ht="56.25" x14ac:dyDescent="0.2">
      <c r="A1258" s="14" t="s">
        <v>2996</v>
      </c>
      <c r="B1258" s="14" t="s">
        <v>6158</v>
      </c>
      <c r="C1258" s="14" t="s">
        <v>6158</v>
      </c>
      <c r="D1258" s="328">
        <v>45688</v>
      </c>
      <c r="E1258" s="328">
        <v>45688</v>
      </c>
      <c r="F1258" s="14" t="s">
        <v>395</v>
      </c>
      <c r="G1258" s="14"/>
      <c r="H1258" s="14" t="s">
        <v>6157</v>
      </c>
      <c r="I1258" s="15">
        <v>33857.17</v>
      </c>
      <c r="J1258" s="77"/>
      <c r="K1258" s="92"/>
    </row>
    <row r="1259" spans="1:11" ht="56.25" x14ac:dyDescent="0.2">
      <c r="A1259" s="14" t="s">
        <v>2996</v>
      </c>
      <c r="B1259" s="14" t="s">
        <v>6158</v>
      </c>
      <c r="C1259" s="14" t="s">
        <v>6158</v>
      </c>
      <c r="D1259" s="328">
        <v>45716</v>
      </c>
      <c r="E1259" s="328">
        <v>45716</v>
      </c>
      <c r="F1259" s="14" t="s">
        <v>395</v>
      </c>
      <c r="G1259" s="14"/>
      <c r="H1259" s="14" t="s">
        <v>6157</v>
      </c>
      <c r="I1259" s="15">
        <v>40625.279999999999</v>
      </c>
      <c r="J1259" s="77"/>
      <c r="K1259" s="92"/>
    </row>
    <row r="1260" spans="1:11" ht="56.25" x14ac:dyDescent="0.2">
      <c r="A1260" s="14" t="s">
        <v>2996</v>
      </c>
      <c r="B1260" s="14" t="s">
        <v>6158</v>
      </c>
      <c r="C1260" s="14" t="s">
        <v>6158</v>
      </c>
      <c r="D1260" s="328">
        <v>45747</v>
      </c>
      <c r="E1260" s="328">
        <v>45747</v>
      </c>
      <c r="F1260" s="14" t="s">
        <v>395</v>
      </c>
      <c r="G1260" s="14"/>
      <c r="H1260" s="14" t="s">
        <v>6157</v>
      </c>
      <c r="I1260" s="15">
        <v>39949</v>
      </c>
      <c r="J1260" s="77"/>
      <c r="K1260" s="92"/>
    </row>
    <row r="1261" spans="1:11" ht="56.25" x14ac:dyDescent="0.2">
      <c r="A1261" s="14" t="s">
        <v>2996</v>
      </c>
      <c r="B1261" s="14" t="s">
        <v>6158</v>
      </c>
      <c r="C1261" s="14" t="s">
        <v>6158</v>
      </c>
      <c r="D1261" s="328">
        <v>45777</v>
      </c>
      <c r="E1261" s="328">
        <v>45777</v>
      </c>
      <c r="F1261" s="14" t="s">
        <v>395</v>
      </c>
      <c r="G1261" s="14"/>
      <c r="H1261" s="14" t="s">
        <v>6157</v>
      </c>
      <c r="I1261" s="15">
        <v>32503</v>
      </c>
      <c r="J1261" s="77"/>
      <c r="K1261" s="92"/>
    </row>
    <row r="1262" spans="1:11" ht="56.25" x14ac:dyDescent="0.2">
      <c r="A1262" s="14" t="s">
        <v>2996</v>
      </c>
      <c r="B1262" s="14" t="s">
        <v>6158</v>
      </c>
      <c r="C1262" s="14" t="s">
        <v>6158</v>
      </c>
      <c r="D1262" s="328">
        <v>45808</v>
      </c>
      <c r="E1262" s="328">
        <v>45808</v>
      </c>
      <c r="F1262" s="14" t="s">
        <v>395</v>
      </c>
      <c r="G1262" s="14"/>
      <c r="H1262" s="14" t="s">
        <v>6157</v>
      </c>
      <c r="I1262" s="15">
        <v>32368</v>
      </c>
      <c r="J1262" s="77"/>
      <c r="K1262" s="92"/>
    </row>
    <row r="1263" spans="1:11" ht="56.25" x14ac:dyDescent="0.2">
      <c r="A1263" s="14" t="s">
        <v>2996</v>
      </c>
      <c r="B1263" s="14" t="s">
        <v>6158</v>
      </c>
      <c r="C1263" s="14" t="s">
        <v>6158</v>
      </c>
      <c r="D1263" s="328">
        <v>45838</v>
      </c>
      <c r="E1263" s="328">
        <v>45838</v>
      </c>
      <c r="F1263" s="14" t="s">
        <v>395</v>
      </c>
      <c r="G1263" s="14"/>
      <c r="H1263" s="14" t="s">
        <v>6157</v>
      </c>
      <c r="I1263" s="15">
        <v>49231</v>
      </c>
      <c r="J1263" s="77"/>
      <c r="K1263" s="92"/>
    </row>
    <row r="1264" spans="1:11" ht="56.25" x14ac:dyDescent="0.2">
      <c r="A1264" s="14" t="s">
        <v>2996</v>
      </c>
      <c r="B1264" s="14" t="s">
        <v>6158</v>
      </c>
      <c r="C1264" s="14" t="s">
        <v>6158</v>
      </c>
      <c r="D1264" s="328">
        <v>45869</v>
      </c>
      <c r="E1264" s="328">
        <v>45869</v>
      </c>
      <c r="F1264" s="14" t="s">
        <v>395</v>
      </c>
      <c r="G1264" s="14"/>
      <c r="H1264" s="14" t="s">
        <v>6157</v>
      </c>
      <c r="I1264" s="15">
        <v>36262</v>
      </c>
      <c r="J1264" s="77"/>
      <c r="K1264" s="92"/>
    </row>
    <row r="1265" spans="1:11" ht="56.25" x14ac:dyDescent="0.2">
      <c r="A1265" s="14" t="s">
        <v>2996</v>
      </c>
      <c r="B1265" s="14" t="s">
        <v>6158</v>
      </c>
      <c r="C1265" s="14" t="s">
        <v>6158</v>
      </c>
      <c r="D1265" s="328">
        <v>45900</v>
      </c>
      <c r="E1265" s="328">
        <v>45900</v>
      </c>
      <c r="F1265" s="14" t="s">
        <v>395</v>
      </c>
      <c r="G1265" s="14"/>
      <c r="H1265" s="14" t="s">
        <v>6157</v>
      </c>
      <c r="I1265" s="15">
        <v>41342</v>
      </c>
      <c r="J1265" s="77"/>
      <c r="K1265" s="92"/>
    </row>
    <row r="1266" spans="1:11" ht="56.25" x14ac:dyDescent="0.2">
      <c r="A1266" s="14" t="s">
        <v>2996</v>
      </c>
      <c r="B1266" s="14" t="s">
        <v>6158</v>
      </c>
      <c r="C1266" s="14" t="s">
        <v>6158</v>
      </c>
      <c r="D1266" s="328">
        <v>45930</v>
      </c>
      <c r="E1266" s="328">
        <v>45930</v>
      </c>
      <c r="F1266" s="14" t="s">
        <v>395</v>
      </c>
      <c r="G1266" s="14"/>
      <c r="H1266" s="14" t="s">
        <v>6157</v>
      </c>
      <c r="I1266" s="15">
        <v>49013.86</v>
      </c>
      <c r="J1266" s="77"/>
      <c r="K1266" s="92"/>
    </row>
    <row r="1267" spans="1:11" ht="56.25" x14ac:dyDescent="0.2">
      <c r="A1267" s="14" t="s">
        <v>5046</v>
      </c>
      <c r="B1267" s="14" t="s">
        <v>6158</v>
      </c>
      <c r="C1267" s="14" t="s">
        <v>6158</v>
      </c>
      <c r="D1267" s="328">
        <v>45960</v>
      </c>
      <c r="E1267" s="328">
        <v>45960</v>
      </c>
      <c r="F1267" s="14" t="s">
        <v>395</v>
      </c>
      <c r="G1267" s="14"/>
      <c r="H1267" s="14" t="s">
        <v>6157</v>
      </c>
      <c r="I1267" s="15">
        <v>34896.720000000001</v>
      </c>
      <c r="J1267" s="77"/>
      <c r="K1267" s="92"/>
    </row>
    <row r="1268" spans="1:11" ht="33.75" x14ac:dyDescent="0.2">
      <c r="A1268" s="14" t="s">
        <v>5046</v>
      </c>
      <c r="B1268" s="14" t="s">
        <v>6161</v>
      </c>
      <c r="C1268" s="14" t="s">
        <v>6162</v>
      </c>
      <c r="D1268" s="328">
        <v>45874</v>
      </c>
      <c r="E1268" s="328">
        <v>45874</v>
      </c>
      <c r="F1268" s="14" t="s">
        <v>6163</v>
      </c>
      <c r="G1268" s="14"/>
      <c r="H1268" s="14" t="s">
        <v>5107</v>
      </c>
      <c r="I1268" s="15">
        <v>13450.01</v>
      </c>
      <c r="J1268" s="77"/>
      <c r="K1268" s="92"/>
    </row>
    <row r="1269" spans="1:11" ht="56.25" x14ac:dyDescent="0.2">
      <c r="A1269" s="14" t="s">
        <v>5046</v>
      </c>
      <c r="B1269" s="14" t="s">
        <v>6158</v>
      </c>
      <c r="C1269" s="14" t="s">
        <v>6158</v>
      </c>
      <c r="D1269" s="328">
        <v>45869</v>
      </c>
      <c r="E1269" s="328">
        <v>45869</v>
      </c>
      <c r="F1269" s="14" t="s">
        <v>395</v>
      </c>
      <c r="G1269" s="14"/>
      <c r="H1269" s="14" t="s">
        <v>6157</v>
      </c>
      <c r="I1269" s="15">
        <v>3387.82</v>
      </c>
      <c r="J1269" s="77"/>
      <c r="K1269" s="92"/>
    </row>
    <row r="1270" spans="1:11" ht="56.25" x14ac:dyDescent="0.2">
      <c r="A1270" s="14" t="s">
        <v>5046</v>
      </c>
      <c r="B1270" s="14" t="s">
        <v>6158</v>
      </c>
      <c r="C1270" s="14" t="s">
        <v>6158</v>
      </c>
      <c r="D1270" s="328">
        <v>45991</v>
      </c>
      <c r="E1270" s="328">
        <v>45991</v>
      </c>
      <c r="F1270" s="14" t="s">
        <v>395</v>
      </c>
      <c r="G1270" s="14"/>
      <c r="H1270" s="14" t="s">
        <v>6157</v>
      </c>
      <c r="I1270" s="15">
        <v>43543</v>
      </c>
      <c r="J1270" s="77"/>
      <c r="K1270" s="92"/>
    </row>
    <row r="1271" spans="1:11" ht="56.25" x14ac:dyDescent="0.2">
      <c r="A1271" s="14" t="s">
        <v>5046</v>
      </c>
      <c r="B1271" s="14" t="s">
        <v>6158</v>
      </c>
      <c r="C1271" s="14" t="s">
        <v>6158</v>
      </c>
      <c r="D1271" s="328">
        <v>46022</v>
      </c>
      <c r="E1271" s="328">
        <v>46022</v>
      </c>
      <c r="F1271" s="14" t="s">
        <v>395</v>
      </c>
      <c r="G1271" s="14"/>
      <c r="H1271" s="14" t="s">
        <v>6157</v>
      </c>
      <c r="I1271" s="15">
        <v>45255.18</v>
      </c>
      <c r="J1271" s="77"/>
      <c r="K1271" s="92"/>
    </row>
    <row r="1272" spans="1:11" ht="22.5" x14ac:dyDescent="0.2">
      <c r="A1272" s="14" t="s">
        <v>5047</v>
      </c>
      <c r="B1272" s="14" t="s">
        <v>3655</v>
      </c>
      <c r="C1272" s="14" t="s">
        <v>3656</v>
      </c>
      <c r="D1272" s="328">
        <v>45841</v>
      </c>
      <c r="E1272" s="328">
        <v>45841</v>
      </c>
      <c r="F1272" s="14" t="s">
        <v>6160</v>
      </c>
      <c r="G1272" s="14"/>
      <c r="H1272" s="14" t="s">
        <v>3654</v>
      </c>
      <c r="I1272" s="15">
        <v>10000</v>
      </c>
      <c r="J1272" s="77"/>
      <c r="K1272" s="92"/>
    </row>
    <row r="1273" spans="1:11" ht="56.25" x14ac:dyDescent="0.2">
      <c r="A1273" s="14" t="s">
        <v>2996</v>
      </c>
      <c r="B1273" s="14" t="s">
        <v>6158</v>
      </c>
      <c r="C1273" s="14" t="s">
        <v>6158</v>
      </c>
      <c r="D1273" s="328">
        <v>46022</v>
      </c>
      <c r="E1273" s="328">
        <v>46022</v>
      </c>
      <c r="F1273" s="14" t="s">
        <v>395</v>
      </c>
      <c r="G1273" s="14"/>
      <c r="H1273" s="14" t="s">
        <v>6157</v>
      </c>
      <c r="I1273" s="15">
        <v>1415.27</v>
      </c>
      <c r="J1273" s="77"/>
      <c r="K1273" s="92"/>
    </row>
    <row r="1274" spans="1:11" ht="56.25" x14ac:dyDescent="0.2">
      <c r="A1274" s="14" t="s">
        <v>3111</v>
      </c>
      <c r="B1274" s="14" t="s">
        <v>6158</v>
      </c>
      <c r="C1274" s="14" t="s">
        <v>6158</v>
      </c>
      <c r="D1274" s="328">
        <v>46022</v>
      </c>
      <c r="E1274" s="328">
        <v>46022</v>
      </c>
      <c r="F1274" s="14" t="s">
        <v>395</v>
      </c>
      <c r="G1274" s="14"/>
      <c r="H1274" s="14" t="s">
        <v>6156</v>
      </c>
      <c r="I1274" s="15">
        <v>3528.14</v>
      </c>
      <c r="J1274" s="77"/>
      <c r="K1274" s="92"/>
    </row>
    <row r="1275" spans="1:11" ht="22.5" x14ac:dyDescent="0.2">
      <c r="A1275" s="14" t="s">
        <v>3694</v>
      </c>
      <c r="B1275" s="14" t="s">
        <v>5103</v>
      </c>
      <c r="C1275" s="14" t="s">
        <v>5104</v>
      </c>
      <c r="D1275" s="328">
        <v>46008</v>
      </c>
      <c r="E1275" s="328">
        <v>46008</v>
      </c>
      <c r="F1275" s="14" t="s">
        <v>5105</v>
      </c>
      <c r="G1275" s="14" t="s">
        <v>3165</v>
      </c>
      <c r="H1275" s="14" t="s">
        <v>5106</v>
      </c>
      <c r="I1275" s="15">
        <v>855.96</v>
      </c>
      <c r="J1275" s="77"/>
      <c r="K1275" s="92"/>
    </row>
    <row r="1276" spans="1:11" ht="56.25" x14ac:dyDescent="0.2">
      <c r="A1276" s="14" t="s">
        <v>3686</v>
      </c>
      <c r="B1276" s="14" t="s">
        <v>6158</v>
      </c>
      <c r="C1276" s="14" t="s">
        <v>6158</v>
      </c>
      <c r="D1276" s="328">
        <v>46022</v>
      </c>
      <c r="E1276" s="328">
        <v>46022</v>
      </c>
      <c r="F1276" s="14" t="s">
        <v>395</v>
      </c>
      <c r="G1276" s="14"/>
      <c r="H1276" s="14" t="s">
        <v>6164</v>
      </c>
      <c r="I1276" s="15">
        <v>763.2</v>
      </c>
      <c r="J1276" s="77"/>
      <c r="K1276" s="92"/>
    </row>
    <row r="1277" spans="1:11" ht="33.75" x14ac:dyDescent="0.2">
      <c r="A1277" s="14" t="s">
        <v>5046</v>
      </c>
      <c r="B1277" s="14">
        <v>40250039</v>
      </c>
      <c r="C1277" s="14">
        <v>818</v>
      </c>
      <c r="D1277" s="328">
        <v>45834</v>
      </c>
      <c r="E1277" s="328">
        <v>45834</v>
      </c>
      <c r="F1277" s="14" t="s">
        <v>5109</v>
      </c>
      <c r="G1277" s="14"/>
      <c r="H1277" s="14" t="s">
        <v>5107</v>
      </c>
      <c r="I1277" s="15">
        <v>15086.4</v>
      </c>
      <c r="J1277" s="77"/>
      <c r="K1277" s="92"/>
    </row>
    <row r="1278" spans="1:11" ht="33.75" x14ac:dyDescent="0.2">
      <c r="A1278" s="14" t="s">
        <v>5046</v>
      </c>
      <c r="B1278" s="14">
        <v>40250046</v>
      </c>
      <c r="C1278" s="14">
        <v>993</v>
      </c>
      <c r="D1278" s="328">
        <v>45876</v>
      </c>
      <c r="E1278" s="328">
        <v>45876</v>
      </c>
      <c r="F1278" s="14" t="s">
        <v>5110</v>
      </c>
      <c r="G1278" s="14"/>
      <c r="H1278" s="14" t="s">
        <v>5107</v>
      </c>
      <c r="I1278" s="15">
        <v>21592.799999999999</v>
      </c>
      <c r="J1278" s="77"/>
      <c r="K1278" s="92"/>
    </row>
    <row r="1279" spans="1:11" ht="33.75" x14ac:dyDescent="0.2">
      <c r="A1279" s="14" t="s">
        <v>5046</v>
      </c>
      <c r="B1279" s="14">
        <v>40250057</v>
      </c>
      <c r="C1279" s="14">
        <v>1156</v>
      </c>
      <c r="D1279" s="328">
        <v>45904</v>
      </c>
      <c r="E1279" s="328">
        <v>45904</v>
      </c>
      <c r="F1279" s="14" t="s">
        <v>5111</v>
      </c>
      <c r="G1279" s="14"/>
      <c r="H1279" s="14" t="s">
        <v>5107</v>
      </c>
      <c r="I1279" s="15">
        <v>37890</v>
      </c>
      <c r="J1279" s="77"/>
      <c r="K1279" s="92"/>
    </row>
    <row r="1280" spans="1:11" ht="33.75" x14ac:dyDescent="0.2">
      <c r="A1280" s="14" t="s">
        <v>5046</v>
      </c>
      <c r="B1280" s="14">
        <v>40250062</v>
      </c>
      <c r="C1280" s="14">
        <v>5004250002</v>
      </c>
      <c r="D1280" s="328">
        <v>45950</v>
      </c>
      <c r="E1280" s="328">
        <v>45950</v>
      </c>
      <c r="F1280" s="14" t="s">
        <v>5112</v>
      </c>
      <c r="G1280" s="14"/>
      <c r="H1280" s="14" t="s">
        <v>5108</v>
      </c>
      <c r="I1280" s="15">
        <v>19000</v>
      </c>
      <c r="J1280" s="77"/>
      <c r="K1280" s="92"/>
    </row>
    <row r="1281" spans="1:11" ht="33.75" x14ac:dyDescent="0.2">
      <c r="A1281" s="14" t="s">
        <v>5046</v>
      </c>
      <c r="B1281" s="14">
        <v>40250067</v>
      </c>
      <c r="C1281" s="14">
        <v>1686</v>
      </c>
      <c r="D1281" s="328">
        <v>46022</v>
      </c>
      <c r="E1281" s="328">
        <v>46022</v>
      </c>
      <c r="F1281" s="14" t="s">
        <v>5113</v>
      </c>
      <c r="G1281" s="14"/>
      <c r="H1281" s="14" t="s">
        <v>5107</v>
      </c>
      <c r="I1281" s="15">
        <v>10057.6</v>
      </c>
      <c r="J1281" s="77"/>
      <c r="K1281" s="92"/>
    </row>
    <row r="1282" spans="1:11" ht="33.75" x14ac:dyDescent="0.2">
      <c r="A1282" s="14" t="s">
        <v>5046</v>
      </c>
      <c r="B1282" s="14">
        <v>40250072</v>
      </c>
      <c r="C1282" s="14">
        <v>1856</v>
      </c>
      <c r="D1282" s="328">
        <v>46022</v>
      </c>
      <c r="E1282" s="328">
        <v>46022</v>
      </c>
      <c r="F1282" s="14" t="s">
        <v>5114</v>
      </c>
      <c r="G1282" s="14"/>
      <c r="H1282" s="14" t="s">
        <v>5107</v>
      </c>
      <c r="I1282" s="15">
        <v>29230</v>
      </c>
      <c r="J1282" s="77"/>
      <c r="K1282" s="92"/>
    </row>
    <row r="1283" spans="1:11" ht="33.75" x14ac:dyDescent="0.2">
      <c r="A1283" s="14" t="s">
        <v>5046</v>
      </c>
      <c r="B1283" s="14">
        <v>40250083</v>
      </c>
      <c r="C1283" s="14">
        <v>29250133</v>
      </c>
      <c r="D1283" s="328">
        <v>46013</v>
      </c>
      <c r="E1283" s="328">
        <v>46013</v>
      </c>
      <c r="F1283" s="14" t="s">
        <v>5115</v>
      </c>
      <c r="G1283" s="14"/>
      <c r="H1283" s="14" t="s">
        <v>3166</v>
      </c>
      <c r="I1283" s="15">
        <v>30000</v>
      </c>
      <c r="J1283" s="77"/>
      <c r="K1283" s="92"/>
    </row>
    <row r="1284" spans="1:11" ht="22.5" x14ac:dyDescent="0.2">
      <c r="A1284" s="14" t="s">
        <v>2996</v>
      </c>
      <c r="B1284" s="14" t="s">
        <v>6075</v>
      </c>
      <c r="C1284" s="14">
        <v>1125000085</v>
      </c>
      <c r="D1284" s="328">
        <v>45708</v>
      </c>
      <c r="E1284" s="16">
        <v>45708</v>
      </c>
      <c r="F1284" s="14" t="s">
        <v>3043</v>
      </c>
      <c r="G1284" s="14">
        <v>47232480</v>
      </c>
      <c r="H1284" s="14" t="s">
        <v>3045</v>
      </c>
      <c r="I1284" s="15">
        <v>330.81</v>
      </c>
      <c r="J1284" s="14"/>
      <c r="K1284" s="92"/>
    </row>
    <row r="1285" spans="1:11" ht="22.5" x14ac:dyDescent="0.2">
      <c r="A1285" s="14" t="s">
        <v>2996</v>
      </c>
      <c r="B1285" s="14">
        <v>30250102</v>
      </c>
      <c r="C1285" s="14">
        <v>1125000269</v>
      </c>
      <c r="D1285" s="328">
        <v>45758</v>
      </c>
      <c r="E1285" s="16">
        <v>45758</v>
      </c>
      <c r="F1285" s="14" t="s">
        <v>3199</v>
      </c>
      <c r="G1285" s="14">
        <v>47232480</v>
      </c>
      <c r="H1285" s="14" t="s">
        <v>3045</v>
      </c>
      <c r="I1285" s="15">
        <v>330.81</v>
      </c>
      <c r="J1285" s="14"/>
      <c r="K1285" s="92"/>
    </row>
    <row r="1286" spans="1:11" ht="22.5" x14ac:dyDescent="0.2">
      <c r="A1286" s="14" t="s">
        <v>2996</v>
      </c>
      <c r="B1286" s="14">
        <v>30250148</v>
      </c>
      <c r="C1286" s="14">
        <v>1125000425</v>
      </c>
      <c r="D1286" s="328">
        <v>45799</v>
      </c>
      <c r="E1286" s="16">
        <v>45799</v>
      </c>
      <c r="F1286" s="14" t="s">
        <v>3347</v>
      </c>
      <c r="G1286" s="14">
        <v>47232480</v>
      </c>
      <c r="H1286" s="14" t="s">
        <v>3045</v>
      </c>
      <c r="I1286" s="15">
        <v>335.17</v>
      </c>
      <c r="J1286" s="14"/>
      <c r="K1286" s="92"/>
    </row>
    <row r="1287" spans="1:11" ht="22.5" x14ac:dyDescent="0.2">
      <c r="A1287" s="14" t="s">
        <v>2996</v>
      </c>
      <c r="B1287" s="14">
        <v>30250200</v>
      </c>
      <c r="C1287" s="14">
        <v>1125000523</v>
      </c>
      <c r="D1287" s="328">
        <v>45827</v>
      </c>
      <c r="E1287" s="16">
        <v>45827</v>
      </c>
      <c r="F1287" s="14" t="s">
        <v>3538</v>
      </c>
      <c r="G1287" s="14">
        <v>47232480</v>
      </c>
      <c r="H1287" s="14" t="s">
        <v>3045</v>
      </c>
      <c r="I1287" s="15">
        <v>335.17</v>
      </c>
      <c r="J1287" s="14"/>
      <c r="K1287" s="92"/>
    </row>
    <row r="1288" spans="1:11" ht="22.5" x14ac:dyDescent="0.2">
      <c r="A1288" s="14" t="s">
        <v>2996</v>
      </c>
      <c r="B1288" s="14" t="s">
        <v>5139</v>
      </c>
      <c r="C1288" s="14" t="s">
        <v>5139</v>
      </c>
      <c r="D1288" s="328">
        <v>45666</v>
      </c>
      <c r="E1288" s="16">
        <v>45666</v>
      </c>
      <c r="F1288" s="14" t="s">
        <v>5140</v>
      </c>
      <c r="G1288" s="14">
        <v>31634419</v>
      </c>
      <c r="H1288" s="14" t="s">
        <v>6076</v>
      </c>
      <c r="I1288" s="15">
        <v>1.2</v>
      </c>
      <c r="J1288" s="14"/>
      <c r="K1288" s="92"/>
    </row>
    <row r="1289" spans="1:11" ht="22.5" x14ac:dyDescent="0.2">
      <c r="A1289" s="14" t="s">
        <v>2996</v>
      </c>
      <c r="B1289" s="14" t="s">
        <v>5223</v>
      </c>
      <c r="C1289" s="14" t="s">
        <v>5223</v>
      </c>
      <c r="D1289" s="328">
        <v>45716</v>
      </c>
      <c r="E1289" s="16">
        <v>45716</v>
      </c>
      <c r="F1289" s="14" t="s">
        <v>5140</v>
      </c>
      <c r="G1289" s="14">
        <v>31634419</v>
      </c>
      <c r="H1289" s="14" t="s">
        <v>6076</v>
      </c>
      <c r="I1289" s="15">
        <v>1.2</v>
      </c>
      <c r="J1289" s="14"/>
      <c r="K1289" s="92"/>
    </row>
    <row r="1290" spans="1:11" ht="22.5" x14ac:dyDescent="0.2">
      <c r="A1290" s="14" t="s">
        <v>2996</v>
      </c>
      <c r="B1290" s="14" t="s">
        <v>5307</v>
      </c>
      <c r="C1290" s="14" t="s">
        <v>5307</v>
      </c>
      <c r="D1290" s="328">
        <v>45747</v>
      </c>
      <c r="E1290" s="16">
        <v>45747</v>
      </c>
      <c r="F1290" s="14" t="s">
        <v>5140</v>
      </c>
      <c r="G1290" s="14">
        <v>31634419</v>
      </c>
      <c r="H1290" s="14" t="s">
        <v>6076</v>
      </c>
      <c r="I1290" s="15">
        <v>1.2</v>
      </c>
      <c r="J1290" s="14"/>
      <c r="K1290" s="92"/>
    </row>
    <row r="1291" spans="1:11" ht="22.5" x14ac:dyDescent="0.2">
      <c r="A1291" s="14" t="s">
        <v>2996</v>
      </c>
      <c r="B1291" s="14" t="s">
        <v>5342</v>
      </c>
      <c r="C1291" s="14" t="s">
        <v>5342</v>
      </c>
      <c r="D1291" s="328">
        <v>45777</v>
      </c>
      <c r="E1291" s="16">
        <v>45777</v>
      </c>
      <c r="F1291" s="14" t="s">
        <v>5140</v>
      </c>
      <c r="G1291" s="14">
        <v>31634419</v>
      </c>
      <c r="H1291" s="14" t="s">
        <v>6076</v>
      </c>
      <c r="I1291" s="15">
        <v>1.2</v>
      </c>
      <c r="J1291" s="14"/>
      <c r="K1291" s="92"/>
    </row>
    <row r="1292" spans="1:11" ht="22.5" x14ac:dyDescent="0.2">
      <c r="A1292" s="14" t="s">
        <v>2996</v>
      </c>
      <c r="B1292" s="14" t="s">
        <v>5343</v>
      </c>
      <c r="C1292" s="14" t="s">
        <v>5343</v>
      </c>
      <c r="D1292" s="328">
        <v>45807</v>
      </c>
      <c r="E1292" s="328">
        <v>45807</v>
      </c>
      <c r="F1292" s="14" t="s">
        <v>5140</v>
      </c>
      <c r="G1292" s="14">
        <v>31634419</v>
      </c>
      <c r="H1292" s="14" t="s">
        <v>6076</v>
      </c>
      <c r="I1292" s="15">
        <v>0.08</v>
      </c>
      <c r="J1292" s="14"/>
      <c r="K1292" s="92"/>
    </row>
    <row r="1293" spans="1:11" ht="22.5" x14ac:dyDescent="0.2">
      <c r="A1293" s="14" t="s">
        <v>2996</v>
      </c>
      <c r="B1293" s="14" t="s">
        <v>5375</v>
      </c>
      <c r="C1293" s="14" t="s">
        <v>5375</v>
      </c>
      <c r="D1293" s="328">
        <v>45838</v>
      </c>
      <c r="E1293" s="328">
        <v>45838</v>
      </c>
      <c r="F1293" s="14" t="s">
        <v>5140</v>
      </c>
      <c r="G1293" s="14">
        <v>31634419</v>
      </c>
      <c r="H1293" s="14" t="s">
        <v>6076</v>
      </c>
      <c r="I1293" s="15">
        <v>1.2</v>
      </c>
      <c r="J1293" s="14"/>
      <c r="K1293" s="92"/>
    </row>
    <row r="1294" spans="1:11" ht="22.5" x14ac:dyDescent="0.2">
      <c r="A1294" s="14" t="s">
        <v>2996</v>
      </c>
      <c r="B1294" s="14" t="s">
        <v>5387</v>
      </c>
      <c r="C1294" s="14" t="s">
        <v>5387</v>
      </c>
      <c r="D1294" s="328">
        <v>45868</v>
      </c>
      <c r="E1294" s="328">
        <v>45868</v>
      </c>
      <c r="F1294" s="14" t="s">
        <v>5140</v>
      </c>
      <c r="G1294" s="14">
        <v>31634419</v>
      </c>
      <c r="H1294" s="14" t="s">
        <v>6076</v>
      </c>
      <c r="I1294" s="15">
        <v>1.2</v>
      </c>
      <c r="J1294" s="14"/>
      <c r="K1294" s="92"/>
    </row>
    <row r="1295" spans="1:11" ht="22.5" x14ac:dyDescent="0.2">
      <c r="A1295" s="14" t="s">
        <v>2996</v>
      </c>
      <c r="B1295" s="14" t="s">
        <v>5130</v>
      </c>
      <c r="C1295" s="14" t="s">
        <v>5130</v>
      </c>
      <c r="D1295" s="328">
        <v>45688</v>
      </c>
      <c r="E1295" s="328">
        <v>46053</v>
      </c>
      <c r="F1295" s="14" t="s">
        <v>177</v>
      </c>
      <c r="G1295" s="14">
        <v>31634419</v>
      </c>
      <c r="H1295" s="14" t="s">
        <v>6076</v>
      </c>
      <c r="I1295" s="15">
        <v>1.2</v>
      </c>
      <c r="J1295" s="14"/>
      <c r="K1295" s="92"/>
    </row>
    <row r="1296" spans="1:11" ht="22.5" x14ac:dyDescent="0.2">
      <c r="A1296" s="14" t="s">
        <v>2996</v>
      </c>
      <c r="B1296" s="14" t="s">
        <v>5131</v>
      </c>
      <c r="C1296" s="14" t="s">
        <v>5131</v>
      </c>
      <c r="D1296" s="328">
        <v>45688</v>
      </c>
      <c r="E1296" s="16">
        <v>46053</v>
      </c>
      <c r="F1296" s="14" t="s">
        <v>177</v>
      </c>
      <c r="G1296" s="14">
        <v>31634419</v>
      </c>
      <c r="H1296" s="14" t="s">
        <v>6076</v>
      </c>
      <c r="I1296" s="15">
        <v>4.68</v>
      </c>
      <c r="J1296" s="14"/>
      <c r="K1296" s="92"/>
    </row>
    <row r="1297" spans="1:11" ht="22.5" x14ac:dyDescent="0.2">
      <c r="A1297" s="14" t="s">
        <v>2996</v>
      </c>
      <c r="B1297" s="14" t="s">
        <v>5132</v>
      </c>
      <c r="C1297" s="14" t="s">
        <v>5132</v>
      </c>
      <c r="D1297" s="328">
        <v>45688</v>
      </c>
      <c r="E1297" s="16">
        <v>46053</v>
      </c>
      <c r="F1297" s="14" t="s">
        <v>177</v>
      </c>
      <c r="G1297" s="14">
        <v>31634419</v>
      </c>
      <c r="H1297" s="14" t="s">
        <v>6076</v>
      </c>
      <c r="I1297" s="15">
        <v>0.04</v>
      </c>
      <c r="J1297" s="14"/>
      <c r="K1297" s="92"/>
    </row>
    <row r="1298" spans="1:11" ht="22.5" x14ac:dyDescent="0.2">
      <c r="A1298" s="14" t="s">
        <v>2996</v>
      </c>
      <c r="B1298" s="14" t="s">
        <v>5133</v>
      </c>
      <c r="C1298" s="14" t="s">
        <v>5133</v>
      </c>
      <c r="D1298" s="328">
        <v>45688</v>
      </c>
      <c r="E1298" s="16">
        <v>46053</v>
      </c>
      <c r="F1298" s="14" t="s">
        <v>177</v>
      </c>
      <c r="G1298" s="14">
        <v>31634419</v>
      </c>
      <c r="H1298" s="14" t="s">
        <v>6076</v>
      </c>
      <c r="I1298" s="15">
        <v>0.04</v>
      </c>
      <c r="J1298" s="14"/>
      <c r="K1298" s="92"/>
    </row>
    <row r="1299" spans="1:11" ht="22.5" x14ac:dyDescent="0.2">
      <c r="A1299" s="14" t="s">
        <v>2996</v>
      </c>
      <c r="B1299" s="14" t="s">
        <v>5220</v>
      </c>
      <c r="C1299" s="14" t="s">
        <v>5220</v>
      </c>
      <c r="D1299" s="328">
        <v>45716</v>
      </c>
      <c r="E1299" s="16">
        <v>45716</v>
      </c>
      <c r="F1299" s="14" t="s">
        <v>177</v>
      </c>
      <c r="G1299" s="14">
        <v>31634419</v>
      </c>
      <c r="H1299" s="14" t="s">
        <v>6076</v>
      </c>
      <c r="I1299" s="15">
        <v>1.2</v>
      </c>
      <c r="J1299" s="14"/>
      <c r="K1299" s="92"/>
    </row>
    <row r="1300" spans="1:11" ht="22.5" x14ac:dyDescent="0.2">
      <c r="A1300" s="14" t="s">
        <v>2996</v>
      </c>
      <c r="B1300" s="14" t="s">
        <v>5221</v>
      </c>
      <c r="C1300" s="14" t="s">
        <v>5221</v>
      </c>
      <c r="D1300" s="328">
        <v>45716</v>
      </c>
      <c r="E1300" s="16">
        <v>45716</v>
      </c>
      <c r="F1300" s="14" t="s">
        <v>177</v>
      </c>
      <c r="G1300" s="14">
        <v>31634419</v>
      </c>
      <c r="H1300" s="14" t="s">
        <v>6076</v>
      </c>
      <c r="I1300" s="15">
        <v>0.04</v>
      </c>
      <c r="J1300" s="14"/>
      <c r="K1300" s="92"/>
    </row>
    <row r="1301" spans="1:11" ht="22.5" x14ac:dyDescent="0.2">
      <c r="A1301" s="14" t="s">
        <v>2996</v>
      </c>
      <c r="B1301" s="14" t="s">
        <v>5222</v>
      </c>
      <c r="C1301" s="14" t="s">
        <v>5222</v>
      </c>
      <c r="D1301" s="328">
        <v>45716</v>
      </c>
      <c r="E1301" s="16">
        <v>45716</v>
      </c>
      <c r="F1301" s="14" t="s">
        <v>177</v>
      </c>
      <c r="G1301" s="14">
        <v>31634419</v>
      </c>
      <c r="H1301" s="14" t="s">
        <v>6076</v>
      </c>
      <c r="I1301" s="15">
        <v>5.24</v>
      </c>
      <c r="J1301" s="14"/>
      <c r="K1301" s="92"/>
    </row>
    <row r="1302" spans="1:11" ht="22.5" x14ac:dyDescent="0.2">
      <c r="A1302" s="14" t="s">
        <v>2996</v>
      </c>
      <c r="B1302" s="14" t="s">
        <v>5297</v>
      </c>
      <c r="C1302" s="14" t="s">
        <v>5297</v>
      </c>
      <c r="D1302" s="328">
        <v>45747</v>
      </c>
      <c r="E1302" s="16">
        <v>45747</v>
      </c>
      <c r="F1302" s="14" t="s">
        <v>177</v>
      </c>
      <c r="G1302" s="14">
        <v>31634419</v>
      </c>
      <c r="H1302" s="14" t="s">
        <v>6076</v>
      </c>
      <c r="I1302" s="15">
        <v>1.2</v>
      </c>
      <c r="J1302" s="14"/>
      <c r="K1302" s="92"/>
    </row>
    <row r="1303" spans="1:11" ht="22.5" x14ac:dyDescent="0.2">
      <c r="A1303" s="14" t="s">
        <v>2996</v>
      </c>
      <c r="B1303" s="14" t="s">
        <v>5298</v>
      </c>
      <c r="C1303" s="14" t="s">
        <v>5298</v>
      </c>
      <c r="D1303" s="328">
        <v>45747</v>
      </c>
      <c r="E1303" s="16">
        <v>45747</v>
      </c>
      <c r="F1303" s="14" t="s">
        <v>177</v>
      </c>
      <c r="G1303" s="14">
        <v>31634419</v>
      </c>
      <c r="H1303" s="14" t="s">
        <v>6076</v>
      </c>
      <c r="I1303" s="15">
        <v>0.04</v>
      </c>
      <c r="J1303" s="14"/>
      <c r="K1303" s="92"/>
    </row>
    <row r="1304" spans="1:11" ht="22.5" x14ac:dyDescent="0.2">
      <c r="A1304" s="14" t="s">
        <v>2996</v>
      </c>
      <c r="B1304" s="14" t="s">
        <v>5299</v>
      </c>
      <c r="C1304" s="14" t="s">
        <v>5299</v>
      </c>
      <c r="D1304" s="328">
        <v>45747</v>
      </c>
      <c r="E1304" s="16">
        <v>45747</v>
      </c>
      <c r="F1304" s="14" t="s">
        <v>177</v>
      </c>
      <c r="G1304" s="14">
        <v>31634419</v>
      </c>
      <c r="H1304" s="14" t="s">
        <v>6076</v>
      </c>
      <c r="I1304" s="15">
        <v>5.56</v>
      </c>
      <c r="J1304" s="14"/>
      <c r="K1304" s="92"/>
    </row>
    <row r="1305" spans="1:11" ht="22.5" x14ac:dyDescent="0.2">
      <c r="A1305" s="14" t="s">
        <v>2996</v>
      </c>
      <c r="B1305" s="14" t="s">
        <v>5300</v>
      </c>
      <c r="C1305" s="14" t="s">
        <v>5300</v>
      </c>
      <c r="D1305" s="328">
        <v>45747</v>
      </c>
      <c r="E1305" s="16">
        <v>45747</v>
      </c>
      <c r="F1305" s="14" t="s">
        <v>177</v>
      </c>
      <c r="G1305" s="14">
        <v>31634419</v>
      </c>
      <c r="H1305" s="14" t="s">
        <v>6076</v>
      </c>
      <c r="I1305" s="15">
        <v>0.16</v>
      </c>
      <c r="J1305" s="14"/>
      <c r="K1305" s="92"/>
    </row>
    <row r="1306" spans="1:11" ht="22.5" x14ac:dyDescent="0.2">
      <c r="A1306" s="14" t="s">
        <v>2996</v>
      </c>
      <c r="B1306" s="14" t="s">
        <v>5301</v>
      </c>
      <c r="C1306" s="14" t="s">
        <v>5301</v>
      </c>
      <c r="D1306" s="328">
        <v>45747</v>
      </c>
      <c r="E1306" s="16">
        <v>45747</v>
      </c>
      <c r="F1306" s="14" t="s">
        <v>177</v>
      </c>
      <c r="G1306" s="14">
        <v>31634419</v>
      </c>
      <c r="H1306" s="14" t="s">
        <v>6076</v>
      </c>
      <c r="I1306" s="15">
        <v>0.04</v>
      </c>
      <c r="J1306" s="14"/>
      <c r="K1306" s="92"/>
    </row>
    <row r="1307" spans="1:11" ht="22.5" x14ac:dyDescent="0.2">
      <c r="A1307" s="14" t="s">
        <v>2996</v>
      </c>
      <c r="B1307" s="14" t="s">
        <v>5334</v>
      </c>
      <c r="C1307" s="14" t="s">
        <v>5334</v>
      </c>
      <c r="D1307" s="328">
        <v>45777</v>
      </c>
      <c r="E1307" s="16">
        <v>45777</v>
      </c>
      <c r="F1307" s="14" t="s">
        <v>177</v>
      </c>
      <c r="G1307" s="14">
        <v>31634419</v>
      </c>
      <c r="H1307" s="14" t="s">
        <v>6076</v>
      </c>
      <c r="I1307" s="15">
        <v>1.2</v>
      </c>
      <c r="J1307" s="14"/>
      <c r="K1307" s="92"/>
    </row>
    <row r="1308" spans="1:11" ht="22.5" x14ac:dyDescent="0.2">
      <c r="A1308" s="14" t="s">
        <v>2996</v>
      </c>
      <c r="B1308" s="14" t="s">
        <v>5335</v>
      </c>
      <c r="C1308" s="14" t="s">
        <v>5335</v>
      </c>
      <c r="D1308" s="328">
        <v>45777</v>
      </c>
      <c r="E1308" s="16">
        <v>45777</v>
      </c>
      <c r="F1308" s="14" t="s">
        <v>177</v>
      </c>
      <c r="G1308" s="14">
        <v>31634419</v>
      </c>
      <c r="H1308" s="14" t="s">
        <v>6076</v>
      </c>
      <c r="I1308" s="15">
        <v>0.04</v>
      </c>
      <c r="J1308" s="14"/>
      <c r="K1308" s="92"/>
    </row>
    <row r="1309" spans="1:11" ht="22.5" x14ac:dyDescent="0.2">
      <c r="A1309" s="14" t="s">
        <v>2996</v>
      </c>
      <c r="B1309" s="14" t="s">
        <v>5336</v>
      </c>
      <c r="C1309" s="14" t="s">
        <v>5336</v>
      </c>
      <c r="D1309" s="328">
        <v>45777</v>
      </c>
      <c r="E1309" s="16">
        <v>45777</v>
      </c>
      <c r="F1309" s="14" t="s">
        <v>177</v>
      </c>
      <c r="G1309" s="14">
        <v>31634419</v>
      </c>
      <c r="H1309" s="14" t="s">
        <v>6076</v>
      </c>
      <c r="I1309" s="15">
        <v>5.08</v>
      </c>
      <c r="J1309" s="14"/>
      <c r="K1309" s="92"/>
    </row>
    <row r="1310" spans="1:11" ht="22.5" x14ac:dyDescent="0.2">
      <c r="A1310" s="14" t="s">
        <v>2996</v>
      </c>
      <c r="B1310" s="14" t="s">
        <v>5371</v>
      </c>
      <c r="C1310" s="14" t="s">
        <v>5371</v>
      </c>
      <c r="D1310" s="328">
        <v>45807</v>
      </c>
      <c r="E1310" s="16">
        <v>45807</v>
      </c>
      <c r="F1310" s="14" t="s">
        <v>177</v>
      </c>
      <c r="G1310" s="14">
        <v>31634419</v>
      </c>
      <c r="H1310" s="14" t="s">
        <v>6076</v>
      </c>
      <c r="I1310" s="15">
        <v>1.2</v>
      </c>
      <c r="J1310" s="14"/>
      <c r="K1310" s="92"/>
    </row>
    <row r="1311" spans="1:11" ht="22.5" x14ac:dyDescent="0.2">
      <c r="A1311" s="14" t="s">
        <v>2996</v>
      </c>
      <c r="B1311" s="14" t="s">
        <v>5372</v>
      </c>
      <c r="C1311" s="14" t="s">
        <v>5372</v>
      </c>
      <c r="D1311" s="328">
        <v>45807</v>
      </c>
      <c r="E1311" s="16">
        <v>45807</v>
      </c>
      <c r="F1311" s="14" t="s">
        <v>177</v>
      </c>
      <c r="G1311" s="14">
        <v>31634419</v>
      </c>
      <c r="H1311" s="14" t="s">
        <v>6076</v>
      </c>
      <c r="I1311" s="15">
        <v>0.04</v>
      </c>
      <c r="J1311" s="14"/>
      <c r="K1311" s="92"/>
    </row>
    <row r="1312" spans="1:11" ht="22.5" x14ac:dyDescent="0.2">
      <c r="A1312" s="14" t="s">
        <v>2996</v>
      </c>
      <c r="B1312" s="14" t="s">
        <v>5373</v>
      </c>
      <c r="C1312" s="14" t="s">
        <v>5373</v>
      </c>
      <c r="D1312" s="328">
        <v>45807</v>
      </c>
      <c r="E1312" s="16">
        <v>45807</v>
      </c>
      <c r="F1312" s="14" t="s">
        <v>177</v>
      </c>
      <c r="G1312" s="14">
        <v>31634419</v>
      </c>
      <c r="H1312" s="14" t="s">
        <v>6076</v>
      </c>
      <c r="I1312" s="15">
        <v>4.84</v>
      </c>
      <c r="J1312" s="14"/>
      <c r="K1312" s="92"/>
    </row>
    <row r="1313" spans="1:11" ht="22.5" x14ac:dyDescent="0.2">
      <c r="A1313" s="14" t="s">
        <v>2996</v>
      </c>
      <c r="B1313" s="14" t="s">
        <v>5374</v>
      </c>
      <c r="C1313" s="14" t="s">
        <v>5374</v>
      </c>
      <c r="D1313" s="328">
        <v>45807</v>
      </c>
      <c r="E1313" s="16">
        <v>45807</v>
      </c>
      <c r="F1313" s="14" t="s">
        <v>177</v>
      </c>
      <c r="G1313" s="14">
        <v>31634419</v>
      </c>
      <c r="H1313" s="14" t="s">
        <v>6076</v>
      </c>
      <c r="I1313" s="15">
        <v>0.04</v>
      </c>
      <c r="J1313" s="14"/>
      <c r="K1313" s="92"/>
    </row>
    <row r="1314" spans="1:11" ht="22.5" x14ac:dyDescent="0.2">
      <c r="A1314" s="14" t="s">
        <v>2996</v>
      </c>
      <c r="B1314" s="14" t="s">
        <v>5383</v>
      </c>
      <c r="C1314" s="14" t="s">
        <v>5383</v>
      </c>
      <c r="D1314" s="328">
        <v>45838</v>
      </c>
      <c r="E1314" s="16">
        <v>45838</v>
      </c>
      <c r="F1314" s="14" t="s">
        <v>177</v>
      </c>
      <c r="G1314" s="14">
        <v>31634419</v>
      </c>
      <c r="H1314" s="14" t="s">
        <v>6076</v>
      </c>
      <c r="I1314" s="15">
        <v>1.2</v>
      </c>
      <c r="J1314" s="14"/>
      <c r="K1314" s="92"/>
    </row>
    <row r="1315" spans="1:11" ht="22.5" x14ac:dyDescent="0.2">
      <c r="A1315" s="14" t="s">
        <v>2996</v>
      </c>
      <c r="B1315" s="14" t="s">
        <v>5384</v>
      </c>
      <c r="C1315" s="14" t="s">
        <v>5384</v>
      </c>
      <c r="D1315" s="328">
        <v>45838</v>
      </c>
      <c r="E1315" s="16">
        <v>45838</v>
      </c>
      <c r="F1315" s="14" t="s">
        <v>177</v>
      </c>
      <c r="G1315" s="14">
        <v>31634419</v>
      </c>
      <c r="H1315" s="14" t="s">
        <v>6076</v>
      </c>
      <c r="I1315" s="15">
        <v>0.04</v>
      </c>
      <c r="J1315" s="14"/>
      <c r="K1315" s="92"/>
    </row>
    <row r="1316" spans="1:11" ht="22.5" x14ac:dyDescent="0.2">
      <c r="A1316" s="14" t="s">
        <v>2996</v>
      </c>
      <c r="B1316" s="14" t="s">
        <v>5385</v>
      </c>
      <c r="C1316" s="14" t="s">
        <v>5385</v>
      </c>
      <c r="D1316" s="328">
        <v>45838</v>
      </c>
      <c r="E1316" s="16">
        <v>45838</v>
      </c>
      <c r="F1316" s="14" t="s">
        <v>177</v>
      </c>
      <c r="G1316" s="14">
        <v>31634419</v>
      </c>
      <c r="H1316" s="14" t="s">
        <v>6076</v>
      </c>
      <c r="I1316" s="15">
        <v>4.92</v>
      </c>
      <c r="J1316" s="14"/>
      <c r="K1316" s="92"/>
    </row>
    <row r="1317" spans="1:11" ht="22.5" x14ac:dyDescent="0.2">
      <c r="A1317" s="14" t="s">
        <v>2996</v>
      </c>
      <c r="B1317" s="14" t="s">
        <v>5386</v>
      </c>
      <c r="C1317" s="14" t="s">
        <v>5386</v>
      </c>
      <c r="D1317" s="328">
        <v>45838</v>
      </c>
      <c r="E1317" s="16">
        <v>45838</v>
      </c>
      <c r="F1317" s="14" t="s">
        <v>177</v>
      </c>
      <c r="G1317" s="14">
        <v>31634419</v>
      </c>
      <c r="H1317" s="14" t="s">
        <v>6076</v>
      </c>
      <c r="I1317" s="15">
        <v>0.04</v>
      </c>
      <c r="J1317" s="14"/>
      <c r="K1317" s="92"/>
    </row>
    <row r="1318" spans="1:11" ht="22.5" x14ac:dyDescent="0.2">
      <c r="A1318" s="14" t="s">
        <v>2996</v>
      </c>
      <c r="B1318" s="14" t="s">
        <v>5134</v>
      </c>
      <c r="C1318" s="14" t="s">
        <v>5134</v>
      </c>
      <c r="D1318" s="328">
        <v>45688</v>
      </c>
      <c r="E1318" s="16">
        <v>45688</v>
      </c>
      <c r="F1318" s="14" t="s">
        <v>5135</v>
      </c>
      <c r="G1318" s="14">
        <v>52005551</v>
      </c>
      <c r="H1318" s="14" t="s">
        <v>6077</v>
      </c>
      <c r="I1318" s="15">
        <v>328.12</v>
      </c>
      <c r="J1318" s="14"/>
      <c r="K1318" s="92"/>
    </row>
    <row r="1319" spans="1:11" ht="22.5" x14ac:dyDescent="0.2">
      <c r="A1319" s="14" t="s">
        <v>2996</v>
      </c>
      <c r="B1319" s="14" t="s">
        <v>5136</v>
      </c>
      <c r="C1319" s="14" t="s">
        <v>5136</v>
      </c>
      <c r="D1319" s="328">
        <v>45716</v>
      </c>
      <c r="E1319" s="16">
        <v>45716</v>
      </c>
      <c r="F1319" s="14" t="s">
        <v>5137</v>
      </c>
      <c r="G1319" s="14">
        <v>52005551</v>
      </c>
      <c r="H1319" s="14" t="s">
        <v>6077</v>
      </c>
      <c r="I1319" s="15">
        <v>5.55</v>
      </c>
      <c r="J1319" s="14"/>
      <c r="K1319" s="92"/>
    </row>
    <row r="1320" spans="1:11" ht="22.5" x14ac:dyDescent="0.2">
      <c r="A1320" s="14" t="s">
        <v>2996</v>
      </c>
      <c r="B1320" s="14" t="s">
        <v>5224</v>
      </c>
      <c r="C1320" s="14" t="s">
        <v>5224</v>
      </c>
      <c r="D1320" s="328">
        <v>45747</v>
      </c>
      <c r="E1320" s="16">
        <v>45747</v>
      </c>
      <c r="F1320" s="14" t="s">
        <v>5225</v>
      </c>
      <c r="G1320" s="14">
        <v>52005551</v>
      </c>
      <c r="H1320" s="14" t="s">
        <v>6077</v>
      </c>
      <c r="I1320" s="15">
        <v>307.3</v>
      </c>
      <c r="J1320" s="14"/>
      <c r="K1320" s="92"/>
    </row>
    <row r="1321" spans="1:11" ht="22.5" x14ac:dyDescent="0.2">
      <c r="A1321" s="14" t="s">
        <v>2996</v>
      </c>
      <c r="B1321" s="14" t="s">
        <v>5226</v>
      </c>
      <c r="C1321" s="14" t="s">
        <v>5226</v>
      </c>
      <c r="D1321" s="328">
        <v>45777</v>
      </c>
      <c r="E1321" s="16">
        <v>45777</v>
      </c>
      <c r="F1321" s="14" t="s">
        <v>5227</v>
      </c>
      <c r="G1321" s="14">
        <v>52005551</v>
      </c>
      <c r="H1321" s="14" t="s">
        <v>6077</v>
      </c>
      <c r="I1321" s="15">
        <v>5.53</v>
      </c>
      <c r="J1321" s="14"/>
      <c r="K1321" s="92"/>
    </row>
    <row r="1322" spans="1:11" ht="22.5" x14ac:dyDescent="0.2">
      <c r="A1322" s="14" t="s">
        <v>2996</v>
      </c>
      <c r="B1322" s="14" t="s">
        <v>5302</v>
      </c>
      <c r="C1322" s="14" t="s">
        <v>5302</v>
      </c>
      <c r="D1322" s="328">
        <v>45808</v>
      </c>
      <c r="E1322" s="16">
        <v>45808</v>
      </c>
      <c r="F1322" s="14" t="s">
        <v>5303</v>
      </c>
      <c r="G1322" s="14">
        <v>52005551</v>
      </c>
      <c r="H1322" s="14" t="s">
        <v>6077</v>
      </c>
      <c r="I1322" s="15">
        <v>313.69</v>
      </c>
      <c r="J1322" s="14"/>
      <c r="K1322" s="92"/>
    </row>
    <row r="1323" spans="1:11" ht="22.5" x14ac:dyDescent="0.2">
      <c r="A1323" s="14" t="s">
        <v>2996</v>
      </c>
      <c r="B1323" s="14" t="s">
        <v>5304</v>
      </c>
      <c r="C1323" s="14" t="s">
        <v>5304</v>
      </c>
      <c r="D1323" s="328">
        <v>45838</v>
      </c>
      <c r="E1323" s="16">
        <v>45838</v>
      </c>
      <c r="F1323" s="14" t="s">
        <v>5305</v>
      </c>
      <c r="G1323" s="14">
        <v>52005551</v>
      </c>
      <c r="H1323" s="14" t="s">
        <v>6077</v>
      </c>
      <c r="I1323" s="15">
        <v>5.81</v>
      </c>
      <c r="J1323" s="14"/>
      <c r="K1323" s="92"/>
    </row>
    <row r="1324" spans="1:11" ht="22.5" x14ac:dyDescent="0.2">
      <c r="A1324" s="14" t="s">
        <v>2996</v>
      </c>
      <c r="B1324" s="14" t="s">
        <v>5337</v>
      </c>
      <c r="C1324" s="14" t="s">
        <v>5337</v>
      </c>
      <c r="D1324" s="328">
        <v>45869</v>
      </c>
      <c r="E1324" s="16">
        <v>45869</v>
      </c>
      <c r="F1324" s="14" t="s">
        <v>5338</v>
      </c>
      <c r="G1324" s="14">
        <v>52005551</v>
      </c>
      <c r="H1324" s="14" t="s">
        <v>6077</v>
      </c>
      <c r="I1324" s="15">
        <v>320.89</v>
      </c>
      <c r="J1324" s="14"/>
      <c r="K1324" s="92"/>
    </row>
    <row r="1325" spans="1:11" ht="22.5" x14ac:dyDescent="0.2">
      <c r="A1325" s="14" t="s">
        <v>2996</v>
      </c>
      <c r="B1325" s="14" t="s">
        <v>5339</v>
      </c>
      <c r="C1325" s="14" t="s">
        <v>5339</v>
      </c>
      <c r="D1325" s="328">
        <v>45900</v>
      </c>
      <c r="E1325" s="16">
        <v>45900</v>
      </c>
      <c r="F1325" s="14" t="s">
        <v>5340</v>
      </c>
      <c r="G1325" s="14">
        <v>52005551</v>
      </c>
      <c r="H1325" s="14" t="s">
        <v>6077</v>
      </c>
      <c r="I1325" s="15">
        <v>6.1</v>
      </c>
      <c r="J1325" s="14"/>
      <c r="K1325" s="92"/>
    </row>
    <row r="1326" spans="1:11" ht="22.5" x14ac:dyDescent="0.2">
      <c r="A1326" s="14" t="s">
        <v>2996</v>
      </c>
      <c r="B1326" s="14" t="s">
        <v>5376</v>
      </c>
      <c r="C1326" s="14" t="s">
        <v>5376</v>
      </c>
      <c r="D1326" s="328">
        <v>45930</v>
      </c>
      <c r="E1326" s="16">
        <v>45930</v>
      </c>
      <c r="F1326" s="14" t="s">
        <v>5377</v>
      </c>
      <c r="G1326" s="14">
        <v>52005551</v>
      </c>
      <c r="H1326" s="14" t="s">
        <v>6077</v>
      </c>
      <c r="I1326" s="15">
        <v>316.83</v>
      </c>
      <c r="J1326" s="14"/>
      <c r="K1326" s="92"/>
    </row>
    <row r="1327" spans="1:11" ht="22.5" x14ac:dyDescent="0.2">
      <c r="A1327" s="14" t="s">
        <v>2996</v>
      </c>
      <c r="B1327" s="14" t="s">
        <v>5378</v>
      </c>
      <c r="C1327" s="14" t="s">
        <v>5378</v>
      </c>
      <c r="D1327" s="328">
        <v>45961</v>
      </c>
      <c r="E1327" s="16">
        <v>45961</v>
      </c>
      <c r="F1327" s="14" t="s">
        <v>5379</v>
      </c>
      <c r="G1327" s="14">
        <v>52005551</v>
      </c>
      <c r="H1327" s="14" t="s">
        <v>6077</v>
      </c>
      <c r="I1327" s="15">
        <v>6.68</v>
      </c>
      <c r="J1327" s="14"/>
      <c r="K1327" s="92"/>
    </row>
    <row r="1328" spans="1:11" ht="22.5" x14ac:dyDescent="0.2">
      <c r="A1328" s="14" t="s">
        <v>2996</v>
      </c>
      <c r="B1328" s="14" t="s">
        <v>5388</v>
      </c>
      <c r="C1328" s="14" t="s">
        <v>5388</v>
      </c>
      <c r="D1328" s="328">
        <v>45991</v>
      </c>
      <c r="E1328" s="16">
        <v>45991</v>
      </c>
      <c r="F1328" s="14" t="s">
        <v>5389</v>
      </c>
      <c r="G1328" s="14">
        <v>52005551</v>
      </c>
      <c r="H1328" s="14" t="s">
        <v>6077</v>
      </c>
      <c r="I1328" s="15">
        <v>353.13</v>
      </c>
      <c r="J1328" s="14"/>
      <c r="K1328" s="92"/>
    </row>
    <row r="1329" spans="1:11" ht="22.5" x14ac:dyDescent="0.2">
      <c r="A1329" s="14" t="s">
        <v>2996</v>
      </c>
      <c r="B1329" s="14" t="s">
        <v>5390</v>
      </c>
      <c r="C1329" s="14" t="s">
        <v>5390</v>
      </c>
      <c r="D1329" s="328">
        <v>46022</v>
      </c>
      <c r="E1329" s="16">
        <v>46022</v>
      </c>
      <c r="F1329" s="14" t="s">
        <v>5391</v>
      </c>
      <c r="G1329" s="14">
        <v>52005551</v>
      </c>
      <c r="H1329" s="14" t="s">
        <v>6077</v>
      </c>
      <c r="I1329" s="15">
        <v>5.23</v>
      </c>
      <c r="J1329" s="14"/>
      <c r="K1329" s="92"/>
    </row>
    <row r="1330" spans="1:11" ht="22.5" x14ac:dyDescent="0.2">
      <c r="A1330" s="14" t="s">
        <v>2996</v>
      </c>
      <c r="B1330" s="14" t="s">
        <v>5154</v>
      </c>
      <c r="C1330" s="14">
        <v>250001</v>
      </c>
      <c r="D1330" s="328">
        <v>45694</v>
      </c>
      <c r="E1330" s="16">
        <v>45694</v>
      </c>
      <c r="F1330" s="14" t="s">
        <v>5155</v>
      </c>
      <c r="G1330" s="14"/>
      <c r="H1330" s="14" t="s">
        <v>6078</v>
      </c>
      <c r="I1330" s="15">
        <v>20.170000000000002</v>
      </c>
      <c r="J1330" s="14"/>
      <c r="K1330" s="92"/>
    </row>
    <row r="1331" spans="1:11" ht="22.5" x14ac:dyDescent="0.2">
      <c r="A1331" s="14" t="s">
        <v>2996</v>
      </c>
      <c r="B1331" s="14" t="s">
        <v>5179</v>
      </c>
      <c r="C1331" s="14">
        <v>250002</v>
      </c>
      <c r="D1331" s="328">
        <v>45694</v>
      </c>
      <c r="E1331" s="16">
        <v>45694</v>
      </c>
      <c r="F1331" s="14" t="s">
        <v>5180</v>
      </c>
      <c r="G1331" s="14"/>
      <c r="H1331" s="14" t="s">
        <v>4602</v>
      </c>
      <c r="I1331" s="15">
        <v>32.53</v>
      </c>
      <c r="J1331" s="14"/>
      <c r="K1331" s="92"/>
    </row>
    <row r="1332" spans="1:11" ht="22.5" x14ac:dyDescent="0.2">
      <c r="A1332" s="14" t="s">
        <v>2996</v>
      </c>
      <c r="B1332" s="14" t="s">
        <v>5194</v>
      </c>
      <c r="C1332" s="14">
        <v>250003</v>
      </c>
      <c r="D1332" s="328">
        <v>45694</v>
      </c>
      <c r="E1332" s="16">
        <v>45694</v>
      </c>
      <c r="F1332" s="14" t="s">
        <v>5180</v>
      </c>
      <c r="G1332" s="14"/>
      <c r="H1332" s="14" t="s">
        <v>6078</v>
      </c>
      <c r="I1332" s="15">
        <v>8.6999999999999993</v>
      </c>
      <c r="J1332" s="14"/>
      <c r="K1332" s="92"/>
    </row>
    <row r="1333" spans="1:11" ht="22.5" x14ac:dyDescent="0.2">
      <c r="A1333" s="14" t="s">
        <v>2996</v>
      </c>
      <c r="B1333" s="14" t="s">
        <v>5195</v>
      </c>
      <c r="C1333" s="14">
        <v>250004</v>
      </c>
      <c r="D1333" s="328">
        <v>45694</v>
      </c>
      <c r="E1333" s="16">
        <v>45694</v>
      </c>
      <c r="F1333" s="14" t="s">
        <v>5155</v>
      </c>
      <c r="G1333" s="14"/>
      <c r="H1333" s="14" t="s">
        <v>6079</v>
      </c>
      <c r="I1333" s="15">
        <v>3.06</v>
      </c>
      <c r="J1333" s="14"/>
      <c r="K1333" s="92"/>
    </row>
    <row r="1334" spans="1:11" ht="22.5" x14ac:dyDescent="0.2">
      <c r="A1334" s="14" t="s">
        <v>2996</v>
      </c>
      <c r="B1334" s="14" t="s">
        <v>5196</v>
      </c>
      <c r="C1334" s="14">
        <v>250005</v>
      </c>
      <c r="D1334" s="328">
        <v>45694</v>
      </c>
      <c r="E1334" s="16">
        <v>45694</v>
      </c>
      <c r="F1334" s="14" t="s">
        <v>5155</v>
      </c>
      <c r="G1334" s="14"/>
      <c r="H1334" s="14" t="s">
        <v>6080</v>
      </c>
      <c r="I1334" s="15">
        <v>2.0699999999999998</v>
      </c>
      <c r="J1334" s="14"/>
      <c r="K1334" s="92"/>
    </row>
    <row r="1335" spans="1:11" ht="22.5" x14ac:dyDescent="0.2">
      <c r="A1335" s="14" t="s">
        <v>2996</v>
      </c>
      <c r="B1335" s="14" t="s">
        <v>5197</v>
      </c>
      <c r="C1335" s="14">
        <v>250006</v>
      </c>
      <c r="D1335" s="328">
        <v>45694</v>
      </c>
      <c r="E1335" s="16">
        <v>45694</v>
      </c>
      <c r="F1335" s="14" t="s">
        <v>5155</v>
      </c>
      <c r="G1335" s="14"/>
      <c r="H1335" s="14" t="s">
        <v>6081</v>
      </c>
      <c r="I1335" s="15">
        <v>1.1499999999999999</v>
      </c>
      <c r="J1335" s="14"/>
      <c r="K1335" s="92"/>
    </row>
    <row r="1336" spans="1:11" ht="22.5" x14ac:dyDescent="0.2">
      <c r="A1336" s="14" t="s">
        <v>2996</v>
      </c>
      <c r="B1336" s="14" t="s">
        <v>5198</v>
      </c>
      <c r="C1336" s="14">
        <v>250007</v>
      </c>
      <c r="D1336" s="328">
        <v>45694</v>
      </c>
      <c r="E1336" s="16">
        <v>45694</v>
      </c>
      <c r="F1336" s="14" t="s">
        <v>5155</v>
      </c>
      <c r="G1336" s="14"/>
      <c r="H1336" s="14" t="s">
        <v>6082</v>
      </c>
      <c r="I1336" s="15">
        <v>0.82</v>
      </c>
      <c r="J1336" s="14"/>
      <c r="K1336" s="92"/>
    </row>
    <row r="1337" spans="1:11" ht="22.5" x14ac:dyDescent="0.2">
      <c r="A1337" s="14" t="s">
        <v>2996</v>
      </c>
      <c r="B1337" s="14" t="s">
        <v>5199</v>
      </c>
      <c r="C1337" s="14">
        <v>250008</v>
      </c>
      <c r="D1337" s="328">
        <v>45694</v>
      </c>
      <c r="E1337" s="16">
        <v>45694</v>
      </c>
      <c r="F1337" s="14" t="s">
        <v>5155</v>
      </c>
      <c r="G1337" s="14"/>
      <c r="H1337" s="14" t="s">
        <v>6083</v>
      </c>
      <c r="I1337" s="15">
        <v>0.71</v>
      </c>
      <c r="J1337" s="14"/>
      <c r="K1337" s="92"/>
    </row>
    <row r="1338" spans="1:11" ht="22.5" x14ac:dyDescent="0.2">
      <c r="A1338" s="14" t="s">
        <v>2996</v>
      </c>
      <c r="B1338" s="14" t="s">
        <v>5200</v>
      </c>
      <c r="C1338" s="14">
        <v>250009</v>
      </c>
      <c r="D1338" s="328">
        <v>45694</v>
      </c>
      <c r="E1338" s="16">
        <v>45694</v>
      </c>
      <c r="F1338" s="14" t="s">
        <v>5155</v>
      </c>
      <c r="G1338" s="14"/>
      <c r="H1338" s="14" t="s">
        <v>6084</v>
      </c>
      <c r="I1338" s="15">
        <v>0.51</v>
      </c>
      <c r="J1338" s="14"/>
      <c r="K1338" s="92"/>
    </row>
    <row r="1339" spans="1:11" ht="22.5" x14ac:dyDescent="0.2">
      <c r="A1339" s="14" t="s">
        <v>2996</v>
      </c>
      <c r="B1339" s="14" t="s">
        <v>5201</v>
      </c>
      <c r="C1339" s="14">
        <v>250010</v>
      </c>
      <c r="D1339" s="328">
        <v>45694</v>
      </c>
      <c r="E1339" s="16">
        <v>45694</v>
      </c>
      <c r="F1339" s="14" t="s">
        <v>5155</v>
      </c>
      <c r="G1339" s="14"/>
      <c r="H1339" s="14" t="s">
        <v>6085</v>
      </c>
      <c r="I1339" s="15">
        <v>7.56</v>
      </c>
      <c r="J1339" s="14"/>
      <c r="K1339" s="92"/>
    </row>
    <row r="1340" spans="1:11" ht="22.5" x14ac:dyDescent="0.2">
      <c r="A1340" s="14" t="s">
        <v>2996</v>
      </c>
      <c r="B1340" s="14" t="s">
        <v>5202</v>
      </c>
      <c r="C1340" s="14">
        <v>250011</v>
      </c>
      <c r="D1340" s="328">
        <v>45694</v>
      </c>
      <c r="E1340" s="16">
        <v>45694</v>
      </c>
      <c r="F1340" s="14" t="s">
        <v>5155</v>
      </c>
      <c r="G1340" s="14"/>
      <c r="H1340" s="14" t="s">
        <v>6086</v>
      </c>
      <c r="I1340" s="15">
        <v>5.94</v>
      </c>
      <c r="J1340" s="14"/>
      <c r="K1340" s="92"/>
    </row>
    <row r="1341" spans="1:11" ht="22.5" x14ac:dyDescent="0.2">
      <c r="A1341" s="14" t="s">
        <v>2996</v>
      </c>
      <c r="B1341" s="14" t="s">
        <v>5203</v>
      </c>
      <c r="C1341" s="14">
        <v>250012</v>
      </c>
      <c r="D1341" s="328">
        <v>45694</v>
      </c>
      <c r="E1341" s="16">
        <v>45694</v>
      </c>
      <c r="F1341" s="14" t="s">
        <v>5155</v>
      </c>
      <c r="G1341" s="14"/>
      <c r="H1341" s="14" t="s">
        <v>6087</v>
      </c>
      <c r="I1341" s="15">
        <v>2.5299999999999998</v>
      </c>
      <c r="J1341" s="14"/>
      <c r="K1341" s="92"/>
    </row>
    <row r="1342" spans="1:11" ht="22.5" x14ac:dyDescent="0.2">
      <c r="A1342" s="14" t="s">
        <v>2996</v>
      </c>
      <c r="B1342" s="14" t="s">
        <v>5204</v>
      </c>
      <c r="C1342" s="14">
        <v>250013</v>
      </c>
      <c r="D1342" s="328">
        <v>45694</v>
      </c>
      <c r="E1342" s="16">
        <v>45694</v>
      </c>
      <c r="F1342" s="14" t="s">
        <v>5205</v>
      </c>
      <c r="G1342" s="14"/>
      <c r="H1342" s="14" t="s">
        <v>6088</v>
      </c>
      <c r="I1342" s="15">
        <v>6.93</v>
      </c>
      <c r="J1342" s="14"/>
      <c r="K1342" s="92"/>
    </row>
    <row r="1343" spans="1:11" ht="22.5" x14ac:dyDescent="0.2">
      <c r="A1343" s="14" t="s">
        <v>2996</v>
      </c>
      <c r="B1343" s="14" t="s">
        <v>5206</v>
      </c>
      <c r="C1343" s="14">
        <v>250014</v>
      </c>
      <c r="D1343" s="328">
        <v>45694</v>
      </c>
      <c r="E1343" s="16">
        <v>45694</v>
      </c>
      <c r="F1343" s="14" t="s">
        <v>5205</v>
      </c>
      <c r="G1343" s="14"/>
      <c r="H1343" s="14" t="s">
        <v>6089</v>
      </c>
      <c r="I1343" s="15">
        <v>6</v>
      </c>
      <c r="J1343" s="14"/>
      <c r="K1343" s="92"/>
    </row>
    <row r="1344" spans="1:11" ht="22.5" x14ac:dyDescent="0.2">
      <c r="A1344" s="14" t="s">
        <v>2996</v>
      </c>
      <c r="B1344" s="14" t="s">
        <v>5207</v>
      </c>
      <c r="C1344" s="14">
        <v>250015</v>
      </c>
      <c r="D1344" s="328">
        <v>45694</v>
      </c>
      <c r="E1344" s="16">
        <v>45694</v>
      </c>
      <c r="F1344" s="14" t="s">
        <v>5205</v>
      </c>
      <c r="G1344" s="14"/>
      <c r="H1344" s="14" t="s">
        <v>6090</v>
      </c>
      <c r="I1344" s="15">
        <v>0.72</v>
      </c>
      <c r="J1344" s="14"/>
      <c r="K1344" s="92"/>
    </row>
    <row r="1345" spans="1:11" ht="22.5" x14ac:dyDescent="0.2">
      <c r="A1345" s="14" t="s">
        <v>2996</v>
      </c>
      <c r="B1345" s="14" t="s">
        <v>5208</v>
      </c>
      <c r="C1345" s="14">
        <v>250016</v>
      </c>
      <c r="D1345" s="328">
        <v>45694</v>
      </c>
      <c r="E1345" s="16">
        <v>45694</v>
      </c>
      <c r="F1345" s="14" t="s">
        <v>5205</v>
      </c>
      <c r="G1345" s="14"/>
      <c r="H1345" s="14" t="s">
        <v>6091</v>
      </c>
      <c r="I1345" s="15">
        <v>4.6399999999999997</v>
      </c>
      <c r="J1345" s="14"/>
      <c r="K1345" s="92"/>
    </row>
    <row r="1346" spans="1:11" ht="22.5" x14ac:dyDescent="0.2">
      <c r="A1346" s="14" t="s">
        <v>2996</v>
      </c>
      <c r="B1346" s="14" t="s">
        <v>5209</v>
      </c>
      <c r="C1346" s="14">
        <v>250017</v>
      </c>
      <c r="D1346" s="328">
        <v>45694</v>
      </c>
      <c r="E1346" s="16">
        <v>45694</v>
      </c>
      <c r="F1346" s="14" t="s">
        <v>5205</v>
      </c>
      <c r="G1346" s="14"/>
      <c r="H1346" s="14" t="s">
        <v>6081</v>
      </c>
      <c r="I1346" s="15">
        <v>2.71</v>
      </c>
      <c r="J1346" s="14"/>
      <c r="K1346" s="92"/>
    </row>
    <row r="1347" spans="1:11" ht="22.5" x14ac:dyDescent="0.2">
      <c r="A1347" s="14" t="s">
        <v>2996</v>
      </c>
      <c r="B1347" s="14" t="s">
        <v>5210</v>
      </c>
      <c r="C1347" s="14">
        <v>250018</v>
      </c>
      <c r="D1347" s="328">
        <v>45694</v>
      </c>
      <c r="E1347" s="16">
        <v>45694</v>
      </c>
      <c r="F1347" s="14" t="s">
        <v>5205</v>
      </c>
      <c r="G1347" s="14"/>
      <c r="H1347" s="14" t="s">
        <v>6083</v>
      </c>
      <c r="I1347" s="15">
        <v>2.9</v>
      </c>
      <c r="J1347" s="14"/>
      <c r="K1347" s="92"/>
    </row>
    <row r="1348" spans="1:11" ht="22.5" x14ac:dyDescent="0.2">
      <c r="A1348" s="14" t="s">
        <v>2996</v>
      </c>
      <c r="B1348" s="14" t="s">
        <v>5211</v>
      </c>
      <c r="C1348" s="14">
        <v>250019</v>
      </c>
      <c r="D1348" s="328">
        <v>45694</v>
      </c>
      <c r="E1348" s="16">
        <v>45694</v>
      </c>
      <c r="F1348" s="14" t="s">
        <v>5205</v>
      </c>
      <c r="G1348" s="14"/>
      <c r="H1348" s="14" t="s">
        <v>6092</v>
      </c>
      <c r="I1348" s="15">
        <v>22.73</v>
      </c>
      <c r="J1348" s="14"/>
      <c r="K1348" s="92"/>
    </row>
    <row r="1349" spans="1:11" ht="22.5" x14ac:dyDescent="0.2">
      <c r="A1349" s="14" t="s">
        <v>2996</v>
      </c>
      <c r="B1349" s="14" t="s">
        <v>5212</v>
      </c>
      <c r="C1349" s="14">
        <v>250020</v>
      </c>
      <c r="D1349" s="328">
        <v>45694</v>
      </c>
      <c r="E1349" s="16">
        <v>45694</v>
      </c>
      <c r="F1349" s="14" t="s">
        <v>5205</v>
      </c>
      <c r="G1349" s="14"/>
      <c r="H1349" s="14" t="s">
        <v>6093</v>
      </c>
      <c r="I1349" s="15">
        <v>4</v>
      </c>
      <c r="J1349" s="14"/>
      <c r="K1349" s="92"/>
    </row>
    <row r="1350" spans="1:11" ht="22.5" x14ac:dyDescent="0.2">
      <c r="A1350" s="14" t="s">
        <v>2996</v>
      </c>
      <c r="B1350" s="14" t="s">
        <v>5219</v>
      </c>
      <c r="C1350" s="14">
        <v>250021</v>
      </c>
      <c r="D1350" s="328">
        <v>45694</v>
      </c>
      <c r="E1350" s="16">
        <v>45694</v>
      </c>
      <c r="F1350" s="14" t="s">
        <v>5205</v>
      </c>
      <c r="G1350" s="14"/>
      <c r="H1350" s="14" t="s">
        <v>6094</v>
      </c>
      <c r="I1350" s="15">
        <v>1.17</v>
      </c>
      <c r="J1350" s="14"/>
      <c r="K1350" s="92"/>
    </row>
    <row r="1351" spans="1:11" ht="22.5" x14ac:dyDescent="0.2">
      <c r="A1351" s="14" t="s">
        <v>2996</v>
      </c>
      <c r="B1351" s="14" t="s">
        <v>5213</v>
      </c>
      <c r="C1351" s="14">
        <v>250022</v>
      </c>
      <c r="D1351" s="328">
        <v>45694</v>
      </c>
      <c r="E1351" s="16">
        <v>45694</v>
      </c>
      <c r="F1351" s="14" t="s">
        <v>5205</v>
      </c>
      <c r="G1351" s="14"/>
      <c r="H1351" s="14" t="s">
        <v>6095</v>
      </c>
      <c r="I1351" s="15">
        <v>4.97</v>
      </c>
      <c r="J1351" s="14"/>
      <c r="K1351" s="92"/>
    </row>
    <row r="1352" spans="1:11" ht="22.5" x14ac:dyDescent="0.2">
      <c r="A1352" s="14" t="s">
        <v>2996</v>
      </c>
      <c r="B1352" s="14" t="s">
        <v>5214</v>
      </c>
      <c r="C1352" s="14">
        <v>250023</v>
      </c>
      <c r="D1352" s="328">
        <v>45694</v>
      </c>
      <c r="E1352" s="16">
        <v>45694</v>
      </c>
      <c r="F1352" s="14" t="s">
        <v>5205</v>
      </c>
      <c r="G1352" s="14"/>
      <c r="H1352" s="14" t="s">
        <v>6087</v>
      </c>
      <c r="I1352" s="15">
        <v>2.4900000000000002</v>
      </c>
      <c r="J1352" s="14"/>
      <c r="K1352" s="92"/>
    </row>
    <row r="1353" spans="1:11" ht="22.5" x14ac:dyDescent="0.2">
      <c r="A1353" s="14" t="s">
        <v>2996</v>
      </c>
      <c r="B1353" s="14" t="s">
        <v>5215</v>
      </c>
      <c r="C1353" s="14">
        <v>250024</v>
      </c>
      <c r="D1353" s="328">
        <v>45694</v>
      </c>
      <c r="E1353" s="16">
        <v>45694</v>
      </c>
      <c r="F1353" s="14" t="s">
        <v>5216</v>
      </c>
      <c r="G1353" s="14"/>
      <c r="H1353" s="14" t="s">
        <v>6087</v>
      </c>
      <c r="I1353" s="15">
        <v>4.08</v>
      </c>
      <c r="J1353" s="14"/>
      <c r="K1353" s="92"/>
    </row>
    <row r="1354" spans="1:11" ht="22.5" x14ac:dyDescent="0.2">
      <c r="A1354" s="14" t="s">
        <v>2996</v>
      </c>
      <c r="B1354" s="14" t="s">
        <v>5217</v>
      </c>
      <c r="C1354" s="14">
        <v>250025</v>
      </c>
      <c r="D1354" s="328">
        <v>45694</v>
      </c>
      <c r="E1354" s="16">
        <v>45694</v>
      </c>
      <c r="F1354" s="14" t="s">
        <v>5205</v>
      </c>
      <c r="G1354" s="14"/>
      <c r="H1354" s="14" t="s">
        <v>6096</v>
      </c>
      <c r="I1354" s="15">
        <v>5.14</v>
      </c>
      <c r="J1354" s="14"/>
      <c r="K1354" s="92"/>
    </row>
    <row r="1355" spans="1:11" ht="22.5" x14ac:dyDescent="0.2">
      <c r="A1355" s="14" t="s">
        <v>2996</v>
      </c>
      <c r="B1355" s="14" t="s">
        <v>5218</v>
      </c>
      <c r="C1355" s="14">
        <v>250026</v>
      </c>
      <c r="D1355" s="328">
        <v>45694</v>
      </c>
      <c r="E1355" s="16">
        <v>45694</v>
      </c>
      <c r="F1355" s="14" t="s">
        <v>5216</v>
      </c>
      <c r="G1355" s="14"/>
      <c r="H1355" s="14" t="s">
        <v>6096</v>
      </c>
      <c r="I1355" s="15">
        <v>2.27</v>
      </c>
      <c r="J1355" s="14"/>
      <c r="K1355" s="92"/>
    </row>
    <row r="1356" spans="1:11" ht="22.5" x14ac:dyDescent="0.2">
      <c r="A1356" s="14" t="s">
        <v>2996</v>
      </c>
      <c r="B1356" s="14" t="s">
        <v>5252</v>
      </c>
      <c r="C1356" s="14">
        <v>250028</v>
      </c>
      <c r="D1356" s="328">
        <v>45744</v>
      </c>
      <c r="E1356" s="16">
        <v>45744</v>
      </c>
      <c r="F1356" s="14" t="s">
        <v>5180</v>
      </c>
      <c r="G1356" s="14"/>
      <c r="H1356" s="14" t="s">
        <v>6088</v>
      </c>
      <c r="I1356" s="15">
        <v>76</v>
      </c>
      <c r="J1356" s="14"/>
      <c r="K1356" s="92"/>
    </row>
    <row r="1357" spans="1:11" ht="22.5" x14ac:dyDescent="0.2">
      <c r="A1357" s="14" t="s">
        <v>2996</v>
      </c>
      <c r="B1357" s="14" t="s">
        <v>5253</v>
      </c>
      <c r="C1357" s="14">
        <v>250029</v>
      </c>
      <c r="D1357" s="328">
        <v>45744</v>
      </c>
      <c r="E1357" s="16">
        <v>45744</v>
      </c>
      <c r="F1357" s="14" t="s">
        <v>5254</v>
      </c>
      <c r="G1357" s="14"/>
      <c r="H1357" s="14" t="s">
        <v>6078</v>
      </c>
      <c r="I1357" s="15">
        <v>43.78</v>
      </c>
      <c r="J1357" s="14"/>
      <c r="K1357" s="92"/>
    </row>
    <row r="1358" spans="1:11" ht="22.5" x14ac:dyDescent="0.2">
      <c r="A1358" s="14" t="s">
        <v>2996</v>
      </c>
      <c r="B1358" s="14" t="s">
        <v>5255</v>
      </c>
      <c r="C1358" s="14">
        <v>250030</v>
      </c>
      <c r="D1358" s="328">
        <v>45744</v>
      </c>
      <c r="E1358" s="16">
        <v>45744</v>
      </c>
      <c r="F1358" s="14" t="s">
        <v>5256</v>
      </c>
      <c r="G1358" s="14"/>
      <c r="H1358" s="14" t="s">
        <v>4602</v>
      </c>
      <c r="I1358" s="15">
        <v>33.58</v>
      </c>
      <c r="J1358" s="14"/>
      <c r="K1358" s="92"/>
    </row>
    <row r="1359" spans="1:11" ht="22.5" x14ac:dyDescent="0.2">
      <c r="A1359" s="14" t="s">
        <v>2996</v>
      </c>
      <c r="B1359" s="14" t="s">
        <v>5257</v>
      </c>
      <c r="C1359" s="14">
        <v>250031</v>
      </c>
      <c r="D1359" s="328">
        <v>45744</v>
      </c>
      <c r="E1359" s="16">
        <v>45744</v>
      </c>
      <c r="F1359" s="14" t="s">
        <v>5258</v>
      </c>
      <c r="G1359" s="14"/>
      <c r="H1359" s="14" t="s">
        <v>6079</v>
      </c>
      <c r="I1359" s="15">
        <v>4.5199999999999996</v>
      </c>
      <c r="J1359" s="14"/>
      <c r="K1359" s="92"/>
    </row>
    <row r="1360" spans="1:11" ht="22.5" x14ac:dyDescent="0.2">
      <c r="A1360" s="14" t="s">
        <v>2996</v>
      </c>
      <c r="B1360" s="14" t="s">
        <v>5259</v>
      </c>
      <c r="C1360" s="14">
        <v>250032</v>
      </c>
      <c r="D1360" s="328">
        <v>45744</v>
      </c>
      <c r="E1360" s="16">
        <v>45744</v>
      </c>
      <c r="F1360" s="14" t="s">
        <v>5180</v>
      </c>
      <c r="G1360" s="14"/>
      <c r="H1360" s="14" t="s">
        <v>6097</v>
      </c>
      <c r="I1360" s="15">
        <v>22.41</v>
      </c>
      <c r="J1360" s="14"/>
      <c r="K1360" s="92"/>
    </row>
    <row r="1361" spans="1:11" ht="22.5" x14ac:dyDescent="0.2">
      <c r="A1361" s="14" t="s">
        <v>2996</v>
      </c>
      <c r="B1361" s="14" t="s">
        <v>5260</v>
      </c>
      <c r="C1361" s="14">
        <v>250033</v>
      </c>
      <c r="D1361" s="328">
        <v>45744</v>
      </c>
      <c r="E1361" s="16">
        <v>45744</v>
      </c>
      <c r="F1361" s="14" t="s">
        <v>5180</v>
      </c>
      <c r="G1361" s="14"/>
      <c r="H1361" s="14" t="s">
        <v>6098</v>
      </c>
      <c r="I1361" s="15">
        <v>12.97</v>
      </c>
      <c r="J1361" s="14"/>
      <c r="K1361" s="92"/>
    </row>
    <row r="1362" spans="1:11" ht="22.5" x14ac:dyDescent="0.2">
      <c r="A1362" s="14" t="s">
        <v>2996</v>
      </c>
      <c r="B1362" s="14" t="s">
        <v>5261</v>
      </c>
      <c r="C1362" s="14">
        <v>250034</v>
      </c>
      <c r="D1362" s="328">
        <v>45744</v>
      </c>
      <c r="E1362" s="16">
        <v>45744</v>
      </c>
      <c r="F1362" s="14" t="s">
        <v>5256</v>
      </c>
      <c r="G1362" s="14"/>
      <c r="H1362" s="14" t="s">
        <v>6081</v>
      </c>
      <c r="I1362" s="15">
        <v>17.68</v>
      </c>
      <c r="J1362" s="14"/>
      <c r="K1362" s="92"/>
    </row>
    <row r="1363" spans="1:11" ht="22.5" x14ac:dyDescent="0.2">
      <c r="A1363" s="14" t="s">
        <v>2996</v>
      </c>
      <c r="B1363" s="14" t="s">
        <v>5262</v>
      </c>
      <c r="C1363" s="14">
        <v>250035</v>
      </c>
      <c r="D1363" s="328">
        <v>45744</v>
      </c>
      <c r="E1363" s="16">
        <v>45744</v>
      </c>
      <c r="F1363" s="14" t="s">
        <v>5258</v>
      </c>
      <c r="G1363" s="14"/>
      <c r="H1363" s="14" t="s">
        <v>6081</v>
      </c>
      <c r="I1363" s="15">
        <v>1.95</v>
      </c>
      <c r="J1363" s="14"/>
      <c r="K1363" s="92"/>
    </row>
    <row r="1364" spans="1:11" ht="22.5" x14ac:dyDescent="0.2">
      <c r="A1364" s="14" t="s">
        <v>2996</v>
      </c>
      <c r="B1364" s="14" t="s">
        <v>5263</v>
      </c>
      <c r="C1364" s="14">
        <v>250036</v>
      </c>
      <c r="D1364" s="328">
        <v>45744</v>
      </c>
      <c r="E1364" s="16">
        <v>45744</v>
      </c>
      <c r="F1364" s="14" t="s">
        <v>5180</v>
      </c>
      <c r="G1364" s="14"/>
      <c r="H1364" s="14" t="s">
        <v>6099</v>
      </c>
      <c r="I1364" s="15">
        <v>6.66</v>
      </c>
      <c r="J1364" s="14"/>
      <c r="K1364" s="92"/>
    </row>
    <row r="1365" spans="1:11" ht="22.5" x14ac:dyDescent="0.2">
      <c r="A1365" s="14" t="s">
        <v>2996</v>
      </c>
      <c r="B1365" s="14" t="s">
        <v>5264</v>
      </c>
      <c r="C1365" s="14">
        <v>250037</v>
      </c>
      <c r="D1365" s="328">
        <v>45744</v>
      </c>
      <c r="E1365" s="16">
        <v>45744</v>
      </c>
      <c r="F1365" s="14" t="s">
        <v>5180</v>
      </c>
      <c r="G1365" s="14"/>
      <c r="H1365" s="14" t="s">
        <v>6083</v>
      </c>
      <c r="I1365" s="15">
        <v>1.91</v>
      </c>
      <c r="J1365" s="14"/>
      <c r="K1365" s="92"/>
    </row>
    <row r="1366" spans="1:11" ht="22.5" x14ac:dyDescent="0.2">
      <c r="A1366" s="14" t="s">
        <v>2996</v>
      </c>
      <c r="B1366" s="14" t="s">
        <v>5265</v>
      </c>
      <c r="C1366" s="14">
        <v>250038</v>
      </c>
      <c r="D1366" s="328">
        <v>45744</v>
      </c>
      <c r="E1366" s="16">
        <v>45744</v>
      </c>
      <c r="F1366" s="14" t="s">
        <v>5256</v>
      </c>
      <c r="G1366" s="14"/>
      <c r="H1366" s="14" t="s">
        <v>6082</v>
      </c>
      <c r="I1366" s="15">
        <v>29.03</v>
      </c>
      <c r="J1366" s="14"/>
      <c r="K1366" s="92"/>
    </row>
    <row r="1367" spans="1:11" ht="22.5" x14ac:dyDescent="0.2">
      <c r="A1367" s="14" t="s">
        <v>2996</v>
      </c>
      <c r="B1367" s="14" t="s">
        <v>5266</v>
      </c>
      <c r="C1367" s="14">
        <v>250039</v>
      </c>
      <c r="D1367" s="328">
        <v>45744</v>
      </c>
      <c r="E1367" s="16">
        <v>45744</v>
      </c>
      <c r="F1367" s="14" t="s">
        <v>5258</v>
      </c>
      <c r="G1367" s="14"/>
      <c r="H1367" s="14" t="s">
        <v>6082</v>
      </c>
      <c r="I1367" s="15">
        <v>0.82</v>
      </c>
      <c r="J1367" s="14"/>
      <c r="K1367" s="92"/>
    </row>
    <row r="1368" spans="1:11" ht="22.5" x14ac:dyDescent="0.2">
      <c r="A1368" s="14" t="s">
        <v>2996</v>
      </c>
      <c r="B1368" s="14" t="s">
        <v>5267</v>
      </c>
      <c r="C1368" s="14">
        <v>250040</v>
      </c>
      <c r="D1368" s="328">
        <v>45744</v>
      </c>
      <c r="E1368" s="16">
        <v>45744</v>
      </c>
      <c r="F1368" s="14" t="s">
        <v>5180</v>
      </c>
      <c r="G1368" s="14"/>
      <c r="H1368" s="14" t="s">
        <v>6100</v>
      </c>
      <c r="I1368" s="15">
        <v>22.13</v>
      </c>
      <c r="J1368" s="14"/>
      <c r="K1368" s="92"/>
    </row>
    <row r="1369" spans="1:11" ht="22.5" x14ac:dyDescent="0.2">
      <c r="A1369" s="14" t="s">
        <v>2996</v>
      </c>
      <c r="B1369" s="14" t="s">
        <v>5268</v>
      </c>
      <c r="C1369" s="14">
        <v>250041</v>
      </c>
      <c r="D1369" s="328">
        <v>45744</v>
      </c>
      <c r="E1369" s="16">
        <v>45744</v>
      </c>
      <c r="F1369" s="14" t="s">
        <v>5180</v>
      </c>
      <c r="G1369" s="14"/>
      <c r="H1369" s="14" t="s">
        <v>6101</v>
      </c>
      <c r="I1369" s="15">
        <v>11.3</v>
      </c>
      <c r="J1369" s="14"/>
      <c r="K1369" s="92"/>
    </row>
    <row r="1370" spans="1:11" ht="22.5" x14ac:dyDescent="0.2">
      <c r="A1370" s="14" t="s">
        <v>2996</v>
      </c>
      <c r="B1370" s="14" t="s">
        <v>5269</v>
      </c>
      <c r="C1370" s="14">
        <v>250042</v>
      </c>
      <c r="D1370" s="328">
        <v>45744</v>
      </c>
      <c r="E1370" s="16">
        <v>45744</v>
      </c>
      <c r="F1370" s="14" t="s">
        <v>5256</v>
      </c>
      <c r="G1370" s="14"/>
      <c r="H1370" s="14" t="s">
        <v>6084</v>
      </c>
      <c r="I1370" s="15">
        <v>0.51</v>
      </c>
      <c r="J1370" s="14"/>
      <c r="K1370" s="92"/>
    </row>
    <row r="1371" spans="1:11" ht="22.5" x14ac:dyDescent="0.2">
      <c r="A1371" s="14" t="s">
        <v>2996</v>
      </c>
      <c r="B1371" s="14" t="s">
        <v>5270</v>
      </c>
      <c r="C1371" s="14">
        <v>250043</v>
      </c>
      <c r="D1371" s="328">
        <v>45744</v>
      </c>
      <c r="E1371" s="16">
        <v>45744</v>
      </c>
      <c r="F1371" s="14" t="s">
        <v>5258</v>
      </c>
      <c r="G1371" s="14"/>
      <c r="H1371" s="14" t="s">
        <v>6084</v>
      </c>
      <c r="I1371" s="15">
        <v>7.06</v>
      </c>
      <c r="J1371" s="14"/>
      <c r="K1371" s="92"/>
    </row>
    <row r="1372" spans="1:11" ht="22.5" x14ac:dyDescent="0.2">
      <c r="A1372" s="14" t="s">
        <v>2996</v>
      </c>
      <c r="B1372" s="14" t="s">
        <v>5271</v>
      </c>
      <c r="C1372" s="14">
        <v>250044</v>
      </c>
      <c r="D1372" s="328">
        <v>45744</v>
      </c>
      <c r="E1372" s="16">
        <v>45744</v>
      </c>
      <c r="F1372" s="14" t="s">
        <v>5180</v>
      </c>
      <c r="G1372" s="14"/>
      <c r="H1372" s="14" t="s">
        <v>6102</v>
      </c>
      <c r="I1372" s="15">
        <v>31.82</v>
      </c>
      <c r="J1372" s="14"/>
      <c r="K1372" s="92"/>
    </row>
    <row r="1373" spans="1:11" ht="22.5" x14ac:dyDescent="0.2">
      <c r="A1373" s="14" t="s">
        <v>2996</v>
      </c>
      <c r="B1373" s="14" t="s">
        <v>5272</v>
      </c>
      <c r="C1373" s="14">
        <v>250045</v>
      </c>
      <c r="D1373" s="328">
        <v>45744</v>
      </c>
      <c r="E1373" s="16">
        <v>45744</v>
      </c>
      <c r="F1373" s="14" t="s">
        <v>5180</v>
      </c>
      <c r="G1373" s="14"/>
      <c r="H1373" s="14" t="s">
        <v>6103</v>
      </c>
      <c r="I1373" s="15">
        <v>4.8600000000000003</v>
      </c>
      <c r="J1373" s="14"/>
      <c r="K1373" s="92"/>
    </row>
    <row r="1374" spans="1:11" ht="22.5" x14ac:dyDescent="0.2">
      <c r="A1374" s="14" t="s">
        <v>2996</v>
      </c>
      <c r="B1374" s="14" t="s">
        <v>5273</v>
      </c>
      <c r="C1374" s="14">
        <v>250046</v>
      </c>
      <c r="D1374" s="328">
        <v>45744</v>
      </c>
      <c r="E1374" s="16">
        <v>45744</v>
      </c>
      <c r="F1374" s="14" t="s">
        <v>5256</v>
      </c>
      <c r="G1374" s="14"/>
      <c r="H1374" s="14" t="s">
        <v>6085</v>
      </c>
      <c r="I1374" s="15">
        <v>30.65</v>
      </c>
      <c r="J1374" s="14"/>
      <c r="K1374" s="92"/>
    </row>
    <row r="1375" spans="1:11" ht="22.5" x14ac:dyDescent="0.2">
      <c r="A1375" s="14" t="s">
        <v>2996</v>
      </c>
      <c r="B1375" s="14" t="s">
        <v>5274</v>
      </c>
      <c r="C1375" s="14">
        <v>250047</v>
      </c>
      <c r="D1375" s="328">
        <v>45744</v>
      </c>
      <c r="E1375" s="16">
        <v>45744</v>
      </c>
      <c r="F1375" s="14" t="s">
        <v>5258</v>
      </c>
      <c r="G1375" s="14"/>
      <c r="H1375" s="14" t="s">
        <v>6085</v>
      </c>
      <c r="I1375" s="15">
        <v>9.18</v>
      </c>
      <c r="J1375" s="14"/>
      <c r="K1375" s="92"/>
    </row>
    <row r="1376" spans="1:11" ht="22.5" x14ac:dyDescent="0.2">
      <c r="A1376" s="14" t="s">
        <v>2996</v>
      </c>
      <c r="B1376" s="14" t="s">
        <v>5275</v>
      </c>
      <c r="C1376" s="14">
        <v>250048</v>
      </c>
      <c r="D1376" s="328">
        <v>45744</v>
      </c>
      <c r="E1376" s="16">
        <v>45744</v>
      </c>
      <c r="F1376" s="14" t="s">
        <v>5180</v>
      </c>
      <c r="G1376" s="14"/>
      <c r="H1376" s="14" t="s">
        <v>6093</v>
      </c>
      <c r="I1376" s="15">
        <v>18.71</v>
      </c>
      <c r="J1376" s="14"/>
      <c r="K1376" s="92"/>
    </row>
    <row r="1377" spans="1:11" ht="22.5" x14ac:dyDescent="0.2">
      <c r="A1377" s="14" t="s">
        <v>2996</v>
      </c>
      <c r="B1377" s="14" t="s">
        <v>5276</v>
      </c>
      <c r="C1377" s="14">
        <v>250049</v>
      </c>
      <c r="D1377" s="328">
        <v>45744</v>
      </c>
      <c r="E1377" s="16">
        <v>45744</v>
      </c>
      <c r="F1377" s="14" t="s">
        <v>5180</v>
      </c>
      <c r="G1377" s="14"/>
      <c r="H1377" s="14" t="s">
        <v>6104</v>
      </c>
      <c r="I1377" s="15">
        <v>28.06</v>
      </c>
      <c r="J1377" s="14"/>
      <c r="K1377" s="92"/>
    </row>
    <row r="1378" spans="1:11" ht="22.5" x14ac:dyDescent="0.2">
      <c r="A1378" s="14" t="s">
        <v>2996</v>
      </c>
      <c r="B1378" s="14" t="s">
        <v>5277</v>
      </c>
      <c r="C1378" s="14">
        <v>250050</v>
      </c>
      <c r="D1378" s="328">
        <v>45744</v>
      </c>
      <c r="E1378" s="16">
        <v>45744</v>
      </c>
      <c r="F1378" s="14" t="s">
        <v>5180</v>
      </c>
      <c r="G1378" s="14"/>
      <c r="H1378" s="14" t="s">
        <v>6105</v>
      </c>
      <c r="I1378" s="15">
        <v>53.1</v>
      </c>
      <c r="J1378" s="14"/>
      <c r="K1378" s="92"/>
    </row>
    <row r="1379" spans="1:11" ht="22.5" x14ac:dyDescent="0.2">
      <c r="A1379" s="14" t="s">
        <v>2996</v>
      </c>
      <c r="B1379" s="14" t="s">
        <v>5278</v>
      </c>
      <c r="C1379" s="14">
        <v>250051</v>
      </c>
      <c r="D1379" s="328">
        <v>45744</v>
      </c>
      <c r="E1379" s="16">
        <v>45744</v>
      </c>
      <c r="F1379" s="14" t="s">
        <v>5180</v>
      </c>
      <c r="G1379" s="14"/>
      <c r="H1379" s="14" t="s">
        <v>6091</v>
      </c>
      <c r="I1379" s="15">
        <v>23.25</v>
      </c>
      <c r="J1379" s="14"/>
      <c r="K1379" s="92"/>
    </row>
    <row r="1380" spans="1:11" ht="22.5" x14ac:dyDescent="0.2">
      <c r="A1380" s="14" t="s">
        <v>2996</v>
      </c>
      <c r="B1380" s="14" t="s">
        <v>5279</v>
      </c>
      <c r="C1380" s="14">
        <v>250052</v>
      </c>
      <c r="D1380" s="328">
        <v>45744</v>
      </c>
      <c r="E1380" s="16">
        <v>45744</v>
      </c>
      <c r="F1380" s="14" t="s">
        <v>5180</v>
      </c>
      <c r="G1380" s="14"/>
      <c r="H1380" s="14" t="s">
        <v>6106</v>
      </c>
      <c r="I1380" s="15">
        <v>6.11</v>
      </c>
      <c r="J1380" s="14"/>
      <c r="K1380" s="92"/>
    </row>
    <row r="1381" spans="1:11" ht="22.5" x14ac:dyDescent="0.2">
      <c r="A1381" s="14" t="s">
        <v>2996</v>
      </c>
      <c r="B1381" s="14" t="s">
        <v>5280</v>
      </c>
      <c r="C1381" s="14">
        <v>250053</v>
      </c>
      <c r="D1381" s="328">
        <v>45744</v>
      </c>
      <c r="E1381" s="16">
        <v>45744</v>
      </c>
      <c r="F1381" s="14" t="s">
        <v>5256</v>
      </c>
      <c r="G1381" s="14"/>
      <c r="H1381" s="14" t="s">
        <v>6086</v>
      </c>
      <c r="I1381" s="15">
        <v>4.05</v>
      </c>
      <c r="J1381" s="14"/>
      <c r="K1381" s="92"/>
    </row>
    <row r="1382" spans="1:11" ht="22.5" x14ac:dyDescent="0.2">
      <c r="A1382" s="14" t="s">
        <v>2996</v>
      </c>
      <c r="B1382" s="14" t="s">
        <v>5281</v>
      </c>
      <c r="C1382" s="14">
        <v>250054</v>
      </c>
      <c r="D1382" s="328">
        <v>45744</v>
      </c>
      <c r="E1382" s="16">
        <v>45744</v>
      </c>
      <c r="F1382" s="14" t="s">
        <v>5258</v>
      </c>
      <c r="G1382" s="14"/>
      <c r="H1382" s="14" t="s">
        <v>6086</v>
      </c>
      <c r="I1382" s="15">
        <v>6.67</v>
      </c>
      <c r="J1382" s="14"/>
      <c r="K1382" s="92"/>
    </row>
    <row r="1383" spans="1:11" ht="22.5" x14ac:dyDescent="0.2">
      <c r="A1383" s="14" t="s">
        <v>2996</v>
      </c>
      <c r="B1383" s="14" t="s">
        <v>5282</v>
      </c>
      <c r="C1383" s="14">
        <v>250055</v>
      </c>
      <c r="D1383" s="328">
        <v>45744</v>
      </c>
      <c r="E1383" s="16">
        <v>45744</v>
      </c>
      <c r="F1383" s="14" t="s">
        <v>5256</v>
      </c>
      <c r="G1383" s="14"/>
      <c r="H1383" s="14" t="s">
        <v>6087</v>
      </c>
      <c r="I1383" s="15">
        <v>4.18</v>
      </c>
      <c r="J1383" s="14"/>
      <c r="K1383" s="92"/>
    </row>
    <row r="1384" spans="1:11" ht="22.5" x14ac:dyDescent="0.2">
      <c r="A1384" s="14" t="s">
        <v>2996</v>
      </c>
      <c r="B1384" s="14" t="s">
        <v>5283</v>
      </c>
      <c r="C1384" s="14">
        <v>250056</v>
      </c>
      <c r="D1384" s="328">
        <v>45744</v>
      </c>
      <c r="E1384" s="16">
        <v>45744</v>
      </c>
      <c r="F1384" s="14" t="s">
        <v>5258</v>
      </c>
      <c r="G1384" s="14"/>
      <c r="H1384" s="14" t="s">
        <v>6087</v>
      </c>
      <c r="I1384" s="15">
        <v>9.08</v>
      </c>
      <c r="J1384" s="14"/>
      <c r="K1384" s="92"/>
    </row>
    <row r="1385" spans="1:11" ht="22.5" x14ac:dyDescent="0.2">
      <c r="A1385" s="14" t="s">
        <v>2996</v>
      </c>
      <c r="B1385" s="14" t="s">
        <v>5284</v>
      </c>
      <c r="C1385" s="14">
        <v>250057</v>
      </c>
      <c r="D1385" s="328">
        <v>45744</v>
      </c>
      <c r="E1385" s="16">
        <v>45744</v>
      </c>
      <c r="F1385" s="14" t="s">
        <v>5180</v>
      </c>
      <c r="G1385" s="14"/>
      <c r="H1385" s="14" t="s">
        <v>6107</v>
      </c>
      <c r="I1385" s="15">
        <v>3.12</v>
      </c>
      <c r="J1385" s="14"/>
      <c r="K1385" s="92"/>
    </row>
    <row r="1386" spans="1:11" ht="22.5" x14ac:dyDescent="0.2">
      <c r="A1386" s="14" t="s">
        <v>2996</v>
      </c>
      <c r="B1386" s="14" t="s">
        <v>5285</v>
      </c>
      <c r="C1386" s="14">
        <v>250058</v>
      </c>
      <c r="D1386" s="328">
        <v>45744</v>
      </c>
      <c r="E1386" s="16">
        <v>45744</v>
      </c>
      <c r="F1386" s="14" t="s">
        <v>5216</v>
      </c>
      <c r="G1386" s="14"/>
      <c r="H1386" s="14" t="s">
        <v>6088</v>
      </c>
      <c r="I1386" s="15">
        <v>8.31</v>
      </c>
      <c r="J1386" s="14"/>
      <c r="K1386" s="92"/>
    </row>
    <row r="1387" spans="1:11" ht="22.5" x14ac:dyDescent="0.2">
      <c r="A1387" s="14" t="s">
        <v>2996</v>
      </c>
      <c r="B1387" s="14" t="s">
        <v>5286</v>
      </c>
      <c r="C1387" s="14">
        <v>250059</v>
      </c>
      <c r="D1387" s="328">
        <v>45744</v>
      </c>
      <c r="E1387" s="16">
        <v>45744</v>
      </c>
      <c r="F1387" s="14" t="s">
        <v>5287</v>
      </c>
      <c r="G1387" s="14"/>
      <c r="H1387" s="14" t="s">
        <v>6078</v>
      </c>
      <c r="I1387" s="15">
        <v>4.7300000000000004</v>
      </c>
      <c r="J1387" s="14"/>
      <c r="K1387" s="92"/>
    </row>
    <row r="1388" spans="1:11" ht="22.5" x14ac:dyDescent="0.2">
      <c r="A1388" s="14" t="s">
        <v>2996</v>
      </c>
      <c r="B1388" s="14" t="s">
        <v>5288</v>
      </c>
      <c r="C1388" s="14">
        <v>250060</v>
      </c>
      <c r="D1388" s="328">
        <v>45744</v>
      </c>
      <c r="E1388" s="16">
        <v>45744</v>
      </c>
      <c r="F1388" s="14" t="s">
        <v>5216</v>
      </c>
      <c r="G1388" s="14"/>
      <c r="H1388" s="14" t="s">
        <v>6079</v>
      </c>
      <c r="I1388" s="15">
        <v>4.45</v>
      </c>
      <c r="J1388" s="14"/>
      <c r="K1388" s="92"/>
    </row>
    <row r="1389" spans="1:11" ht="22.5" x14ac:dyDescent="0.2">
      <c r="A1389" s="14" t="s">
        <v>2996</v>
      </c>
      <c r="B1389" s="14" t="s">
        <v>5289</v>
      </c>
      <c r="C1389" s="14">
        <v>250061</v>
      </c>
      <c r="D1389" s="328">
        <v>45744</v>
      </c>
      <c r="E1389" s="16">
        <v>45744</v>
      </c>
      <c r="F1389" s="14" t="s">
        <v>5216</v>
      </c>
      <c r="G1389" s="14"/>
      <c r="H1389" s="14" t="s">
        <v>6090</v>
      </c>
      <c r="I1389" s="15">
        <v>0.85</v>
      </c>
      <c r="J1389" s="14"/>
      <c r="K1389" s="92"/>
    </row>
    <row r="1390" spans="1:11" ht="22.5" x14ac:dyDescent="0.2">
      <c r="A1390" s="14" t="s">
        <v>2996</v>
      </c>
      <c r="B1390" s="14" t="s">
        <v>5290</v>
      </c>
      <c r="C1390" s="14">
        <v>250062</v>
      </c>
      <c r="D1390" s="328">
        <v>45744</v>
      </c>
      <c r="E1390" s="16">
        <v>45744</v>
      </c>
      <c r="F1390" s="14" t="s">
        <v>5216</v>
      </c>
      <c r="G1390" s="14"/>
      <c r="H1390" s="14" t="s">
        <v>6108</v>
      </c>
      <c r="I1390" s="15">
        <v>9.76</v>
      </c>
      <c r="J1390" s="14"/>
      <c r="K1390" s="92"/>
    </row>
    <row r="1391" spans="1:11" ht="22.5" x14ac:dyDescent="0.2">
      <c r="A1391" s="14" t="s">
        <v>2996</v>
      </c>
      <c r="B1391" s="14" t="s">
        <v>5291</v>
      </c>
      <c r="C1391" s="14">
        <v>250063</v>
      </c>
      <c r="D1391" s="328">
        <v>45744</v>
      </c>
      <c r="E1391" s="16">
        <v>45744</v>
      </c>
      <c r="F1391" s="14" t="s">
        <v>5216</v>
      </c>
      <c r="G1391" s="14"/>
      <c r="H1391" s="14" t="s">
        <v>6081</v>
      </c>
      <c r="I1391" s="15">
        <v>1.87</v>
      </c>
      <c r="J1391" s="14"/>
      <c r="K1391" s="92"/>
    </row>
    <row r="1392" spans="1:11" ht="22.5" x14ac:dyDescent="0.2">
      <c r="A1392" s="14" t="s">
        <v>2996</v>
      </c>
      <c r="B1392" s="14" t="s">
        <v>5292</v>
      </c>
      <c r="C1392" s="14">
        <v>250064</v>
      </c>
      <c r="D1392" s="328">
        <v>45744</v>
      </c>
      <c r="E1392" s="16">
        <v>45744</v>
      </c>
      <c r="F1392" s="14" t="s">
        <v>5216</v>
      </c>
      <c r="G1392" s="14"/>
      <c r="H1392" s="14" t="s">
        <v>4700</v>
      </c>
      <c r="I1392" s="15">
        <v>4.99</v>
      </c>
      <c r="J1392" s="14"/>
      <c r="K1392" s="92"/>
    </row>
    <row r="1393" spans="1:11" ht="22.5" x14ac:dyDescent="0.2">
      <c r="A1393" s="14" t="s">
        <v>2996</v>
      </c>
      <c r="B1393" s="14" t="s">
        <v>5293</v>
      </c>
      <c r="C1393" s="14">
        <v>250065</v>
      </c>
      <c r="D1393" s="328">
        <v>45744</v>
      </c>
      <c r="E1393" s="16">
        <v>45744</v>
      </c>
      <c r="F1393" s="14" t="s">
        <v>5216</v>
      </c>
      <c r="G1393" s="14"/>
      <c r="H1393" s="14" t="s">
        <v>6089</v>
      </c>
      <c r="I1393" s="15">
        <v>1.2</v>
      </c>
      <c r="J1393" s="14"/>
      <c r="K1393" s="92"/>
    </row>
    <row r="1394" spans="1:11" ht="22.5" x14ac:dyDescent="0.2">
      <c r="A1394" s="14" t="s">
        <v>2996</v>
      </c>
      <c r="B1394" s="14" t="s">
        <v>5294</v>
      </c>
      <c r="C1394" s="14">
        <v>250066</v>
      </c>
      <c r="D1394" s="328">
        <v>45744</v>
      </c>
      <c r="E1394" s="16">
        <v>45744</v>
      </c>
      <c r="F1394" s="14" t="s">
        <v>5216</v>
      </c>
      <c r="G1394" s="14"/>
      <c r="H1394" s="14" t="s">
        <v>6095</v>
      </c>
      <c r="I1394" s="15">
        <v>4.29</v>
      </c>
      <c r="J1394" s="14"/>
      <c r="K1394" s="92"/>
    </row>
    <row r="1395" spans="1:11" ht="22.5" x14ac:dyDescent="0.2">
      <c r="A1395" s="14" t="s">
        <v>2996</v>
      </c>
      <c r="B1395" s="14" t="s">
        <v>5295</v>
      </c>
      <c r="C1395" s="14">
        <v>250067</v>
      </c>
      <c r="D1395" s="328">
        <v>45744</v>
      </c>
      <c r="E1395" s="16">
        <v>45744</v>
      </c>
      <c r="F1395" s="14" t="s">
        <v>5216</v>
      </c>
      <c r="G1395" s="14"/>
      <c r="H1395" s="14" t="s">
        <v>6094</v>
      </c>
      <c r="I1395" s="15">
        <v>1.88</v>
      </c>
      <c r="J1395" s="14"/>
      <c r="K1395" s="92"/>
    </row>
    <row r="1396" spans="1:11" ht="22.5" x14ac:dyDescent="0.2">
      <c r="A1396" s="14" t="s">
        <v>2996</v>
      </c>
      <c r="B1396" s="14" t="s">
        <v>5296</v>
      </c>
      <c r="C1396" s="14">
        <v>250068</v>
      </c>
      <c r="D1396" s="328">
        <v>45744</v>
      </c>
      <c r="E1396" s="16">
        <v>45744</v>
      </c>
      <c r="F1396" s="14" t="s">
        <v>5216</v>
      </c>
      <c r="G1396" s="14"/>
      <c r="H1396" s="14" t="s">
        <v>6109</v>
      </c>
      <c r="I1396" s="15">
        <v>0.11</v>
      </c>
      <c r="J1396" s="14"/>
      <c r="K1396" s="92"/>
    </row>
    <row r="1397" spans="1:11" ht="22.5" x14ac:dyDescent="0.2">
      <c r="A1397" s="14" t="s">
        <v>2996</v>
      </c>
      <c r="B1397" s="14" t="s">
        <v>5296</v>
      </c>
      <c r="C1397" s="14">
        <v>250068</v>
      </c>
      <c r="D1397" s="328">
        <v>45744</v>
      </c>
      <c r="E1397" s="16">
        <v>45744</v>
      </c>
      <c r="F1397" s="14" t="s">
        <v>5216</v>
      </c>
      <c r="G1397" s="14"/>
      <c r="H1397" s="14" t="s">
        <v>6109</v>
      </c>
      <c r="I1397" s="15">
        <v>2.4</v>
      </c>
      <c r="J1397" s="14"/>
      <c r="K1397" s="92"/>
    </row>
    <row r="1398" spans="1:11" ht="22.5" x14ac:dyDescent="0.2">
      <c r="A1398" s="14" t="s">
        <v>2996</v>
      </c>
      <c r="B1398" s="14" t="s">
        <v>5308</v>
      </c>
      <c r="C1398" s="14">
        <v>250069</v>
      </c>
      <c r="D1398" s="328">
        <v>45744</v>
      </c>
      <c r="E1398" s="16">
        <v>45744</v>
      </c>
      <c r="F1398" s="14" t="s">
        <v>5256</v>
      </c>
      <c r="G1398" s="14"/>
      <c r="H1398" s="14" t="s">
        <v>6080</v>
      </c>
      <c r="I1398" s="15">
        <v>2.2200000000000002</v>
      </c>
      <c r="J1398" s="14"/>
      <c r="K1398" s="92"/>
    </row>
    <row r="1399" spans="1:11" ht="22.5" x14ac:dyDescent="0.2">
      <c r="A1399" s="14" t="s">
        <v>2996</v>
      </c>
      <c r="B1399" s="14" t="s">
        <v>5309</v>
      </c>
      <c r="C1399" s="14">
        <v>250070</v>
      </c>
      <c r="D1399" s="328">
        <v>45744</v>
      </c>
      <c r="E1399" s="16">
        <v>45744</v>
      </c>
      <c r="F1399" s="14" t="s">
        <v>5258</v>
      </c>
      <c r="G1399" s="14"/>
      <c r="H1399" s="14" t="s">
        <v>6080</v>
      </c>
      <c r="I1399" s="15">
        <v>6.81</v>
      </c>
      <c r="J1399" s="14"/>
      <c r="K1399" s="92"/>
    </row>
    <row r="1400" spans="1:11" ht="22.5" x14ac:dyDescent="0.2">
      <c r="A1400" s="14" t="s">
        <v>2996</v>
      </c>
      <c r="B1400" s="14" t="s">
        <v>5310</v>
      </c>
      <c r="C1400" s="14">
        <v>250071</v>
      </c>
      <c r="D1400" s="328">
        <v>45777</v>
      </c>
      <c r="E1400" s="16">
        <v>45777</v>
      </c>
      <c r="F1400" s="14" t="s">
        <v>5254</v>
      </c>
      <c r="G1400" s="14"/>
      <c r="H1400" s="14" t="s">
        <v>6088</v>
      </c>
      <c r="I1400" s="15">
        <v>43.54</v>
      </c>
      <c r="J1400" s="14"/>
      <c r="K1400" s="92"/>
    </row>
    <row r="1401" spans="1:11" ht="22.5" x14ac:dyDescent="0.2">
      <c r="A1401" s="14" t="s">
        <v>2996</v>
      </c>
      <c r="B1401" s="14" t="s">
        <v>5311</v>
      </c>
      <c r="C1401" s="14">
        <v>250072</v>
      </c>
      <c r="D1401" s="328">
        <v>45777</v>
      </c>
      <c r="E1401" s="16">
        <v>45777</v>
      </c>
      <c r="F1401" s="14" t="s">
        <v>5254</v>
      </c>
      <c r="G1401" s="14"/>
      <c r="H1401" s="14" t="s">
        <v>6079</v>
      </c>
      <c r="I1401" s="15">
        <v>4.18</v>
      </c>
      <c r="J1401" s="14"/>
      <c r="K1401" s="92"/>
    </row>
    <row r="1402" spans="1:11" ht="22.5" x14ac:dyDescent="0.2">
      <c r="A1402" s="14" t="s">
        <v>2996</v>
      </c>
      <c r="B1402" s="14" t="s">
        <v>5312</v>
      </c>
      <c r="C1402" s="14">
        <v>250073</v>
      </c>
      <c r="D1402" s="328">
        <v>45777</v>
      </c>
      <c r="E1402" s="16">
        <v>45777</v>
      </c>
      <c r="F1402" s="14" t="s">
        <v>5254</v>
      </c>
      <c r="G1402" s="14"/>
      <c r="H1402" s="14" t="s">
        <v>6079</v>
      </c>
      <c r="I1402" s="15">
        <v>4.5199999999999996</v>
      </c>
      <c r="J1402" s="14"/>
      <c r="K1402" s="92"/>
    </row>
    <row r="1403" spans="1:11" ht="22.5" x14ac:dyDescent="0.2">
      <c r="A1403" s="14" t="s">
        <v>2996</v>
      </c>
      <c r="B1403" s="14" t="s">
        <v>5313</v>
      </c>
      <c r="C1403" s="14">
        <v>250074</v>
      </c>
      <c r="D1403" s="328">
        <v>45777</v>
      </c>
      <c r="E1403" s="16">
        <v>45777</v>
      </c>
      <c r="F1403" s="14" t="s">
        <v>5254</v>
      </c>
      <c r="G1403" s="14"/>
      <c r="H1403" s="14" t="s">
        <v>6080</v>
      </c>
      <c r="I1403" s="15">
        <v>1.9</v>
      </c>
      <c r="J1403" s="14"/>
      <c r="K1403" s="92"/>
    </row>
    <row r="1404" spans="1:11" ht="22.5" x14ac:dyDescent="0.2">
      <c r="A1404" s="14" t="s">
        <v>2996</v>
      </c>
      <c r="B1404" s="14" t="s">
        <v>5314</v>
      </c>
      <c r="C1404" s="14">
        <v>250075</v>
      </c>
      <c r="D1404" s="328">
        <v>45777</v>
      </c>
      <c r="E1404" s="16">
        <v>45777</v>
      </c>
      <c r="F1404" s="14" t="s">
        <v>5254</v>
      </c>
      <c r="G1404" s="14"/>
      <c r="H1404" s="14" t="s">
        <v>6081</v>
      </c>
      <c r="I1404" s="15">
        <v>1.79</v>
      </c>
      <c r="J1404" s="14"/>
      <c r="K1404" s="92"/>
    </row>
    <row r="1405" spans="1:11" ht="22.5" x14ac:dyDescent="0.2">
      <c r="A1405" s="14" t="s">
        <v>2996</v>
      </c>
      <c r="B1405" s="14" t="s">
        <v>5315</v>
      </c>
      <c r="C1405" s="14">
        <v>250076</v>
      </c>
      <c r="D1405" s="328">
        <v>45777</v>
      </c>
      <c r="E1405" s="16">
        <v>45777</v>
      </c>
      <c r="F1405" s="14" t="s">
        <v>5254</v>
      </c>
      <c r="G1405" s="14"/>
      <c r="H1405" s="14" t="s">
        <v>6083</v>
      </c>
      <c r="I1405" s="15">
        <v>1.86</v>
      </c>
      <c r="J1405" s="14"/>
      <c r="K1405" s="92"/>
    </row>
    <row r="1406" spans="1:11" ht="22.5" x14ac:dyDescent="0.2">
      <c r="A1406" s="14" t="s">
        <v>2996</v>
      </c>
      <c r="B1406" s="14" t="s">
        <v>5316</v>
      </c>
      <c r="C1406" s="14">
        <v>250077</v>
      </c>
      <c r="D1406" s="328">
        <v>45777</v>
      </c>
      <c r="E1406" s="16">
        <v>45777</v>
      </c>
      <c r="F1406" s="14" t="s">
        <v>5254</v>
      </c>
      <c r="G1406" s="14"/>
      <c r="H1406" s="14" t="s">
        <v>6082</v>
      </c>
      <c r="I1406" s="15">
        <v>2.17</v>
      </c>
      <c r="J1406" s="14"/>
      <c r="K1406" s="92"/>
    </row>
    <row r="1407" spans="1:11" ht="22.5" x14ac:dyDescent="0.2">
      <c r="A1407" s="14" t="s">
        <v>2996</v>
      </c>
      <c r="B1407" s="14" t="s">
        <v>5317</v>
      </c>
      <c r="C1407" s="14">
        <v>250078</v>
      </c>
      <c r="D1407" s="328">
        <v>45777</v>
      </c>
      <c r="E1407" s="16">
        <v>45777</v>
      </c>
      <c r="F1407" s="14" t="s">
        <v>5254</v>
      </c>
      <c r="G1407" s="14"/>
      <c r="H1407" s="14" t="s">
        <v>6084</v>
      </c>
      <c r="I1407" s="15">
        <v>0.8</v>
      </c>
      <c r="J1407" s="14"/>
      <c r="K1407" s="92"/>
    </row>
    <row r="1408" spans="1:11" ht="22.5" x14ac:dyDescent="0.2">
      <c r="A1408" s="14" t="s">
        <v>2996</v>
      </c>
      <c r="B1408" s="14" t="s">
        <v>5318</v>
      </c>
      <c r="C1408" s="14">
        <v>250079</v>
      </c>
      <c r="D1408" s="328">
        <v>45777</v>
      </c>
      <c r="E1408" s="16">
        <v>45777</v>
      </c>
      <c r="F1408" s="14" t="s">
        <v>5254</v>
      </c>
      <c r="G1408" s="14"/>
      <c r="H1408" s="14" t="s">
        <v>6085</v>
      </c>
      <c r="I1408" s="15">
        <v>5.94</v>
      </c>
      <c r="J1408" s="14"/>
      <c r="K1408" s="92"/>
    </row>
    <row r="1409" spans="1:11" ht="22.5" x14ac:dyDescent="0.2">
      <c r="A1409" s="14" t="s">
        <v>2996</v>
      </c>
      <c r="B1409" s="14" t="s">
        <v>5319</v>
      </c>
      <c r="C1409" s="14">
        <v>250080</v>
      </c>
      <c r="D1409" s="328">
        <v>45777</v>
      </c>
      <c r="E1409" s="16">
        <v>45777</v>
      </c>
      <c r="F1409" s="14" t="s">
        <v>5254</v>
      </c>
      <c r="G1409" s="14"/>
      <c r="H1409" s="14" t="s">
        <v>6093</v>
      </c>
      <c r="I1409" s="15">
        <v>0.7</v>
      </c>
      <c r="J1409" s="14"/>
      <c r="K1409" s="92"/>
    </row>
    <row r="1410" spans="1:11" ht="22.5" x14ac:dyDescent="0.2">
      <c r="A1410" s="14" t="s">
        <v>2996</v>
      </c>
      <c r="B1410" s="14" t="s">
        <v>5320</v>
      </c>
      <c r="C1410" s="14">
        <v>250081</v>
      </c>
      <c r="D1410" s="328">
        <v>45777</v>
      </c>
      <c r="E1410" s="16">
        <v>45777</v>
      </c>
      <c r="F1410" s="14" t="s">
        <v>5254</v>
      </c>
      <c r="G1410" s="14"/>
      <c r="H1410" s="14" t="s">
        <v>6104</v>
      </c>
      <c r="I1410" s="15">
        <v>4.25</v>
      </c>
      <c r="J1410" s="14"/>
      <c r="K1410" s="92"/>
    </row>
    <row r="1411" spans="1:11" ht="22.5" x14ac:dyDescent="0.2">
      <c r="A1411" s="14" t="s">
        <v>2996</v>
      </c>
      <c r="B1411" s="14" t="s">
        <v>5321</v>
      </c>
      <c r="C1411" s="14">
        <v>250082</v>
      </c>
      <c r="D1411" s="328">
        <v>45777</v>
      </c>
      <c r="E1411" s="16">
        <v>45777</v>
      </c>
      <c r="F1411" s="14" t="s">
        <v>5254</v>
      </c>
      <c r="G1411" s="14"/>
      <c r="H1411" s="14" t="s">
        <v>6109</v>
      </c>
      <c r="I1411" s="15">
        <v>31.08</v>
      </c>
      <c r="J1411" s="14"/>
      <c r="K1411" s="92"/>
    </row>
    <row r="1412" spans="1:11" ht="22.5" x14ac:dyDescent="0.2">
      <c r="A1412" s="14" t="s">
        <v>2996</v>
      </c>
      <c r="B1412" s="14" t="s">
        <v>5322</v>
      </c>
      <c r="C1412" s="14">
        <v>250083</v>
      </c>
      <c r="D1412" s="328">
        <v>45777</v>
      </c>
      <c r="E1412" s="16">
        <v>45777</v>
      </c>
      <c r="F1412" s="14" t="s">
        <v>5254</v>
      </c>
      <c r="G1412" s="14"/>
      <c r="H1412" s="14" t="s">
        <v>6086</v>
      </c>
      <c r="I1412" s="15">
        <v>0.56000000000000005</v>
      </c>
      <c r="J1412" s="14"/>
      <c r="K1412" s="92"/>
    </row>
    <row r="1413" spans="1:11" ht="22.5" x14ac:dyDescent="0.2">
      <c r="A1413" s="14" t="s">
        <v>2996</v>
      </c>
      <c r="B1413" s="14" t="s">
        <v>5323</v>
      </c>
      <c r="C1413" s="14">
        <v>250084</v>
      </c>
      <c r="D1413" s="328">
        <v>45777</v>
      </c>
      <c r="E1413" s="16">
        <v>45777</v>
      </c>
      <c r="F1413" s="14" t="s">
        <v>5254</v>
      </c>
      <c r="G1413" s="14"/>
      <c r="H1413" s="14" t="s">
        <v>6087</v>
      </c>
      <c r="I1413" s="15">
        <v>4.68</v>
      </c>
      <c r="J1413" s="14"/>
      <c r="K1413" s="92"/>
    </row>
    <row r="1414" spans="1:11" ht="22.5" x14ac:dyDescent="0.2">
      <c r="A1414" s="14" t="s">
        <v>2996</v>
      </c>
      <c r="B1414" s="14" t="s">
        <v>5324</v>
      </c>
      <c r="C1414" s="14">
        <v>250085</v>
      </c>
      <c r="D1414" s="328">
        <v>45777</v>
      </c>
      <c r="E1414" s="16">
        <v>45777</v>
      </c>
      <c r="F1414" s="14" t="s">
        <v>5287</v>
      </c>
      <c r="G1414" s="14"/>
      <c r="H1414" s="14" t="s">
        <v>6088</v>
      </c>
      <c r="I1414" s="15">
        <v>11.86</v>
      </c>
      <c r="J1414" s="14"/>
      <c r="K1414" s="92"/>
    </row>
    <row r="1415" spans="1:11" ht="22.5" x14ac:dyDescent="0.2">
      <c r="A1415" s="14" t="s">
        <v>2996</v>
      </c>
      <c r="B1415" s="14" t="s">
        <v>5325</v>
      </c>
      <c r="C1415" s="14">
        <v>250086</v>
      </c>
      <c r="D1415" s="328">
        <v>45777</v>
      </c>
      <c r="E1415" s="16">
        <v>45777</v>
      </c>
      <c r="F1415" s="14" t="s">
        <v>5287</v>
      </c>
      <c r="G1415" s="14"/>
      <c r="H1415" s="14" t="s">
        <v>6078</v>
      </c>
      <c r="I1415" s="15">
        <v>3.18</v>
      </c>
      <c r="J1415" s="14"/>
      <c r="K1415" s="92"/>
    </row>
    <row r="1416" spans="1:11" ht="22.5" x14ac:dyDescent="0.2">
      <c r="A1416" s="14" t="s">
        <v>2996</v>
      </c>
      <c r="B1416" s="14" t="s">
        <v>5326</v>
      </c>
      <c r="C1416" s="14">
        <v>250087</v>
      </c>
      <c r="D1416" s="328">
        <v>45777</v>
      </c>
      <c r="E1416" s="16">
        <v>45777</v>
      </c>
      <c r="F1416" s="14" t="s">
        <v>5287</v>
      </c>
      <c r="G1416" s="14"/>
      <c r="H1416" s="14" t="s">
        <v>6081</v>
      </c>
      <c r="I1416" s="15">
        <v>1.46</v>
      </c>
      <c r="J1416" s="14"/>
      <c r="K1416" s="92"/>
    </row>
    <row r="1417" spans="1:11" ht="22.5" x14ac:dyDescent="0.2">
      <c r="A1417" s="14" t="s">
        <v>2996</v>
      </c>
      <c r="B1417" s="14" t="s">
        <v>5327</v>
      </c>
      <c r="C1417" s="14">
        <v>250088</v>
      </c>
      <c r="D1417" s="328">
        <v>45777</v>
      </c>
      <c r="E1417" s="16">
        <v>45777</v>
      </c>
      <c r="F1417" s="14" t="s">
        <v>5287</v>
      </c>
      <c r="G1417" s="14"/>
      <c r="H1417" s="14" t="s">
        <v>6083</v>
      </c>
      <c r="I1417" s="15">
        <v>2.2000000000000002</v>
      </c>
      <c r="J1417" s="14"/>
      <c r="K1417" s="92"/>
    </row>
    <row r="1418" spans="1:11" ht="22.5" x14ac:dyDescent="0.2">
      <c r="A1418" s="14" t="s">
        <v>2996</v>
      </c>
      <c r="B1418" s="14" t="s">
        <v>5328</v>
      </c>
      <c r="C1418" s="14">
        <v>250089</v>
      </c>
      <c r="D1418" s="328">
        <v>45777</v>
      </c>
      <c r="E1418" s="16">
        <v>45777</v>
      </c>
      <c r="F1418" s="14" t="s">
        <v>5216</v>
      </c>
      <c r="G1418" s="14"/>
      <c r="H1418" s="14" t="s">
        <v>6089</v>
      </c>
      <c r="I1418" s="15">
        <v>1.83</v>
      </c>
      <c r="J1418" s="14"/>
      <c r="K1418" s="92"/>
    </row>
    <row r="1419" spans="1:11" ht="22.5" x14ac:dyDescent="0.2">
      <c r="A1419" s="14" t="s">
        <v>2996</v>
      </c>
      <c r="B1419" s="14" t="s">
        <v>5329</v>
      </c>
      <c r="C1419" s="14">
        <v>250090</v>
      </c>
      <c r="D1419" s="328">
        <v>45777</v>
      </c>
      <c r="E1419" s="16">
        <v>45777</v>
      </c>
      <c r="F1419" s="14" t="s">
        <v>5287</v>
      </c>
      <c r="G1419" s="14"/>
      <c r="H1419" s="14" t="s">
        <v>6089</v>
      </c>
      <c r="I1419" s="15">
        <v>1.18</v>
      </c>
      <c r="J1419" s="14"/>
      <c r="K1419" s="92"/>
    </row>
    <row r="1420" spans="1:11" ht="22.5" x14ac:dyDescent="0.2">
      <c r="A1420" s="14" t="s">
        <v>2996</v>
      </c>
      <c r="B1420" s="14" t="s">
        <v>5330</v>
      </c>
      <c r="C1420" s="14">
        <v>250091</v>
      </c>
      <c r="D1420" s="328">
        <v>45777</v>
      </c>
      <c r="E1420" s="16">
        <v>45777</v>
      </c>
      <c r="F1420" s="14" t="s">
        <v>5287</v>
      </c>
      <c r="G1420" s="14"/>
      <c r="H1420" s="14" t="s">
        <v>6094</v>
      </c>
      <c r="I1420" s="15">
        <v>2.08</v>
      </c>
      <c r="J1420" s="14"/>
      <c r="K1420" s="92"/>
    </row>
    <row r="1421" spans="1:11" ht="22.5" x14ac:dyDescent="0.2">
      <c r="A1421" s="14" t="s">
        <v>2996</v>
      </c>
      <c r="B1421" s="14" t="s">
        <v>5331</v>
      </c>
      <c r="C1421" s="14">
        <v>250092</v>
      </c>
      <c r="D1421" s="328">
        <v>45777</v>
      </c>
      <c r="E1421" s="16">
        <v>45777</v>
      </c>
      <c r="F1421" s="14" t="s">
        <v>5287</v>
      </c>
      <c r="G1421" s="14"/>
      <c r="H1421" s="14" t="s">
        <v>6087</v>
      </c>
      <c r="I1421" s="15">
        <v>4.12</v>
      </c>
      <c r="J1421" s="14"/>
      <c r="K1421" s="92"/>
    </row>
    <row r="1422" spans="1:11" ht="22.5" x14ac:dyDescent="0.2">
      <c r="A1422" s="14" t="s">
        <v>2996</v>
      </c>
      <c r="B1422" s="14" t="s">
        <v>5332</v>
      </c>
      <c r="C1422" s="14">
        <v>250093</v>
      </c>
      <c r="D1422" s="328">
        <v>45777</v>
      </c>
      <c r="E1422" s="16">
        <v>45777</v>
      </c>
      <c r="F1422" s="14" t="s">
        <v>5333</v>
      </c>
      <c r="G1422" s="14"/>
      <c r="H1422" s="14" t="s">
        <v>6087</v>
      </c>
      <c r="I1422" s="15">
        <v>1.81</v>
      </c>
      <c r="J1422" s="14"/>
      <c r="K1422" s="92"/>
    </row>
    <row r="1423" spans="1:11" ht="22.5" x14ac:dyDescent="0.2">
      <c r="A1423" s="14" t="s">
        <v>2996</v>
      </c>
      <c r="B1423" s="14" t="s">
        <v>5344</v>
      </c>
      <c r="C1423" s="14">
        <v>250094</v>
      </c>
      <c r="D1423" s="328">
        <v>45777</v>
      </c>
      <c r="E1423" s="16">
        <v>45777</v>
      </c>
      <c r="F1423" s="14" t="s">
        <v>5345</v>
      </c>
      <c r="G1423" s="14"/>
      <c r="H1423" s="14" t="s">
        <v>6088</v>
      </c>
      <c r="I1423" s="15">
        <v>32.979999999999997</v>
      </c>
      <c r="J1423" s="14"/>
      <c r="K1423" s="92"/>
    </row>
    <row r="1424" spans="1:11" ht="22.5" x14ac:dyDescent="0.2">
      <c r="A1424" s="14" t="s">
        <v>2996</v>
      </c>
      <c r="B1424" s="14" t="s">
        <v>5346</v>
      </c>
      <c r="C1424" s="14">
        <v>250095</v>
      </c>
      <c r="D1424" s="328">
        <v>45777</v>
      </c>
      <c r="E1424" s="16">
        <v>45777</v>
      </c>
      <c r="F1424" s="14" t="s">
        <v>5345</v>
      </c>
      <c r="G1424" s="14"/>
      <c r="H1424" s="14" t="s">
        <v>6078</v>
      </c>
      <c r="I1424" s="15">
        <v>4.33</v>
      </c>
      <c r="J1424" s="14"/>
      <c r="K1424" s="92"/>
    </row>
    <row r="1425" spans="1:11" ht="22.5" x14ac:dyDescent="0.2">
      <c r="A1425" s="14" t="s">
        <v>2996</v>
      </c>
      <c r="B1425" s="14" t="s">
        <v>5347</v>
      </c>
      <c r="C1425" s="14">
        <v>250096</v>
      </c>
      <c r="D1425" s="328">
        <v>45777</v>
      </c>
      <c r="E1425" s="16">
        <v>45777</v>
      </c>
      <c r="F1425" s="14" t="s">
        <v>5345</v>
      </c>
      <c r="G1425" s="14"/>
      <c r="H1425" s="14" t="s">
        <v>6079</v>
      </c>
      <c r="I1425" s="15">
        <v>3.01</v>
      </c>
      <c r="J1425" s="14"/>
      <c r="K1425" s="92"/>
    </row>
    <row r="1426" spans="1:11" ht="22.5" x14ac:dyDescent="0.2">
      <c r="A1426" s="14" t="s">
        <v>2996</v>
      </c>
      <c r="B1426" s="14" t="s">
        <v>5348</v>
      </c>
      <c r="C1426" s="14">
        <v>250097</v>
      </c>
      <c r="D1426" s="328">
        <v>45777</v>
      </c>
      <c r="E1426" s="16">
        <v>45777</v>
      </c>
      <c r="F1426" s="14" t="s">
        <v>5345</v>
      </c>
      <c r="G1426" s="14"/>
      <c r="H1426" s="14" t="s">
        <v>6080</v>
      </c>
      <c r="I1426" s="15">
        <v>2.64</v>
      </c>
      <c r="J1426" s="14"/>
      <c r="K1426" s="92"/>
    </row>
    <row r="1427" spans="1:11" ht="22.5" x14ac:dyDescent="0.2">
      <c r="A1427" s="14" t="s">
        <v>2996</v>
      </c>
      <c r="B1427" s="14" t="s">
        <v>5349</v>
      </c>
      <c r="C1427" s="14">
        <v>250098</v>
      </c>
      <c r="D1427" s="328">
        <v>45777</v>
      </c>
      <c r="E1427" s="16">
        <v>45777</v>
      </c>
      <c r="F1427" s="14" t="s">
        <v>5345</v>
      </c>
      <c r="G1427" s="14"/>
      <c r="H1427" s="14" t="s">
        <v>6097</v>
      </c>
      <c r="I1427" s="15">
        <v>9.25</v>
      </c>
      <c r="J1427" s="14"/>
      <c r="K1427" s="92"/>
    </row>
    <row r="1428" spans="1:11" ht="22.5" x14ac:dyDescent="0.2">
      <c r="A1428" s="14" t="s">
        <v>2996</v>
      </c>
      <c r="B1428" s="14" t="s">
        <v>5350</v>
      </c>
      <c r="C1428" s="14">
        <v>250099</v>
      </c>
      <c r="D1428" s="328">
        <v>45777</v>
      </c>
      <c r="E1428" s="16">
        <v>45777</v>
      </c>
      <c r="F1428" s="14" t="s">
        <v>5345</v>
      </c>
      <c r="G1428" s="14"/>
      <c r="H1428" s="14" t="s">
        <v>6110</v>
      </c>
      <c r="I1428" s="15">
        <v>4.41</v>
      </c>
      <c r="J1428" s="14"/>
      <c r="K1428" s="92"/>
    </row>
    <row r="1429" spans="1:11" ht="22.5" x14ac:dyDescent="0.2">
      <c r="A1429" s="14" t="s">
        <v>2996</v>
      </c>
      <c r="B1429" s="14" t="s">
        <v>5351</v>
      </c>
      <c r="C1429" s="14">
        <v>250100</v>
      </c>
      <c r="D1429" s="328">
        <v>45777</v>
      </c>
      <c r="E1429" s="16">
        <v>45777</v>
      </c>
      <c r="F1429" s="14" t="s">
        <v>5345</v>
      </c>
      <c r="G1429" s="14"/>
      <c r="H1429" s="14" t="s">
        <v>6081</v>
      </c>
      <c r="I1429" s="15">
        <v>1.95</v>
      </c>
      <c r="J1429" s="14"/>
      <c r="K1429" s="92"/>
    </row>
    <row r="1430" spans="1:11" ht="22.5" x14ac:dyDescent="0.2">
      <c r="A1430" s="14" t="s">
        <v>2996</v>
      </c>
      <c r="B1430" s="14" t="s">
        <v>5352</v>
      </c>
      <c r="C1430" s="14">
        <v>250101</v>
      </c>
      <c r="D1430" s="328">
        <v>45777</v>
      </c>
      <c r="E1430" s="16">
        <v>45777</v>
      </c>
      <c r="F1430" s="14" t="s">
        <v>5345</v>
      </c>
      <c r="G1430" s="14"/>
      <c r="H1430" s="14" t="s">
        <v>6083</v>
      </c>
      <c r="I1430" s="15">
        <v>3.12</v>
      </c>
      <c r="J1430" s="14"/>
      <c r="K1430" s="92"/>
    </row>
    <row r="1431" spans="1:11" ht="22.5" x14ac:dyDescent="0.2">
      <c r="A1431" s="14" t="s">
        <v>2996</v>
      </c>
      <c r="B1431" s="14" t="s">
        <v>5353</v>
      </c>
      <c r="C1431" s="14">
        <v>250102</v>
      </c>
      <c r="D1431" s="328">
        <v>45777</v>
      </c>
      <c r="E1431" s="16">
        <v>45777</v>
      </c>
      <c r="F1431" s="14" t="s">
        <v>5345</v>
      </c>
      <c r="G1431" s="14"/>
      <c r="H1431" s="14" t="s">
        <v>6082</v>
      </c>
      <c r="I1431" s="15">
        <v>1.35</v>
      </c>
      <c r="J1431" s="14"/>
      <c r="K1431" s="92"/>
    </row>
    <row r="1432" spans="1:11" ht="22.5" x14ac:dyDescent="0.2">
      <c r="A1432" s="14" t="s">
        <v>2996</v>
      </c>
      <c r="B1432" s="14" t="s">
        <v>5354</v>
      </c>
      <c r="C1432" s="14">
        <v>250103</v>
      </c>
      <c r="D1432" s="328">
        <v>45777</v>
      </c>
      <c r="E1432" s="16">
        <v>45777</v>
      </c>
      <c r="F1432" s="14" t="s">
        <v>5345</v>
      </c>
      <c r="G1432" s="14"/>
      <c r="H1432" s="14" t="s">
        <v>6084</v>
      </c>
      <c r="I1432" s="15">
        <v>1.76</v>
      </c>
      <c r="J1432" s="14"/>
      <c r="K1432" s="92"/>
    </row>
    <row r="1433" spans="1:11" ht="22.5" x14ac:dyDescent="0.2">
      <c r="A1433" s="14" t="s">
        <v>2996</v>
      </c>
      <c r="B1433" s="14" t="s">
        <v>5355</v>
      </c>
      <c r="C1433" s="14">
        <v>250104</v>
      </c>
      <c r="D1433" s="328">
        <v>45777</v>
      </c>
      <c r="E1433" s="16">
        <v>45777</v>
      </c>
      <c r="F1433" s="14" t="s">
        <v>5345</v>
      </c>
      <c r="G1433" s="14"/>
      <c r="H1433" s="14" t="s">
        <v>6085</v>
      </c>
      <c r="I1433" s="15">
        <v>3.33</v>
      </c>
      <c r="J1433" s="14"/>
      <c r="K1433" s="92"/>
    </row>
    <row r="1434" spans="1:11" ht="22.5" x14ac:dyDescent="0.2">
      <c r="A1434" s="14" t="s">
        <v>2996</v>
      </c>
      <c r="B1434" s="14" t="s">
        <v>5356</v>
      </c>
      <c r="C1434" s="14">
        <v>250105</v>
      </c>
      <c r="D1434" s="328">
        <v>45777</v>
      </c>
      <c r="E1434" s="16">
        <v>45777</v>
      </c>
      <c r="F1434" s="14" t="s">
        <v>5345</v>
      </c>
      <c r="G1434" s="14"/>
      <c r="H1434" s="14" t="s">
        <v>6093</v>
      </c>
      <c r="I1434" s="15">
        <v>0.7</v>
      </c>
      <c r="J1434" s="14"/>
      <c r="K1434" s="92"/>
    </row>
    <row r="1435" spans="1:11" ht="22.5" x14ac:dyDescent="0.2">
      <c r="A1435" s="14" t="s">
        <v>2996</v>
      </c>
      <c r="B1435" s="14" t="s">
        <v>5357</v>
      </c>
      <c r="C1435" s="14">
        <v>250106</v>
      </c>
      <c r="D1435" s="328">
        <v>45777</v>
      </c>
      <c r="E1435" s="16">
        <v>45777</v>
      </c>
      <c r="F1435" s="14" t="s">
        <v>5345</v>
      </c>
      <c r="G1435" s="14"/>
      <c r="H1435" s="14" t="s">
        <v>6109</v>
      </c>
      <c r="I1435" s="15">
        <v>11.92</v>
      </c>
      <c r="J1435" s="14"/>
      <c r="K1435" s="92"/>
    </row>
    <row r="1436" spans="1:11" ht="22.5" x14ac:dyDescent="0.2">
      <c r="A1436" s="14" t="s">
        <v>2996</v>
      </c>
      <c r="B1436" s="14" t="s">
        <v>5358</v>
      </c>
      <c r="C1436" s="14">
        <v>250107</v>
      </c>
      <c r="D1436" s="328">
        <v>45777</v>
      </c>
      <c r="E1436" s="16">
        <v>45777</v>
      </c>
      <c r="F1436" s="14" t="s">
        <v>5345</v>
      </c>
      <c r="G1436" s="14"/>
      <c r="H1436" s="14" t="s">
        <v>6086</v>
      </c>
      <c r="I1436" s="15">
        <v>7.45</v>
      </c>
      <c r="J1436" s="14"/>
      <c r="K1436" s="92"/>
    </row>
    <row r="1437" spans="1:11" ht="22.5" x14ac:dyDescent="0.2">
      <c r="A1437" s="14" t="s">
        <v>2996</v>
      </c>
      <c r="B1437" s="14" t="s">
        <v>5359</v>
      </c>
      <c r="C1437" s="14">
        <v>250108</v>
      </c>
      <c r="D1437" s="328">
        <v>45777</v>
      </c>
      <c r="E1437" s="16">
        <v>45777</v>
      </c>
      <c r="F1437" s="14" t="s">
        <v>5345</v>
      </c>
      <c r="G1437" s="14"/>
      <c r="H1437" s="14" t="s">
        <v>6106</v>
      </c>
      <c r="I1437" s="15">
        <v>1.05</v>
      </c>
      <c r="J1437" s="14"/>
      <c r="K1437" s="92"/>
    </row>
    <row r="1438" spans="1:11" ht="22.5" x14ac:dyDescent="0.2">
      <c r="A1438" s="14" t="s">
        <v>2996</v>
      </c>
      <c r="B1438" s="14" t="s">
        <v>5360</v>
      </c>
      <c r="C1438" s="14">
        <v>250109</v>
      </c>
      <c r="D1438" s="328">
        <v>45777</v>
      </c>
      <c r="E1438" s="16">
        <v>45777</v>
      </c>
      <c r="F1438" s="14" t="s">
        <v>5345</v>
      </c>
      <c r="G1438" s="14"/>
      <c r="H1438" s="14" t="s">
        <v>6087</v>
      </c>
      <c r="I1438" s="15">
        <v>4.49</v>
      </c>
      <c r="J1438" s="14"/>
      <c r="K1438" s="92"/>
    </row>
    <row r="1439" spans="1:11" ht="22.5" x14ac:dyDescent="0.2">
      <c r="A1439" s="14" t="s">
        <v>2996</v>
      </c>
      <c r="B1439" s="14" t="s">
        <v>5361</v>
      </c>
      <c r="C1439" s="14">
        <v>250110</v>
      </c>
      <c r="D1439" s="328">
        <v>45777</v>
      </c>
      <c r="E1439" s="16">
        <v>45777</v>
      </c>
      <c r="F1439" s="14" t="s">
        <v>5345</v>
      </c>
      <c r="G1439" s="14"/>
      <c r="H1439" s="14" t="s">
        <v>6087</v>
      </c>
      <c r="I1439" s="15">
        <v>3.65</v>
      </c>
      <c r="J1439" s="14"/>
      <c r="K1439" s="92"/>
    </row>
    <row r="1440" spans="1:11" ht="22.5" x14ac:dyDescent="0.2">
      <c r="A1440" s="14" t="s">
        <v>2996</v>
      </c>
      <c r="B1440" s="14" t="s">
        <v>5362</v>
      </c>
      <c r="C1440" s="14">
        <v>250111</v>
      </c>
      <c r="D1440" s="328">
        <v>45777</v>
      </c>
      <c r="E1440" s="16">
        <v>45777</v>
      </c>
      <c r="F1440" s="14" t="s">
        <v>5333</v>
      </c>
      <c r="G1440" s="14"/>
      <c r="H1440" s="14" t="s">
        <v>6088</v>
      </c>
      <c r="I1440" s="15">
        <v>28.39</v>
      </c>
      <c r="J1440" s="14"/>
      <c r="K1440" s="92"/>
    </row>
    <row r="1441" spans="1:11" ht="22.5" x14ac:dyDescent="0.2">
      <c r="A1441" s="14" t="s">
        <v>2996</v>
      </c>
      <c r="B1441" s="14" t="s">
        <v>5363</v>
      </c>
      <c r="C1441" s="14">
        <v>250112</v>
      </c>
      <c r="D1441" s="328">
        <v>45777</v>
      </c>
      <c r="E1441" s="16">
        <v>45777</v>
      </c>
      <c r="F1441" s="14" t="s">
        <v>5333</v>
      </c>
      <c r="G1441" s="14"/>
      <c r="H1441" s="14" t="s">
        <v>6090</v>
      </c>
      <c r="I1441" s="15">
        <v>2.82</v>
      </c>
      <c r="J1441" s="14"/>
      <c r="K1441" s="92"/>
    </row>
    <row r="1442" spans="1:11" ht="22.5" x14ac:dyDescent="0.2">
      <c r="A1442" s="14" t="s">
        <v>2996</v>
      </c>
      <c r="B1442" s="14" t="s">
        <v>5364</v>
      </c>
      <c r="C1442" s="14">
        <v>250113</v>
      </c>
      <c r="D1442" s="328">
        <v>45777</v>
      </c>
      <c r="E1442" s="16">
        <v>45777</v>
      </c>
      <c r="F1442" s="14" t="s">
        <v>5333</v>
      </c>
      <c r="G1442" s="14"/>
      <c r="H1442" s="14" t="s">
        <v>6108</v>
      </c>
      <c r="I1442" s="15">
        <v>7.76</v>
      </c>
      <c r="J1442" s="14"/>
      <c r="K1442" s="92"/>
    </row>
    <row r="1443" spans="1:11" ht="22.5" x14ac:dyDescent="0.2">
      <c r="A1443" s="14" t="s">
        <v>2996</v>
      </c>
      <c r="B1443" s="14" t="s">
        <v>5365</v>
      </c>
      <c r="C1443" s="14">
        <v>250114</v>
      </c>
      <c r="D1443" s="328">
        <v>45777</v>
      </c>
      <c r="E1443" s="16">
        <v>45777</v>
      </c>
      <c r="F1443" s="14" t="s">
        <v>5333</v>
      </c>
      <c r="G1443" s="14"/>
      <c r="H1443" s="14" t="s">
        <v>6081</v>
      </c>
      <c r="I1443" s="15">
        <v>2.34</v>
      </c>
      <c r="J1443" s="14"/>
      <c r="K1443" s="92"/>
    </row>
    <row r="1444" spans="1:11" ht="22.5" x14ac:dyDescent="0.2">
      <c r="A1444" s="14" t="s">
        <v>2996</v>
      </c>
      <c r="B1444" s="14" t="s">
        <v>5366</v>
      </c>
      <c r="C1444" s="14">
        <v>250115</v>
      </c>
      <c r="D1444" s="328">
        <v>45777</v>
      </c>
      <c r="E1444" s="16">
        <v>45777</v>
      </c>
      <c r="F1444" s="14" t="s">
        <v>5333</v>
      </c>
      <c r="G1444" s="14"/>
      <c r="H1444" s="14" t="s">
        <v>4700</v>
      </c>
      <c r="I1444" s="15">
        <v>2.98</v>
      </c>
      <c r="J1444" s="14"/>
      <c r="K1444" s="92"/>
    </row>
    <row r="1445" spans="1:11" ht="22.5" x14ac:dyDescent="0.2">
      <c r="A1445" s="14" t="s">
        <v>2996</v>
      </c>
      <c r="B1445" s="14" t="s">
        <v>5367</v>
      </c>
      <c r="C1445" s="14">
        <v>250116</v>
      </c>
      <c r="D1445" s="328">
        <v>45777</v>
      </c>
      <c r="E1445" s="16">
        <v>45777</v>
      </c>
      <c r="F1445" s="14" t="s">
        <v>5333</v>
      </c>
      <c r="G1445" s="14"/>
      <c r="H1445" s="14" t="s">
        <v>6083</v>
      </c>
      <c r="I1445" s="15">
        <v>2.36</v>
      </c>
      <c r="J1445" s="14"/>
      <c r="K1445" s="92"/>
    </row>
    <row r="1446" spans="1:11" ht="22.5" x14ac:dyDescent="0.2">
      <c r="A1446" s="14" t="s">
        <v>2996</v>
      </c>
      <c r="B1446" s="14" t="s">
        <v>5368</v>
      </c>
      <c r="C1446" s="14">
        <v>250117</v>
      </c>
      <c r="D1446" s="328">
        <v>45777</v>
      </c>
      <c r="E1446" s="16">
        <v>45777</v>
      </c>
      <c r="F1446" s="14" t="s">
        <v>5333</v>
      </c>
      <c r="G1446" s="14"/>
      <c r="H1446" s="14" t="s">
        <v>6089</v>
      </c>
      <c r="I1446" s="15">
        <v>14.94</v>
      </c>
      <c r="J1446" s="14"/>
      <c r="K1446" s="92"/>
    </row>
    <row r="1447" spans="1:11" ht="22.5" x14ac:dyDescent="0.2">
      <c r="A1447" s="14" t="s">
        <v>2996</v>
      </c>
      <c r="B1447" s="14" t="s">
        <v>5368</v>
      </c>
      <c r="C1447" s="14">
        <v>250117</v>
      </c>
      <c r="D1447" s="328">
        <v>45777</v>
      </c>
      <c r="E1447" s="16">
        <v>45777</v>
      </c>
      <c r="F1447" s="14" t="s">
        <v>5333</v>
      </c>
      <c r="G1447" s="14"/>
      <c r="H1447" s="14" t="s">
        <v>6095</v>
      </c>
      <c r="I1447" s="15">
        <v>4.4000000000000004</v>
      </c>
      <c r="J1447" s="14"/>
      <c r="K1447" s="92"/>
    </row>
    <row r="1448" spans="1:11" ht="22.5" x14ac:dyDescent="0.2">
      <c r="A1448" s="14" t="s">
        <v>2996</v>
      </c>
      <c r="B1448" s="14" t="s">
        <v>5369</v>
      </c>
      <c r="C1448" s="14">
        <v>250118</v>
      </c>
      <c r="D1448" s="328">
        <v>45777</v>
      </c>
      <c r="E1448" s="16">
        <v>45777</v>
      </c>
      <c r="F1448" s="14" t="s">
        <v>5333</v>
      </c>
      <c r="G1448" s="14"/>
      <c r="H1448" s="14" t="s">
        <v>6094</v>
      </c>
      <c r="I1448" s="15">
        <v>4.2</v>
      </c>
      <c r="J1448" s="14"/>
      <c r="K1448" s="92"/>
    </row>
    <row r="1449" spans="1:11" ht="22.5" x14ac:dyDescent="0.2">
      <c r="A1449" s="14" t="s">
        <v>2996</v>
      </c>
      <c r="B1449" s="14" t="s">
        <v>5369</v>
      </c>
      <c r="C1449" s="14">
        <v>250118</v>
      </c>
      <c r="D1449" s="328">
        <v>45777</v>
      </c>
      <c r="E1449" s="16">
        <v>45777</v>
      </c>
      <c r="F1449" s="14" t="s">
        <v>5333</v>
      </c>
      <c r="G1449" s="14"/>
      <c r="H1449" s="14" t="s">
        <v>4602</v>
      </c>
      <c r="I1449" s="15">
        <v>0.53</v>
      </c>
      <c r="J1449" s="14"/>
      <c r="K1449" s="92"/>
    </row>
    <row r="1450" spans="1:11" ht="22.5" x14ac:dyDescent="0.2">
      <c r="A1450" s="14" t="s">
        <v>2996</v>
      </c>
      <c r="B1450" s="14" t="s">
        <v>5370</v>
      </c>
      <c r="C1450" s="14">
        <v>250119</v>
      </c>
      <c r="D1450" s="328">
        <v>45777</v>
      </c>
      <c r="E1450" s="16">
        <v>45777</v>
      </c>
      <c r="F1450" s="14" t="s">
        <v>5333</v>
      </c>
      <c r="G1450" s="14"/>
      <c r="H1450" s="14" t="s">
        <v>6089</v>
      </c>
      <c r="I1450" s="15">
        <v>3.32</v>
      </c>
      <c r="J1450" s="14"/>
      <c r="K1450" s="92"/>
    </row>
    <row r="1451" spans="1:11" ht="22.5" x14ac:dyDescent="0.2">
      <c r="A1451" s="14" t="s">
        <v>2996</v>
      </c>
      <c r="B1451" s="14" t="s">
        <v>5381</v>
      </c>
      <c r="C1451" s="14">
        <v>250120</v>
      </c>
      <c r="D1451" s="328">
        <v>45777</v>
      </c>
      <c r="E1451" s="16">
        <v>45777</v>
      </c>
      <c r="F1451" s="14" t="s">
        <v>5382</v>
      </c>
      <c r="G1451" s="14"/>
      <c r="H1451" s="14" t="s">
        <v>4602</v>
      </c>
      <c r="I1451" s="15">
        <v>12.22</v>
      </c>
      <c r="J1451" s="14"/>
      <c r="K1451" s="92"/>
    </row>
    <row r="1452" spans="1:11" ht="168.75" x14ac:dyDescent="0.2">
      <c r="A1452" s="14" t="s">
        <v>2996</v>
      </c>
      <c r="B1452" s="14" t="s">
        <v>5138</v>
      </c>
      <c r="C1452" s="14" t="s">
        <v>5138</v>
      </c>
      <c r="D1452" s="328">
        <v>45688</v>
      </c>
      <c r="E1452" s="16">
        <v>45688</v>
      </c>
      <c r="F1452" s="14" t="s">
        <v>395</v>
      </c>
      <c r="G1452" s="14"/>
      <c r="H1452" s="14" t="s">
        <v>6159</v>
      </c>
      <c r="I1452" s="15">
        <v>15476.48</v>
      </c>
      <c r="J1452" s="77"/>
      <c r="K1452" s="92"/>
    </row>
    <row r="1453" spans="1:11" ht="168.75" x14ac:dyDescent="0.2">
      <c r="A1453" s="14" t="s">
        <v>2996</v>
      </c>
      <c r="B1453" s="14" t="s">
        <v>5228</v>
      </c>
      <c r="C1453" s="14" t="s">
        <v>5228</v>
      </c>
      <c r="D1453" s="328">
        <v>45716</v>
      </c>
      <c r="E1453" s="16">
        <v>45716</v>
      </c>
      <c r="F1453" s="14" t="s">
        <v>395</v>
      </c>
      <c r="G1453" s="14"/>
      <c r="H1453" s="14" t="s">
        <v>6159</v>
      </c>
      <c r="I1453" s="15">
        <v>15226.87</v>
      </c>
      <c r="J1453" s="77"/>
      <c r="K1453" s="92"/>
    </row>
    <row r="1454" spans="1:11" ht="168.75" x14ac:dyDescent="0.2">
      <c r="A1454" s="14" t="s">
        <v>2996</v>
      </c>
      <c r="B1454" s="14" t="s">
        <v>5306</v>
      </c>
      <c r="C1454" s="14" t="s">
        <v>5306</v>
      </c>
      <c r="D1454" s="328">
        <v>45747</v>
      </c>
      <c r="E1454" s="16">
        <v>45747</v>
      </c>
      <c r="F1454" s="14" t="s">
        <v>395</v>
      </c>
      <c r="G1454" s="14"/>
      <c r="H1454" s="14" t="s">
        <v>6159</v>
      </c>
      <c r="I1454" s="15">
        <v>15303.08</v>
      </c>
      <c r="J1454" s="77"/>
      <c r="K1454" s="92"/>
    </row>
    <row r="1455" spans="1:11" ht="168.75" x14ac:dyDescent="0.2">
      <c r="A1455" s="14" t="s">
        <v>2996</v>
      </c>
      <c r="B1455" s="14" t="s">
        <v>5341</v>
      </c>
      <c r="C1455" s="14" t="s">
        <v>5341</v>
      </c>
      <c r="D1455" s="328">
        <v>45777</v>
      </c>
      <c r="E1455" s="16">
        <v>45777</v>
      </c>
      <c r="F1455" s="14" t="s">
        <v>395</v>
      </c>
      <c r="G1455" s="14"/>
      <c r="H1455" s="14" t="s">
        <v>6159</v>
      </c>
      <c r="I1455" s="15">
        <v>15453.77</v>
      </c>
      <c r="J1455" s="77"/>
      <c r="K1455" s="92"/>
    </row>
    <row r="1456" spans="1:11" ht="168.75" x14ac:dyDescent="0.2">
      <c r="A1456" s="14" t="s">
        <v>2996</v>
      </c>
      <c r="B1456" s="14" t="s">
        <v>5380</v>
      </c>
      <c r="C1456" s="14" t="s">
        <v>5380</v>
      </c>
      <c r="D1456" s="328">
        <v>45808</v>
      </c>
      <c r="E1456" s="16">
        <v>45808</v>
      </c>
      <c r="F1456" s="14" t="s">
        <v>395</v>
      </c>
      <c r="G1456" s="14"/>
      <c r="H1456" s="14" t="s">
        <v>6159</v>
      </c>
      <c r="I1456" s="15">
        <v>15724.4</v>
      </c>
      <c r="J1456" s="77"/>
      <c r="K1456" s="92"/>
    </row>
    <row r="1457" spans="1:11" ht="168.75" x14ac:dyDescent="0.2">
      <c r="A1457" s="14" t="s">
        <v>2996</v>
      </c>
      <c r="B1457" s="14" t="s">
        <v>5392</v>
      </c>
      <c r="C1457" s="14" t="s">
        <v>5392</v>
      </c>
      <c r="D1457" s="328">
        <v>45838</v>
      </c>
      <c r="E1457" s="16">
        <v>45838</v>
      </c>
      <c r="F1457" s="14" t="s">
        <v>395</v>
      </c>
      <c r="G1457" s="14"/>
      <c r="H1457" s="14" t="s">
        <v>6159</v>
      </c>
      <c r="I1457" s="15">
        <v>4697.88</v>
      </c>
      <c r="J1457" s="77"/>
      <c r="K1457" s="92"/>
    </row>
    <row r="1458" spans="1:11" ht="22.5" x14ac:dyDescent="0.2">
      <c r="A1458" s="14" t="s">
        <v>2996</v>
      </c>
      <c r="B1458" s="14" t="s">
        <v>5116</v>
      </c>
      <c r="C1458" s="14">
        <v>286865483</v>
      </c>
      <c r="D1458" s="328">
        <v>45666</v>
      </c>
      <c r="E1458" s="16">
        <v>45666</v>
      </c>
      <c r="F1458" s="14" t="s">
        <v>5117</v>
      </c>
      <c r="G1458" s="14"/>
      <c r="H1458" s="14" t="s">
        <v>6111</v>
      </c>
      <c r="I1458" s="15">
        <v>8.5399999999999991</v>
      </c>
      <c r="J1458" s="14"/>
      <c r="K1458" s="92"/>
    </row>
    <row r="1459" spans="1:11" ht="22.5" x14ac:dyDescent="0.2">
      <c r="A1459" s="14" t="s">
        <v>2996</v>
      </c>
      <c r="B1459" s="14" t="s">
        <v>5118</v>
      </c>
      <c r="C1459" s="14">
        <v>12025</v>
      </c>
      <c r="D1459" s="328">
        <v>45673</v>
      </c>
      <c r="E1459" s="16">
        <v>45673</v>
      </c>
      <c r="F1459" s="14" t="s">
        <v>5119</v>
      </c>
      <c r="G1459" s="14">
        <v>37786687</v>
      </c>
      <c r="H1459" s="14" t="s">
        <v>6112</v>
      </c>
      <c r="I1459" s="15">
        <v>150.99</v>
      </c>
      <c r="J1459" s="14"/>
      <c r="K1459" s="92"/>
    </row>
    <row r="1460" spans="1:11" ht="22.5" x14ac:dyDescent="0.2">
      <c r="A1460" s="14" t="s">
        <v>2996</v>
      </c>
      <c r="B1460" s="14" t="s">
        <v>5120</v>
      </c>
      <c r="C1460" s="14">
        <v>20250003</v>
      </c>
      <c r="D1460" s="328">
        <v>45680</v>
      </c>
      <c r="E1460" s="16">
        <v>45680</v>
      </c>
      <c r="F1460" s="14" t="s">
        <v>5121</v>
      </c>
      <c r="G1460" s="14">
        <v>36126624</v>
      </c>
      <c r="H1460" s="14" t="s">
        <v>6113</v>
      </c>
      <c r="I1460" s="15">
        <v>8.51</v>
      </c>
      <c r="J1460" s="14"/>
      <c r="K1460" s="92"/>
    </row>
    <row r="1461" spans="1:11" ht="22.5" x14ac:dyDescent="0.2">
      <c r="A1461" s="14" t="s">
        <v>2996</v>
      </c>
      <c r="B1461" s="14" t="s">
        <v>5122</v>
      </c>
      <c r="C1461" s="14">
        <v>20250023</v>
      </c>
      <c r="D1461" s="328">
        <v>45680</v>
      </c>
      <c r="E1461" s="16">
        <v>45680</v>
      </c>
      <c r="F1461" s="14" t="s">
        <v>5123</v>
      </c>
      <c r="G1461" s="14">
        <v>36126624</v>
      </c>
      <c r="H1461" s="14" t="s">
        <v>6113</v>
      </c>
      <c r="I1461" s="15">
        <v>53.58</v>
      </c>
      <c r="J1461" s="14"/>
      <c r="K1461" s="92"/>
    </row>
    <row r="1462" spans="1:11" ht="22.5" x14ac:dyDescent="0.2">
      <c r="A1462" s="14" t="s">
        <v>2996</v>
      </c>
      <c r="B1462" s="14" t="s">
        <v>5124</v>
      </c>
      <c r="C1462" s="14">
        <v>20250024</v>
      </c>
      <c r="D1462" s="328">
        <v>45680</v>
      </c>
      <c r="E1462" s="16">
        <v>45680</v>
      </c>
      <c r="F1462" s="14" t="s">
        <v>5125</v>
      </c>
      <c r="G1462" s="14">
        <v>36126624</v>
      </c>
      <c r="H1462" s="14" t="s">
        <v>6113</v>
      </c>
      <c r="I1462" s="15">
        <v>60.41</v>
      </c>
      <c r="J1462" s="14"/>
      <c r="K1462" s="92"/>
    </row>
    <row r="1463" spans="1:11" ht="22.5" x14ac:dyDescent="0.2">
      <c r="A1463" s="14" t="s">
        <v>2996</v>
      </c>
      <c r="B1463" s="14" t="s">
        <v>5126</v>
      </c>
      <c r="C1463" s="14">
        <v>20250025</v>
      </c>
      <c r="D1463" s="328">
        <v>45680</v>
      </c>
      <c r="E1463" s="16">
        <v>45680</v>
      </c>
      <c r="F1463" s="14" t="s">
        <v>5127</v>
      </c>
      <c r="G1463" s="14">
        <v>36126624</v>
      </c>
      <c r="H1463" s="14" t="s">
        <v>6113</v>
      </c>
      <c r="I1463" s="15">
        <v>20.05</v>
      </c>
      <c r="J1463" s="14"/>
      <c r="K1463" s="92"/>
    </row>
    <row r="1464" spans="1:11" ht="22.5" x14ac:dyDescent="0.2">
      <c r="A1464" s="14" t="s">
        <v>2996</v>
      </c>
      <c r="B1464" s="14" t="s">
        <v>5128</v>
      </c>
      <c r="C1464" s="14">
        <v>100</v>
      </c>
      <c r="D1464" s="328">
        <v>45687</v>
      </c>
      <c r="E1464" s="16">
        <v>45687</v>
      </c>
      <c r="F1464" s="14" t="s">
        <v>5129</v>
      </c>
      <c r="G1464" s="14">
        <v>1600</v>
      </c>
      <c r="H1464" s="14" t="s">
        <v>6114</v>
      </c>
      <c r="I1464" s="15">
        <v>59.53</v>
      </c>
      <c r="J1464" s="14"/>
      <c r="K1464" s="92"/>
    </row>
    <row r="1465" spans="1:11" ht="22.5" x14ac:dyDescent="0.2">
      <c r="A1465" s="14" t="s">
        <v>2996</v>
      </c>
      <c r="B1465" s="14" t="s">
        <v>5143</v>
      </c>
      <c r="C1465" s="14" t="s">
        <v>6115</v>
      </c>
      <c r="D1465" s="328">
        <v>45691</v>
      </c>
      <c r="E1465" s="16">
        <v>45691</v>
      </c>
      <c r="F1465" s="14" t="s">
        <v>5144</v>
      </c>
      <c r="G1465" s="14"/>
      <c r="H1465" s="14" t="s">
        <v>6111</v>
      </c>
      <c r="I1465" s="15">
        <v>8.76</v>
      </c>
      <c r="J1465" s="14"/>
      <c r="K1465" s="92"/>
    </row>
    <row r="1466" spans="1:11" ht="22.5" x14ac:dyDescent="0.2">
      <c r="A1466" s="14" t="s">
        <v>2996</v>
      </c>
      <c r="B1466" s="14" t="s">
        <v>5145</v>
      </c>
      <c r="C1466" s="14" t="s">
        <v>6116</v>
      </c>
      <c r="D1466" s="328">
        <v>45694</v>
      </c>
      <c r="E1466" s="16">
        <v>45694</v>
      </c>
      <c r="F1466" s="14" t="s">
        <v>5146</v>
      </c>
      <c r="G1466" s="14">
        <v>47695595</v>
      </c>
      <c r="H1466" s="14" t="s">
        <v>6117</v>
      </c>
      <c r="I1466" s="15">
        <v>787.2</v>
      </c>
      <c r="J1466" s="14"/>
      <c r="K1466" s="92"/>
    </row>
    <row r="1467" spans="1:11" ht="22.5" x14ac:dyDescent="0.2">
      <c r="A1467" s="14" t="s">
        <v>2996</v>
      </c>
      <c r="B1467" s="14" t="s">
        <v>5147</v>
      </c>
      <c r="C1467" s="14">
        <v>2025012</v>
      </c>
      <c r="D1467" s="328">
        <v>45694</v>
      </c>
      <c r="E1467" s="16">
        <v>45694</v>
      </c>
      <c r="F1467" s="14" t="s">
        <v>5146</v>
      </c>
      <c r="G1467" s="14">
        <v>47695595</v>
      </c>
      <c r="H1467" s="14" t="s">
        <v>6117</v>
      </c>
      <c r="I1467" s="15">
        <v>639.6</v>
      </c>
      <c r="J1467" s="14"/>
      <c r="K1467" s="92"/>
    </row>
    <row r="1468" spans="1:11" ht="22.5" x14ac:dyDescent="0.2">
      <c r="A1468" s="14" t="s">
        <v>2996</v>
      </c>
      <c r="B1468" s="14" t="s">
        <v>5148</v>
      </c>
      <c r="C1468" s="14" t="s">
        <v>4385</v>
      </c>
      <c r="D1468" s="328">
        <v>45694</v>
      </c>
      <c r="E1468" s="16">
        <v>45694</v>
      </c>
      <c r="F1468" s="14" t="s">
        <v>5149</v>
      </c>
      <c r="G1468" s="14">
        <v>36259349</v>
      </c>
      <c r="H1468" s="14" t="s">
        <v>6118</v>
      </c>
      <c r="I1468" s="15">
        <v>116.11</v>
      </c>
      <c r="J1468" s="14"/>
      <c r="K1468" s="92"/>
    </row>
    <row r="1469" spans="1:11" ht="22.5" x14ac:dyDescent="0.2">
      <c r="A1469" s="14" t="s">
        <v>2996</v>
      </c>
      <c r="B1469" s="14" t="s">
        <v>5150</v>
      </c>
      <c r="C1469" s="14" t="s">
        <v>6119</v>
      </c>
      <c r="D1469" s="328">
        <v>45694</v>
      </c>
      <c r="E1469" s="16">
        <v>45694</v>
      </c>
      <c r="F1469" s="14" t="s">
        <v>5151</v>
      </c>
      <c r="G1469" s="14">
        <v>397482</v>
      </c>
      <c r="H1469" s="14" t="s">
        <v>6120</v>
      </c>
      <c r="I1469" s="15">
        <v>41.64</v>
      </c>
      <c r="J1469" s="14"/>
      <c r="K1469" s="92"/>
    </row>
    <row r="1470" spans="1:11" ht="22.5" x14ac:dyDescent="0.2">
      <c r="A1470" s="14" t="s">
        <v>2996</v>
      </c>
      <c r="B1470" s="14" t="s">
        <v>5152</v>
      </c>
      <c r="C1470" s="14" t="s">
        <v>6121</v>
      </c>
      <c r="D1470" s="328">
        <v>45694</v>
      </c>
      <c r="E1470" s="16">
        <v>45694</v>
      </c>
      <c r="F1470" s="14" t="s">
        <v>5153</v>
      </c>
      <c r="G1470" s="14">
        <v>52802086</v>
      </c>
      <c r="H1470" s="14" t="s">
        <v>6122</v>
      </c>
      <c r="I1470" s="15">
        <v>36</v>
      </c>
      <c r="J1470" s="14"/>
      <c r="K1470" s="92"/>
    </row>
    <row r="1471" spans="1:11" ht="22.5" x14ac:dyDescent="0.2">
      <c r="A1471" s="14" t="s">
        <v>2996</v>
      </c>
      <c r="B1471" s="14" t="s">
        <v>5158</v>
      </c>
      <c r="C1471" s="14" t="s">
        <v>6123</v>
      </c>
      <c r="D1471" s="328">
        <v>45694</v>
      </c>
      <c r="E1471" s="16">
        <v>45694</v>
      </c>
      <c r="F1471" s="14" t="s">
        <v>5159</v>
      </c>
      <c r="G1471" s="14">
        <v>37786687</v>
      </c>
      <c r="H1471" s="14" t="s">
        <v>6112</v>
      </c>
      <c r="I1471" s="15">
        <v>150.99</v>
      </c>
      <c r="J1471" s="14"/>
      <c r="K1471" s="92"/>
    </row>
    <row r="1472" spans="1:11" ht="22.5" x14ac:dyDescent="0.2">
      <c r="A1472" s="14" t="s">
        <v>2996</v>
      </c>
      <c r="B1472" s="14" t="s">
        <v>5160</v>
      </c>
      <c r="C1472" s="14" t="s">
        <v>6124</v>
      </c>
      <c r="D1472" s="328">
        <v>45701</v>
      </c>
      <c r="E1472" s="16">
        <v>45701</v>
      </c>
      <c r="F1472" s="14" t="s">
        <v>5161</v>
      </c>
      <c r="G1472" s="14">
        <v>36320439</v>
      </c>
      <c r="H1472" s="14" t="s">
        <v>6125</v>
      </c>
      <c r="I1472" s="15">
        <v>1.87</v>
      </c>
      <c r="J1472" s="14"/>
      <c r="K1472" s="92"/>
    </row>
    <row r="1473" spans="1:11" ht="22.5" x14ac:dyDescent="0.2">
      <c r="A1473" s="14" t="s">
        <v>2996</v>
      </c>
      <c r="B1473" s="14" t="s">
        <v>5162</v>
      </c>
      <c r="C1473" s="14" t="s">
        <v>6126</v>
      </c>
      <c r="D1473" s="328">
        <v>45701</v>
      </c>
      <c r="E1473" s="16">
        <v>45701</v>
      </c>
      <c r="F1473" s="14" t="s">
        <v>5163</v>
      </c>
      <c r="G1473" s="14">
        <v>321796</v>
      </c>
      <c r="H1473" s="14" t="s">
        <v>171</v>
      </c>
      <c r="I1473" s="15">
        <v>3.81</v>
      </c>
      <c r="J1473" s="14"/>
      <c r="K1473" s="92"/>
    </row>
    <row r="1474" spans="1:11" ht="22.5" x14ac:dyDescent="0.2">
      <c r="A1474" s="14" t="s">
        <v>2996</v>
      </c>
      <c r="B1474" s="14" t="s">
        <v>5164</v>
      </c>
      <c r="C1474" s="14" t="s">
        <v>6127</v>
      </c>
      <c r="D1474" s="328">
        <v>45701</v>
      </c>
      <c r="E1474" s="16">
        <v>45701</v>
      </c>
      <c r="F1474" s="14" t="s">
        <v>5121</v>
      </c>
      <c r="G1474" s="14">
        <v>36126624</v>
      </c>
      <c r="H1474" s="14" t="s">
        <v>6113</v>
      </c>
      <c r="I1474" s="15">
        <v>3.89</v>
      </c>
      <c r="J1474" s="14"/>
      <c r="K1474" s="92"/>
    </row>
    <row r="1475" spans="1:11" ht="22.5" x14ac:dyDescent="0.2">
      <c r="A1475" s="14" t="s">
        <v>2996</v>
      </c>
      <c r="B1475" s="14" t="s">
        <v>5165</v>
      </c>
      <c r="C1475" s="14" t="s">
        <v>6128</v>
      </c>
      <c r="D1475" s="328">
        <v>45701</v>
      </c>
      <c r="E1475" s="16">
        <v>45701</v>
      </c>
      <c r="F1475" s="14" t="s">
        <v>5166</v>
      </c>
      <c r="G1475" s="14">
        <v>36320439</v>
      </c>
      <c r="H1475" s="14" t="s">
        <v>6125</v>
      </c>
      <c r="I1475" s="15">
        <v>3.62</v>
      </c>
      <c r="J1475" s="14"/>
      <c r="K1475" s="92"/>
    </row>
    <row r="1476" spans="1:11" ht="22.5" x14ac:dyDescent="0.2">
      <c r="A1476" s="14" t="s">
        <v>2996</v>
      </c>
      <c r="B1476" s="14" t="s">
        <v>5167</v>
      </c>
      <c r="C1476" s="14" t="s">
        <v>6129</v>
      </c>
      <c r="D1476" s="328">
        <v>45701</v>
      </c>
      <c r="E1476" s="16">
        <v>45701</v>
      </c>
      <c r="F1476" s="14" t="s">
        <v>5168</v>
      </c>
      <c r="G1476" s="14">
        <v>36320439</v>
      </c>
      <c r="H1476" s="14" t="s">
        <v>6125</v>
      </c>
      <c r="I1476" s="15">
        <v>6.52</v>
      </c>
      <c r="J1476" s="14"/>
      <c r="K1476" s="92"/>
    </row>
    <row r="1477" spans="1:11" ht="22.5" x14ac:dyDescent="0.2">
      <c r="A1477" s="14" t="s">
        <v>2996</v>
      </c>
      <c r="B1477" s="14" t="s">
        <v>5169</v>
      </c>
      <c r="C1477" s="14" t="s">
        <v>6130</v>
      </c>
      <c r="D1477" s="328">
        <v>45701</v>
      </c>
      <c r="E1477" s="16">
        <v>45701</v>
      </c>
      <c r="F1477" s="14" t="s">
        <v>5170</v>
      </c>
      <c r="G1477" s="14">
        <v>36320439</v>
      </c>
      <c r="H1477" s="14" t="s">
        <v>6125</v>
      </c>
      <c r="I1477" s="15">
        <v>4.21</v>
      </c>
      <c r="J1477" s="14"/>
      <c r="K1477" s="92"/>
    </row>
    <row r="1478" spans="1:11" ht="22.5" x14ac:dyDescent="0.2">
      <c r="A1478" s="14" t="s">
        <v>2996</v>
      </c>
      <c r="B1478" s="14" t="s">
        <v>5171</v>
      </c>
      <c r="C1478" s="14" t="s">
        <v>6131</v>
      </c>
      <c r="D1478" s="328">
        <v>45706</v>
      </c>
      <c r="E1478" s="16">
        <v>45706</v>
      </c>
      <c r="F1478" s="14" t="s">
        <v>5172</v>
      </c>
      <c r="G1478" s="14">
        <v>47689650</v>
      </c>
      <c r="H1478" s="14" t="s">
        <v>6132</v>
      </c>
      <c r="I1478" s="15">
        <v>3.43</v>
      </c>
      <c r="J1478" s="14"/>
      <c r="K1478" s="92"/>
    </row>
    <row r="1479" spans="1:11" ht="22.5" x14ac:dyDescent="0.2">
      <c r="A1479" s="14" t="s">
        <v>2996</v>
      </c>
      <c r="B1479" s="14" t="s">
        <v>5173</v>
      </c>
      <c r="C1479" s="14" t="s">
        <v>6133</v>
      </c>
      <c r="D1479" s="328">
        <v>45708</v>
      </c>
      <c r="E1479" s="16">
        <v>45708</v>
      </c>
      <c r="F1479" s="14" t="s">
        <v>5174</v>
      </c>
      <c r="G1479" s="14">
        <v>35729040</v>
      </c>
      <c r="H1479" s="14" t="s">
        <v>6134</v>
      </c>
      <c r="I1479" s="15">
        <v>35.06</v>
      </c>
      <c r="J1479" s="14"/>
      <c r="K1479" s="92"/>
    </row>
    <row r="1480" spans="1:11" ht="22.5" x14ac:dyDescent="0.2">
      <c r="A1480" s="14" t="s">
        <v>2996</v>
      </c>
      <c r="B1480" s="14" t="s">
        <v>5175</v>
      </c>
      <c r="C1480" s="14" t="s">
        <v>6135</v>
      </c>
      <c r="D1480" s="328">
        <v>45708</v>
      </c>
      <c r="E1480" s="16">
        <v>45708</v>
      </c>
      <c r="F1480" s="14" t="s">
        <v>5176</v>
      </c>
      <c r="G1480" s="14">
        <v>36320439</v>
      </c>
      <c r="H1480" s="14" t="s">
        <v>6125</v>
      </c>
      <c r="I1480" s="15">
        <v>6.96</v>
      </c>
      <c r="J1480" s="14"/>
      <c r="K1480" s="92"/>
    </row>
    <row r="1481" spans="1:11" ht="22.5" x14ac:dyDescent="0.2">
      <c r="A1481" s="14" t="s">
        <v>2996</v>
      </c>
      <c r="B1481" s="14" t="s">
        <v>5177</v>
      </c>
      <c r="C1481" s="14">
        <v>100</v>
      </c>
      <c r="D1481" s="328">
        <v>45708</v>
      </c>
      <c r="E1481" s="16">
        <v>45708</v>
      </c>
      <c r="F1481" s="14" t="s">
        <v>5178</v>
      </c>
      <c r="G1481" s="14">
        <v>1600</v>
      </c>
      <c r="H1481" s="14" t="s">
        <v>6114</v>
      </c>
      <c r="I1481" s="15">
        <v>61.02</v>
      </c>
      <c r="J1481" s="14"/>
      <c r="K1481" s="92"/>
    </row>
    <row r="1482" spans="1:11" ht="22.5" x14ac:dyDescent="0.2">
      <c r="A1482" s="14" t="s">
        <v>2996</v>
      </c>
      <c r="B1482" s="14" t="s">
        <v>5141</v>
      </c>
      <c r="C1482" s="14" t="s">
        <v>6136</v>
      </c>
      <c r="D1482" s="328">
        <v>45684</v>
      </c>
      <c r="E1482" s="16">
        <v>45684</v>
      </c>
      <c r="F1482" s="14" t="s">
        <v>5142</v>
      </c>
      <c r="G1482" s="14">
        <v>35793783</v>
      </c>
      <c r="H1482" s="14" t="s">
        <v>6137</v>
      </c>
      <c r="I1482" s="15">
        <v>9.52</v>
      </c>
      <c r="J1482" s="14"/>
      <c r="K1482" s="92"/>
    </row>
    <row r="1483" spans="1:11" ht="22.5" x14ac:dyDescent="0.2">
      <c r="A1483" s="14" t="s">
        <v>2996</v>
      </c>
      <c r="B1483" s="14" t="s">
        <v>5181</v>
      </c>
      <c r="C1483" s="14" t="s">
        <v>3270</v>
      </c>
      <c r="D1483" s="328">
        <v>45715</v>
      </c>
      <c r="E1483" s="16">
        <v>45715</v>
      </c>
      <c r="F1483" s="14" t="s">
        <v>5182</v>
      </c>
      <c r="G1483" s="14">
        <v>50914235</v>
      </c>
      <c r="H1483" s="14" t="s">
        <v>6138</v>
      </c>
      <c r="I1483" s="15">
        <v>114.16</v>
      </c>
      <c r="J1483" s="14"/>
      <c r="K1483" s="92"/>
    </row>
    <row r="1484" spans="1:11" ht="22.5" x14ac:dyDescent="0.2">
      <c r="A1484" s="14" t="s">
        <v>2996</v>
      </c>
      <c r="B1484" s="14" t="s">
        <v>5183</v>
      </c>
      <c r="C1484" s="14" t="s">
        <v>6139</v>
      </c>
      <c r="D1484" s="328">
        <v>45715</v>
      </c>
      <c r="E1484" s="16">
        <v>45715</v>
      </c>
      <c r="F1484" s="14" t="s">
        <v>5184</v>
      </c>
      <c r="G1484" s="14">
        <v>397482</v>
      </c>
      <c r="H1484" s="14" t="s">
        <v>6120</v>
      </c>
      <c r="I1484" s="15">
        <v>41.64</v>
      </c>
      <c r="J1484" s="14"/>
      <c r="K1484" s="92"/>
    </row>
    <row r="1485" spans="1:11" ht="22.5" x14ac:dyDescent="0.2">
      <c r="A1485" s="14" t="s">
        <v>2996</v>
      </c>
      <c r="B1485" s="14" t="s">
        <v>5185</v>
      </c>
      <c r="C1485" s="14" t="s">
        <v>6140</v>
      </c>
      <c r="D1485" s="328">
        <v>45715</v>
      </c>
      <c r="E1485" s="16">
        <v>45715</v>
      </c>
      <c r="F1485" s="14" t="s">
        <v>5186</v>
      </c>
      <c r="G1485" s="14">
        <v>36268518</v>
      </c>
      <c r="H1485" s="14" t="s">
        <v>6141</v>
      </c>
      <c r="I1485" s="15">
        <v>30.51</v>
      </c>
      <c r="J1485" s="14"/>
      <c r="K1485" s="92"/>
    </row>
    <row r="1486" spans="1:11" ht="22.5" x14ac:dyDescent="0.2">
      <c r="A1486" s="14" t="s">
        <v>2996</v>
      </c>
      <c r="B1486" s="14" t="s">
        <v>5187</v>
      </c>
      <c r="C1486" s="14" t="s">
        <v>6142</v>
      </c>
      <c r="D1486" s="328">
        <v>45701</v>
      </c>
      <c r="E1486" s="16">
        <v>45701</v>
      </c>
      <c r="F1486" s="14" t="s">
        <v>5188</v>
      </c>
      <c r="G1486" s="14">
        <v>44731159</v>
      </c>
      <c r="H1486" s="14" t="s">
        <v>6143</v>
      </c>
      <c r="I1486" s="15">
        <v>16.25</v>
      </c>
      <c r="J1486" s="14"/>
      <c r="K1486" s="92"/>
    </row>
    <row r="1487" spans="1:11" ht="22.5" x14ac:dyDescent="0.2">
      <c r="A1487" s="14" t="s">
        <v>2996</v>
      </c>
      <c r="B1487" s="14" t="s">
        <v>5189</v>
      </c>
      <c r="C1487" s="14" t="s">
        <v>6144</v>
      </c>
      <c r="D1487" s="328">
        <v>45701</v>
      </c>
      <c r="E1487" s="16">
        <v>45701</v>
      </c>
      <c r="F1487" s="14" t="s">
        <v>5190</v>
      </c>
      <c r="G1487" s="14">
        <v>35712783</v>
      </c>
      <c r="H1487" s="14" t="s">
        <v>5093</v>
      </c>
      <c r="I1487" s="15">
        <v>21.02</v>
      </c>
      <c r="J1487" s="14"/>
      <c r="K1487" s="92"/>
    </row>
    <row r="1488" spans="1:11" ht="22.5" x14ac:dyDescent="0.2">
      <c r="A1488" s="14" t="s">
        <v>2996</v>
      </c>
      <c r="B1488" s="14" t="s">
        <v>5191</v>
      </c>
      <c r="C1488" s="14" t="s">
        <v>6145</v>
      </c>
      <c r="D1488" s="328">
        <v>45715</v>
      </c>
      <c r="E1488" s="16">
        <v>45715</v>
      </c>
      <c r="F1488" s="14" t="s">
        <v>5172</v>
      </c>
      <c r="G1488" s="14">
        <v>47689650</v>
      </c>
      <c r="H1488" s="14" t="s">
        <v>6132</v>
      </c>
      <c r="I1488" s="15">
        <v>15.85</v>
      </c>
      <c r="J1488" s="14"/>
      <c r="K1488" s="92"/>
    </row>
    <row r="1489" spans="1:11" ht="22.5" x14ac:dyDescent="0.2">
      <c r="A1489" s="14" t="s">
        <v>2996</v>
      </c>
      <c r="B1489" s="14" t="s">
        <v>5192</v>
      </c>
      <c r="C1489" s="14">
        <v>2502366</v>
      </c>
      <c r="D1489" s="328">
        <v>45715</v>
      </c>
      <c r="E1489" s="16">
        <v>45715</v>
      </c>
      <c r="F1489" s="14" t="s">
        <v>5193</v>
      </c>
      <c r="G1489" s="14">
        <v>47689650</v>
      </c>
      <c r="H1489" s="14" t="s">
        <v>6132</v>
      </c>
      <c r="I1489" s="15">
        <v>7.03</v>
      </c>
      <c r="J1489" s="14"/>
      <c r="K1489" s="92"/>
    </row>
    <row r="1490" spans="1:11" ht="22.5" x14ac:dyDescent="0.2">
      <c r="A1490" s="14" t="s">
        <v>2996</v>
      </c>
      <c r="B1490" s="14" t="s">
        <v>5229</v>
      </c>
      <c r="C1490" s="14">
        <v>202511</v>
      </c>
      <c r="D1490" s="328">
        <v>45722</v>
      </c>
      <c r="E1490" s="16">
        <v>45722</v>
      </c>
      <c r="F1490" s="14" t="s">
        <v>5230</v>
      </c>
      <c r="G1490" s="14">
        <v>52802086</v>
      </c>
      <c r="H1490" s="14" t="s">
        <v>6122</v>
      </c>
      <c r="I1490" s="15">
        <v>36</v>
      </c>
      <c r="J1490" s="14"/>
      <c r="K1490" s="92"/>
    </row>
    <row r="1491" spans="1:11" ht="22.5" x14ac:dyDescent="0.2">
      <c r="A1491" s="14" t="s">
        <v>2996</v>
      </c>
      <c r="B1491" s="14" t="s">
        <v>5231</v>
      </c>
      <c r="C1491" s="14">
        <v>294960762</v>
      </c>
      <c r="D1491" s="328">
        <v>45719</v>
      </c>
      <c r="E1491" s="16">
        <v>45719</v>
      </c>
      <c r="F1491" s="14" t="s">
        <v>5232</v>
      </c>
      <c r="G1491" s="14"/>
      <c r="H1491" s="14" t="s">
        <v>6111</v>
      </c>
      <c r="I1491" s="15">
        <v>8.76</v>
      </c>
      <c r="J1491" s="14"/>
      <c r="K1491" s="92"/>
    </row>
    <row r="1492" spans="1:11" ht="22.5" x14ac:dyDescent="0.2">
      <c r="A1492" s="14" t="s">
        <v>2996</v>
      </c>
      <c r="B1492" s="14" t="s">
        <v>5156</v>
      </c>
      <c r="C1492" s="14">
        <v>202502</v>
      </c>
      <c r="D1492" s="328">
        <v>45722</v>
      </c>
      <c r="E1492" s="16">
        <v>45722</v>
      </c>
      <c r="F1492" s="14" t="s">
        <v>5157</v>
      </c>
      <c r="G1492" s="14">
        <v>36259349</v>
      </c>
      <c r="H1492" s="14" t="s">
        <v>6118</v>
      </c>
      <c r="I1492" s="15">
        <v>116.11</v>
      </c>
      <c r="J1492" s="14"/>
      <c r="K1492" s="92"/>
    </row>
    <row r="1493" spans="1:11" ht="22.5" x14ac:dyDescent="0.2">
      <c r="A1493" s="14" t="s">
        <v>2996</v>
      </c>
      <c r="B1493" s="14" t="s">
        <v>5233</v>
      </c>
      <c r="C1493" s="14" t="s">
        <v>6146</v>
      </c>
      <c r="D1493" s="328">
        <v>45722</v>
      </c>
      <c r="E1493" s="16">
        <v>45722</v>
      </c>
      <c r="F1493" s="14" t="s">
        <v>5234</v>
      </c>
      <c r="G1493" s="14">
        <v>36743852</v>
      </c>
      <c r="H1493" s="14" t="s">
        <v>6147</v>
      </c>
      <c r="I1493" s="15">
        <v>15.77</v>
      </c>
      <c r="J1493" s="14"/>
      <c r="K1493" s="92"/>
    </row>
    <row r="1494" spans="1:11" ht="22.5" x14ac:dyDescent="0.2">
      <c r="A1494" s="14" t="s">
        <v>2996</v>
      </c>
      <c r="B1494" s="14" t="s">
        <v>5235</v>
      </c>
      <c r="C1494" s="14" t="s">
        <v>6148</v>
      </c>
      <c r="D1494" s="328">
        <v>45722</v>
      </c>
      <c r="E1494" s="16">
        <v>45722</v>
      </c>
      <c r="F1494" s="14" t="s">
        <v>5236</v>
      </c>
      <c r="G1494" s="14">
        <v>46903569</v>
      </c>
      <c r="H1494" s="14" t="s">
        <v>6149</v>
      </c>
      <c r="I1494" s="15">
        <v>270.08999999999997</v>
      </c>
      <c r="J1494" s="14"/>
      <c r="K1494" s="92"/>
    </row>
    <row r="1495" spans="1:11" ht="22.5" x14ac:dyDescent="0.2">
      <c r="A1495" s="14" t="s">
        <v>2996</v>
      </c>
      <c r="B1495" s="14" t="s">
        <v>5237</v>
      </c>
      <c r="C1495" s="14" t="s">
        <v>6150</v>
      </c>
      <c r="D1495" s="328">
        <v>45722</v>
      </c>
      <c r="E1495" s="16">
        <v>45722</v>
      </c>
      <c r="F1495" s="14" t="s">
        <v>5238</v>
      </c>
      <c r="G1495" s="14">
        <v>321796</v>
      </c>
      <c r="H1495" s="14" t="s">
        <v>171</v>
      </c>
      <c r="I1495" s="15">
        <v>14.07</v>
      </c>
      <c r="J1495" s="14"/>
      <c r="K1495" s="92"/>
    </row>
    <row r="1496" spans="1:11" ht="22.5" x14ac:dyDescent="0.2">
      <c r="A1496" s="14" t="s">
        <v>2996</v>
      </c>
      <c r="B1496" s="14" t="s">
        <v>5239</v>
      </c>
      <c r="C1496" s="14" t="s">
        <v>6151</v>
      </c>
      <c r="D1496" s="328">
        <v>45722</v>
      </c>
      <c r="E1496" s="16">
        <v>45722</v>
      </c>
      <c r="F1496" s="14" t="s">
        <v>5240</v>
      </c>
      <c r="G1496" s="14">
        <v>397482</v>
      </c>
      <c r="H1496" s="14" t="s">
        <v>6120</v>
      </c>
      <c r="I1496" s="15">
        <v>58.4</v>
      </c>
      <c r="J1496" s="14"/>
      <c r="K1496" s="92"/>
    </row>
    <row r="1497" spans="1:11" ht="22.5" x14ac:dyDescent="0.2">
      <c r="A1497" s="14" t="s">
        <v>2996</v>
      </c>
      <c r="B1497" s="14" t="s">
        <v>5241</v>
      </c>
      <c r="C1497" s="14" t="s">
        <v>6152</v>
      </c>
      <c r="D1497" s="328">
        <v>45723</v>
      </c>
      <c r="E1497" s="16">
        <v>45723</v>
      </c>
      <c r="F1497" s="14" t="s">
        <v>5242</v>
      </c>
      <c r="G1497" s="14">
        <v>36320439</v>
      </c>
      <c r="H1497" s="14" t="s">
        <v>6125</v>
      </c>
      <c r="I1497" s="15">
        <v>2.23</v>
      </c>
      <c r="J1497" s="14"/>
      <c r="K1497" s="92"/>
    </row>
    <row r="1498" spans="1:11" ht="22.5" x14ac:dyDescent="0.2">
      <c r="A1498" s="14" t="s">
        <v>2996</v>
      </c>
      <c r="B1498" s="14" t="s">
        <v>5243</v>
      </c>
      <c r="C1498" s="14" t="s">
        <v>3046</v>
      </c>
      <c r="D1498" s="328">
        <v>45729</v>
      </c>
      <c r="E1498" s="16">
        <v>45729</v>
      </c>
      <c r="F1498" s="14" t="s">
        <v>5244</v>
      </c>
      <c r="G1498" s="14">
        <v>37786687</v>
      </c>
      <c r="H1498" s="14" t="s">
        <v>6112</v>
      </c>
      <c r="I1498" s="15">
        <v>150.99</v>
      </c>
      <c r="J1498" s="14"/>
      <c r="K1498" s="92"/>
    </row>
    <row r="1499" spans="1:11" ht="22.5" x14ac:dyDescent="0.2">
      <c r="A1499" s="14" t="s">
        <v>2996</v>
      </c>
      <c r="B1499" s="14" t="s">
        <v>5245</v>
      </c>
      <c r="C1499" s="14">
        <v>100</v>
      </c>
      <c r="D1499" s="328">
        <v>45729</v>
      </c>
      <c r="E1499" s="16">
        <v>45729</v>
      </c>
      <c r="F1499" s="14" t="s">
        <v>5246</v>
      </c>
      <c r="G1499" s="14"/>
      <c r="H1499" s="14" t="s">
        <v>6114</v>
      </c>
      <c r="I1499" s="15">
        <v>61.02</v>
      </c>
      <c r="J1499" s="14"/>
      <c r="K1499" s="92"/>
    </row>
    <row r="1500" spans="1:11" ht="22.5" x14ac:dyDescent="0.2">
      <c r="A1500" s="14" t="s">
        <v>2996</v>
      </c>
      <c r="B1500" s="14" t="s">
        <v>5247</v>
      </c>
      <c r="C1500" s="14" t="s">
        <v>6153</v>
      </c>
      <c r="D1500" s="328">
        <v>45722</v>
      </c>
      <c r="E1500" s="16">
        <v>45722</v>
      </c>
      <c r="F1500" s="14" t="s">
        <v>5248</v>
      </c>
      <c r="G1500" s="14">
        <v>47695595</v>
      </c>
      <c r="H1500" s="14" t="s">
        <v>6117</v>
      </c>
      <c r="I1500" s="15">
        <v>787.2</v>
      </c>
      <c r="J1500" s="14"/>
      <c r="K1500" s="92"/>
    </row>
    <row r="1501" spans="1:11" ht="22.5" x14ac:dyDescent="0.2">
      <c r="A1501" s="14" t="s">
        <v>2996</v>
      </c>
      <c r="B1501" s="14" t="s">
        <v>5249</v>
      </c>
      <c r="C1501" s="14" t="s">
        <v>6154</v>
      </c>
      <c r="D1501" s="328">
        <v>45744</v>
      </c>
      <c r="E1501" s="16">
        <v>45744</v>
      </c>
      <c r="F1501" s="14" t="s">
        <v>5250</v>
      </c>
      <c r="G1501" s="14">
        <v>397482</v>
      </c>
      <c r="H1501" s="14" t="s">
        <v>6120</v>
      </c>
      <c r="I1501" s="15">
        <v>41.64</v>
      </c>
      <c r="J1501" s="14"/>
      <c r="K1501" s="92"/>
    </row>
    <row r="1502" spans="1:11" ht="22.5" x14ac:dyDescent="0.2">
      <c r="A1502" s="14" t="s">
        <v>2996</v>
      </c>
      <c r="B1502" s="14" t="s">
        <v>5251</v>
      </c>
      <c r="C1502" s="14" t="s">
        <v>6155</v>
      </c>
      <c r="D1502" s="328">
        <v>45744</v>
      </c>
      <c r="E1502" s="16">
        <v>45744</v>
      </c>
      <c r="F1502" s="14" t="s">
        <v>5236</v>
      </c>
      <c r="G1502" s="14">
        <v>46903569</v>
      </c>
      <c r="H1502" s="14" t="s">
        <v>6149</v>
      </c>
      <c r="I1502" s="15">
        <v>80.36</v>
      </c>
      <c r="J1502" s="14"/>
      <c r="K1502" s="92"/>
    </row>
    <row r="1503" spans="1:11" ht="12.75" x14ac:dyDescent="0.2">
      <c r="A1503" s="14"/>
      <c r="B1503" s="14"/>
      <c r="C1503" s="14"/>
      <c r="D1503" s="328"/>
      <c r="E1503" s="16"/>
      <c r="F1503" s="14"/>
      <c r="G1503" s="14"/>
      <c r="H1503" s="14"/>
      <c r="I1503" s="15"/>
      <c r="J1503" s="77"/>
      <c r="K1503" s="92"/>
    </row>
    <row r="1504" spans="1:11" ht="12.75" x14ac:dyDescent="0.2">
      <c r="A1504" s="14"/>
      <c r="B1504" s="14"/>
      <c r="C1504" s="14"/>
      <c r="D1504" s="328"/>
      <c r="E1504" s="16"/>
      <c r="F1504" s="14"/>
      <c r="G1504" s="14"/>
      <c r="H1504" s="14"/>
      <c r="I1504" s="15"/>
      <c r="J1504" s="77"/>
      <c r="K1504" s="92"/>
    </row>
    <row r="1505" spans="1:11" ht="12.75" x14ac:dyDescent="0.2">
      <c r="A1505" s="14"/>
      <c r="B1505" s="14"/>
      <c r="C1505" s="14"/>
      <c r="D1505" s="328"/>
      <c r="E1505" s="16"/>
      <c r="F1505" s="14"/>
      <c r="G1505" s="14"/>
      <c r="H1505" s="14"/>
      <c r="I1505" s="15"/>
      <c r="J1505" s="77"/>
      <c r="K1505" s="92"/>
    </row>
    <row r="1506" spans="1:11" ht="12.75" x14ac:dyDescent="0.2">
      <c r="A1506" s="14"/>
      <c r="B1506" s="14"/>
      <c r="C1506" s="14"/>
      <c r="D1506" s="328"/>
      <c r="E1506" s="16"/>
      <c r="F1506" s="14"/>
      <c r="G1506" s="14"/>
      <c r="H1506" s="14"/>
      <c r="I1506" s="15"/>
      <c r="J1506" s="77"/>
      <c r="K1506" s="92"/>
    </row>
    <row r="1507" spans="1:11" ht="12.75" x14ac:dyDescent="0.2">
      <c r="A1507" s="14"/>
      <c r="B1507" s="14"/>
      <c r="C1507" s="14"/>
      <c r="D1507" s="328"/>
      <c r="E1507" s="16"/>
      <c r="F1507" s="14"/>
      <c r="G1507" s="14"/>
      <c r="H1507" s="14"/>
      <c r="I1507" s="15"/>
      <c r="J1507" s="77"/>
      <c r="K1507" s="92"/>
    </row>
    <row r="1508" spans="1:11" ht="12.75" x14ac:dyDescent="0.2">
      <c r="A1508" s="14"/>
      <c r="B1508" s="14"/>
      <c r="C1508" s="14"/>
      <c r="D1508" s="328"/>
      <c r="E1508" s="16"/>
      <c r="F1508" s="14"/>
      <c r="G1508" s="14"/>
      <c r="H1508" s="14"/>
      <c r="I1508" s="15"/>
      <c r="J1508" s="77"/>
      <c r="K1508" s="92"/>
    </row>
    <row r="1509" spans="1:11" ht="12.75" x14ac:dyDescent="0.2">
      <c r="A1509" s="14"/>
      <c r="B1509" s="14"/>
      <c r="C1509" s="14"/>
      <c r="D1509" s="328"/>
      <c r="E1509" s="16"/>
      <c r="F1509" s="14"/>
      <c r="G1509" s="14"/>
      <c r="H1509" s="14"/>
      <c r="I1509" s="15"/>
      <c r="J1509" s="77"/>
      <c r="K1509" s="92"/>
    </row>
    <row r="1510" spans="1:11" ht="12.75" x14ac:dyDescent="0.2">
      <c r="A1510" s="14"/>
      <c r="B1510" s="14"/>
      <c r="C1510" s="14"/>
      <c r="D1510" s="328"/>
      <c r="E1510" s="16"/>
      <c r="F1510" s="14"/>
      <c r="G1510" s="14"/>
      <c r="H1510" s="14"/>
      <c r="I1510" s="15"/>
      <c r="J1510" s="77"/>
      <c r="K1510" s="92"/>
    </row>
    <row r="1511" spans="1:11" ht="12.75" x14ac:dyDescent="0.2">
      <c r="A1511" s="14"/>
      <c r="B1511" s="14"/>
      <c r="C1511" s="14"/>
      <c r="D1511" s="328"/>
      <c r="E1511" s="16"/>
      <c r="F1511" s="14"/>
      <c r="G1511" s="14"/>
      <c r="H1511" s="14"/>
      <c r="I1511" s="15"/>
      <c r="J1511" s="77"/>
      <c r="K1511" s="92"/>
    </row>
    <row r="1512" spans="1:11" ht="12.75" x14ac:dyDescent="0.2">
      <c r="A1512" s="14"/>
      <c r="B1512" s="14"/>
      <c r="C1512" s="14"/>
      <c r="D1512" s="328"/>
      <c r="E1512" s="16"/>
      <c r="F1512" s="14"/>
      <c r="G1512" s="14"/>
      <c r="H1512" s="14"/>
      <c r="I1512" s="15"/>
      <c r="J1512" s="77"/>
      <c r="K1512" s="92"/>
    </row>
    <row r="1513" spans="1:11" ht="12.75" x14ac:dyDescent="0.2">
      <c r="A1513" s="14"/>
      <c r="B1513" s="14"/>
      <c r="C1513" s="14"/>
      <c r="D1513" s="328"/>
      <c r="E1513" s="16"/>
      <c r="F1513" s="14"/>
      <c r="G1513" s="14"/>
      <c r="H1513" s="14"/>
      <c r="I1513" s="15"/>
      <c r="J1513" s="77"/>
      <c r="K1513" s="92"/>
    </row>
    <row r="1514" spans="1:11" ht="12.75" x14ac:dyDescent="0.2">
      <c r="A1514" s="14"/>
      <c r="B1514" s="14"/>
      <c r="C1514" s="14"/>
      <c r="D1514" s="328"/>
      <c r="E1514" s="16"/>
      <c r="F1514" s="14"/>
      <c r="G1514" s="14"/>
      <c r="H1514" s="14"/>
      <c r="I1514" s="15"/>
      <c r="J1514" s="77"/>
      <c r="K1514" s="92"/>
    </row>
    <row r="1515" spans="1:11" ht="12.75" x14ac:dyDescent="0.2">
      <c r="A1515" s="14"/>
      <c r="B1515" s="14"/>
      <c r="C1515" s="14"/>
      <c r="D1515" s="328"/>
      <c r="E1515" s="16"/>
      <c r="F1515" s="14"/>
      <c r="G1515" s="14"/>
      <c r="H1515" s="14"/>
      <c r="I1515" s="15"/>
      <c r="J1515" s="77"/>
      <c r="K1515" s="92"/>
    </row>
    <row r="1516" spans="1:11" ht="12.75" x14ac:dyDescent="0.2">
      <c r="A1516" s="14"/>
      <c r="B1516" s="14"/>
      <c r="C1516" s="14"/>
      <c r="D1516" s="328"/>
      <c r="E1516" s="16"/>
      <c r="F1516" s="14"/>
      <c r="G1516" s="14"/>
      <c r="H1516" s="14"/>
      <c r="I1516" s="15"/>
      <c r="J1516" s="77"/>
      <c r="K1516" s="92"/>
    </row>
    <row r="1517" spans="1:11" ht="12.75" x14ac:dyDescent="0.2">
      <c r="A1517" s="14"/>
      <c r="B1517" s="14"/>
      <c r="C1517" s="14"/>
      <c r="D1517" s="328"/>
      <c r="E1517" s="16"/>
      <c r="F1517" s="14"/>
      <c r="G1517" s="14"/>
      <c r="H1517" s="14"/>
      <c r="I1517" s="15"/>
      <c r="J1517" s="77"/>
      <c r="K1517" s="92"/>
    </row>
    <row r="1518" spans="1:11" ht="12.75" x14ac:dyDescent="0.2">
      <c r="A1518" s="14"/>
      <c r="B1518" s="14"/>
      <c r="C1518" s="14"/>
      <c r="D1518" s="328"/>
      <c r="E1518" s="16"/>
      <c r="F1518" s="14"/>
      <c r="G1518" s="14"/>
      <c r="H1518" s="14"/>
      <c r="I1518" s="15"/>
      <c r="J1518" s="77"/>
      <c r="K1518" s="92"/>
    </row>
    <row r="1519" spans="1:11" ht="12.75" x14ac:dyDescent="0.2">
      <c r="A1519" s="14"/>
      <c r="B1519" s="14"/>
      <c r="C1519" s="14"/>
      <c r="D1519" s="328"/>
      <c r="E1519" s="16"/>
      <c r="F1519" s="14"/>
      <c r="G1519" s="14"/>
      <c r="H1519" s="14"/>
      <c r="I1519" s="15"/>
      <c r="J1519" s="77"/>
      <c r="K1519" s="92"/>
    </row>
    <row r="1520" spans="1:11" ht="12.75" x14ac:dyDescent="0.2">
      <c r="A1520" s="14"/>
      <c r="B1520" s="14"/>
      <c r="C1520" s="14"/>
      <c r="D1520" s="328"/>
      <c r="E1520" s="16"/>
      <c r="F1520" s="14"/>
      <c r="G1520" s="14"/>
      <c r="H1520" s="14"/>
      <c r="I1520" s="15"/>
      <c r="J1520" s="77"/>
      <c r="K1520" s="92"/>
    </row>
    <row r="1521" spans="1:11" ht="12.75" x14ac:dyDescent="0.2">
      <c r="A1521" s="14"/>
      <c r="B1521" s="14"/>
      <c r="C1521" s="14"/>
      <c r="D1521" s="328"/>
      <c r="E1521" s="16"/>
      <c r="F1521" s="14"/>
      <c r="G1521" s="14"/>
      <c r="H1521" s="14"/>
      <c r="I1521" s="15"/>
      <c r="J1521" s="77"/>
      <c r="K1521" s="92"/>
    </row>
    <row r="1522" spans="1:11" ht="12.75" x14ac:dyDescent="0.2">
      <c r="A1522" s="14"/>
      <c r="B1522" s="14"/>
      <c r="C1522" s="14"/>
      <c r="D1522" s="328"/>
      <c r="E1522" s="16"/>
      <c r="F1522" s="14"/>
      <c r="G1522" s="14"/>
      <c r="H1522" s="14"/>
      <c r="I1522" s="15"/>
      <c r="J1522" s="77"/>
      <c r="K1522" s="92"/>
    </row>
    <row r="1523" spans="1:11" ht="12.75" x14ac:dyDescent="0.2">
      <c r="A1523" s="14"/>
      <c r="B1523" s="14"/>
      <c r="C1523" s="14"/>
      <c r="D1523" s="328"/>
      <c r="E1523" s="16"/>
      <c r="F1523" s="14"/>
      <c r="G1523" s="14"/>
      <c r="H1523" s="14"/>
      <c r="I1523" s="15"/>
      <c r="J1523" s="77"/>
      <c r="K1523" s="92"/>
    </row>
    <row r="1524" spans="1:11" ht="12.75" x14ac:dyDescent="0.2">
      <c r="A1524" s="14"/>
      <c r="B1524" s="14"/>
      <c r="C1524" s="14"/>
      <c r="D1524" s="328"/>
      <c r="E1524" s="16"/>
      <c r="F1524" s="14"/>
      <c r="G1524" s="14"/>
      <c r="H1524" s="14"/>
      <c r="I1524" s="15"/>
      <c r="J1524" s="77"/>
      <c r="K1524" s="92"/>
    </row>
    <row r="1525" spans="1:11" ht="12.75" x14ac:dyDescent="0.2">
      <c r="A1525" s="14"/>
      <c r="B1525" s="14"/>
      <c r="C1525" s="14"/>
      <c r="D1525" s="328"/>
      <c r="E1525" s="16"/>
      <c r="F1525" s="14"/>
      <c r="G1525" s="14"/>
      <c r="H1525" s="14"/>
      <c r="I1525" s="15"/>
      <c r="J1525" s="77"/>
      <c r="K1525" s="92"/>
    </row>
    <row r="1526" spans="1:11" ht="12.75" x14ac:dyDescent="0.2">
      <c r="A1526" s="14"/>
      <c r="B1526" s="14"/>
      <c r="C1526" s="14"/>
      <c r="D1526" s="328"/>
      <c r="E1526" s="16"/>
      <c r="F1526" s="14"/>
      <c r="G1526" s="14"/>
      <c r="H1526" s="14"/>
      <c r="I1526" s="15"/>
      <c r="J1526" s="77"/>
      <c r="K1526" s="92"/>
    </row>
    <row r="1527" spans="1:11" ht="12.75" x14ac:dyDescent="0.2">
      <c r="A1527" s="14"/>
      <c r="B1527" s="14"/>
      <c r="C1527" s="14"/>
      <c r="D1527" s="328"/>
      <c r="E1527" s="16"/>
      <c r="F1527" s="14"/>
      <c r="G1527" s="14"/>
      <c r="H1527" s="14"/>
      <c r="I1527" s="15"/>
      <c r="J1527" s="77"/>
      <c r="K1527" s="92"/>
    </row>
    <row r="1528" spans="1:11" ht="12.75" x14ac:dyDescent="0.2">
      <c r="A1528" s="14"/>
      <c r="B1528" s="14"/>
      <c r="C1528" s="14"/>
      <c r="D1528" s="328"/>
      <c r="E1528" s="16"/>
      <c r="F1528" s="14"/>
      <c r="G1528" s="14"/>
      <c r="H1528" s="14"/>
      <c r="I1528" s="15"/>
      <c r="J1528" s="77"/>
      <c r="K1528" s="92"/>
    </row>
    <row r="1529" spans="1:11" ht="12.75" x14ac:dyDescent="0.2">
      <c r="A1529" s="14"/>
      <c r="B1529" s="14"/>
      <c r="C1529" s="14"/>
      <c r="D1529" s="328"/>
      <c r="E1529" s="16"/>
      <c r="F1529" s="14"/>
      <c r="G1529" s="14"/>
      <c r="H1529" s="14"/>
      <c r="I1529" s="15"/>
      <c r="J1529" s="77"/>
      <c r="K1529" s="92"/>
    </row>
    <row r="1530" spans="1:11" ht="12.75" x14ac:dyDescent="0.2">
      <c r="A1530" s="14"/>
      <c r="B1530" s="14"/>
      <c r="C1530" s="14"/>
      <c r="D1530" s="328"/>
      <c r="E1530" s="16"/>
      <c r="F1530" s="14"/>
      <c r="G1530" s="14"/>
      <c r="H1530" s="14"/>
      <c r="I1530" s="15"/>
      <c r="J1530" s="77"/>
      <c r="K1530" s="92"/>
    </row>
    <row r="1531" spans="1:11" ht="12.75" x14ac:dyDescent="0.2">
      <c r="A1531" s="14"/>
      <c r="B1531" s="14"/>
      <c r="C1531" s="14"/>
      <c r="D1531" s="328"/>
      <c r="E1531" s="16"/>
      <c r="F1531" s="14"/>
      <c r="G1531" s="14"/>
      <c r="H1531" s="14"/>
      <c r="I1531" s="15"/>
      <c r="J1531" s="77"/>
      <c r="K1531" s="92"/>
    </row>
    <row r="1532" spans="1:11" ht="12.75" x14ac:dyDescent="0.2">
      <c r="A1532" s="14"/>
      <c r="B1532" s="14"/>
      <c r="C1532" s="14"/>
      <c r="D1532" s="328"/>
      <c r="E1532" s="16"/>
      <c r="F1532" s="14"/>
      <c r="G1532" s="14"/>
      <c r="H1532" s="14"/>
      <c r="I1532" s="15"/>
      <c r="J1532" s="77"/>
      <c r="K1532" s="92"/>
    </row>
    <row r="1533" spans="1:11" ht="12.75" x14ac:dyDescent="0.2">
      <c r="A1533" s="14"/>
      <c r="B1533" s="14"/>
      <c r="C1533" s="14"/>
      <c r="D1533" s="328"/>
      <c r="E1533" s="16"/>
      <c r="F1533" s="14"/>
      <c r="G1533" s="14"/>
      <c r="H1533" s="14"/>
      <c r="I1533" s="15"/>
      <c r="J1533" s="77"/>
      <c r="K1533" s="92"/>
    </row>
    <row r="1534" spans="1:11" ht="12.75" x14ac:dyDescent="0.2">
      <c r="A1534" s="14"/>
      <c r="B1534" s="14"/>
      <c r="C1534" s="14"/>
      <c r="D1534" s="328"/>
      <c r="E1534" s="16"/>
      <c r="F1534" s="14"/>
      <c r="G1534" s="14"/>
      <c r="H1534" s="14"/>
      <c r="I1534" s="15"/>
      <c r="J1534" s="77"/>
      <c r="K1534" s="92"/>
    </row>
    <row r="1535" spans="1:11" ht="12.75" x14ac:dyDescent="0.2">
      <c r="A1535" s="14"/>
      <c r="B1535" s="14"/>
      <c r="C1535" s="14"/>
      <c r="D1535" s="328"/>
      <c r="E1535" s="16"/>
      <c r="F1535" s="14"/>
      <c r="G1535" s="14"/>
      <c r="H1535" s="14"/>
      <c r="I1535" s="15"/>
      <c r="J1535" s="77"/>
      <c r="K1535" s="92"/>
    </row>
    <row r="1536" spans="1:11" ht="12.75" x14ac:dyDescent="0.2">
      <c r="A1536" s="14"/>
      <c r="B1536" s="14"/>
      <c r="C1536" s="14"/>
      <c r="D1536" s="328"/>
      <c r="E1536" s="16"/>
      <c r="F1536" s="14"/>
      <c r="G1536" s="14"/>
      <c r="H1536" s="14"/>
      <c r="I1536" s="15"/>
      <c r="J1536" s="77"/>
      <c r="K1536" s="92"/>
    </row>
    <row r="1537" spans="1:11" ht="12.75" x14ac:dyDescent="0.2">
      <c r="A1537" s="14"/>
      <c r="B1537" s="14"/>
      <c r="C1537" s="14"/>
      <c r="D1537" s="328"/>
      <c r="E1537" s="16"/>
      <c r="F1537" s="14"/>
      <c r="G1537" s="14"/>
      <c r="H1537" s="14"/>
      <c r="I1537" s="15"/>
      <c r="J1537" s="77"/>
      <c r="K1537" s="92"/>
    </row>
    <row r="1538" spans="1:11" ht="12.75" x14ac:dyDescent="0.2">
      <c r="A1538" s="14"/>
      <c r="B1538" s="14"/>
      <c r="C1538" s="14"/>
      <c r="D1538" s="328"/>
      <c r="E1538" s="16"/>
      <c r="F1538" s="14"/>
      <c r="G1538" s="14"/>
      <c r="H1538" s="14"/>
      <c r="I1538" s="15"/>
      <c r="J1538" s="77"/>
      <c r="K1538" s="92"/>
    </row>
    <row r="1539" spans="1:11" ht="12.75" x14ac:dyDescent="0.2">
      <c r="A1539" s="14"/>
      <c r="B1539" s="14"/>
      <c r="C1539" s="14"/>
      <c r="D1539" s="328"/>
      <c r="E1539" s="16"/>
      <c r="F1539" s="14"/>
      <c r="G1539" s="14"/>
      <c r="H1539" s="14"/>
      <c r="I1539" s="15"/>
      <c r="J1539" s="77"/>
      <c r="K1539" s="92"/>
    </row>
    <row r="1540" spans="1:11" ht="12.75" x14ac:dyDescent="0.2">
      <c r="A1540" s="14"/>
      <c r="B1540" s="14"/>
      <c r="C1540" s="14"/>
      <c r="D1540" s="328"/>
      <c r="E1540" s="16"/>
      <c r="F1540" s="14"/>
      <c r="G1540" s="14"/>
      <c r="H1540" s="14"/>
      <c r="I1540" s="15"/>
      <c r="J1540" s="77"/>
      <c r="K1540" s="92"/>
    </row>
    <row r="1541" spans="1:11" ht="12.75" x14ac:dyDescent="0.2">
      <c r="A1541" s="14"/>
      <c r="B1541" s="14"/>
      <c r="C1541" s="14"/>
      <c r="D1541" s="328"/>
      <c r="E1541" s="16"/>
      <c r="F1541" s="14"/>
      <c r="G1541" s="14"/>
      <c r="H1541" s="14"/>
      <c r="I1541" s="15"/>
      <c r="J1541" s="77"/>
      <c r="K1541" s="92"/>
    </row>
    <row r="1542" spans="1:11" ht="12.75" x14ac:dyDescent="0.2">
      <c r="A1542" s="14"/>
      <c r="B1542" s="14"/>
      <c r="C1542" s="14"/>
      <c r="D1542" s="328"/>
      <c r="E1542" s="16"/>
      <c r="F1542" s="14"/>
      <c r="G1542" s="14"/>
      <c r="H1542" s="14"/>
      <c r="I1542" s="15"/>
      <c r="J1542" s="77"/>
      <c r="K1542" s="92"/>
    </row>
    <row r="1543" spans="1:11" ht="12.75" x14ac:dyDescent="0.2">
      <c r="A1543" s="14"/>
      <c r="B1543" s="14"/>
      <c r="C1543" s="14"/>
      <c r="D1543" s="328"/>
      <c r="E1543" s="16"/>
      <c r="F1543" s="14"/>
      <c r="G1543" s="14"/>
      <c r="H1543" s="14"/>
      <c r="I1543" s="15"/>
      <c r="J1543" s="77"/>
      <c r="K1543" s="92"/>
    </row>
    <row r="1544" spans="1:11" ht="12.75" x14ac:dyDescent="0.2">
      <c r="A1544" s="14"/>
      <c r="B1544" s="14"/>
      <c r="C1544" s="14"/>
      <c r="D1544" s="328"/>
      <c r="E1544" s="16"/>
      <c r="F1544" s="14"/>
      <c r="G1544" s="14"/>
      <c r="H1544" s="14"/>
      <c r="I1544" s="15"/>
      <c r="J1544" s="77"/>
      <c r="K1544" s="92"/>
    </row>
    <row r="1545" spans="1:11" ht="12.75" x14ac:dyDescent="0.2">
      <c r="A1545" s="14"/>
      <c r="B1545" s="14"/>
      <c r="C1545" s="14"/>
      <c r="D1545" s="328"/>
      <c r="E1545" s="16"/>
      <c r="F1545" s="14"/>
      <c r="G1545" s="14"/>
      <c r="H1545" s="14"/>
      <c r="I1545" s="15"/>
      <c r="J1545" s="77"/>
      <c r="K1545" s="92"/>
    </row>
    <row r="1546" spans="1:11" ht="12.75" x14ac:dyDescent="0.2">
      <c r="A1546" s="14"/>
      <c r="B1546" s="14"/>
      <c r="C1546" s="14"/>
      <c r="D1546" s="328"/>
      <c r="E1546" s="16"/>
      <c r="F1546" s="14"/>
      <c r="G1546" s="14"/>
      <c r="H1546" s="14"/>
      <c r="I1546" s="15"/>
      <c r="J1546" s="77"/>
      <c r="K1546" s="92"/>
    </row>
    <row r="1547" spans="1:11" ht="12.75" x14ac:dyDescent="0.2">
      <c r="A1547" s="14"/>
      <c r="B1547" s="14"/>
      <c r="C1547" s="14"/>
      <c r="D1547" s="328"/>
      <c r="E1547" s="16"/>
      <c r="F1547" s="14"/>
      <c r="G1547" s="14"/>
      <c r="H1547" s="14"/>
      <c r="I1547" s="15"/>
      <c r="J1547" s="77"/>
      <c r="K1547" s="92"/>
    </row>
    <row r="1548" spans="1:11" ht="12.75" x14ac:dyDescent="0.2">
      <c r="A1548" s="14"/>
      <c r="B1548" s="14"/>
      <c r="C1548" s="14"/>
      <c r="D1548" s="328"/>
      <c r="E1548" s="16"/>
      <c r="F1548" s="14"/>
      <c r="G1548" s="14"/>
      <c r="H1548" s="14"/>
      <c r="I1548" s="15"/>
      <c r="J1548" s="77"/>
      <c r="K1548" s="92"/>
    </row>
    <row r="1549" spans="1:11" ht="12.75" x14ac:dyDescent="0.2">
      <c r="A1549" s="14"/>
      <c r="B1549" s="14"/>
      <c r="C1549" s="14"/>
      <c r="D1549" s="328"/>
      <c r="E1549" s="16"/>
      <c r="F1549" s="14"/>
      <c r="G1549" s="14"/>
      <c r="H1549" s="14"/>
      <c r="I1549" s="15"/>
      <c r="J1549" s="77"/>
      <c r="K1549" s="92"/>
    </row>
    <row r="1550" spans="1:11" ht="12.75" x14ac:dyDescent="0.2">
      <c r="A1550" s="14"/>
      <c r="B1550" s="14"/>
      <c r="C1550" s="14"/>
      <c r="D1550" s="328"/>
      <c r="E1550" s="16"/>
      <c r="F1550" s="14"/>
      <c r="G1550" s="14"/>
      <c r="H1550" s="14"/>
      <c r="I1550" s="15"/>
      <c r="J1550" s="77"/>
      <c r="K1550" s="92"/>
    </row>
    <row r="1551" spans="1:11" ht="12.75" x14ac:dyDescent="0.2">
      <c r="A1551" s="14"/>
      <c r="B1551" s="14"/>
      <c r="C1551" s="14"/>
      <c r="D1551" s="328"/>
      <c r="E1551" s="16"/>
      <c r="F1551" s="14"/>
      <c r="G1551" s="14"/>
      <c r="H1551" s="14"/>
      <c r="I1551" s="15"/>
      <c r="J1551" s="77"/>
      <c r="K1551" s="92"/>
    </row>
    <row r="1552" spans="1:11" ht="12.75" x14ac:dyDescent="0.2">
      <c r="A1552" s="14"/>
      <c r="B1552" s="14"/>
      <c r="C1552" s="14"/>
      <c r="D1552" s="328"/>
      <c r="E1552" s="16"/>
      <c r="F1552" s="14"/>
      <c r="G1552" s="14"/>
      <c r="H1552" s="14"/>
      <c r="I1552" s="15"/>
      <c r="J1552" s="77"/>
      <c r="K1552" s="92"/>
    </row>
    <row r="1553" spans="1:11" ht="12.75" x14ac:dyDescent="0.2">
      <c r="A1553" s="14"/>
      <c r="B1553" s="14"/>
      <c r="C1553" s="14"/>
      <c r="D1553" s="328"/>
      <c r="E1553" s="16"/>
      <c r="F1553" s="14"/>
      <c r="G1553" s="14"/>
      <c r="H1553" s="14"/>
      <c r="I1553" s="15"/>
      <c r="J1553" s="77"/>
      <c r="K1553" s="92"/>
    </row>
    <row r="1554" spans="1:11" ht="12.75" x14ac:dyDescent="0.2">
      <c r="A1554" s="14"/>
      <c r="B1554" s="14"/>
      <c r="C1554" s="14"/>
      <c r="D1554" s="328"/>
      <c r="E1554" s="16"/>
      <c r="F1554" s="14"/>
      <c r="G1554" s="14"/>
      <c r="H1554" s="14"/>
      <c r="I1554" s="15"/>
      <c r="J1554" s="77"/>
      <c r="K1554" s="92"/>
    </row>
    <row r="1555" spans="1:11" ht="12.75" x14ac:dyDescent="0.2">
      <c r="A1555" s="14"/>
      <c r="B1555" s="14"/>
      <c r="C1555" s="14"/>
      <c r="D1555" s="328"/>
      <c r="E1555" s="16"/>
      <c r="F1555" s="14"/>
      <c r="G1555" s="14"/>
      <c r="H1555" s="14"/>
      <c r="I1555" s="15"/>
      <c r="J1555" s="77"/>
      <c r="K1555" s="92"/>
    </row>
    <row r="1556" spans="1:11" ht="12.75" x14ac:dyDescent="0.2">
      <c r="A1556" s="14"/>
      <c r="B1556" s="14"/>
      <c r="C1556" s="14"/>
      <c r="D1556" s="328"/>
      <c r="E1556" s="16"/>
      <c r="F1556" s="14"/>
      <c r="G1556" s="14"/>
      <c r="H1556" s="14"/>
      <c r="I1556" s="15"/>
      <c r="J1556" s="77"/>
      <c r="K1556" s="92"/>
    </row>
    <row r="1557" spans="1:11" ht="12.75" x14ac:dyDescent="0.2">
      <c r="A1557" s="14"/>
      <c r="B1557" s="14"/>
      <c r="C1557" s="14"/>
      <c r="D1557" s="328"/>
      <c r="E1557" s="16"/>
      <c r="F1557" s="14"/>
      <c r="G1557" s="14"/>
      <c r="H1557" s="14"/>
      <c r="I1557" s="15"/>
      <c r="J1557" s="77"/>
      <c r="K1557" s="92"/>
    </row>
    <row r="1558" spans="1:11" ht="12.75" x14ac:dyDescent="0.2">
      <c r="A1558" s="14"/>
      <c r="B1558" s="14"/>
      <c r="C1558" s="14"/>
      <c r="D1558" s="328"/>
      <c r="E1558" s="16"/>
      <c r="F1558" s="14"/>
      <c r="G1558" s="14"/>
      <c r="H1558" s="14"/>
      <c r="I1558" s="15"/>
      <c r="J1558" s="77"/>
      <c r="K1558" s="92"/>
    </row>
    <row r="1559" spans="1:11" ht="12.75" x14ac:dyDescent="0.2">
      <c r="A1559" s="14"/>
      <c r="B1559" s="14"/>
      <c r="C1559" s="14"/>
      <c r="D1559" s="328"/>
      <c r="E1559" s="16"/>
      <c r="F1559" s="14"/>
      <c r="G1559" s="14"/>
      <c r="H1559" s="14"/>
      <c r="I1559" s="15"/>
      <c r="J1559" s="77"/>
      <c r="K1559" s="92"/>
    </row>
    <row r="1560" spans="1:11" ht="12.75" x14ac:dyDescent="0.2">
      <c r="A1560" s="14"/>
      <c r="B1560" s="14"/>
      <c r="C1560" s="14"/>
      <c r="D1560" s="328"/>
      <c r="E1560" s="16"/>
      <c r="F1560" s="14"/>
      <c r="G1560" s="14"/>
      <c r="H1560" s="14"/>
      <c r="I1560" s="15"/>
      <c r="J1560" s="77"/>
      <c r="K1560" s="92"/>
    </row>
    <row r="1561" spans="1:11" ht="12.75" x14ac:dyDescent="0.2">
      <c r="A1561" s="14"/>
      <c r="B1561" s="14"/>
      <c r="C1561" s="14"/>
      <c r="D1561" s="328"/>
      <c r="E1561" s="16"/>
      <c r="F1561" s="14"/>
      <c r="G1561" s="14"/>
      <c r="H1561" s="14"/>
      <c r="I1561" s="15"/>
      <c r="J1561" s="77"/>
      <c r="K1561" s="92"/>
    </row>
    <row r="1562" spans="1:11" ht="12.75" x14ac:dyDescent="0.2">
      <c r="A1562" s="14"/>
      <c r="B1562" s="14"/>
      <c r="C1562" s="14"/>
      <c r="D1562" s="328"/>
      <c r="E1562" s="16"/>
      <c r="F1562" s="14"/>
      <c r="G1562" s="14"/>
      <c r="H1562" s="14"/>
      <c r="I1562" s="15"/>
      <c r="J1562" s="77"/>
      <c r="K1562" s="92"/>
    </row>
    <row r="1563" spans="1:11" ht="12.75" x14ac:dyDescent="0.2">
      <c r="A1563" s="14"/>
      <c r="B1563" s="14"/>
      <c r="C1563" s="14"/>
      <c r="D1563" s="328"/>
      <c r="E1563" s="16"/>
      <c r="F1563" s="14"/>
      <c r="G1563" s="14"/>
      <c r="H1563" s="14"/>
      <c r="I1563" s="15"/>
      <c r="J1563" s="77"/>
      <c r="K1563" s="92"/>
    </row>
    <row r="1564" spans="1:11" ht="12.75" x14ac:dyDescent="0.2">
      <c r="A1564" s="14"/>
      <c r="B1564" s="14"/>
      <c r="C1564" s="14"/>
      <c r="D1564" s="328"/>
      <c r="E1564" s="16"/>
      <c r="F1564" s="14"/>
      <c r="G1564" s="14"/>
      <c r="H1564" s="14"/>
      <c r="I1564" s="15"/>
      <c r="J1564" s="77"/>
      <c r="K1564" s="92"/>
    </row>
    <row r="1565" spans="1:11" ht="12.75" x14ac:dyDescent="0.2">
      <c r="A1565" s="14"/>
      <c r="B1565" s="14"/>
      <c r="C1565" s="14"/>
      <c r="D1565" s="328"/>
      <c r="E1565" s="16"/>
      <c r="F1565" s="14"/>
      <c r="G1565" s="14"/>
      <c r="H1565" s="14"/>
      <c r="I1565" s="15"/>
      <c r="J1565" s="77"/>
      <c r="K1565" s="92"/>
    </row>
    <row r="1566" spans="1:11" ht="12.75" x14ac:dyDescent="0.2">
      <c r="A1566" s="14"/>
      <c r="B1566" s="14"/>
      <c r="C1566" s="14"/>
      <c r="D1566" s="328"/>
      <c r="E1566" s="16"/>
      <c r="F1566" s="14"/>
      <c r="G1566" s="14"/>
      <c r="H1566" s="14"/>
      <c r="I1566" s="15"/>
      <c r="J1566" s="77"/>
      <c r="K1566" s="92"/>
    </row>
    <row r="1567" spans="1:11" ht="12.75" x14ac:dyDescent="0.2">
      <c r="A1567" s="14"/>
      <c r="B1567" s="14"/>
      <c r="C1567" s="14"/>
      <c r="D1567" s="328"/>
      <c r="E1567" s="16"/>
      <c r="F1567" s="14"/>
      <c r="G1567" s="14"/>
      <c r="H1567" s="14"/>
      <c r="I1567" s="15"/>
      <c r="J1567" s="77"/>
      <c r="K1567" s="92"/>
    </row>
    <row r="1568" spans="1:11" ht="12.75" x14ac:dyDescent="0.2">
      <c r="A1568" s="14"/>
      <c r="B1568" s="14"/>
      <c r="C1568" s="14"/>
      <c r="D1568" s="328"/>
      <c r="E1568" s="16"/>
      <c r="F1568" s="14"/>
      <c r="G1568" s="14"/>
      <c r="H1568" s="14"/>
      <c r="I1568" s="15"/>
      <c r="J1568" s="77"/>
      <c r="K1568" s="92"/>
    </row>
    <row r="1569" spans="1:11" ht="12.75" x14ac:dyDescent="0.2">
      <c r="A1569" s="14"/>
      <c r="B1569" s="14"/>
      <c r="C1569" s="14"/>
      <c r="D1569" s="328"/>
      <c r="E1569" s="16"/>
      <c r="F1569" s="14"/>
      <c r="G1569" s="14"/>
      <c r="H1569" s="14"/>
      <c r="I1569" s="15"/>
      <c r="J1569" s="77"/>
      <c r="K1569" s="92"/>
    </row>
    <row r="1570" spans="1:11" ht="12.75" x14ac:dyDescent="0.2">
      <c r="A1570" s="14"/>
      <c r="B1570" s="14"/>
      <c r="C1570" s="14"/>
      <c r="D1570" s="328"/>
      <c r="E1570" s="16"/>
      <c r="F1570" s="14"/>
      <c r="G1570" s="14"/>
      <c r="H1570" s="14"/>
      <c r="I1570" s="15"/>
      <c r="J1570" s="77"/>
      <c r="K1570" s="92"/>
    </row>
    <row r="1571" spans="1:11" ht="12.75" x14ac:dyDescent="0.2">
      <c r="A1571" s="14"/>
      <c r="B1571" s="14"/>
      <c r="C1571" s="14"/>
      <c r="D1571" s="328"/>
      <c r="E1571" s="16"/>
      <c r="F1571" s="14"/>
      <c r="G1571" s="14"/>
      <c r="H1571" s="14"/>
      <c r="I1571" s="15"/>
      <c r="J1571" s="77"/>
      <c r="K1571" s="92"/>
    </row>
    <row r="1572" spans="1:11" ht="12.75" x14ac:dyDescent="0.2">
      <c r="A1572" s="14"/>
      <c r="B1572" s="14"/>
      <c r="C1572" s="14"/>
      <c r="D1572" s="328"/>
      <c r="E1572" s="16"/>
      <c r="F1572" s="14"/>
      <c r="G1572" s="14"/>
      <c r="H1572" s="14"/>
      <c r="I1572" s="15"/>
      <c r="J1572" s="77"/>
      <c r="K1572" s="92"/>
    </row>
    <row r="1573" spans="1:11" ht="12.75" x14ac:dyDescent="0.2">
      <c r="A1573" s="14"/>
      <c r="B1573" s="14"/>
      <c r="C1573" s="14"/>
      <c r="D1573" s="328"/>
      <c r="E1573" s="16"/>
      <c r="F1573" s="14"/>
      <c r="G1573" s="14"/>
      <c r="H1573" s="14"/>
      <c r="I1573" s="15"/>
      <c r="J1573" s="77"/>
      <c r="K1573" s="92"/>
    </row>
    <row r="1574" spans="1:11" ht="12.75" x14ac:dyDescent="0.2">
      <c r="A1574" s="14"/>
      <c r="B1574" s="14"/>
      <c r="C1574" s="14"/>
      <c r="D1574" s="328"/>
      <c r="E1574" s="16"/>
      <c r="F1574" s="14"/>
      <c r="G1574" s="14"/>
      <c r="H1574" s="14"/>
      <c r="I1574" s="15"/>
      <c r="J1574" s="77"/>
      <c r="K1574" s="92"/>
    </row>
    <row r="1575" spans="1:11" ht="12.75" x14ac:dyDescent="0.2">
      <c r="A1575" s="14"/>
      <c r="B1575" s="14"/>
      <c r="C1575" s="14"/>
      <c r="D1575" s="328"/>
      <c r="E1575" s="16"/>
      <c r="F1575" s="14"/>
      <c r="G1575" s="14"/>
      <c r="H1575" s="14"/>
      <c r="I1575" s="15"/>
      <c r="J1575" s="77"/>
      <c r="K1575" s="92"/>
    </row>
    <row r="1576" spans="1:11" ht="12.75" x14ac:dyDescent="0.2">
      <c r="A1576" s="14"/>
      <c r="B1576" s="14"/>
      <c r="C1576" s="14"/>
      <c r="D1576" s="328"/>
      <c r="E1576" s="16"/>
      <c r="F1576" s="14"/>
      <c r="G1576" s="14"/>
      <c r="H1576" s="14"/>
      <c r="I1576" s="15"/>
      <c r="J1576" s="77"/>
      <c r="K1576" s="92"/>
    </row>
    <row r="1577" spans="1:11" ht="12.75" x14ac:dyDescent="0.2">
      <c r="A1577" s="14"/>
      <c r="B1577" s="14"/>
      <c r="C1577" s="14"/>
      <c r="D1577" s="328"/>
      <c r="E1577" s="16"/>
      <c r="F1577" s="14"/>
      <c r="G1577" s="14"/>
      <c r="H1577" s="14"/>
      <c r="I1577" s="15"/>
      <c r="J1577" s="77"/>
      <c r="K1577" s="92"/>
    </row>
    <row r="1578" spans="1:11" ht="12.75" x14ac:dyDescent="0.2">
      <c r="A1578" s="14"/>
      <c r="B1578" s="14"/>
      <c r="C1578" s="14"/>
      <c r="D1578" s="328"/>
      <c r="E1578" s="16"/>
      <c r="F1578" s="14"/>
      <c r="G1578" s="14"/>
      <c r="H1578" s="14"/>
      <c r="I1578" s="15"/>
      <c r="J1578" s="77"/>
      <c r="K1578" s="92"/>
    </row>
    <row r="1579" spans="1:11" ht="12.75" x14ac:dyDescent="0.2">
      <c r="A1579" s="14"/>
      <c r="B1579" s="14"/>
      <c r="C1579" s="14"/>
      <c r="D1579" s="328"/>
      <c r="E1579" s="16"/>
      <c r="F1579" s="14"/>
      <c r="G1579" s="14"/>
      <c r="H1579" s="14"/>
      <c r="I1579" s="15"/>
      <c r="J1579" s="77"/>
      <c r="K1579" s="92"/>
    </row>
    <row r="1580" spans="1:11" ht="12.75" x14ac:dyDescent="0.2">
      <c r="A1580" s="14"/>
      <c r="B1580" s="14"/>
      <c r="C1580" s="14"/>
      <c r="D1580" s="328"/>
      <c r="E1580" s="16"/>
      <c r="F1580" s="14"/>
      <c r="G1580" s="14"/>
      <c r="H1580" s="14"/>
      <c r="I1580" s="15"/>
      <c r="J1580" s="77"/>
      <c r="K1580" s="92"/>
    </row>
    <row r="1581" spans="1:11" ht="12.75" x14ac:dyDescent="0.2">
      <c r="A1581" s="14"/>
      <c r="B1581" s="14"/>
      <c r="C1581" s="14"/>
      <c r="D1581" s="328"/>
      <c r="E1581" s="16"/>
      <c r="F1581" s="14"/>
      <c r="G1581" s="14"/>
      <c r="H1581" s="14"/>
      <c r="I1581" s="15"/>
      <c r="J1581" s="77"/>
      <c r="K1581" s="92"/>
    </row>
    <row r="1582" spans="1:11" ht="12.75" x14ac:dyDescent="0.2">
      <c r="A1582" s="14"/>
      <c r="B1582" s="14"/>
      <c r="C1582" s="14"/>
      <c r="D1582" s="328"/>
      <c r="E1582" s="16"/>
      <c r="F1582" s="14"/>
      <c r="G1582" s="14"/>
      <c r="H1582" s="14"/>
      <c r="I1582" s="15"/>
      <c r="J1582" s="77"/>
      <c r="K1582" s="92"/>
    </row>
    <row r="1583" spans="1:11" ht="12.75" x14ac:dyDescent="0.2">
      <c r="A1583" s="14"/>
      <c r="B1583" s="14"/>
      <c r="C1583" s="14"/>
      <c r="D1583" s="328"/>
      <c r="E1583" s="16"/>
      <c r="F1583" s="14"/>
      <c r="G1583" s="14"/>
      <c r="H1583" s="14"/>
      <c r="I1583" s="15"/>
      <c r="J1583" s="77"/>
      <c r="K1583" s="92"/>
    </row>
    <row r="1584" spans="1:11" ht="12.75" x14ac:dyDescent="0.2">
      <c r="A1584" s="14"/>
      <c r="B1584" s="14"/>
      <c r="C1584" s="14"/>
      <c r="D1584" s="328"/>
      <c r="E1584" s="16"/>
      <c r="F1584" s="14"/>
      <c r="G1584" s="14"/>
      <c r="H1584" s="14"/>
      <c r="I1584" s="15"/>
      <c r="J1584" s="77"/>
      <c r="K1584" s="92"/>
    </row>
    <row r="1585" spans="1:11" ht="12.75" x14ac:dyDescent="0.2">
      <c r="A1585" s="14"/>
      <c r="B1585" s="14"/>
      <c r="C1585" s="14"/>
      <c r="D1585" s="328"/>
      <c r="E1585" s="16"/>
      <c r="F1585" s="14"/>
      <c r="G1585" s="14"/>
      <c r="H1585" s="14"/>
      <c r="I1585" s="15"/>
      <c r="J1585" s="77"/>
      <c r="K1585" s="92"/>
    </row>
    <row r="1586" spans="1:11" ht="12.75" x14ac:dyDescent="0.2">
      <c r="A1586" s="14"/>
      <c r="B1586" s="14"/>
      <c r="C1586" s="14"/>
      <c r="D1586" s="328"/>
      <c r="E1586" s="16"/>
      <c r="F1586" s="14"/>
      <c r="G1586" s="14"/>
      <c r="H1586" s="14"/>
      <c r="I1586" s="15"/>
      <c r="J1586" s="77"/>
      <c r="K1586" s="92"/>
    </row>
    <row r="1587" spans="1:11" ht="12.75" x14ac:dyDescent="0.2">
      <c r="A1587" s="14"/>
      <c r="B1587" s="14"/>
      <c r="C1587" s="14"/>
      <c r="D1587" s="328"/>
      <c r="E1587" s="16"/>
      <c r="F1587" s="14"/>
      <c r="G1587" s="14"/>
      <c r="H1587" s="14"/>
      <c r="I1587" s="15"/>
      <c r="J1587" s="77"/>
      <c r="K1587" s="92"/>
    </row>
    <row r="1588" spans="1:11" ht="12.75" x14ac:dyDescent="0.2">
      <c r="A1588" s="14"/>
      <c r="B1588" s="14"/>
      <c r="C1588" s="14"/>
      <c r="D1588" s="328"/>
      <c r="E1588" s="16"/>
      <c r="F1588" s="14"/>
      <c r="G1588" s="14"/>
      <c r="H1588" s="14"/>
      <c r="I1588" s="15"/>
      <c r="J1588" s="77"/>
      <c r="K1588" s="92"/>
    </row>
    <row r="1589" spans="1:11" ht="12.75" x14ac:dyDescent="0.2">
      <c r="A1589" s="14"/>
      <c r="B1589" s="14"/>
      <c r="C1589" s="14"/>
      <c r="D1589" s="328"/>
      <c r="E1589" s="16"/>
      <c r="F1589" s="14"/>
      <c r="G1589" s="14"/>
      <c r="H1589" s="14"/>
      <c r="I1589" s="15"/>
      <c r="J1589" s="77"/>
      <c r="K1589" s="92"/>
    </row>
    <row r="1590" spans="1:11" ht="12.75" x14ac:dyDescent="0.2">
      <c r="A1590" s="14"/>
      <c r="B1590" s="14"/>
      <c r="C1590" s="14"/>
      <c r="D1590" s="328"/>
      <c r="E1590" s="16"/>
      <c r="F1590" s="14"/>
      <c r="G1590" s="14"/>
      <c r="H1590" s="14"/>
      <c r="I1590" s="15"/>
      <c r="J1590" s="77"/>
      <c r="K1590" s="92"/>
    </row>
    <row r="1591" spans="1:11" ht="12.75" x14ac:dyDescent="0.2">
      <c r="A1591" s="14"/>
      <c r="B1591" s="14"/>
      <c r="C1591" s="14"/>
      <c r="D1591" s="328"/>
      <c r="E1591" s="16"/>
      <c r="F1591" s="14"/>
      <c r="G1591" s="14"/>
      <c r="H1591" s="14"/>
      <c r="I1591" s="15"/>
      <c r="J1591" s="77"/>
      <c r="K1591" s="92"/>
    </row>
    <row r="1592" spans="1:11" ht="12.75" x14ac:dyDescent="0.2">
      <c r="A1592" s="14"/>
      <c r="B1592" s="14"/>
      <c r="C1592" s="14"/>
      <c r="D1592" s="328"/>
      <c r="E1592" s="16"/>
      <c r="F1592" s="14"/>
      <c r="G1592" s="14"/>
      <c r="H1592" s="14"/>
      <c r="I1592" s="15"/>
      <c r="J1592" s="77"/>
      <c r="K1592" s="92"/>
    </row>
    <row r="1593" spans="1:11" ht="12.75" x14ac:dyDescent="0.2">
      <c r="A1593" s="14"/>
      <c r="B1593" s="14"/>
      <c r="C1593" s="14"/>
      <c r="D1593" s="328"/>
      <c r="E1593" s="16"/>
      <c r="F1593" s="14"/>
      <c r="G1593" s="14"/>
      <c r="H1593" s="14"/>
      <c r="I1593" s="15"/>
      <c r="J1593" s="77"/>
      <c r="K1593" s="92"/>
    </row>
    <row r="1594" spans="1:11" ht="12.75" x14ac:dyDescent="0.2">
      <c r="A1594" s="14"/>
      <c r="B1594" s="14"/>
      <c r="C1594" s="14"/>
      <c r="D1594" s="328"/>
      <c r="E1594" s="16"/>
      <c r="F1594" s="14"/>
      <c r="G1594" s="14"/>
      <c r="H1594" s="14"/>
      <c r="I1594" s="15"/>
      <c r="J1594" s="77"/>
      <c r="K1594" s="92"/>
    </row>
    <row r="1595" spans="1:11" ht="12.75" x14ac:dyDescent="0.2">
      <c r="A1595" s="14"/>
      <c r="B1595" s="14"/>
      <c r="C1595" s="14"/>
      <c r="D1595" s="328"/>
      <c r="E1595" s="16"/>
      <c r="F1595" s="14"/>
      <c r="G1595" s="14"/>
      <c r="H1595" s="14"/>
      <c r="I1595" s="15"/>
      <c r="J1595" s="77"/>
      <c r="K1595" s="92"/>
    </row>
    <row r="1596" spans="1:11" ht="12.75" x14ac:dyDescent="0.2">
      <c r="A1596" s="14"/>
      <c r="B1596" s="14"/>
      <c r="C1596" s="14"/>
      <c r="D1596" s="328"/>
      <c r="E1596" s="16"/>
      <c r="F1596" s="14"/>
      <c r="G1596" s="14"/>
      <c r="H1596" s="14"/>
      <c r="I1596" s="15"/>
      <c r="J1596" s="77"/>
      <c r="K1596" s="92"/>
    </row>
    <row r="1597" spans="1:11" ht="12.75" x14ac:dyDescent="0.2">
      <c r="A1597" s="14"/>
      <c r="B1597" s="14"/>
      <c r="C1597" s="14"/>
      <c r="D1597" s="328"/>
      <c r="E1597" s="16"/>
      <c r="F1597" s="14"/>
      <c r="G1597" s="14"/>
      <c r="H1597" s="14"/>
      <c r="I1597" s="15"/>
      <c r="J1597" s="77"/>
      <c r="K1597" s="92"/>
    </row>
    <row r="1598" spans="1:11" ht="12.75" x14ac:dyDescent="0.2">
      <c r="A1598" s="14"/>
      <c r="B1598" s="14"/>
      <c r="C1598" s="14"/>
      <c r="D1598" s="328"/>
      <c r="E1598" s="16"/>
      <c r="F1598" s="14"/>
      <c r="G1598" s="14"/>
      <c r="H1598" s="14"/>
      <c r="I1598" s="15"/>
      <c r="J1598" s="77"/>
      <c r="K1598" s="92"/>
    </row>
    <row r="1599" spans="1:11" ht="12.75" x14ac:dyDescent="0.2">
      <c r="A1599" s="14"/>
      <c r="B1599" s="14"/>
      <c r="C1599" s="14"/>
      <c r="D1599" s="328"/>
      <c r="E1599" s="16"/>
      <c r="F1599" s="14"/>
      <c r="G1599" s="14"/>
      <c r="H1599" s="14"/>
      <c r="I1599" s="15"/>
      <c r="J1599" s="77"/>
      <c r="K1599" s="92"/>
    </row>
    <row r="1600" spans="1:11" ht="12.75" x14ac:dyDescent="0.2">
      <c r="A1600" s="14"/>
      <c r="B1600" s="14"/>
      <c r="C1600" s="14"/>
      <c r="D1600" s="328"/>
      <c r="E1600" s="16"/>
      <c r="F1600" s="14"/>
      <c r="G1600" s="14"/>
      <c r="H1600" s="14"/>
      <c r="I1600" s="15"/>
      <c r="J1600" s="77"/>
      <c r="K1600" s="92"/>
    </row>
    <row r="1601" spans="1:11" ht="12.75" x14ac:dyDescent="0.2">
      <c r="A1601" s="14"/>
      <c r="B1601" s="14"/>
      <c r="C1601" s="14"/>
      <c r="D1601" s="328"/>
      <c r="E1601" s="16"/>
      <c r="F1601" s="14"/>
      <c r="G1601" s="14"/>
      <c r="H1601" s="14"/>
      <c r="I1601" s="15"/>
      <c r="J1601" s="77"/>
      <c r="K1601" s="92"/>
    </row>
    <row r="1602" spans="1:11" ht="12.75" x14ac:dyDescent="0.2">
      <c r="A1602" s="14"/>
      <c r="B1602" s="14"/>
      <c r="C1602" s="14"/>
      <c r="D1602" s="328"/>
      <c r="E1602" s="16"/>
      <c r="F1602" s="14"/>
      <c r="G1602" s="14"/>
      <c r="H1602" s="14"/>
      <c r="I1602" s="15"/>
      <c r="J1602" s="77"/>
      <c r="K1602" s="92"/>
    </row>
    <row r="1603" spans="1:11" ht="12.75" x14ac:dyDescent="0.2">
      <c r="A1603" s="14"/>
      <c r="B1603" s="14"/>
      <c r="C1603" s="14"/>
      <c r="D1603" s="328"/>
      <c r="E1603" s="16"/>
      <c r="F1603" s="14"/>
      <c r="G1603" s="14"/>
      <c r="H1603" s="14"/>
      <c r="I1603" s="15"/>
      <c r="J1603" s="77"/>
      <c r="K1603" s="92"/>
    </row>
    <row r="1604" spans="1:11" ht="12.75" x14ac:dyDescent="0.2">
      <c r="A1604" s="14"/>
      <c r="B1604" s="14"/>
      <c r="C1604" s="14"/>
      <c r="D1604" s="328"/>
      <c r="E1604" s="16"/>
      <c r="F1604" s="14"/>
      <c r="G1604" s="14"/>
      <c r="H1604" s="14"/>
      <c r="I1604" s="15"/>
      <c r="J1604" s="77"/>
      <c r="K1604" s="92"/>
    </row>
    <row r="1605" spans="1:11" ht="12.75" x14ac:dyDescent="0.2">
      <c r="A1605" s="14"/>
      <c r="B1605" s="14"/>
      <c r="C1605" s="14"/>
      <c r="D1605" s="328"/>
      <c r="E1605" s="16"/>
      <c r="F1605" s="14"/>
      <c r="G1605" s="14"/>
      <c r="H1605" s="14"/>
      <c r="I1605" s="15"/>
      <c r="J1605" s="77"/>
      <c r="K1605" s="92"/>
    </row>
    <row r="1606" spans="1:11" ht="12.75" x14ac:dyDescent="0.2">
      <c r="A1606" s="14"/>
      <c r="B1606" s="14"/>
      <c r="C1606" s="14"/>
      <c r="D1606" s="328"/>
      <c r="E1606" s="16"/>
      <c r="F1606" s="14"/>
      <c r="G1606" s="14"/>
      <c r="H1606" s="14"/>
      <c r="I1606" s="15"/>
      <c r="J1606" s="77"/>
      <c r="K1606" s="92"/>
    </row>
    <row r="1607" spans="1:11" ht="12.75" x14ac:dyDescent="0.2">
      <c r="A1607" s="14"/>
      <c r="B1607" s="14"/>
      <c r="C1607" s="14"/>
      <c r="D1607" s="328"/>
      <c r="E1607" s="16"/>
      <c r="F1607" s="14"/>
      <c r="G1607" s="14"/>
      <c r="H1607" s="14"/>
      <c r="I1607" s="15"/>
      <c r="J1607" s="77"/>
      <c r="K1607" s="92"/>
    </row>
    <row r="1608" spans="1:11" ht="12.75" x14ac:dyDescent="0.2">
      <c r="A1608" s="14"/>
      <c r="B1608" s="14"/>
      <c r="C1608" s="14"/>
      <c r="D1608" s="328"/>
      <c r="E1608" s="16"/>
      <c r="F1608" s="14"/>
      <c r="G1608" s="14"/>
      <c r="H1608" s="14"/>
      <c r="I1608" s="15"/>
      <c r="J1608" s="77"/>
      <c r="K1608" s="92"/>
    </row>
    <row r="1609" spans="1:11" ht="12.75" x14ac:dyDescent="0.2">
      <c r="A1609" s="14"/>
      <c r="B1609" s="14"/>
      <c r="C1609" s="14"/>
      <c r="D1609" s="328"/>
      <c r="E1609" s="16"/>
      <c r="F1609" s="14"/>
      <c r="G1609" s="14"/>
      <c r="H1609" s="14"/>
      <c r="I1609" s="15"/>
      <c r="J1609" s="77"/>
      <c r="K1609" s="92"/>
    </row>
    <row r="1610" spans="1:11" ht="12.75" x14ac:dyDescent="0.2">
      <c r="A1610" s="14"/>
      <c r="B1610" s="14"/>
      <c r="C1610" s="14"/>
      <c r="D1610" s="328"/>
      <c r="E1610" s="16"/>
      <c r="F1610" s="14"/>
      <c r="G1610" s="14"/>
      <c r="H1610" s="14"/>
      <c r="I1610" s="15"/>
      <c r="J1610" s="77"/>
      <c r="K1610" s="92"/>
    </row>
    <row r="1611" spans="1:11" ht="12.75" x14ac:dyDescent="0.2">
      <c r="A1611" s="14"/>
      <c r="B1611" s="14"/>
      <c r="C1611" s="14"/>
      <c r="D1611" s="328"/>
      <c r="E1611" s="16"/>
      <c r="F1611" s="14"/>
      <c r="G1611" s="14"/>
      <c r="H1611" s="14"/>
      <c r="I1611" s="15"/>
      <c r="J1611" s="77"/>
      <c r="K1611" s="92"/>
    </row>
    <row r="1612" spans="1:11" ht="12.75" x14ac:dyDescent="0.2">
      <c r="A1612" s="14"/>
      <c r="B1612" s="14"/>
      <c r="C1612" s="14"/>
      <c r="D1612" s="328"/>
      <c r="E1612" s="16"/>
      <c r="F1612" s="14"/>
      <c r="G1612" s="14"/>
      <c r="H1612" s="14"/>
      <c r="I1612" s="15"/>
      <c r="J1612" s="77"/>
      <c r="K1612" s="92"/>
    </row>
    <row r="1613" spans="1:11" ht="12.75" x14ac:dyDescent="0.2">
      <c r="A1613" s="14"/>
      <c r="B1613" s="14"/>
      <c r="C1613" s="14"/>
      <c r="D1613" s="328"/>
      <c r="E1613" s="16"/>
      <c r="F1613" s="14"/>
      <c r="G1613" s="14"/>
      <c r="H1613" s="14"/>
      <c r="I1613" s="15"/>
      <c r="J1613" s="77"/>
      <c r="K1613" s="92"/>
    </row>
    <row r="1614" spans="1:11" ht="12.75" x14ac:dyDescent="0.2">
      <c r="A1614" s="14"/>
      <c r="B1614" s="14"/>
      <c r="C1614" s="14"/>
      <c r="D1614" s="328"/>
      <c r="E1614" s="16"/>
      <c r="F1614" s="14"/>
      <c r="G1614" s="14"/>
      <c r="H1614" s="14"/>
      <c r="I1614" s="15"/>
      <c r="J1614" s="77"/>
      <c r="K1614" s="92"/>
    </row>
    <row r="1615" spans="1:11" ht="12.75" x14ac:dyDescent="0.2">
      <c r="A1615" s="14"/>
      <c r="B1615" s="14"/>
      <c r="C1615" s="14"/>
      <c r="D1615" s="328"/>
      <c r="E1615" s="16"/>
      <c r="F1615" s="14"/>
      <c r="G1615" s="14"/>
      <c r="H1615" s="14"/>
      <c r="I1615" s="15"/>
      <c r="J1615" s="77"/>
      <c r="K1615" s="92"/>
    </row>
    <row r="1616" spans="1:11" ht="12.75" x14ac:dyDescent="0.2">
      <c r="A1616" s="14"/>
      <c r="B1616" s="14"/>
      <c r="C1616" s="14"/>
      <c r="D1616" s="328"/>
      <c r="E1616" s="16"/>
      <c r="F1616" s="14"/>
      <c r="G1616" s="14"/>
      <c r="H1616" s="14"/>
      <c r="I1616" s="15"/>
      <c r="J1616" s="77"/>
      <c r="K1616" s="92"/>
    </row>
    <row r="1617" spans="1:11" ht="12.75" x14ac:dyDescent="0.2">
      <c r="A1617" s="14"/>
      <c r="B1617" s="14"/>
      <c r="C1617" s="14"/>
      <c r="D1617" s="328"/>
      <c r="E1617" s="16"/>
      <c r="F1617" s="14"/>
      <c r="G1617" s="14"/>
      <c r="H1617" s="14"/>
      <c r="I1617" s="15"/>
      <c r="J1617" s="77"/>
      <c r="K1617" s="92"/>
    </row>
    <row r="1618" spans="1:11" ht="12.75" x14ac:dyDescent="0.2">
      <c r="A1618" s="14"/>
      <c r="B1618" s="14"/>
      <c r="C1618" s="14"/>
      <c r="D1618" s="328"/>
      <c r="E1618" s="16"/>
      <c r="F1618" s="14"/>
      <c r="G1618" s="14"/>
      <c r="H1618" s="14"/>
      <c r="I1618" s="15"/>
      <c r="J1618" s="77"/>
      <c r="K1618" s="92"/>
    </row>
    <row r="1619" spans="1:11" ht="12.75" x14ac:dyDescent="0.2">
      <c r="A1619" s="14"/>
      <c r="B1619" s="14"/>
      <c r="C1619" s="14"/>
      <c r="D1619" s="328"/>
      <c r="E1619" s="16"/>
      <c r="F1619" s="14"/>
      <c r="G1619" s="14"/>
      <c r="H1619" s="14"/>
      <c r="I1619" s="15"/>
      <c r="J1619" s="77"/>
      <c r="K1619" s="92"/>
    </row>
    <row r="1620" spans="1:11" ht="12.75" x14ac:dyDescent="0.2">
      <c r="A1620" s="14"/>
      <c r="B1620" s="14"/>
      <c r="C1620" s="14"/>
      <c r="D1620" s="328"/>
      <c r="E1620" s="16"/>
      <c r="F1620" s="14"/>
      <c r="G1620" s="14"/>
      <c r="H1620" s="14"/>
      <c r="I1620" s="15"/>
      <c r="J1620" s="77"/>
      <c r="K1620" s="92"/>
    </row>
    <row r="1621" spans="1:11" ht="12.75" x14ac:dyDescent="0.2">
      <c r="A1621" s="14"/>
      <c r="B1621" s="14"/>
      <c r="C1621" s="14"/>
      <c r="D1621" s="328"/>
      <c r="E1621" s="16"/>
      <c r="F1621" s="14"/>
      <c r="G1621" s="14"/>
      <c r="H1621" s="14"/>
      <c r="I1621" s="15"/>
      <c r="J1621" s="77"/>
      <c r="K1621" s="92"/>
    </row>
    <row r="1622" spans="1:11" ht="12.75" x14ac:dyDescent="0.2">
      <c r="A1622" s="14"/>
      <c r="B1622" s="14"/>
      <c r="C1622" s="14"/>
      <c r="D1622" s="328"/>
      <c r="E1622" s="16"/>
      <c r="F1622" s="14"/>
      <c r="G1622" s="14"/>
      <c r="H1622" s="14"/>
      <c r="I1622" s="15"/>
      <c r="J1622" s="77"/>
      <c r="K1622" s="92"/>
    </row>
    <row r="1623" spans="1:11" ht="12.75" x14ac:dyDescent="0.2">
      <c r="A1623" s="14"/>
      <c r="B1623" s="14"/>
      <c r="C1623" s="14"/>
      <c r="D1623" s="328"/>
      <c r="E1623" s="16"/>
      <c r="F1623" s="14"/>
      <c r="G1623" s="14"/>
      <c r="H1623" s="14"/>
      <c r="I1623" s="15"/>
      <c r="J1623" s="77"/>
      <c r="K1623" s="92"/>
    </row>
    <row r="1624" spans="1:11" ht="12.75" x14ac:dyDescent="0.2">
      <c r="A1624" s="14"/>
      <c r="B1624" s="14"/>
      <c r="C1624" s="14"/>
      <c r="D1624" s="328"/>
      <c r="E1624" s="16"/>
      <c r="F1624" s="14"/>
      <c r="G1624" s="14"/>
      <c r="H1624" s="14"/>
      <c r="I1624" s="15"/>
      <c r="J1624" s="77"/>
      <c r="K1624" s="92"/>
    </row>
    <row r="1625" spans="1:11" ht="12.75" x14ac:dyDescent="0.2">
      <c r="A1625" s="14"/>
      <c r="B1625" s="14"/>
      <c r="C1625" s="14"/>
      <c r="D1625" s="328"/>
      <c r="E1625" s="16"/>
      <c r="F1625" s="14"/>
      <c r="G1625" s="14"/>
      <c r="H1625" s="14"/>
      <c r="I1625" s="15"/>
      <c r="J1625" s="77"/>
      <c r="K1625" s="92"/>
    </row>
    <row r="1626" spans="1:11" ht="12.75" x14ac:dyDescent="0.2">
      <c r="A1626" s="14"/>
      <c r="B1626" s="14"/>
      <c r="C1626" s="14"/>
      <c r="D1626" s="328"/>
      <c r="E1626" s="16"/>
      <c r="F1626" s="14"/>
      <c r="G1626" s="14"/>
      <c r="H1626" s="14"/>
      <c r="I1626" s="15"/>
      <c r="J1626" s="77"/>
      <c r="K1626" s="92"/>
    </row>
    <row r="1627" spans="1:11" ht="12.75" x14ac:dyDescent="0.2">
      <c r="A1627" s="14"/>
      <c r="B1627" s="14"/>
      <c r="C1627" s="14"/>
      <c r="D1627" s="328"/>
      <c r="E1627" s="16"/>
      <c r="F1627" s="14"/>
      <c r="G1627" s="14"/>
      <c r="H1627" s="14"/>
      <c r="I1627" s="15"/>
      <c r="J1627" s="77"/>
      <c r="K1627" s="92"/>
    </row>
    <row r="1628" spans="1:11" ht="12.75" x14ac:dyDescent="0.2">
      <c r="A1628" s="14"/>
      <c r="B1628" s="14"/>
      <c r="C1628" s="14"/>
      <c r="D1628" s="328"/>
      <c r="E1628" s="16"/>
      <c r="F1628" s="14"/>
      <c r="G1628" s="14"/>
      <c r="H1628" s="14"/>
      <c r="I1628" s="15"/>
      <c r="J1628" s="77"/>
      <c r="K1628" s="92"/>
    </row>
    <row r="1629" spans="1:11" ht="12.75" x14ac:dyDescent="0.2">
      <c r="A1629" s="14"/>
      <c r="B1629" s="14"/>
      <c r="C1629" s="14"/>
      <c r="D1629" s="328"/>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x14ac:dyDescent="0.2">
      <c r="A3701" s="14"/>
      <c r="B3701" s="14"/>
      <c r="C3701" s="14"/>
      <c r="D3701" s="16"/>
      <c r="E3701" s="16"/>
      <c r="F3701" s="14"/>
      <c r="G3701" s="14"/>
      <c r="H3701" s="14"/>
      <c r="I3701" s="15"/>
      <c r="J3701" s="77"/>
    </row>
    <row r="3702" spans="1:11" x14ac:dyDescent="0.2">
      <c r="A3702" s="14"/>
      <c r="B3702" s="14"/>
      <c r="C3702" s="14"/>
      <c r="D3702" s="16"/>
      <c r="E3702" s="16"/>
      <c r="F3702" s="14"/>
      <c r="G3702" s="14"/>
      <c r="H3702" s="14"/>
      <c r="I3702" s="15"/>
      <c r="J3702" s="77"/>
    </row>
    <row r="3703" spans="1:11" x14ac:dyDescent="0.2">
      <c r="A3703" s="14"/>
      <c r="B3703" s="14"/>
      <c r="C3703" s="14"/>
      <c r="D3703" s="16"/>
      <c r="E3703" s="16"/>
      <c r="F3703" s="14"/>
      <c r="G3703" s="14"/>
      <c r="H3703" s="14"/>
      <c r="I3703" s="15"/>
      <c r="J3703" s="77"/>
    </row>
    <row r="3704" spans="1:11" x14ac:dyDescent="0.2">
      <c r="A3704" s="14"/>
      <c r="B3704" s="14"/>
      <c r="C3704" s="14"/>
      <c r="D3704" s="16"/>
      <c r="E3704" s="16"/>
      <c r="F3704" s="14"/>
      <c r="G3704" s="14"/>
      <c r="H3704" s="14"/>
      <c r="I3704" s="15"/>
      <c r="J3704" s="77"/>
    </row>
    <row r="3705" spans="1:11" x14ac:dyDescent="0.2">
      <c r="A3705" s="14"/>
      <c r="B3705" s="14"/>
      <c r="C3705" s="14"/>
      <c r="D3705" s="16"/>
      <c r="E3705" s="16"/>
      <c r="F3705" s="14"/>
      <c r="G3705" s="14"/>
      <c r="H3705" s="14"/>
      <c r="I3705" s="15"/>
      <c r="J3705" s="77"/>
    </row>
    <row r="3706" spans="1:11" x14ac:dyDescent="0.2">
      <c r="A3706" s="14"/>
      <c r="B3706" s="14"/>
      <c r="C3706" s="14"/>
      <c r="D3706" s="16"/>
      <c r="E3706" s="16"/>
      <c r="F3706" s="14"/>
      <c r="G3706" s="14"/>
      <c r="H3706" s="14"/>
      <c r="I3706" s="15"/>
      <c r="J3706" s="77"/>
    </row>
    <row r="3707" spans="1:11" x14ac:dyDescent="0.2">
      <c r="A3707" s="14"/>
      <c r="B3707" s="14"/>
      <c r="C3707" s="14"/>
      <c r="D3707" s="16"/>
      <c r="E3707" s="16"/>
      <c r="F3707" s="14"/>
      <c r="G3707" s="14"/>
      <c r="H3707" s="14"/>
      <c r="I3707" s="15"/>
      <c r="J3707" s="77"/>
    </row>
    <row r="3708" spans="1:11" x14ac:dyDescent="0.2">
      <c r="A3708" s="14"/>
      <c r="B3708" s="14"/>
      <c r="C3708" s="14"/>
      <c r="D3708" s="16"/>
      <c r="E3708" s="16"/>
      <c r="F3708" s="14"/>
      <c r="G3708" s="14"/>
      <c r="H3708" s="14"/>
      <c r="I3708" s="15"/>
      <c r="J3708" s="77"/>
    </row>
    <row r="3709" spans="1:11" x14ac:dyDescent="0.2">
      <c r="A3709" s="14"/>
      <c r="B3709" s="14"/>
      <c r="C3709" s="14"/>
      <c r="D3709" s="16"/>
      <c r="E3709" s="16"/>
      <c r="F3709" s="14"/>
      <c r="G3709" s="14"/>
      <c r="H3709" s="14"/>
      <c r="I3709" s="15"/>
      <c r="J3709" s="77"/>
    </row>
    <row r="3710" spans="1:11" x14ac:dyDescent="0.2">
      <c r="A3710" s="14"/>
      <c r="B3710" s="14"/>
      <c r="C3710" s="14"/>
      <c r="D3710" s="16"/>
      <c r="E3710" s="16"/>
      <c r="F3710" s="14"/>
      <c r="G3710" s="14"/>
      <c r="H3710" s="14"/>
      <c r="I3710" s="15"/>
      <c r="J3710" s="77"/>
    </row>
    <row r="3711" spans="1:11" x14ac:dyDescent="0.2">
      <c r="A3711" s="14"/>
      <c r="B3711" s="14"/>
      <c r="C3711" s="14"/>
      <c r="D3711" s="16"/>
      <c r="E3711" s="16"/>
      <c r="F3711" s="14"/>
      <c r="G3711" s="14"/>
      <c r="H3711" s="14"/>
      <c r="I3711" s="15"/>
      <c r="J3711" s="77"/>
    </row>
    <row r="3712" spans="1:11" x14ac:dyDescent="0.2">
      <c r="A3712" s="14"/>
      <c r="B3712" s="14"/>
      <c r="C3712" s="14"/>
      <c r="D3712" s="16"/>
      <c r="E3712" s="16"/>
      <c r="F3712" s="14"/>
      <c r="G3712" s="14"/>
      <c r="H3712" s="14"/>
      <c r="I3712" s="15"/>
      <c r="J3712" s="77"/>
    </row>
    <row r="3713" spans="1:10" x14ac:dyDescent="0.2">
      <c r="A3713" s="14"/>
      <c r="B3713" s="14"/>
      <c r="C3713" s="14"/>
      <c r="D3713" s="16"/>
      <c r="E3713" s="16"/>
      <c r="F3713" s="14"/>
      <c r="G3713" s="14"/>
      <c r="H3713" s="14"/>
      <c r="I3713" s="15"/>
      <c r="J3713" s="77"/>
    </row>
    <row r="3714" spans="1:10" x14ac:dyDescent="0.2">
      <c r="A3714" s="14"/>
      <c r="B3714" s="14"/>
      <c r="C3714" s="14"/>
      <c r="D3714" s="16"/>
      <c r="E3714" s="16"/>
      <c r="F3714" s="14"/>
      <c r="G3714" s="14"/>
      <c r="H3714" s="14"/>
      <c r="I3714" s="15"/>
      <c r="J3714" s="77"/>
    </row>
    <row r="3715" spans="1:10" x14ac:dyDescent="0.2">
      <c r="A3715" s="14"/>
      <c r="B3715" s="14"/>
      <c r="C3715" s="14"/>
      <c r="D3715" s="16"/>
      <c r="E3715" s="16"/>
      <c r="F3715" s="14"/>
      <c r="G3715" s="14"/>
      <c r="H3715" s="14"/>
      <c r="I3715" s="15"/>
      <c r="J3715" s="77"/>
    </row>
    <row r="3716" spans="1:10" x14ac:dyDescent="0.2">
      <c r="A3716" s="14"/>
      <c r="B3716" s="14"/>
      <c r="C3716" s="14"/>
      <c r="D3716" s="16"/>
      <c r="E3716" s="16"/>
      <c r="F3716" s="14"/>
      <c r="G3716" s="14"/>
      <c r="H3716" s="14"/>
      <c r="I3716" s="15"/>
      <c r="J3716" s="77"/>
    </row>
    <row r="3717" spans="1:10" x14ac:dyDescent="0.2">
      <c r="A3717" s="14"/>
      <c r="B3717" s="14"/>
      <c r="C3717" s="14"/>
      <c r="D3717" s="16"/>
      <c r="E3717" s="16"/>
      <c r="F3717" s="14"/>
      <c r="G3717" s="14"/>
      <c r="H3717" s="14"/>
      <c r="I3717" s="15"/>
      <c r="J3717" s="77"/>
    </row>
    <row r="3718" spans="1:10" x14ac:dyDescent="0.2">
      <c r="A3718" s="14"/>
      <c r="B3718" s="14"/>
      <c r="C3718" s="14"/>
      <c r="D3718" s="16"/>
      <c r="E3718" s="16"/>
      <c r="F3718" s="14"/>
      <c r="G3718" s="14"/>
      <c r="H3718" s="14"/>
      <c r="I3718" s="15"/>
      <c r="J3718" s="77"/>
    </row>
    <row r="3719" spans="1:10" x14ac:dyDescent="0.2">
      <c r="A3719" s="14"/>
      <c r="B3719" s="14"/>
      <c r="C3719" s="14"/>
      <c r="D3719" s="16"/>
      <c r="E3719" s="16"/>
      <c r="F3719" s="14"/>
      <c r="G3719" s="14"/>
      <c r="H3719" s="14"/>
      <c r="I3719" s="15"/>
      <c r="J3719" s="77"/>
    </row>
    <row r="3720" spans="1:10" x14ac:dyDescent="0.2">
      <c r="A3720" s="14"/>
      <c r="B3720" s="14"/>
      <c r="C3720" s="14"/>
      <c r="D3720" s="16"/>
      <c r="E3720" s="16"/>
      <c r="F3720" s="14"/>
      <c r="G3720" s="14"/>
      <c r="H3720" s="14"/>
      <c r="I3720" s="15"/>
      <c r="J3720" s="77"/>
    </row>
    <row r="3721" spans="1:10" x14ac:dyDescent="0.2">
      <c r="A3721" s="14"/>
      <c r="B3721" s="14"/>
      <c r="C3721" s="14"/>
      <c r="D3721" s="16"/>
      <c r="E3721" s="16"/>
      <c r="F3721" s="14"/>
      <c r="G3721" s="14"/>
      <c r="H3721" s="14"/>
      <c r="I3721" s="15"/>
      <c r="J3721" s="77"/>
    </row>
    <row r="3722" spans="1:10" x14ac:dyDescent="0.2">
      <c r="A3722" s="14"/>
      <c r="B3722" s="14"/>
      <c r="C3722" s="14"/>
      <c r="D3722" s="16"/>
      <c r="E3722" s="16"/>
      <c r="F3722" s="14"/>
      <c r="G3722" s="14"/>
      <c r="H3722" s="14"/>
      <c r="I3722" s="15"/>
      <c r="J3722" s="77"/>
    </row>
    <row r="3723" spans="1:10" x14ac:dyDescent="0.2">
      <c r="A3723" s="14"/>
      <c r="B3723" s="14"/>
      <c r="C3723" s="14"/>
      <c r="D3723" s="16"/>
      <c r="E3723" s="16"/>
      <c r="F3723" s="14"/>
      <c r="G3723" s="14"/>
      <c r="H3723" s="14"/>
      <c r="I3723" s="15"/>
      <c r="J3723" s="77"/>
    </row>
    <row r="3724" spans="1:10" x14ac:dyDescent="0.2">
      <c r="A3724" s="14"/>
      <c r="B3724" s="14"/>
      <c r="C3724" s="14"/>
      <c r="D3724" s="16"/>
      <c r="E3724" s="16"/>
      <c r="F3724" s="14"/>
      <c r="G3724" s="14"/>
      <c r="H3724" s="14"/>
      <c r="I3724" s="15"/>
      <c r="J3724" s="77"/>
    </row>
    <row r="3725" spans="1:10" x14ac:dyDescent="0.2">
      <c r="A3725" s="14"/>
      <c r="B3725" s="14"/>
      <c r="C3725" s="14"/>
      <c r="D3725" s="16"/>
      <c r="E3725" s="16"/>
      <c r="F3725" s="14"/>
      <c r="G3725" s="14"/>
      <c r="H3725" s="14"/>
      <c r="I3725" s="15"/>
      <c r="J3725" s="77"/>
    </row>
    <row r="3726" spans="1:10" x14ac:dyDescent="0.2">
      <c r="A3726" s="14"/>
      <c r="B3726" s="14"/>
      <c r="C3726" s="14"/>
      <c r="D3726" s="16"/>
      <c r="E3726" s="16"/>
      <c r="F3726" s="14"/>
      <c r="G3726" s="14"/>
      <c r="H3726" s="14"/>
      <c r="I3726" s="15"/>
      <c r="J3726" s="77"/>
    </row>
    <row r="3727" spans="1:10" x14ac:dyDescent="0.2">
      <c r="A3727" s="14"/>
      <c r="B3727" s="14"/>
      <c r="C3727" s="14"/>
      <c r="D3727" s="16"/>
      <c r="E3727" s="16"/>
      <c r="F3727" s="14"/>
      <c r="G3727" s="14"/>
      <c r="H3727" s="14"/>
      <c r="I3727" s="15"/>
      <c r="J3727" s="77"/>
    </row>
    <row r="3728" spans="1:10" x14ac:dyDescent="0.2">
      <c r="A3728" s="14"/>
      <c r="B3728" s="14"/>
      <c r="C3728" s="14"/>
      <c r="D3728" s="16"/>
      <c r="E3728" s="16"/>
      <c r="F3728" s="14"/>
      <c r="G3728" s="14"/>
      <c r="H3728" s="14"/>
      <c r="I3728" s="15"/>
      <c r="J3728" s="77"/>
    </row>
    <row r="3729" spans="1:10" x14ac:dyDescent="0.2">
      <c r="A3729" s="14"/>
      <c r="B3729" s="14"/>
      <c r="C3729" s="14"/>
      <c r="D3729" s="16"/>
      <c r="E3729" s="16"/>
      <c r="F3729" s="14"/>
      <c r="G3729" s="14"/>
      <c r="H3729" s="14"/>
      <c r="I3729" s="15"/>
      <c r="J3729" s="77"/>
    </row>
    <row r="3730" spans="1:10" x14ac:dyDescent="0.2">
      <c r="A3730" s="14"/>
      <c r="B3730" s="14"/>
      <c r="C3730" s="14"/>
      <c r="D3730" s="16"/>
      <c r="E3730" s="16"/>
      <c r="F3730" s="14"/>
      <c r="G3730" s="14"/>
      <c r="H3730" s="14"/>
      <c r="I3730" s="15"/>
      <c r="J3730" s="77"/>
    </row>
    <row r="3731" spans="1:10" x14ac:dyDescent="0.2">
      <c r="A3731" s="14"/>
      <c r="B3731" s="14"/>
      <c r="C3731" s="14"/>
      <c r="D3731" s="16"/>
      <c r="E3731" s="16"/>
      <c r="F3731" s="14"/>
      <c r="G3731" s="14"/>
      <c r="H3731" s="14"/>
      <c r="I3731" s="15"/>
      <c r="J3731" s="77"/>
    </row>
    <row r="3732" spans="1:10" x14ac:dyDescent="0.2">
      <c r="A3732" s="14"/>
      <c r="B3732" s="14"/>
      <c r="C3732" s="14"/>
      <c r="D3732" s="16"/>
      <c r="E3732" s="16"/>
      <c r="F3732" s="14"/>
      <c r="G3732" s="14"/>
      <c r="H3732" s="14"/>
      <c r="I3732" s="15"/>
      <c r="J3732" s="77"/>
    </row>
    <row r="3733" spans="1:10" x14ac:dyDescent="0.2">
      <c r="A3733" s="14"/>
      <c r="B3733" s="14"/>
      <c r="C3733" s="14"/>
      <c r="D3733" s="16"/>
      <c r="E3733" s="16"/>
      <c r="F3733" s="14"/>
      <c r="G3733" s="14"/>
      <c r="H3733" s="14"/>
      <c r="I3733" s="15"/>
      <c r="J3733" s="77"/>
    </row>
    <row r="3734" spans="1:10" x14ac:dyDescent="0.2">
      <c r="A3734" s="14"/>
      <c r="B3734" s="14"/>
      <c r="C3734" s="14"/>
      <c r="D3734" s="16"/>
      <c r="E3734" s="16"/>
      <c r="F3734" s="14"/>
      <c r="G3734" s="14"/>
      <c r="H3734" s="14"/>
      <c r="I3734" s="15"/>
      <c r="J3734" s="77"/>
    </row>
    <row r="3735" spans="1:10" x14ac:dyDescent="0.2">
      <c r="A3735" s="14"/>
      <c r="B3735" s="14"/>
      <c r="C3735" s="14"/>
      <c r="D3735" s="16"/>
      <c r="E3735" s="16"/>
      <c r="F3735" s="14"/>
      <c r="G3735" s="14"/>
      <c r="H3735" s="14"/>
      <c r="I3735" s="15"/>
      <c r="J3735" s="77"/>
    </row>
    <row r="3736" spans="1:10" x14ac:dyDescent="0.2">
      <c r="A3736" s="14"/>
      <c r="B3736" s="14"/>
      <c r="C3736" s="14"/>
      <c r="D3736" s="16"/>
      <c r="E3736" s="16"/>
      <c r="F3736" s="14"/>
      <c r="G3736" s="14"/>
      <c r="H3736" s="14"/>
      <c r="I3736" s="15"/>
      <c r="J3736" s="77"/>
    </row>
    <row r="3737" spans="1:10" x14ac:dyDescent="0.2">
      <c r="A3737" s="14"/>
      <c r="B3737" s="14"/>
      <c r="C3737" s="14"/>
      <c r="D3737" s="16"/>
      <c r="E3737" s="16"/>
      <c r="F3737" s="14"/>
      <c r="G3737" s="14"/>
      <c r="H3737" s="14"/>
      <c r="I3737" s="15"/>
      <c r="J3737" s="77"/>
    </row>
    <row r="3738" spans="1:10" x14ac:dyDescent="0.2">
      <c r="A3738" s="14"/>
      <c r="B3738" s="14"/>
      <c r="C3738" s="14"/>
      <c r="D3738" s="16"/>
      <c r="E3738" s="16"/>
      <c r="F3738" s="14"/>
      <c r="G3738" s="14"/>
      <c r="H3738" s="14"/>
      <c r="I3738" s="15"/>
      <c r="J3738" s="77"/>
    </row>
    <row r="3739" spans="1:10" x14ac:dyDescent="0.2">
      <c r="A3739" s="14"/>
      <c r="B3739" s="14"/>
      <c r="C3739" s="14"/>
      <c r="D3739" s="16"/>
      <c r="E3739" s="16"/>
      <c r="F3739" s="14"/>
      <c r="G3739" s="14"/>
      <c r="H3739" s="14"/>
      <c r="I3739" s="15"/>
      <c r="J3739" s="77"/>
    </row>
    <row r="3740" spans="1:10" x14ac:dyDescent="0.2">
      <c r="A3740" s="14"/>
      <c r="B3740" s="14"/>
      <c r="C3740" s="14"/>
      <c r="D3740" s="16"/>
      <c r="E3740" s="16"/>
      <c r="F3740" s="14"/>
      <c r="G3740" s="14"/>
      <c r="H3740" s="14"/>
      <c r="I3740" s="15"/>
      <c r="J3740" s="77"/>
    </row>
    <row r="3741" spans="1:10" x14ac:dyDescent="0.2">
      <c r="A3741" s="14"/>
      <c r="B3741" s="14"/>
      <c r="C3741" s="14"/>
      <c r="D3741" s="16"/>
      <c r="E3741" s="16"/>
      <c r="F3741" s="14"/>
      <c r="G3741" s="14"/>
      <c r="H3741" s="14"/>
      <c r="I3741" s="15"/>
      <c r="J3741" s="77"/>
    </row>
    <row r="3742" spans="1:10" x14ac:dyDescent="0.2">
      <c r="A3742" s="14"/>
      <c r="B3742" s="14"/>
      <c r="C3742" s="14"/>
      <c r="D3742" s="16"/>
      <c r="E3742" s="16"/>
      <c r="F3742" s="14"/>
      <c r="G3742" s="14"/>
      <c r="H3742" s="14"/>
      <c r="I3742" s="15"/>
      <c r="J3742" s="77"/>
    </row>
    <row r="3743" spans="1:10" x14ac:dyDescent="0.2">
      <c r="A3743" s="14"/>
      <c r="B3743" s="14"/>
      <c r="C3743" s="14"/>
      <c r="D3743" s="16"/>
      <c r="E3743" s="16"/>
      <c r="F3743" s="14"/>
      <c r="G3743" s="14"/>
      <c r="H3743" s="14"/>
      <c r="I3743" s="15"/>
      <c r="J3743" s="77"/>
    </row>
    <row r="3744" spans="1:10" x14ac:dyDescent="0.2">
      <c r="A3744" s="14"/>
      <c r="B3744" s="14"/>
      <c r="C3744" s="14"/>
      <c r="D3744" s="16"/>
      <c r="E3744" s="16"/>
      <c r="F3744" s="14"/>
      <c r="G3744" s="14"/>
      <c r="H3744" s="14"/>
      <c r="I3744" s="15"/>
      <c r="J3744" s="77"/>
    </row>
    <row r="3745" spans="1:10" x14ac:dyDescent="0.2">
      <c r="A3745" s="14"/>
      <c r="B3745" s="14"/>
      <c r="C3745" s="14"/>
      <c r="D3745" s="16"/>
      <c r="E3745" s="16"/>
      <c r="F3745" s="14"/>
      <c r="G3745" s="14"/>
      <c r="H3745" s="14"/>
      <c r="I3745" s="15"/>
      <c r="J3745" s="77"/>
    </row>
    <row r="3746" spans="1:10" x14ac:dyDescent="0.2">
      <c r="A3746" s="14"/>
      <c r="B3746" s="14"/>
      <c r="C3746" s="14"/>
      <c r="D3746" s="16"/>
      <c r="E3746" s="16"/>
      <c r="F3746" s="14"/>
      <c r="G3746" s="14"/>
      <c r="H3746" s="14"/>
      <c r="I3746" s="15"/>
      <c r="J3746" s="77"/>
    </row>
    <row r="3747" spans="1:10" x14ac:dyDescent="0.2">
      <c r="A3747" s="14"/>
      <c r="B3747" s="14"/>
      <c r="C3747" s="14"/>
      <c r="D3747" s="16"/>
      <c r="E3747" s="16"/>
      <c r="F3747" s="14"/>
      <c r="G3747" s="14"/>
      <c r="H3747" s="14"/>
      <c r="I3747" s="15"/>
      <c r="J3747" s="77"/>
    </row>
    <row r="3748" spans="1:10" x14ac:dyDescent="0.2">
      <c r="A3748" s="14"/>
      <c r="B3748" s="14"/>
      <c r="C3748" s="14"/>
      <c r="D3748" s="16"/>
      <c r="E3748" s="16"/>
      <c r="F3748" s="14"/>
      <c r="G3748" s="14"/>
      <c r="H3748" s="14"/>
      <c r="I3748" s="15"/>
      <c r="J3748" s="77"/>
    </row>
    <row r="3749" spans="1:10" x14ac:dyDescent="0.2">
      <c r="A3749" s="14"/>
      <c r="B3749" s="14"/>
      <c r="C3749" s="14"/>
      <c r="D3749" s="16"/>
      <c r="E3749" s="16"/>
      <c r="F3749" s="14"/>
      <c r="G3749" s="14"/>
      <c r="H3749" s="14"/>
      <c r="I3749" s="15"/>
      <c r="J3749" s="77"/>
    </row>
    <row r="3750" spans="1:10" x14ac:dyDescent="0.2">
      <c r="A3750" s="14"/>
      <c r="B3750" s="14"/>
      <c r="C3750" s="14"/>
      <c r="D3750" s="16"/>
      <c r="E3750" s="16"/>
      <c r="F3750" s="14"/>
      <c r="G3750" s="14"/>
      <c r="H3750" s="14"/>
      <c r="I3750" s="15"/>
      <c r="J3750" s="77"/>
    </row>
    <row r="3751" spans="1:10" x14ac:dyDescent="0.2">
      <c r="A3751" s="14"/>
      <c r="B3751" s="14"/>
      <c r="C3751" s="14"/>
      <c r="D3751" s="16"/>
      <c r="E3751" s="16"/>
      <c r="F3751" s="14"/>
      <c r="G3751" s="14"/>
      <c r="H3751" s="14"/>
      <c r="I3751" s="15"/>
      <c r="J3751" s="77"/>
    </row>
    <row r="3752" spans="1:10" x14ac:dyDescent="0.2">
      <c r="A3752" s="14"/>
      <c r="B3752" s="14"/>
      <c r="C3752" s="14"/>
      <c r="D3752" s="16"/>
      <c r="E3752" s="16"/>
      <c r="F3752" s="14"/>
      <c r="G3752" s="14"/>
      <c r="H3752" s="14"/>
      <c r="I3752" s="15"/>
      <c r="J3752" s="77"/>
    </row>
    <row r="3753" spans="1:10" x14ac:dyDescent="0.2">
      <c r="A3753" s="14"/>
      <c r="B3753" s="14"/>
      <c r="C3753" s="14"/>
      <c r="D3753" s="16"/>
      <c r="E3753" s="16"/>
      <c r="F3753" s="14"/>
      <c r="G3753" s="14"/>
      <c r="H3753" s="14"/>
      <c r="I3753" s="15"/>
      <c r="J3753" s="77"/>
    </row>
    <row r="3754" spans="1:10" x14ac:dyDescent="0.2">
      <c r="A3754" s="14"/>
      <c r="B3754" s="14"/>
      <c r="C3754" s="14"/>
      <c r="D3754" s="16"/>
      <c r="E3754" s="16"/>
      <c r="F3754" s="14"/>
      <c r="G3754" s="14"/>
      <c r="H3754" s="14"/>
      <c r="I3754" s="15"/>
      <c r="J3754" s="77"/>
    </row>
    <row r="3755" spans="1:10" x14ac:dyDescent="0.2">
      <c r="A3755" s="14"/>
      <c r="B3755" s="14"/>
      <c r="C3755" s="14"/>
      <c r="D3755" s="16"/>
      <c r="E3755" s="16"/>
      <c r="F3755" s="14"/>
      <c r="G3755" s="14"/>
      <c r="H3755" s="14"/>
      <c r="I3755" s="15"/>
      <c r="J3755" s="77"/>
    </row>
    <row r="3756" spans="1:10" x14ac:dyDescent="0.2">
      <c r="A3756" s="14"/>
      <c r="B3756" s="14"/>
      <c r="C3756" s="14"/>
      <c r="D3756" s="16"/>
      <c r="E3756" s="16"/>
      <c r="F3756" s="14"/>
      <c r="G3756" s="14"/>
      <c r="H3756" s="14"/>
      <c r="I3756" s="15"/>
      <c r="J3756" s="77"/>
    </row>
    <row r="3757" spans="1:10" x14ac:dyDescent="0.2">
      <c r="A3757" s="14"/>
      <c r="B3757" s="14"/>
      <c r="C3757" s="14"/>
      <c r="D3757" s="16"/>
      <c r="E3757" s="16"/>
      <c r="F3757" s="14"/>
      <c r="G3757" s="14"/>
      <c r="H3757" s="14"/>
      <c r="I3757" s="15"/>
      <c r="J3757" s="77"/>
    </row>
    <row r="3758" spans="1:10" x14ac:dyDescent="0.2">
      <c r="A3758" s="14"/>
      <c r="B3758" s="14"/>
      <c r="C3758" s="14"/>
      <c r="D3758" s="16"/>
      <c r="E3758" s="16"/>
      <c r="F3758" s="14"/>
      <c r="G3758" s="14"/>
      <c r="H3758" s="14"/>
      <c r="I3758" s="15"/>
      <c r="J3758" s="77"/>
    </row>
    <row r="3759" spans="1:10" x14ac:dyDescent="0.2">
      <c r="A3759" s="14"/>
      <c r="B3759" s="14"/>
      <c r="C3759" s="14"/>
      <c r="D3759" s="16"/>
      <c r="E3759" s="16"/>
      <c r="F3759" s="14"/>
      <c r="G3759" s="14"/>
      <c r="H3759" s="14"/>
      <c r="I3759" s="15"/>
      <c r="J3759" s="77"/>
    </row>
    <row r="3760" spans="1:10" x14ac:dyDescent="0.2">
      <c r="A3760" s="14"/>
      <c r="B3760" s="14"/>
      <c r="C3760" s="14"/>
      <c r="D3760" s="16"/>
      <c r="E3760" s="16"/>
      <c r="F3760" s="14"/>
      <c r="G3760" s="14"/>
      <c r="H3760" s="14"/>
      <c r="I3760" s="15"/>
      <c r="J3760" s="77"/>
    </row>
    <row r="3761" spans="1:10" x14ac:dyDescent="0.2">
      <c r="A3761" s="14"/>
      <c r="B3761" s="14"/>
      <c r="C3761" s="14"/>
      <c r="D3761" s="16"/>
      <c r="E3761" s="16"/>
      <c r="F3761" s="14"/>
      <c r="G3761" s="14"/>
      <c r="H3761" s="14"/>
      <c r="I3761" s="15"/>
      <c r="J3761" s="77"/>
    </row>
    <row r="3762" spans="1:10" x14ac:dyDescent="0.2">
      <c r="A3762" s="14"/>
      <c r="B3762" s="14"/>
      <c r="C3762" s="14"/>
      <c r="D3762" s="16"/>
      <c r="E3762" s="16"/>
      <c r="F3762" s="14"/>
      <c r="G3762" s="14"/>
      <c r="H3762" s="14"/>
      <c r="I3762" s="15"/>
      <c r="J3762" s="77"/>
    </row>
    <row r="3763" spans="1:10" x14ac:dyDescent="0.2">
      <c r="A3763" s="14"/>
      <c r="B3763" s="14"/>
      <c r="C3763" s="14"/>
      <c r="D3763" s="16"/>
      <c r="E3763" s="16"/>
      <c r="F3763" s="14"/>
      <c r="G3763" s="14"/>
      <c r="H3763" s="14"/>
      <c r="I3763" s="15"/>
      <c r="J3763" s="77"/>
    </row>
    <row r="3764" spans="1:10" x14ac:dyDescent="0.2">
      <c r="A3764" s="14"/>
      <c r="B3764" s="14"/>
      <c r="C3764" s="14"/>
      <c r="D3764" s="16"/>
      <c r="E3764" s="16"/>
      <c r="F3764" s="14"/>
      <c r="G3764" s="14"/>
      <c r="H3764" s="14"/>
      <c r="I3764" s="15"/>
      <c r="J3764" s="77"/>
    </row>
    <row r="3765" spans="1:10" x14ac:dyDescent="0.2">
      <c r="A3765" s="14"/>
      <c r="B3765" s="14"/>
      <c r="C3765" s="14"/>
      <c r="D3765" s="16"/>
      <c r="E3765" s="16"/>
      <c r="F3765" s="14"/>
      <c r="G3765" s="14"/>
      <c r="H3765" s="14"/>
      <c r="I3765" s="15"/>
      <c r="J3765" s="77"/>
    </row>
    <row r="3766" spans="1:10" x14ac:dyDescent="0.2">
      <c r="A3766" s="14"/>
      <c r="B3766" s="14"/>
      <c r="C3766" s="14"/>
      <c r="D3766" s="16"/>
      <c r="E3766" s="16"/>
      <c r="F3766" s="14"/>
      <c r="G3766" s="14"/>
      <c r="H3766" s="14"/>
      <c r="I3766" s="15"/>
      <c r="J3766" s="77"/>
    </row>
    <row r="3767" spans="1:10" x14ac:dyDescent="0.2">
      <c r="A3767" s="14"/>
      <c r="B3767" s="14"/>
      <c r="C3767" s="14"/>
      <c r="D3767" s="16"/>
      <c r="E3767" s="16"/>
      <c r="F3767" s="14"/>
      <c r="G3767" s="14"/>
      <c r="H3767" s="14"/>
      <c r="I3767" s="15"/>
      <c r="J3767" s="77"/>
    </row>
    <row r="3768" spans="1:10" x14ac:dyDescent="0.2">
      <c r="A3768" s="14"/>
      <c r="B3768" s="14"/>
      <c r="C3768" s="14"/>
      <c r="D3768" s="16"/>
      <c r="E3768" s="16"/>
      <c r="F3768" s="14"/>
      <c r="G3768" s="14"/>
      <c r="H3768" s="14"/>
      <c r="I3768" s="15"/>
      <c r="J3768" s="77"/>
    </row>
    <row r="3769" spans="1:10" x14ac:dyDescent="0.2">
      <c r="A3769" s="14"/>
      <c r="B3769" s="14"/>
      <c r="C3769" s="14"/>
      <c r="D3769" s="16"/>
      <c r="E3769" s="16"/>
      <c r="F3769" s="14"/>
      <c r="G3769" s="14"/>
      <c r="H3769" s="14"/>
      <c r="I3769" s="15"/>
      <c r="J3769" s="77"/>
    </row>
    <row r="3770" spans="1:10" x14ac:dyDescent="0.2">
      <c r="A3770" s="14"/>
      <c r="B3770" s="14"/>
      <c r="C3770" s="14"/>
      <c r="D3770" s="16"/>
      <c r="E3770" s="16"/>
      <c r="F3770" s="14"/>
      <c r="G3770" s="14"/>
      <c r="H3770" s="14"/>
      <c r="I3770" s="15"/>
      <c r="J3770" s="77"/>
    </row>
    <row r="3771" spans="1:10" x14ac:dyDescent="0.2">
      <c r="A3771" s="14"/>
      <c r="B3771" s="14"/>
      <c r="C3771" s="14"/>
      <c r="D3771" s="16"/>
      <c r="E3771" s="16"/>
      <c r="F3771" s="14"/>
      <c r="G3771" s="14"/>
      <c r="H3771" s="14"/>
      <c r="I3771" s="15"/>
      <c r="J3771" s="77"/>
    </row>
    <row r="3772" spans="1:10" x14ac:dyDescent="0.2">
      <c r="A3772" s="14"/>
      <c r="B3772" s="14"/>
      <c r="C3772" s="14"/>
      <c r="D3772" s="16"/>
      <c r="E3772" s="16"/>
      <c r="F3772" s="14"/>
      <c r="G3772" s="14"/>
      <c r="H3772" s="14"/>
      <c r="I3772" s="15"/>
      <c r="J3772" s="77"/>
    </row>
    <row r="3773" spans="1:10" x14ac:dyDescent="0.2">
      <c r="A3773" s="14"/>
      <c r="B3773" s="14"/>
      <c r="C3773" s="14"/>
      <c r="D3773" s="16"/>
      <c r="E3773" s="16"/>
      <c r="F3773" s="14"/>
      <c r="G3773" s="14"/>
      <c r="H3773" s="14"/>
      <c r="I3773" s="15"/>
      <c r="J3773" s="77"/>
    </row>
    <row r="3774" spans="1:10" x14ac:dyDescent="0.2">
      <c r="A3774" s="14"/>
      <c r="B3774" s="14"/>
      <c r="C3774" s="14"/>
      <c r="D3774" s="16"/>
      <c r="E3774" s="16"/>
      <c r="F3774" s="14"/>
      <c r="G3774" s="14"/>
      <c r="H3774" s="14"/>
      <c r="I3774" s="15"/>
      <c r="J3774" s="77"/>
    </row>
    <row r="3775" spans="1:10" x14ac:dyDescent="0.2">
      <c r="A3775" s="14"/>
      <c r="B3775" s="14"/>
      <c r="C3775" s="14"/>
      <c r="D3775" s="16"/>
      <c r="E3775" s="16"/>
      <c r="F3775" s="14"/>
      <c r="G3775" s="14"/>
      <c r="H3775" s="14"/>
      <c r="I3775" s="15"/>
      <c r="J3775" s="77"/>
    </row>
    <row r="3776" spans="1:10" x14ac:dyDescent="0.2">
      <c r="A3776" s="14"/>
      <c r="B3776" s="14"/>
      <c r="C3776" s="14"/>
      <c r="D3776" s="16"/>
      <c r="E3776" s="16"/>
      <c r="F3776" s="14"/>
      <c r="G3776" s="14"/>
      <c r="H3776" s="14"/>
      <c r="I3776" s="15"/>
      <c r="J3776" s="77"/>
    </row>
    <row r="3777" spans="1:10" x14ac:dyDescent="0.2">
      <c r="A3777" s="14"/>
      <c r="B3777" s="14"/>
      <c r="C3777" s="14"/>
      <c r="D3777" s="16"/>
      <c r="E3777" s="16"/>
      <c r="F3777" s="14"/>
      <c r="G3777" s="14"/>
      <c r="H3777" s="14"/>
      <c r="I3777" s="15"/>
      <c r="J3777" s="77"/>
    </row>
    <row r="3778" spans="1:10" x14ac:dyDescent="0.2">
      <c r="A3778" s="14"/>
      <c r="B3778" s="14"/>
      <c r="C3778" s="14"/>
      <c r="D3778" s="16"/>
      <c r="E3778" s="16"/>
      <c r="F3778" s="14"/>
      <c r="G3778" s="14"/>
      <c r="H3778" s="14"/>
      <c r="I3778" s="15"/>
      <c r="J3778" s="77"/>
    </row>
    <row r="3779" spans="1:10" x14ac:dyDescent="0.2">
      <c r="A3779" s="14"/>
      <c r="B3779" s="14"/>
      <c r="C3779" s="14"/>
      <c r="D3779" s="16"/>
      <c r="E3779" s="16"/>
      <c r="F3779" s="14"/>
      <c r="G3779" s="14"/>
      <c r="H3779" s="14"/>
      <c r="I3779" s="15"/>
      <c r="J3779" s="77"/>
    </row>
    <row r="3780" spans="1:10" x14ac:dyDescent="0.2">
      <c r="A3780" s="14"/>
      <c r="B3780" s="14"/>
      <c r="C3780" s="14"/>
      <c r="D3780" s="16"/>
      <c r="E3780" s="16"/>
      <c r="F3780" s="14"/>
      <c r="G3780" s="14"/>
      <c r="H3780" s="14"/>
      <c r="I3780" s="15"/>
      <c r="J3780" s="77"/>
    </row>
    <row r="3781" spans="1:10" x14ac:dyDescent="0.2">
      <c r="A3781" s="14"/>
      <c r="B3781" s="14"/>
      <c r="C3781" s="14"/>
      <c r="D3781" s="16"/>
      <c r="E3781" s="16"/>
      <c r="F3781" s="14"/>
      <c r="G3781" s="14"/>
      <c r="H3781" s="14"/>
      <c r="I3781" s="15"/>
      <c r="J3781" s="77"/>
    </row>
    <row r="3782" spans="1:10" x14ac:dyDescent="0.2">
      <c r="A3782" s="14"/>
      <c r="B3782" s="14"/>
      <c r="C3782" s="14"/>
      <c r="D3782" s="16"/>
      <c r="E3782" s="16"/>
      <c r="F3782" s="14"/>
      <c r="G3782" s="14"/>
      <c r="H3782" s="14"/>
      <c r="I3782" s="15"/>
      <c r="J3782" s="77"/>
    </row>
    <row r="3783" spans="1:10" x14ac:dyDescent="0.2">
      <c r="A3783" s="14"/>
      <c r="B3783" s="14"/>
      <c r="C3783" s="14"/>
      <c r="D3783" s="16"/>
      <c r="E3783" s="16"/>
      <c r="F3783" s="14"/>
      <c r="G3783" s="14"/>
      <c r="H3783" s="14"/>
      <c r="I3783" s="15"/>
      <c r="J3783" s="77"/>
    </row>
    <row r="3784" spans="1:10" x14ac:dyDescent="0.2">
      <c r="A3784" s="14"/>
      <c r="B3784" s="14"/>
      <c r="C3784" s="14"/>
      <c r="D3784" s="16"/>
      <c r="E3784" s="16"/>
      <c r="F3784" s="14"/>
      <c r="G3784" s="14"/>
      <c r="H3784" s="14"/>
      <c r="I3784" s="15"/>
      <c r="J3784" s="77"/>
    </row>
    <row r="3785" spans="1:10" x14ac:dyDescent="0.2">
      <c r="A3785" s="14"/>
      <c r="B3785" s="14"/>
      <c r="C3785" s="14"/>
      <c r="D3785" s="16"/>
      <c r="E3785" s="16"/>
      <c r="F3785" s="14"/>
      <c r="G3785" s="14"/>
      <c r="H3785" s="14"/>
      <c r="I3785" s="15"/>
      <c r="J3785" s="77"/>
    </row>
    <row r="3786" spans="1:10" x14ac:dyDescent="0.2">
      <c r="A3786" s="14"/>
      <c r="B3786" s="14"/>
      <c r="C3786" s="14"/>
      <c r="D3786" s="16"/>
      <c r="E3786" s="16"/>
      <c r="F3786" s="14"/>
      <c r="G3786" s="14"/>
      <c r="H3786" s="14"/>
      <c r="I3786" s="15"/>
      <c r="J3786" s="77"/>
    </row>
    <row r="3787" spans="1:10" x14ac:dyDescent="0.2">
      <c r="A3787" s="14"/>
      <c r="B3787" s="14"/>
      <c r="C3787" s="14"/>
      <c r="D3787" s="16"/>
      <c r="E3787" s="16"/>
      <c r="F3787" s="14"/>
      <c r="G3787" s="14"/>
      <c r="H3787" s="14"/>
      <c r="I3787" s="15"/>
      <c r="J3787" s="77"/>
    </row>
    <row r="3788" spans="1:10" x14ac:dyDescent="0.2">
      <c r="A3788" s="14"/>
      <c r="B3788" s="14"/>
      <c r="C3788" s="14"/>
      <c r="D3788" s="16"/>
      <c r="E3788" s="16"/>
      <c r="F3788" s="14"/>
      <c r="G3788" s="14"/>
      <c r="H3788" s="14"/>
      <c r="I3788" s="15"/>
      <c r="J3788" s="77"/>
    </row>
    <row r="3789" spans="1:10" x14ac:dyDescent="0.2">
      <c r="A3789" s="14"/>
      <c r="B3789" s="14"/>
      <c r="C3789" s="14"/>
      <c r="D3789" s="16"/>
      <c r="E3789" s="16"/>
      <c r="F3789" s="14"/>
      <c r="G3789" s="14"/>
      <c r="H3789" s="14"/>
      <c r="I3789" s="15"/>
      <c r="J3789" s="77"/>
    </row>
    <row r="3790" spans="1:10" x14ac:dyDescent="0.2">
      <c r="A3790" s="14"/>
      <c r="B3790" s="14"/>
      <c r="C3790" s="14"/>
      <c r="D3790" s="16"/>
      <c r="E3790" s="16"/>
      <c r="F3790" s="14"/>
      <c r="G3790" s="14"/>
      <c r="H3790" s="14"/>
      <c r="I3790" s="15"/>
      <c r="J3790" s="77"/>
    </row>
    <row r="3791" spans="1:10" x14ac:dyDescent="0.2">
      <c r="A3791" s="14"/>
      <c r="B3791" s="14"/>
      <c r="C3791" s="14"/>
      <c r="D3791" s="16"/>
      <c r="E3791" s="16"/>
      <c r="F3791" s="14"/>
      <c r="G3791" s="14"/>
      <c r="H3791" s="14"/>
      <c r="I3791" s="15"/>
      <c r="J3791" s="77"/>
    </row>
    <row r="3792" spans="1:10" x14ac:dyDescent="0.2">
      <c r="A3792" s="14"/>
      <c r="B3792" s="14"/>
      <c r="C3792" s="14"/>
      <c r="D3792" s="16"/>
      <c r="E3792" s="16"/>
      <c r="F3792" s="14"/>
      <c r="G3792" s="14"/>
      <c r="H3792" s="14"/>
      <c r="I3792" s="15"/>
      <c r="J3792" s="77"/>
    </row>
    <row r="3793" spans="1:10" x14ac:dyDescent="0.2">
      <c r="A3793" s="14"/>
      <c r="B3793" s="14"/>
      <c r="C3793" s="14"/>
      <c r="D3793" s="16"/>
      <c r="E3793" s="16"/>
      <c r="F3793" s="14"/>
      <c r="G3793" s="14"/>
      <c r="H3793" s="14"/>
      <c r="I3793" s="15"/>
      <c r="J3793" s="77"/>
    </row>
    <row r="3794" spans="1:10" x14ac:dyDescent="0.2">
      <c r="A3794" s="14"/>
      <c r="B3794" s="14"/>
      <c r="C3794" s="14"/>
      <c r="D3794" s="16"/>
      <c r="E3794" s="16"/>
      <c r="F3794" s="14"/>
      <c r="G3794" s="14"/>
      <c r="H3794" s="14"/>
      <c r="I3794" s="15"/>
      <c r="J3794" s="77"/>
    </row>
    <row r="3795" spans="1:10" x14ac:dyDescent="0.2">
      <c r="A3795" s="14"/>
      <c r="B3795" s="14"/>
      <c r="C3795" s="14"/>
      <c r="D3795" s="16"/>
      <c r="E3795" s="16"/>
      <c r="F3795" s="14"/>
      <c r="G3795" s="14"/>
      <c r="H3795" s="14"/>
      <c r="I3795" s="15"/>
      <c r="J3795" s="77"/>
    </row>
    <row r="3796" spans="1:10" x14ac:dyDescent="0.2">
      <c r="A3796" s="14"/>
      <c r="B3796" s="14"/>
      <c r="C3796" s="14"/>
      <c r="D3796" s="16"/>
      <c r="E3796" s="16"/>
      <c r="F3796" s="14"/>
      <c r="G3796" s="14"/>
      <c r="H3796" s="14"/>
      <c r="I3796" s="15"/>
      <c r="J3796" s="77"/>
    </row>
    <row r="3797" spans="1:10" x14ac:dyDescent="0.2">
      <c r="A3797" s="14"/>
      <c r="B3797" s="14"/>
      <c r="C3797" s="14"/>
      <c r="D3797" s="16"/>
      <c r="E3797" s="16"/>
      <c r="F3797" s="14"/>
      <c r="G3797" s="14"/>
      <c r="H3797" s="14"/>
      <c r="I3797" s="15"/>
      <c r="J3797" s="77"/>
    </row>
    <row r="3798" spans="1:10" x14ac:dyDescent="0.2">
      <c r="A3798" s="14"/>
      <c r="B3798" s="14"/>
      <c r="C3798" s="14"/>
      <c r="D3798" s="16"/>
      <c r="E3798" s="16"/>
      <c r="F3798" s="14"/>
      <c r="G3798" s="14"/>
      <c r="H3798" s="14"/>
      <c r="I3798" s="15"/>
      <c r="J3798" s="77"/>
    </row>
    <row r="3799" spans="1:10" x14ac:dyDescent="0.2">
      <c r="A3799" s="14"/>
      <c r="B3799" s="14"/>
      <c r="C3799" s="14"/>
      <c r="D3799" s="16"/>
      <c r="E3799" s="16"/>
      <c r="F3799" s="14"/>
      <c r="G3799" s="14"/>
      <c r="H3799" s="14"/>
      <c r="I3799" s="15"/>
      <c r="J3799" s="77"/>
    </row>
    <row r="3800" spans="1:10" x14ac:dyDescent="0.2">
      <c r="A3800" s="14"/>
      <c r="B3800" s="14"/>
      <c r="C3800" s="14"/>
      <c r="D3800" s="16"/>
      <c r="E3800" s="16"/>
      <c r="F3800" s="14"/>
      <c r="G3800" s="14"/>
      <c r="H3800" s="14"/>
      <c r="I3800" s="15"/>
      <c r="J3800" s="77"/>
    </row>
    <row r="3801" spans="1:10" x14ac:dyDescent="0.2">
      <c r="A3801" s="14"/>
      <c r="B3801" s="14"/>
      <c r="C3801" s="14"/>
      <c r="D3801" s="16"/>
      <c r="E3801" s="16"/>
      <c r="F3801" s="14"/>
      <c r="G3801" s="14"/>
      <c r="H3801" s="14"/>
      <c r="I3801" s="15"/>
      <c r="J3801" s="77"/>
    </row>
    <row r="3802" spans="1:10" x14ac:dyDescent="0.2">
      <c r="A3802" s="14"/>
      <c r="B3802" s="14"/>
      <c r="C3802" s="14"/>
      <c r="D3802" s="16"/>
      <c r="E3802" s="16"/>
      <c r="F3802" s="14"/>
      <c r="G3802" s="14"/>
      <c r="H3802" s="14"/>
      <c r="I3802" s="15"/>
      <c r="J3802" s="77"/>
    </row>
    <row r="3803" spans="1:10" x14ac:dyDescent="0.2">
      <c r="A3803" s="14"/>
      <c r="B3803" s="14"/>
      <c r="C3803" s="14"/>
      <c r="D3803" s="16"/>
      <c r="E3803" s="16"/>
      <c r="F3803" s="14"/>
      <c r="G3803" s="14"/>
      <c r="H3803" s="14"/>
      <c r="I3803" s="15"/>
      <c r="J3803" s="77"/>
    </row>
    <row r="3804" spans="1:10" x14ac:dyDescent="0.2">
      <c r="A3804" s="14"/>
      <c r="B3804" s="14"/>
      <c r="C3804" s="14"/>
      <c r="D3804" s="16"/>
      <c r="E3804" s="16"/>
      <c r="F3804" s="14"/>
      <c r="G3804" s="14"/>
      <c r="H3804" s="14"/>
      <c r="I3804" s="15"/>
      <c r="J3804" s="77"/>
    </row>
    <row r="3805" spans="1:10" x14ac:dyDescent="0.2">
      <c r="A3805" s="14"/>
      <c r="B3805" s="14"/>
      <c r="C3805" s="14"/>
      <c r="D3805" s="16"/>
      <c r="E3805" s="16"/>
      <c r="F3805" s="14"/>
      <c r="G3805" s="14"/>
      <c r="H3805" s="14"/>
      <c r="I3805" s="15"/>
      <c r="J3805" s="77"/>
    </row>
    <row r="3806" spans="1:10" x14ac:dyDescent="0.2">
      <c r="A3806" s="14"/>
      <c r="B3806" s="14"/>
      <c r="C3806" s="14"/>
      <c r="D3806" s="16"/>
      <c r="E3806" s="16"/>
      <c r="F3806" s="14"/>
      <c r="G3806" s="14"/>
      <c r="H3806" s="14"/>
      <c r="I3806" s="15"/>
      <c r="J3806" s="77"/>
    </row>
    <row r="3807" spans="1:10" x14ac:dyDescent="0.2">
      <c r="A3807" s="14"/>
      <c r="B3807" s="14"/>
      <c r="C3807" s="14"/>
      <c r="D3807" s="16"/>
      <c r="E3807" s="16"/>
      <c r="F3807" s="14"/>
      <c r="G3807" s="14"/>
      <c r="H3807" s="14"/>
      <c r="I3807" s="15"/>
      <c r="J3807" s="77"/>
    </row>
    <row r="3808" spans="1:10" x14ac:dyDescent="0.2">
      <c r="A3808" s="14"/>
      <c r="B3808" s="14"/>
      <c r="C3808" s="14"/>
      <c r="D3808" s="16"/>
      <c r="E3808" s="16"/>
      <c r="F3808" s="14"/>
      <c r="G3808" s="14"/>
      <c r="H3808" s="14"/>
      <c r="I3808" s="15"/>
      <c r="J3808" s="77"/>
    </row>
    <row r="3809" spans="1:10" x14ac:dyDescent="0.2">
      <c r="A3809" s="14"/>
      <c r="B3809" s="14"/>
      <c r="C3809" s="14"/>
      <c r="D3809" s="16"/>
      <c r="E3809" s="16"/>
      <c r="F3809" s="14"/>
      <c r="G3809" s="14"/>
      <c r="H3809" s="14"/>
      <c r="I3809" s="15"/>
      <c r="J3809" s="77"/>
    </row>
    <row r="3810" spans="1:10" x14ac:dyDescent="0.2">
      <c r="A3810" s="14"/>
      <c r="B3810" s="14"/>
      <c r="C3810" s="14"/>
      <c r="D3810" s="16"/>
      <c r="E3810" s="16"/>
      <c r="F3810" s="14"/>
      <c r="G3810" s="14"/>
      <c r="H3810" s="14"/>
      <c r="I3810" s="15"/>
      <c r="J3810" s="77"/>
    </row>
    <row r="3811" spans="1:10" x14ac:dyDescent="0.2">
      <c r="A3811" s="14"/>
      <c r="B3811" s="14"/>
      <c r="C3811" s="14"/>
      <c r="D3811" s="16"/>
      <c r="E3811" s="16"/>
      <c r="F3811" s="14"/>
      <c r="G3811" s="14"/>
      <c r="H3811" s="14"/>
      <c r="I3811" s="15"/>
      <c r="J3811" s="77"/>
    </row>
    <row r="3812" spans="1:10" x14ac:dyDescent="0.2">
      <c r="A3812" s="14"/>
      <c r="B3812" s="14"/>
      <c r="C3812" s="14"/>
      <c r="D3812" s="16"/>
      <c r="E3812" s="16"/>
      <c r="F3812" s="14"/>
      <c r="G3812" s="14"/>
      <c r="H3812" s="14"/>
      <c r="I3812" s="15"/>
      <c r="J3812" s="77"/>
    </row>
    <row r="3813" spans="1:10" x14ac:dyDescent="0.2">
      <c r="A3813" s="14"/>
      <c r="B3813" s="14"/>
      <c r="C3813" s="14"/>
      <c r="D3813" s="16"/>
      <c r="E3813" s="16"/>
      <c r="F3813" s="14"/>
      <c r="G3813" s="14"/>
      <c r="H3813" s="14"/>
      <c r="I3813" s="15"/>
      <c r="J3813" s="77"/>
    </row>
    <row r="3814" spans="1:10" x14ac:dyDescent="0.2">
      <c r="A3814" s="14"/>
      <c r="B3814" s="14"/>
      <c r="C3814" s="14"/>
      <c r="D3814" s="16"/>
      <c r="E3814" s="16"/>
      <c r="F3814" s="14"/>
      <c r="G3814" s="14"/>
      <c r="H3814" s="14"/>
      <c r="I3814" s="15"/>
      <c r="J3814" s="77"/>
    </row>
    <row r="3815" spans="1:10" x14ac:dyDescent="0.2">
      <c r="A3815" s="14"/>
      <c r="B3815" s="14"/>
      <c r="C3815" s="14"/>
      <c r="D3815" s="16"/>
      <c r="E3815" s="16"/>
      <c r="F3815" s="14"/>
      <c r="G3815" s="14"/>
      <c r="H3815" s="14"/>
      <c r="I3815" s="15"/>
      <c r="J3815" s="77"/>
    </row>
    <row r="3816" spans="1:10" x14ac:dyDescent="0.2">
      <c r="A3816" s="14"/>
      <c r="B3816" s="14"/>
      <c r="C3816" s="14"/>
      <c r="D3816" s="16"/>
      <c r="E3816" s="16"/>
      <c r="F3816" s="14"/>
      <c r="G3816" s="14"/>
      <c r="H3816" s="14"/>
      <c r="I3816" s="15"/>
      <c r="J3816" s="77"/>
    </row>
    <row r="3817" spans="1:10" x14ac:dyDescent="0.2">
      <c r="A3817" s="14"/>
      <c r="B3817" s="14"/>
      <c r="C3817" s="14"/>
      <c r="D3817" s="16"/>
      <c r="E3817" s="16"/>
      <c r="F3817" s="14"/>
      <c r="G3817" s="14"/>
      <c r="H3817" s="14"/>
      <c r="I3817" s="15"/>
      <c r="J3817" s="77"/>
    </row>
    <row r="3818" spans="1:10" x14ac:dyDescent="0.2">
      <c r="A3818" s="14"/>
      <c r="B3818" s="14"/>
      <c r="C3818" s="14"/>
      <c r="D3818" s="16"/>
      <c r="E3818" s="16"/>
      <c r="F3818" s="14"/>
      <c r="G3818" s="14"/>
      <c r="H3818" s="14"/>
      <c r="I3818" s="15"/>
      <c r="J3818" s="77"/>
    </row>
    <row r="3819" spans="1:10" x14ac:dyDescent="0.2">
      <c r="A3819" s="14"/>
      <c r="B3819" s="14"/>
      <c r="C3819" s="14"/>
      <c r="D3819" s="16"/>
      <c r="E3819" s="16"/>
      <c r="F3819" s="14"/>
      <c r="G3819" s="14"/>
      <c r="H3819" s="14"/>
      <c r="I3819" s="15"/>
      <c r="J3819" s="77"/>
    </row>
    <row r="3820" spans="1:10" x14ac:dyDescent="0.2">
      <c r="A3820" s="14"/>
      <c r="B3820" s="14"/>
      <c r="C3820" s="14"/>
      <c r="D3820" s="16"/>
      <c r="E3820" s="16"/>
      <c r="F3820" s="14"/>
      <c r="G3820" s="14"/>
      <c r="H3820" s="14"/>
      <c r="I3820" s="15"/>
      <c r="J3820" s="77"/>
    </row>
    <row r="3821" spans="1:10" x14ac:dyDescent="0.2">
      <c r="A3821" s="14"/>
      <c r="B3821" s="14"/>
      <c r="C3821" s="14"/>
      <c r="D3821" s="16"/>
      <c r="E3821" s="16"/>
      <c r="F3821" s="14"/>
      <c r="G3821" s="14"/>
      <c r="H3821" s="14"/>
      <c r="I3821" s="15"/>
      <c r="J3821" s="77"/>
    </row>
    <row r="3822" spans="1:10" x14ac:dyDescent="0.2">
      <c r="A3822" s="14"/>
      <c r="B3822" s="14"/>
      <c r="C3822" s="14"/>
      <c r="D3822" s="16"/>
      <c r="E3822" s="16"/>
      <c r="F3822" s="14"/>
      <c r="G3822" s="14"/>
      <c r="H3822" s="14"/>
      <c r="I3822" s="15"/>
      <c r="J3822" s="77"/>
    </row>
    <row r="3823" spans="1:10" x14ac:dyDescent="0.2">
      <c r="A3823" s="14"/>
      <c r="B3823" s="14"/>
      <c r="C3823" s="14"/>
      <c r="D3823" s="16"/>
      <c r="E3823" s="16"/>
      <c r="F3823" s="14"/>
      <c r="G3823" s="14"/>
      <c r="H3823" s="14"/>
      <c r="I3823" s="15"/>
      <c r="J3823" s="77"/>
    </row>
    <row r="3824" spans="1:10" x14ac:dyDescent="0.2">
      <c r="A3824" s="14"/>
      <c r="B3824" s="14"/>
      <c r="C3824" s="14"/>
      <c r="D3824" s="16"/>
      <c r="E3824" s="16"/>
      <c r="F3824" s="14"/>
      <c r="G3824" s="14"/>
      <c r="H3824" s="14"/>
      <c r="I3824" s="15"/>
      <c r="J3824" s="77"/>
    </row>
    <row r="3825" spans="1:10" x14ac:dyDescent="0.2">
      <c r="A3825" s="14"/>
      <c r="B3825" s="14"/>
      <c r="C3825" s="14"/>
      <c r="D3825" s="16"/>
      <c r="E3825" s="16"/>
      <c r="F3825" s="14"/>
      <c r="G3825" s="14"/>
      <c r="H3825" s="14"/>
      <c r="I3825" s="15"/>
      <c r="J3825" s="77"/>
    </row>
    <row r="3826" spans="1:10" x14ac:dyDescent="0.2">
      <c r="A3826" s="14"/>
      <c r="B3826" s="14"/>
      <c r="C3826" s="14"/>
      <c r="D3826" s="16"/>
      <c r="E3826" s="16"/>
      <c r="F3826" s="14"/>
      <c r="G3826" s="14"/>
      <c r="H3826" s="14"/>
      <c r="I3826" s="15"/>
      <c r="J3826" s="77"/>
    </row>
    <row r="3827" spans="1:10" x14ac:dyDescent="0.2">
      <c r="A3827" s="14"/>
      <c r="B3827" s="14"/>
      <c r="C3827" s="14"/>
      <c r="D3827" s="16"/>
      <c r="E3827" s="16"/>
      <c r="F3827" s="14"/>
      <c r="G3827" s="14"/>
      <c r="H3827" s="14"/>
      <c r="I3827" s="15"/>
      <c r="J3827" s="77"/>
    </row>
    <row r="3828" spans="1:10" x14ac:dyDescent="0.2">
      <c r="A3828" s="14"/>
      <c r="B3828" s="14"/>
      <c r="C3828" s="14"/>
      <c r="D3828" s="16"/>
      <c r="E3828" s="16"/>
      <c r="F3828" s="14"/>
      <c r="G3828" s="14"/>
      <c r="H3828" s="14"/>
      <c r="I3828" s="15"/>
      <c r="J3828" s="77"/>
    </row>
    <row r="3829" spans="1:10" x14ac:dyDescent="0.2">
      <c r="A3829" s="14"/>
      <c r="B3829" s="14"/>
      <c r="C3829" s="14"/>
      <c r="D3829" s="16"/>
      <c r="E3829" s="16"/>
      <c r="F3829" s="14"/>
      <c r="G3829" s="14"/>
      <c r="H3829" s="14"/>
      <c r="I3829" s="15"/>
      <c r="J3829" s="77"/>
    </row>
    <row r="3830" spans="1:10" x14ac:dyDescent="0.2">
      <c r="A3830" s="14"/>
      <c r="B3830" s="14"/>
      <c r="C3830" s="14"/>
      <c r="D3830" s="16"/>
      <c r="E3830" s="16"/>
      <c r="F3830" s="14"/>
      <c r="G3830" s="14"/>
      <c r="H3830" s="14"/>
      <c r="I3830" s="15"/>
      <c r="J3830" s="77"/>
    </row>
    <row r="3831" spans="1:10" x14ac:dyDescent="0.2">
      <c r="A3831" s="14"/>
      <c r="B3831" s="14"/>
      <c r="C3831" s="14"/>
      <c r="D3831" s="16"/>
      <c r="E3831" s="16"/>
      <c r="F3831" s="14"/>
      <c r="G3831" s="14"/>
      <c r="H3831" s="14"/>
      <c r="I3831" s="15"/>
      <c r="J3831" s="77"/>
    </row>
    <row r="3832" spans="1:10" x14ac:dyDescent="0.2">
      <c r="A3832" s="14"/>
      <c r="B3832" s="14"/>
      <c r="C3832" s="14"/>
      <c r="D3832" s="16"/>
      <c r="E3832" s="16"/>
      <c r="F3832" s="14"/>
      <c r="G3832" s="14"/>
      <c r="H3832" s="14"/>
      <c r="I3832" s="15"/>
      <c r="J3832" s="77"/>
    </row>
    <row r="3833" spans="1:10" x14ac:dyDescent="0.2">
      <c r="A3833" s="14"/>
      <c r="B3833" s="14"/>
      <c r="C3833" s="14"/>
      <c r="D3833" s="16"/>
      <c r="E3833" s="16"/>
      <c r="F3833" s="14"/>
      <c r="G3833" s="14"/>
      <c r="H3833" s="14"/>
      <c r="I3833" s="15"/>
      <c r="J3833" s="77"/>
    </row>
    <row r="3834" spans="1:10" x14ac:dyDescent="0.2">
      <c r="A3834" s="14"/>
      <c r="B3834" s="14"/>
      <c r="C3834" s="14"/>
      <c r="D3834" s="16"/>
      <c r="E3834" s="16"/>
      <c r="F3834" s="14"/>
      <c r="G3834" s="14"/>
      <c r="H3834" s="14"/>
      <c r="I3834" s="15"/>
      <c r="J3834" s="77"/>
    </row>
    <row r="3835" spans="1:10" x14ac:dyDescent="0.2">
      <c r="A3835" s="14"/>
      <c r="B3835" s="14"/>
      <c r="C3835" s="14"/>
      <c r="D3835" s="16"/>
      <c r="E3835" s="16"/>
      <c r="F3835" s="14"/>
      <c r="G3835" s="14"/>
      <c r="H3835" s="14"/>
      <c r="I3835" s="15"/>
      <c r="J3835" s="77"/>
    </row>
    <row r="3836" spans="1:10" x14ac:dyDescent="0.2">
      <c r="A3836" s="14"/>
      <c r="B3836" s="14"/>
      <c r="C3836" s="14"/>
      <c r="D3836" s="16"/>
      <c r="E3836" s="16"/>
      <c r="F3836" s="14"/>
      <c r="G3836" s="14"/>
      <c r="H3836" s="14"/>
      <c r="I3836" s="15"/>
      <c r="J3836" s="77"/>
    </row>
    <row r="3837" spans="1:10" x14ac:dyDescent="0.2">
      <c r="A3837" s="14"/>
      <c r="B3837" s="14"/>
      <c r="C3837" s="14"/>
      <c r="D3837" s="16"/>
      <c r="E3837" s="16"/>
      <c r="F3837" s="14"/>
      <c r="G3837" s="14"/>
      <c r="H3837" s="14"/>
      <c r="I3837" s="15"/>
      <c r="J3837" s="77"/>
    </row>
    <row r="3838" spans="1:10" x14ac:dyDescent="0.2">
      <c r="A3838" s="14"/>
      <c r="B3838" s="14"/>
      <c r="C3838" s="14"/>
      <c r="D3838" s="16"/>
      <c r="E3838" s="16"/>
      <c r="F3838" s="14"/>
      <c r="G3838" s="14"/>
      <c r="H3838" s="14"/>
      <c r="I3838" s="15"/>
      <c r="J3838" s="77"/>
    </row>
    <row r="3839" spans="1:10" x14ac:dyDescent="0.2">
      <c r="A3839" s="14"/>
      <c r="B3839" s="14"/>
      <c r="C3839" s="14"/>
      <c r="D3839" s="16"/>
      <c r="E3839" s="16"/>
      <c r="F3839" s="14"/>
      <c r="G3839" s="14"/>
      <c r="H3839" s="14"/>
      <c r="I3839" s="15"/>
      <c r="J3839" s="77"/>
    </row>
    <row r="3840" spans="1:10" x14ac:dyDescent="0.2">
      <c r="A3840" s="14"/>
      <c r="B3840" s="14"/>
      <c r="C3840" s="14"/>
      <c r="D3840" s="16"/>
      <c r="E3840" s="16"/>
      <c r="F3840" s="14"/>
      <c r="G3840" s="14"/>
      <c r="H3840" s="14"/>
      <c r="I3840" s="15"/>
      <c r="J3840" s="77"/>
    </row>
    <row r="3841" spans="1:10" x14ac:dyDescent="0.2">
      <c r="A3841" s="14"/>
      <c r="B3841" s="14"/>
      <c r="C3841" s="14"/>
      <c r="D3841" s="16"/>
      <c r="E3841" s="16"/>
      <c r="F3841" s="14"/>
      <c r="G3841" s="14"/>
      <c r="H3841" s="14"/>
      <c r="I3841" s="15"/>
      <c r="J3841" s="77"/>
    </row>
    <row r="3842" spans="1:10" x14ac:dyDescent="0.2">
      <c r="A3842" s="14"/>
      <c r="B3842" s="14"/>
      <c r="C3842" s="14"/>
      <c r="D3842" s="16"/>
      <c r="E3842" s="16"/>
      <c r="F3842" s="14"/>
      <c r="G3842" s="14"/>
      <c r="H3842" s="14"/>
      <c r="I3842" s="15"/>
      <c r="J3842" s="77"/>
    </row>
    <row r="3843" spans="1:10" x14ac:dyDescent="0.2">
      <c r="A3843" s="14"/>
      <c r="B3843" s="14"/>
      <c r="C3843" s="14"/>
      <c r="D3843" s="16"/>
      <c r="E3843" s="16"/>
      <c r="F3843" s="14"/>
      <c r="G3843" s="14"/>
      <c r="H3843" s="14"/>
      <c r="I3843" s="15"/>
      <c r="J3843" s="77"/>
    </row>
    <row r="3844" spans="1:10" x14ac:dyDescent="0.2">
      <c r="A3844" s="14"/>
      <c r="B3844" s="14"/>
      <c r="C3844" s="14"/>
      <c r="D3844" s="16"/>
      <c r="E3844" s="16"/>
      <c r="F3844" s="14"/>
      <c r="G3844" s="14"/>
      <c r="H3844" s="14"/>
      <c r="I3844" s="15"/>
      <c r="J3844" s="77"/>
    </row>
    <row r="3845" spans="1:10" x14ac:dyDescent="0.2">
      <c r="A3845" s="14"/>
      <c r="B3845" s="14"/>
      <c r="C3845" s="14"/>
      <c r="D3845" s="16"/>
      <c r="E3845" s="16"/>
      <c r="F3845" s="14"/>
      <c r="G3845" s="14"/>
      <c r="H3845" s="14"/>
      <c r="I3845" s="15"/>
      <c r="J3845" s="77"/>
    </row>
    <row r="3846" spans="1:10" x14ac:dyDescent="0.2">
      <c r="A3846" s="14"/>
      <c r="B3846" s="14"/>
      <c r="C3846" s="14"/>
      <c r="D3846" s="16"/>
      <c r="E3846" s="16"/>
      <c r="F3846" s="14"/>
      <c r="G3846" s="14"/>
      <c r="H3846" s="14"/>
      <c r="I3846" s="15"/>
      <c r="J3846" s="77"/>
    </row>
    <row r="3847" spans="1:10" x14ac:dyDescent="0.2">
      <c r="A3847" s="14"/>
      <c r="B3847" s="14"/>
      <c r="C3847" s="14"/>
      <c r="D3847" s="16"/>
      <c r="E3847" s="16"/>
      <c r="F3847" s="14"/>
      <c r="G3847" s="14"/>
      <c r="H3847" s="14"/>
      <c r="I3847" s="15"/>
      <c r="J3847" s="77"/>
    </row>
    <row r="3848" spans="1:10" x14ac:dyDescent="0.2">
      <c r="A3848" s="14"/>
      <c r="B3848" s="14"/>
      <c r="C3848" s="14"/>
      <c r="D3848" s="16"/>
      <c r="E3848" s="16"/>
      <c r="F3848" s="14"/>
      <c r="G3848" s="14"/>
      <c r="H3848" s="14"/>
      <c r="I3848" s="15"/>
      <c r="J3848" s="77"/>
    </row>
    <row r="3849" spans="1:10" x14ac:dyDescent="0.2">
      <c r="A3849" s="14"/>
      <c r="B3849" s="14"/>
      <c r="C3849" s="14"/>
      <c r="D3849" s="16"/>
      <c r="E3849" s="16"/>
      <c r="F3849" s="14"/>
      <c r="G3849" s="14"/>
      <c r="H3849" s="14"/>
      <c r="I3849" s="15"/>
      <c r="J3849" s="77"/>
    </row>
    <row r="3850" spans="1:10" x14ac:dyDescent="0.2">
      <c r="A3850" s="14"/>
      <c r="B3850" s="14"/>
      <c r="C3850" s="14"/>
      <c r="D3850" s="16"/>
      <c r="E3850" s="16"/>
      <c r="F3850" s="14"/>
      <c r="G3850" s="14"/>
      <c r="H3850" s="14"/>
      <c r="I3850" s="15"/>
      <c r="J3850" s="77"/>
    </row>
    <row r="3851" spans="1:10" x14ac:dyDescent="0.2">
      <c r="A3851" s="14"/>
      <c r="B3851" s="14"/>
      <c r="C3851" s="14"/>
      <c r="D3851" s="16"/>
      <c r="E3851" s="16"/>
      <c r="F3851" s="14"/>
      <c r="G3851" s="14"/>
      <c r="H3851" s="14"/>
      <c r="I3851" s="15"/>
      <c r="J3851" s="77"/>
    </row>
    <row r="3852" spans="1:10" x14ac:dyDescent="0.2">
      <c r="A3852" s="14"/>
      <c r="B3852" s="14"/>
      <c r="C3852" s="14"/>
      <c r="D3852" s="16"/>
      <c r="E3852" s="16"/>
      <c r="F3852" s="14"/>
      <c r="G3852" s="14"/>
      <c r="H3852" s="14"/>
      <c r="I3852" s="15"/>
      <c r="J3852" s="77"/>
    </row>
    <row r="3853" spans="1:10" x14ac:dyDescent="0.2">
      <c r="A3853" s="14"/>
      <c r="B3853" s="14"/>
      <c r="C3853" s="14"/>
      <c r="D3853" s="16"/>
      <c r="E3853" s="16"/>
      <c r="F3853" s="14"/>
      <c r="G3853" s="14"/>
      <c r="H3853" s="14"/>
      <c r="I3853" s="15"/>
      <c r="J3853" s="77"/>
    </row>
    <row r="3854" spans="1:10" x14ac:dyDescent="0.2">
      <c r="A3854" s="14"/>
      <c r="B3854" s="14"/>
      <c r="C3854" s="14"/>
      <c r="D3854" s="16"/>
      <c r="E3854" s="16"/>
      <c r="F3854" s="14"/>
      <c r="G3854" s="14"/>
      <c r="H3854" s="14"/>
      <c r="I3854" s="15"/>
      <c r="J3854" s="77"/>
    </row>
    <row r="3855" spans="1:10" x14ac:dyDescent="0.2">
      <c r="A3855" s="14"/>
      <c r="B3855" s="14"/>
      <c r="C3855" s="14"/>
      <c r="D3855" s="16"/>
      <c r="E3855" s="16"/>
      <c r="F3855" s="14"/>
      <c r="G3855" s="14"/>
      <c r="H3855" s="14"/>
      <c r="I3855" s="15"/>
      <c r="J3855" s="77"/>
    </row>
    <row r="3856" spans="1:10" x14ac:dyDescent="0.2">
      <c r="A3856" s="14"/>
      <c r="B3856" s="14"/>
      <c r="C3856" s="14"/>
      <c r="D3856" s="16"/>
      <c r="E3856" s="16"/>
      <c r="F3856" s="14"/>
      <c r="G3856" s="14"/>
      <c r="H3856" s="14"/>
      <c r="I3856" s="15"/>
      <c r="J3856" s="77"/>
    </row>
    <row r="3857" spans="1:10" x14ac:dyDescent="0.2">
      <c r="A3857" s="14"/>
      <c r="B3857" s="14"/>
      <c r="C3857" s="14"/>
      <c r="D3857" s="16"/>
      <c r="E3857" s="16"/>
      <c r="F3857" s="14"/>
      <c r="G3857" s="14"/>
      <c r="H3857" s="14"/>
      <c r="I3857" s="15"/>
      <c r="J3857" s="77"/>
    </row>
    <row r="3858" spans="1:10" x14ac:dyDescent="0.2">
      <c r="A3858" s="14"/>
      <c r="B3858" s="14"/>
      <c r="C3858" s="14"/>
      <c r="D3858" s="16"/>
      <c r="E3858" s="16"/>
      <c r="F3858" s="14"/>
      <c r="G3858" s="14"/>
      <c r="H3858" s="14"/>
      <c r="I3858" s="15"/>
      <c r="J3858" s="77"/>
    </row>
    <row r="3859" spans="1:10" x14ac:dyDescent="0.2">
      <c r="A3859" s="14"/>
      <c r="B3859" s="14"/>
      <c r="C3859" s="14"/>
      <c r="D3859" s="16"/>
      <c r="E3859" s="16"/>
      <c r="F3859" s="14"/>
      <c r="G3859" s="14"/>
      <c r="H3859" s="14"/>
      <c r="I3859" s="15"/>
      <c r="J3859" s="77"/>
    </row>
    <row r="3860" spans="1:10" x14ac:dyDescent="0.2">
      <c r="A3860" s="14"/>
      <c r="B3860" s="14"/>
      <c r="C3860" s="14"/>
      <c r="D3860" s="16"/>
      <c r="E3860" s="16"/>
      <c r="F3860" s="14"/>
      <c r="G3860" s="14"/>
      <c r="H3860" s="14"/>
      <c r="I3860" s="15"/>
      <c r="J3860" s="77"/>
    </row>
    <row r="3861" spans="1:10" x14ac:dyDescent="0.2">
      <c r="A3861" s="14"/>
      <c r="B3861" s="14"/>
      <c r="C3861" s="14"/>
      <c r="D3861" s="16"/>
      <c r="E3861" s="16"/>
      <c r="F3861" s="14"/>
      <c r="G3861" s="14"/>
      <c r="H3861" s="14"/>
      <c r="I3861" s="15"/>
      <c r="J3861" s="77"/>
    </row>
    <row r="3862" spans="1:10" x14ac:dyDescent="0.2">
      <c r="A3862" s="14"/>
      <c r="B3862" s="14"/>
      <c r="C3862" s="14"/>
      <c r="D3862" s="16"/>
      <c r="E3862" s="16"/>
      <c r="F3862" s="14"/>
      <c r="G3862" s="14"/>
      <c r="H3862" s="14"/>
      <c r="I3862" s="15"/>
      <c r="J3862" s="77"/>
    </row>
    <row r="3863" spans="1:10" x14ac:dyDescent="0.2">
      <c r="A3863" s="14"/>
      <c r="B3863" s="14"/>
      <c r="C3863" s="14"/>
      <c r="D3863" s="16"/>
      <c r="E3863" s="16"/>
      <c r="F3863" s="14"/>
      <c r="G3863" s="14"/>
      <c r="H3863" s="14"/>
      <c r="I3863" s="15"/>
      <c r="J3863" s="77"/>
    </row>
    <row r="3864" spans="1:10" x14ac:dyDescent="0.2">
      <c r="A3864" s="14"/>
      <c r="B3864" s="14"/>
      <c r="C3864" s="14"/>
      <c r="D3864" s="16"/>
      <c r="E3864" s="16"/>
      <c r="F3864" s="14"/>
      <c r="G3864" s="14"/>
      <c r="H3864" s="14"/>
      <c r="I3864" s="15"/>
      <c r="J3864" s="77"/>
    </row>
    <row r="3865" spans="1:10" x14ac:dyDescent="0.2">
      <c r="A3865" s="14"/>
      <c r="B3865" s="14"/>
      <c r="C3865" s="14"/>
      <c r="D3865" s="16"/>
      <c r="E3865" s="16"/>
      <c r="F3865" s="14"/>
      <c r="G3865" s="14"/>
      <c r="H3865" s="14"/>
      <c r="I3865" s="15"/>
      <c r="J3865" s="77"/>
    </row>
    <row r="3866" spans="1:10" x14ac:dyDescent="0.2">
      <c r="A3866" s="14"/>
      <c r="B3866" s="14"/>
      <c r="C3866" s="14"/>
      <c r="D3866" s="16"/>
      <c r="E3866" s="16"/>
      <c r="F3866" s="14"/>
      <c r="G3866" s="14"/>
      <c r="H3866" s="14"/>
      <c r="I3866" s="15"/>
      <c r="J3866" s="77"/>
    </row>
    <row r="3867" spans="1:10" x14ac:dyDescent="0.2">
      <c r="A3867" s="14"/>
      <c r="B3867" s="14"/>
      <c r="C3867" s="14"/>
      <c r="D3867" s="16"/>
      <c r="E3867" s="16"/>
      <c r="F3867" s="14"/>
      <c r="G3867" s="14"/>
      <c r="H3867" s="14"/>
      <c r="I3867" s="15"/>
      <c r="J3867" s="77"/>
    </row>
    <row r="3868" spans="1:10" x14ac:dyDescent="0.2">
      <c r="A3868" s="14"/>
      <c r="B3868" s="14"/>
      <c r="C3868" s="14"/>
      <c r="D3868" s="16"/>
      <c r="E3868" s="16"/>
      <c r="F3868" s="14"/>
      <c r="G3868" s="14"/>
      <c r="H3868" s="14"/>
      <c r="I3868" s="15"/>
      <c r="J3868" s="77"/>
    </row>
    <row r="3869" spans="1:10" x14ac:dyDescent="0.2">
      <c r="A3869" s="14"/>
      <c r="B3869" s="14"/>
      <c r="C3869" s="14"/>
      <c r="D3869" s="16"/>
      <c r="E3869" s="16"/>
      <c r="F3869" s="14"/>
      <c r="G3869" s="14"/>
      <c r="H3869" s="14"/>
      <c r="I3869" s="15"/>
      <c r="J3869" s="77"/>
    </row>
    <row r="3870" spans="1:10" x14ac:dyDescent="0.2">
      <c r="A3870" s="14"/>
      <c r="B3870" s="14"/>
      <c r="C3870" s="14"/>
      <c r="D3870" s="16"/>
      <c r="E3870" s="16"/>
      <c r="F3870" s="14"/>
      <c r="G3870" s="14"/>
      <c r="H3870" s="14"/>
      <c r="I3870" s="15"/>
      <c r="J3870" s="77"/>
    </row>
    <row r="3871" spans="1:10" x14ac:dyDescent="0.2">
      <c r="A3871" s="14"/>
      <c r="B3871" s="14"/>
      <c r="C3871" s="14"/>
      <c r="D3871" s="16"/>
      <c r="E3871" s="16"/>
      <c r="F3871" s="14"/>
      <c r="G3871" s="14"/>
      <c r="H3871" s="14"/>
      <c r="I3871" s="15"/>
      <c r="J3871" s="77"/>
    </row>
    <row r="3872" spans="1:10" x14ac:dyDescent="0.2">
      <c r="A3872" s="14"/>
      <c r="B3872" s="14"/>
      <c r="C3872" s="14"/>
      <c r="D3872" s="16"/>
      <c r="E3872" s="16"/>
      <c r="F3872" s="14"/>
      <c r="G3872" s="14"/>
      <c r="H3872" s="14"/>
      <c r="I3872" s="15"/>
      <c r="J3872" s="77"/>
    </row>
    <row r="3873" spans="1:10" x14ac:dyDescent="0.2">
      <c r="A3873" s="14"/>
      <c r="B3873" s="14"/>
      <c r="C3873" s="14"/>
      <c r="D3873" s="16"/>
      <c r="E3873" s="16"/>
      <c r="F3873" s="14"/>
      <c r="G3873" s="14"/>
      <c r="H3873" s="14"/>
      <c r="I3873" s="15"/>
      <c r="J3873" s="77"/>
    </row>
    <row r="3874" spans="1:10" x14ac:dyDescent="0.2">
      <c r="A3874" s="14"/>
      <c r="B3874" s="14"/>
      <c r="C3874" s="14"/>
      <c r="D3874" s="16"/>
      <c r="E3874" s="16"/>
      <c r="F3874" s="14"/>
      <c r="G3874" s="14"/>
      <c r="H3874" s="14"/>
      <c r="I3874" s="15"/>
      <c r="J3874" s="77"/>
    </row>
    <row r="3875" spans="1:10" x14ac:dyDescent="0.2">
      <c r="A3875" s="14"/>
      <c r="B3875" s="14"/>
      <c r="C3875" s="14"/>
      <c r="D3875" s="16"/>
      <c r="E3875" s="16"/>
      <c r="F3875" s="14"/>
      <c r="G3875" s="14"/>
      <c r="H3875" s="14"/>
      <c r="I3875" s="15"/>
      <c r="J3875" s="77"/>
    </row>
    <row r="3876" spans="1:10" x14ac:dyDescent="0.2">
      <c r="A3876" s="14"/>
      <c r="B3876" s="14"/>
      <c r="C3876" s="14"/>
      <c r="D3876" s="16"/>
      <c r="E3876" s="16"/>
      <c r="F3876" s="14"/>
      <c r="G3876" s="14"/>
      <c r="H3876" s="14"/>
      <c r="I3876" s="15"/>
      <c r="J3876" s="77"/>
    </row>
    <row r="3877" spans="1:10" x14ac:dyDescent="0.2">
      <c r="A3877" s="14"/>
      <c r="B3877" s="14"/>
      <c r="C3877" s="14"/>
      <c r="D3877" s="16"/>
      <c r="E3877" s="16"/>
      <c r="F3877" s="14"/>
      <c r="G3877" s="14"/>
      <c r="H3877" s="14"/>
      <c r="I3877" s="15"/>
      <c r="J3877" s="77"/>
    </row>
    <row r="3878" spans="1:10" x14ac:dyDescent="0.2">
      <c r="A3878" s="14"/>
      <c r="B3878" s="14"/>
      <c r="C3878" s="14"/>
      <c r="D3878" s="16"/>
      <c r="E3878" s="16"/>
      <c r="F3878" s="14"/>
      <c r="G3878" s="14"/>
      <c r="H3878" s="14"/>
      <c r="I3878" s="15"/>
      <c r="J3878" s="77"/>
    </row>
    <row r="3879" spans="1:10" x14ac:dyDescent="0.2">
      <c r="A3879" s="14"/>
      <c r="B3879" s="14"/>
      <c r="C3879" s="14"/>
      <c r="D3879" s="16"/>
      <c r="E3879" s="16"/>
      <c r="F3879" s="14"/>
      <c r="G3879" s="14"/>
      <c r="H3879" s="14"/>
      <c r="I3879" s="15"/>
      <c r="J3879" s="77"/>
    </row>
    <row r="3880" spans="1:10" x14ac:dyDescent="0.2">
      <c r="A3880" s="14"/>
      <c r="B3880" s="14"/>
      <c r="C3880" s="14"/>
      <c r="D3880" s="16"/>
      <c r="E3880" s="16"/>
      <c r="F3880" s="14"/>
      <c r="G3880" s="14"/>
      <c r="H3880" s="14"/>
      <c r="I3880" s="15"/>
      <c r="J3880" s="77"/>
    </row>
    <row r="3881" spans="1:10" x14ac:dyDescent="0.2">
      <c r="A3881" s="14"/>
      <c r="B3881" s="14"/>
      <c r="C3881" s="14"/>
      <c r="D3881" s="16"/>
      <c r="E3881" s="16"/>
      <c r="F3881" s="14"/>
      <c r="G3881" s="14"/>
      <c r="H3881" s="14"/>
      <c r="I3881" s="15"/>
      <c r="J3881" s="77"/>
    </row>
    <row r="3882" spans="1:10" x14ac:dyDescent="0.2">
      <c r="A3882" s="14"/>
      <c r="B3882" s="14"/>
      <c r="C3882" s="14"/>
      <c r="D3882" s="16"/>
      <c r="E3882" s="16"/>
      <c r="F3882" s="14"/>
      <c r="G3882" s="14"/>
      <c r="H3882" s="14"/>
      <c r="I3882" s="15"/>
      <c r="J3882" s="77"/>
    </row>
    <row r="3883" spans="1:10" x14ac:dyDescent="0.2">
      <c r="A3883" s="14"/>
      <c r="B3883" s="14"/>
      <c r="C3883" s="14"/>
      <c r="D3883" s="16"/>
      <c r="E3883" s="16"/>
      <c r="F3883" s="14"/>
      <c r="G3883" s="14"/>
      <c r="H3883" s="14"/>
      <c r="I3883" s="15"/>
      <c r="J3883" s="77"/>
    </row>
    <row r="3884" spans="1:10" x14ac:dyDescent="0.2">
      <c r="A3884" s="14"/>
      <c r="B3884" s="14"/>
      <c r="C3884" s="14"/>
      <c r="D3884" s="16"/>
      <c r="E3884" s="16"/>
      <c r="F3884" s="14"/>
      <c r="G3884" s="14"/>
      <c r="H3884" s="14"/>
      <c r="I3884" s="15"/>
      <c r="J3884" s="77"/>
    </row>
    <row r="3885" spans="1:10" x14ac:dyDescent="0.2">
      <c r="A3885" s="14"/>
      <c r="B3885" s="14"/>
      <c r="C3885" s="14"/>
      <c r="D3885" s="16"/>
      <c r="E3885" s="16"/>
      <c r="F3885" s="14"/>
      <c r="G3885" s="14"/>
      <c r="H3885" s="14"/>
      <c r="I3885" s="15"/>
      <c r="J3885" s="77"/>
    </row>
    <row r="3886" spans="1:10" x14ac:dyDescent="0.2">
      <c r="A3886" s="14"/>
      <c r="B3886" s="14"/>
      <c r="C3886" s="14"/>
      <c r="D3886" s="16"/>
      <c r="E3886" s="16"/>
      <c r="F3886" s="14"/>
      <c r="G3886" s="14"/>
      <c r="H3886" s="14"/>
      <c r="I3886" s="15"/>
      <c r="J3886" s="77"/>
    </row>
    <row r="3887" spans="1:10" x14ac:dyDescent="0.2">
      <c r="A3887" s="14"/>
      <c r="B3887" s="14"/>
      <c r="C3887" s="14"/>
      <c r="D3887" s="16"/>
      <c r="E3887" s="16"/>
      <c r="F3887" s="14"/>
      <c r="G3887" s="14"/>
      <c r="H3887" s="14"/>
      <c r="I3887" s="15"/>
      <c r="J3887" s="77"/>
    </row>
    <row r="3888" spans="1:10" x14ac:dyDescent="0.2">
      <c r="A3888" s="14"/>
      <c r="B3888" s="14"/>
      <c r="C3888" s="14"/>
      <c r="D3888" s="16"/>
      <c r="E3888" s="16"/>
      <c r="F3888" s="14"/>
      <c r="G3888" s="14"/>
      <c r="H3888" s="14"/>
      <c r="I3888" s="15"/>
      <c r="J3888" s="77"/>
    </row>
    <row r="3889" spans="1:10" x14ac:dyDescent="0.2">
      <c r="A3889" s="14"/>
      <c r="B3889" s="14"/>
      <c r="C3889" s="14"/>
      <c r="D3889" s="16"/>
      <c r="E3889" s="16"/>
      <c r="F3889" s="14"/>
      <c r="G3889" s="14"/>
      <c r="H3889" s="14"/>
      <c r="I3889" s="15"/>
      <c r="J3889" s="77"/>
    </row>
    <row r="3890" spans="1:10" x14ac:dyDescent="0.2">
      <c r="A3890" s="14"/>
      <c r="B3890" s="14"/>
      <c r="C3890" s="14"/>
      <c r="D3890" s="16"/>
      <c r="E3890" s="16"/>
      <c r="F3890" s="14"/>
      <c r="G3890" s="14"/>
      <c r="H3890" s="14"/>
      <c r="I3890" s="15"/>
      <c r="J3890" s="77"/>
    </row>
    <row r="3891" spans="1:10" x14ac:dyDescent="0.2">
      <c r="A3891" s="14"/>
      <c r="B3891" s="14"/>
      <c r="C3891" s="14"/>
      <c r="D3891" s="16"/>
      <c r="E3891" s="16"/>
      <c r="F3891" s="14"/>
      <c r="G3891" s="14"/>
      <c r="H3891" s="14"/>
      <c r="I3891" s="15"/>
      <c r="J3891" s="77"/>
    </row>
    <row r="3892" spans="1:10" x14ac:dyDescent="0.2">
      <c r="A3892" s="14"/>
      <c r="B3892" s="14"/>
      <c r="C3892" s="14"/>
      <c r="D3892" s="16"/>
      <c r="E3892" s="16"/>
      <c r="F3892" s="14"/>
      <c r="G3892" s="14"/>
      <c r="H3892" s="14"/>
      <c r="I3892" s="15"/>
      <c r="J3892" s="77"/>
    </row>
    <row r="3893" spans="1:10" x14ac:dyDescent="0.2">
      <c r="A3893" s="14"/>
      <c r="B3893" s="14"/>
      <c r="C3893" s="14"/>
      <c r="D3893" s="16"/>
      <c r="E3893" s="16"/>
      <c r="F3893" s="14"/>
      <c r="G3893" s="14"/>
      <c r="H3893" s="14"/>
      <c r="I3893" s="15"/>
      <c r="J3893" s="77"/>
    </row>
    <row r="3894" spans="1:10" x14ac:dyDescent="0.2">
      <c r="A3894" s="14"/>
      <c r="B3894" s="14"/>
      <c r="C3894" s="14"/>
      <c r="D3894" s="16"/>
      <c r="E3894" s="16"/>
      <c r="F3894" s="14"/>
      <c r="G3894" s="14"/>
      <c r="H3894" s="14"/>
      <c r="I3894" s="15"/>
      <c r="J3894" s="77"/>
    </row>
    <row r="3895" spans="1:10" x14ac:dyDescent="0.2">
      <c r="A3895" s="14"/>
      <c r="B3895" s="14"/>
      <c r="C3895" s="14"/>
      <c r="D3895" s="16"/>
      <c r="E3895" s="16"/>
      <c r="F3895" s="14"/>
      <c r="G3895" s="14"/>
      <c r="H3895" s="14"/>
      <c r="I3895" s="15"/>
      <c r="J3895" s="77"/>
    </row>
    <row r="3896" spans="1:10" x14ac:dyDescent="0.2">
      <c r="A3896" s="14"/>
      <c r="B3896" s="14"/>
      <c r="C3896" s="14"/>
      <c r="D3896" s="16"/>
      <c r="E3896" s="16"/>
      <c r="F3896" s="14"/>
      <c r="G3896" s="14"/>
      <c r="H3896" s="14"/>
      <c r="I3896" s="15"/>
      <c r="J3896" s="77"/>
    </row>
    <row r="3897" spans="1:10" x14ac:dyDescent="0.2">
      <c r="A3897" s="14"/>
      <c r="B3897" s="14"/>
      <c r="C3897" s="14"/>
      <c r="D3897" s="16"/>
      <c r="E3897" s="16"/>
      <c r="F3897" s="14"/>
      <c r="G3897" s="14"/>
      <c r="H3897" s="14"/>
      <c r="I3897" s="15"/>
      <c r="J3897" s="77"/>
    </row>
    <row r="3898" spans="1:10" x14ac:dyDescent="0.2">
      <c r="A3898" s="14"/>
      <c r="B3898" s="14"/>
      <c r="C3898" s="14"/>
      <c r="D3898" s="16"/>
      <c r="E3898" s="16"/>
      <c r="F3898" s="14"/>
      <c r="G3898" s="14"/>
      <c r="H3898" s="14"/>
      <c r="I3898" s="15"/>
      <c r="J3898" s="77"/>
    </row>
    <row r="3899" spans="1:10" x14ac:dyDescent="0.2">
      <c r="A3899" s="14"/>
      <c r="B3899" s="14"/>
      <c r="C3899" s="14"/>
      <c r="D3899" s="16"/>
      <c r="E3899" s="16"/>
      <c r="F3899" s="14"/>
      <c r="G3899" s="14"/>
      <c r="H3899" s="14"/>
      <c r="I3899" s="15"/>
      <c r="J3899" s="77"/>
    </row>
    <row r="3900" spans="1:10" x14ac:dyDescent="0.2">
      <c r="A3900" s="14"/>
      <c r="B3900" s="14"/>
      <c r="C3900" s="14"/>
      <c r="D3900" s="16"/>
      <c r="E3900" s="16"/>
      <c r="F3900" s="14"/>
      <c r="G3900" s="14"/>
      <c r="H3900" s="14"/>
      <c r="I3900" s="15"/>
      <c r="J3900" s="77"/>
    </row>
    <row r="3901" spans="1:10" x14ac:dyDescent="0.2">
      <c r="A3901" s="14"/>
      <c r="B3901" s="14"/>
      <c r="C3901" s="14"/>
      <c r="D3901" s="16"/>
      <c r="E3901" s="16"/>
      <c r="F3901" s="14"/>
      <c r="G3901" s="14"/>
      <c r="H3901" s="14"/>
      <c r="I3901" s="15"/>
      <c r="J3901" s="77"/>
    </row>
    <row r="3902" spans="1:10" x14ac:dyDescent="0.2">
      <c r="A3902" s="14"/>
      <c r="B3902" s="14"/>
      <c r="C3902" s="14"/>
      <c r="D3902" s="16"/>
      <c r="E3902" s="16"/>
      <c r="F3902" s="14"/>
      <c r="G3902" s="14"/>
      <c r="H3902" s="14"/>
      <c r="I3902" s="15"/>
      <c r="J3902" s="77"/>
    </row>
    <row r="3903" spans="1:10" x14ac:dyDescent="0.2">
      <c r="A3903" s="14"/>
      <c r="B3903" s="14"/>
      <c r="C3903" s="14"/>
      <c r="D3903" s="16"/>
      <c r="E3903" s="16"/>
      <c r="F3903" s="14"/>
      <c r="G3903" s="14"/>
      <c r="H3903" s="14"/>
      <c r="I3903" s="15"/>
      <c r="J3903" s="77"/>
    </row>
    <row r="3904" spans="1:10" x14ac:dyDescent="0.2">
      <c r="A3904" s="14"/>
      <c r="B3904" s="14"/>
      <c r="C3904" s="14"/>
      <c r="D3904" s="16"/>
      <c r="E3904" s="16"/>
      <c r="F3904" s="14"/>
      <c r="G3904" s="14"/>
      <c r="H3904" s="14"/>
      <c r="I3904" s="15"/>
      <c r="J3904" s="77"/>
    </row>
    <row r="3905" spans="1:10" x14ac:dyDescent="0.2">
      <c r="A3905" s="14"/>
      <c r="B3905" s="14"/>
      <c r="C3905" s="14"/>
      <c r="D3905" s="16"/>
      <c r="E3905" s="16"/>
      <c r="F3905" s="14"/>
      <c r="G3905" s="14"/>
      <c r="H3905" s="14"/>
      <c r="I3905" s="15"/>
      <c r="J3905" s="77"/>
    </row>
    <row r="3906" spans="1:10" x14ac:dyDescent="0.2">
      <c r="A3906" s="14"/>
      <c r="B3906" s="14"/>
      <c r="C3906" s="14"/>
      <c r="D3906" s="16"/>
      <c r="E3906" s="16"/>
      <c r="F3906" s="14"/>
      <c r="G3906" s="14"/>
      <c r="H3906" s="14"/>
      <c r="I3906" s="15"/>
      <c r="J3906" s="77"/>
    </row>
    <row r="3907" spans="1:10" x14ac:dyDescent="0.2">
      <c r="A3907" s="14"/>
      <c r="B3907" s="14"/>
      <c r="C3907" s="14"/>
      <c r="D3907" s="16"/>
      <c r="E3907" s="16"/>
      <c r="F3907" s="14"/>
      <c r="G3907" s="14"/>
      <c r="H3907" s="14"/>
      <c r="I3907" s="15"/>
      <c r="J3907" s="77"/>
    </row>
    <row r="3908" spans="1:10" x14ac:dyDescent="0.2">
      <c r="A3908" s="14"/>
      <c r="B3908" s="14"/>
      <c r="C3908" s="14"/>
      <c r="D3908" s="16"/>
      <c r="E3908" s="16"/>
      <c r="F3908" s="14"/>
      <c r="G3908" s="14"/>
      <c r="H3908" s="14"/>
      <c r="I3908" s="15"/>
      <c r="J3908" s="77"/>
    </row>
    <row r="3909" spans="1:10" x14ac:dyDescent="0.2">
      <c r="A3909" s="14"/>
      <c r="B3909" s="14"/>
      <c r="C3909" s="14"/>
      <c r="D3909" s="16"/>
      <c r="E3909" s="16"/>
      <c r="F3909" s="14"/>
      <c r="G3909" s="14"/>
      <c r="H3909" s="14"/>
      <c r="I3909" s="15"/>
      <c r="J3909" s="77"/>
    </row>
    <row r="3910" spans="1:10" x14ac:dyDescent="0.2">
      <c r="A3910" s="14"/>
      <c r="B3910" s="14"/>
      <c r="C3910" s="14"/>
      <c r="D3910" s="16"/>
      <c r="E3910" s="16"/>
      <c r="F3910" s="14"/>
      <c r="G3910" s="14"/>
      <c r="H3910" s="14"/>
      <c r="I3910" s="15"/>
      <c r="J3910" s="77"/>
    </row>
    <row r="3911" spans="1:10" x14ac:dyDescent="0.2">
      <c r="A3911" s="14"/>
      <c r="B3911" s="14"/>
      <c r="C3911" s="14"/>
      <c r="D3911" s="16"/>
      <c r="E3911" s="16"/>
      <c r="F3911" s="14"/>
      <c r="G3911" s="14"/>
      <c r="H3911" s="14"/>
      <c r="I3911" s="15"/>
      <c r="J3911" s="77"/>
    </row>
    <row r="3912" spans="1:10" x14ac:dyDescent="0.2">
      <c r="A3912" s="14"/>
      <c r="B3912" s="14"/>
      <c r="C3912" s="14"/>
      <c r="D3912" s="16"/>
      <c r="E3912" s="16"/>
      <c r="F3912" s="14"/>
      <c r="G3912" s="14"/>
      <c r="H3912" s="14"/>
      <c r="I3912" s="15"/>
      <c r="J3912" s="77"/>
    </row>
    <row r="3913" spans="1:10" x14ac:dyDescent="0.2">
      <c r="A3913" s="14"/>
      <c r="B3913" s="14"/>
      <c r="C3913" s="14"/>
      <c r="D3913" s="16"/>
      <c r="E3913" s="16"/>
      <c r="F3913" s="14"/>
      <c r="G3913" s="14"/>
      <c r="H3913" s="14"/>
      <c r="I3913" s="15"/>
      <c r="J3913" s="77"/>
    </row>
    <row r="3914" spans="1:10" x14ac:dyDescent="0.2">
      <c r="A3914" s="14"/>
      <c r="B3914" s="14"/>
      <c r="C3914" s="14"/>
      <c r="D3914" s="16"/>
      <c r="E3914" s="16"/>
      <c r="F3914" s="14"/>
      <c r="G3914" s="14"/>
      <c r="H3914" s="14"/>
      <c r="I3914" s="15"/>
      <c r="J3914" s="77"/>
    </row>
    <row r="3915" spans="1:10" x14ac:dyDescent="0.2">
      <c r="A3915" s="14"/>
      <c r="B3915" s="14"/>
      <c r="C3915" s="14"/>
      <c r="D3915" s="16"/>
      <c r="E3915" s="16"/>
      <c r="F3915" s="14"/>
      <c r="G3915" s="14"/>
      <c r="H3915" s="14"/>
      <c r="I3915" s="15"/>
      <c r="J3915" s="77"/>
    </row>
    <row r="3916" spans="1:10" x14ac:dyDescent="0.2">
      <c r="A3916" s="14"/>
      <c r="B3916" s="14"/>
      <c r="C3916" s="14"/>
      <c r="D3916" s="16"/>
      <c r="E3916" s="16"/>
      <c r="F3916" s="14"/>
      <c r="G3916" s="14"/>
      <c r="H3916" s="14"/>
      <c r="I3916" s="15"/>
      <c r="J3916" s="77"/>
    </row>
    <row r="3917" spans="1:10" x14ac:dyDescent="0.2">
      <c r="A3917" s="14"/>
      <c r="B3917" s="14"/>
      <c r="C3917" s="14"/>
      <c r="D3917" s="16"/>
      <c r="E3917" s="16"/>
      <c r="F3917" s="14"/>
      <c r="G3917" s="14"/>
      <c r="H3917" s="14"/>
      <c r="I3917" s="15"/>
      <c r="J3917" s="77"/>
    </row>
    <row r="3918" spans="1:10" x14ac:dyDescent="0.2">
      <c r="A3918" s="14"/>
      <c r="B3918" s="14"/>
      <c r="C3918" s="14"/>
      <c r="D3918" s="16"/>
      <c r="E3918" s="16"/>
      <c r="F3918" s="14"/>
      <c r="G3918" s="14"/>
      <c r="H3918" s="14"/>
      <c r="I3918" s="15"/>
      <c r="J3918" s="77"/>
    </row>
    <row r="3919" spans="1:10" x14ac:dyDescent="0.2">
      <c r="A3919" s="14"/>
      <c r="B3919" s="14"/>
      <c r="C3919" s="14"/>
      <c r="D3919" s="16"/>
      <c r="E3919" s="16"/>
      <c r="F3919" s="14"/>
      <c r="G3919" s="14"/>
      <c r="H3919" s="14"/>
      <c r="I3919" s="15"/>
      <c r="J3919" s="77"/>
    </row>
    <row r="3920" spans="1:10" x14ac:dyDescent="0.2">
      <c r="A3920" s="14"/>
      <c r="B3920" s="14"/>
      <c r="C3920" s="14"/>
      <c r="D3920" s="16"/>
      <c r="E3920" s="16"/>
      <c r="F3920" s="14"/>
      <c r="G3920" s="14"/>
      <c r="H3920" s="14"/>
      <c r="I3920" s="15"/>
      <c r="J3920" s="77"/>
    </row>
    <row r="3921" spans="1:10" x14ac:dyDescent="0.2">
      <c r="A3921" s="14"/>
      <c r="B3921" s="14"/>
      <c r="C3921" s="14"/>
      <c r="D3921" s="16"/>
      <c r="E3921" s="16"/>
      <c r="F3921" s="14"/>
      <c r="G3921" s="14"/>
      <c r="H3921" s="14"/>
      <c r="I3921" s="15"/>
      <c r="J3921" s="77"/>
    </row>
    <row r="3922" spans="1:10" x14ac:dyDescent="0.2">
      <c r="A3922" s="14"/>
      <c r="B3922" s="14"/>
      <c r="C3922" s="14"/>
      <c r="D3922" s="16"/>
      <c r="E3922" s="16"/>
      <c r="F3922" s="14"/>
      <c r="G3922" s="14"/>
      <c r="H3922" s="14"/>
      <c r="I3922" s="15"/>
      <c r="J3922" s="77"/>
    </row>
    <row r="3923" spans="1:10" x14ac:dyDescent="0.2">
      <c r="A3923" s="14"/>
      <c r="B3923" s="14"/>
      <c r="C3923" s="14"/>
      <c r="D3923" s="16"/>
      <c r="E3923" s="16"/>
      <c r="F3923" s="14"/>
      <c r="G3923" s="14"/>
      <c r="H3923" s="14"/>
      <c r="I3923" s="15"/>
      <c r="J3923" s="77"/>
    </row>
    <row r="3924" spans="1:10" x14ac:dyDescent="0.2">
      <c r="A3924" s="14"/>
      <c r="B3924" s="14"/>
      <c r="C3924" s="14"/>
      <c r="D3924" s="16"/>
      <c r="E3924" s="16"/>
      <c r="F3924" s="14"/>
      <c r="G3924" s="14"/>
      <c r="H3924" s="14"/>
      <c r="I3924" s="15"/>
      <c r="J3924" s="77"/>
    </row>
    <row r="3925" spans="1:10" x14ac:dyDescent="0.2">
      <c r="A3925" s="14"/>
      <c r="B3925" s="14"/>
      <c r="C3925" s="14"/>
      <c r="D3925" s="16"/>
      <c r="E3925" s="16"/>
      <c r="F3925" s="14"/>
      <c r="G3925" s="14"/>
      <c r="H3925" s="14"/>
      <c r="I3925" s="15"/>
      <c r="J3925" s="77"/>
    </row>
    <row r="3926" spans="1:10" x14ac:dyDescent="0.2">
      <c r="A3926" s="14"/>
      <c r="B3926" s="14"/>
      <c r="C3926" s="14"/>
      <c r="D3926" s="16"/>
      <c r="E3926" s="16"/>
      <c r="F3926" s="14"/>
      <c r="G3926" s="14"/>
      <c r="H3926" s="14"/>
      <c r="I3926" s="15"/>
      <c r="J3926" s="77"/>
    </row>
    <row r="3927" spans="1:10" x14ac:dyDescent="0.2">
      <c r="A3927" s="14"/>
      <c r="B3927" s="14"/>
      <c r="C3927" s="14"/>
      <c r="D3927" s="16"/>
      <c r="E3927" s="16"/>
      <c r="F3927" s="14"/>
      <c r="G3927" s="14"/>
      <c r="H3927" s="14"/>
      <c r="I3927" s="15"/>
      <c r="J3927" s="77"/>
    </row>
    <row r="3928" spans="1:10" x14ac:dyDescent="0.2">
      <c r="A3928" s="14"/>
      <c r="B3928" s="14"/>
      <c r="C3928" s="14"/>
      <c r="D3928" s="16"/>
      <c r="E3928" s="16"/>
      <c r="F3928" s="14"/>
      <c r="G3928" s="14"/>
      <c r="H3928" s="14"/>
      <c r="I3928" s="15"/>
      <c r="J3928" s="77"/>
    </row>
    <row r="3929" spans="1:10" x14ac:dyDescent="0.2">
      <c r="A3929" s="14"/>
      <c r="B3929" s="14"/>
      <c r="C3929" s="14"/>
      <c r="D3929" s="16"/>
      <c r="E3929" s="16"/>
      <c r="F3929" s="14"/>
      <c r="G3929" s="14"/>
      <c r="H3929" s="14"/>
      <c r="I3929" s="15"/>
      <c r="J3929" s="77"/>
    </row>
    <row r="3930" spans="1:10" x14ac:dyDescent="0.2">
      <c r="A3930" s="14"/>
      <c r="B3930" s="14"/>
      <c r="C3930" s="14"/>
      <c r="D3930" s="16"/>
      <c r="E3930" s="16"/>
      <c r="F3930" s="14"/>
      <c r="G3930" s="14"/>
      <c r="H3930" s="14"/>
      <c r="I3930" s="15"/>
      <c r="J3930" s="77"/>
    </row>
    <row r="3931" spans="1:10" x14ac:dyDescent="0.2">
      <c r="A3931" s="14"/>
      <c r="B3931" s="14"/>
      <c r="C3931" s="14"/>
      <c r="D3931" s="16"/>
      <c r="E3931" s="16"/>
      <c r="F3931" s="14"/>
      <c r="G3931" s="14"/>
      <c r="H3931" s="14"/>
      <c r="I3931" s="15"/>
      <c r="J3931" s="77"/>
    </row>
    <row r="3932" spans="1:10" x14ac:dyDescent="0.2">
      <c r="A3932" s="14"/>
      <c r="B3932" s="14"/>
      <c r="C3932" s="14"/>
      <c r="D3932" s="16"/>
      <c r="E3932" s="16"/>
      <c r="F3932" s="14"/>
      <c r="G3932" s="14"/>
      <c r="H3932" s="14"/>
      <c r="I3932" s="15"/>
      <c r="J3932" s="77"/>
    </row>
    <row r="3933" spans="1:10" x14ac:dyDescent="0.2">
      <c r="A3933" s="14"/>
      <c r="B3933" s="14"/>
      <c r="C3933" s="14"/>
      <c r="D3933" s="16"/>
      <c r="E3933" s="16"/>
      <c r="F3933" s="14"/>
      <c r="G3933" s="14"/>
      <c r="H3933" s="14"/>
      <c r="I3933" s="15"/>
      <c r="J3933" s="77"/>
    </row>
    <row r="3934" spans="1:10" x14ac:dyDescent="0.2">
      <c r="A3934" s="14"/>
      <c r="B3934" s="14"/>
      <c r="C3934" s="14"/>
      <c r="D3934" s="16"/>
      <c r="E3934" s="16"/>
      <c r="F3934" s="14"/>
      <c r="G3934" s="14"/>
      <c r="H3934" s="14"/>
      <c r="I3934" s="15"/>
      <c r="J3934" s="77"/>
    </row>
    <row r="3935" spans="1:10" x14ac:dyDescent="0.2">
      <c r="A3935" s="14"/>
      <c r="B3935" s="14"/>
      <c r="C3935" s="14"/>
      <c r="D3935" s="16"/>
      <c r="E3935" s="16"/>
      <c r="F3935" s="14"/>
      <c r="G3935" s="14"/>
      <c r="H3935" s="14"/>
      <c r="I3935" s="15"/>
      <c r="J3935" s="77"/>
    </row>
    <row r="3936" spans="1:10" x14ac:dyDescent="0.2">
      <c r="A3936" s="14"/>
      <c r="B3936" s="14"/>
      <c r="C3936" s="14"/>
      <c r="D3936" s="16"/>
      <c r="E3936" s="16"/>
      <c r="F3936" s="14"/>
      <c r="G3936" s="14"/>
      <c r="H3936" s="14"/>
      <c r="I3936" s="15"/>
      <c r="J3936" s="77"/>
    </row>
    <row r="3937" spans="1:10" x14ac:dyDescent="0.2">
      <c r="A3937" s="14"/>
      <c r="B3937" s="14"/>
      <c r="C3937" s="14"/>
      <c r="D3937" s="16"/>
      <c r="E3937" s="16"/>
      <c r="F3937" s="14"/>
      <c r="G3937" s="14"/>
      <c r="H3937" s="14"/>
      <c r="I3937" s="15"/>
      <c r="J3937" s="77"/>
    </row>
    <row r="3938" spans="1:10" x14ac:dyDescent="0.2">
      <c r="A3938" s="14"/>
      <c r="B3938" s="14"/>
      <c r="C3938" s="14"/>
      <c r="D3938" s="16"/>
      <c r="E3938" s="16"/>
      <c r="F3938" s="14"/>
      <c r="G3938" s="14"/>
      <c r="H3938" s="14"/>
      <c r="I3938" s="15"/>
      <c r="J3938" s="77"/>
    </row>
    <row r="3939" spans="1:10" x14ac:dyDescent="0.2">
      <c r="A3939" s="14"/>
      <c r="B3939" s="14"/>
      <c r="C3939" s="14"/>
      <c r="D3939" s="16"/>
      <c r="E3939" s="16"/>
      <c r="F3939" s="14"/>
      <c r="G3939" s="14"/>
      <c r="H3939" s="14"/>
      <c r="I3939" s="15"/>
      <c r="J3939" s="77"/>
    </row>
    <row r="3940" spans="1:10" x14ac:dyDescent="0.2">
      <c r="A3940" s="14"/>
      <c r="B3940" s="14"/>
      <c r="C3940" s="14"/>
      <c r="D3940" s="16"/>
      <c r="E3940" s="16"/>
      <c r="F3940" s="14"/>
      <c r="G3940" s="14"/>
      <c r="H3940" s="14"/>
      <c r="I3940" s="15"/>
      <c r="J3940" s="77"/>
    </row>
    <row r="3941" spans="1:10" x14ac:dyDescent="0.2">
      <c r="A3941" s="14"/>
      <c r="B3941" s="14"/>
      <c r="C3941" s="14"/>
      <c r="D3941" s="16"/>
      <c r="E3941" s="16"/>
      <c r="F3941" s="14"/>
      <c r="G3941" s="14"/>
      <c r="H3941" s="14"/>
      <c r="I3941" s="15"/>
      <c r="J3941" s="77"/>
    </row>
    <row r="3942" spans="1:10" x14ac:dyDescent="0.2">
      <c r="A3942" s="14"/>
      <c r="B3942" s="14"/>
      <c r="C3942" s="14"/>
      <c r="D3942" s="16"/>
      <c r="E3942" s="16"/>
      <c r="F3942" s="14"/>
      <c r="G3942" s="14"/>
      <c r="H3942" s="14"/>
      <c r="I3942" s="15"/>
      <c r="J3942" s="77"/>
    </row>
    <row r="3943" spans="1:10" x14ac:dyDescent="0.2">
      <c r="A3943" s="14"/>
      <c r="B3943" s="14"/>
      <c r="C3943" s="14"/>
      <c r="D3943" s="16"/>
      <c r="E3943" s="16"/>
      <c r="F3943" s="14"/>
      <c r="G3943" s="14"/>
      <c r="H3943" s="14"/>
      <c r="I3943" s="15"/>
      <c r="J3943" s="77"/>
    </row>
    <row r="3944" spans="1:10" x14ac:dyDescent="0.2">
      <c r="A3944" s="14"/>
      <c r="B3944" s="14"/>
      <c r="C3944" s="14"/>
      <c r="D3944" s="16"/>
      <c r="E3944" s="16"/>
      <c r="F3944" s="14"/>
      <c r="G3944" s="14"/>
      <c r="H3944" s="14"/>
      <c r="I3944" s="15"/>
      <c r="J3944" s="77"/>
    </row>
    <row r="3945" spans="1:10" x14ac:dyDescent="0.2">
      <c r="A3945" s="14"/>
      <c r="B3945" s="14"/>
      <c r="C3945" s="14"/>
      <c r="D3945" s="16"/>
      <c r="E3945" s="16"/>
      <c r="F3945" s="14"/>
      <c r="G3945" s="14"/>
      <c r="H3945" s="14"/>
      <c r="I3945" s="15"/>
      <c r="J3945" s="77"/>
    </row>
    <row r="3946" spans="1:10" x14ac:dyDescent="0.2">
      <c r="A3946" s="14"/>
      <c r="B3946" s="14"/>
      <c r="C3946" s="14"/>
      <c r="D3946" s="16"/>
      <c r="E3946" s="16"/>
      <c r="F3946" s="14"/>
      <c r="G3946" s="14"/>
      <c r="H3946" s="14"/>
      <c r="I3946" s="15"/>
      <c r="J3946" s="77"/>
    </row>
    <row r="3947" spans="1:10" x14ac:dyDescent="0.2">
      <c r="A3947" s="14"/>
      <c r="B3947" s="14"/>
      <c r="C3947" s="14"/>
      <c r="D3947" s="16"/>
      <c r="E3947" s="16"/>
      <c r="F3947" s="14"/>
      <c r="G3947" s="14"/>
      <c r="H3947" s="14"/>
      <c r="I3947" s="15"/>
      <c r="J3947" s="77"/>
    </row>
    <row r="3948" spans="1:10" x14ac:dyDescent="0.2">
      <c r="A3948" s="14"/>
      <c r="B3948" s="14"/>
      <c r="C3948" s="14"/>
      <c r="D3948" s="16"/>
      <c r="E3948" s="16"/>
      <c r="F3948" s="14"/>
      <c r="G3948" s="14"/>
      <c r="H3948" s="14"/>
      <c r="I3948" s="15"/>
      <c r="J3948" s="77"/>
    </row>
    <row r="3949" spans="1:10" x14ac:dyDescent="0.2">
      <c r="A3949" s="14"/>
      <c r="B3949" s="14"/>
      <c r="C3949" s="14"/>
      <c r="D3949" s="16"/>
      <c r="E3949" s="16"/>
      <c r="F3949" s="14"/>
      <c r="G3949" s="14"/>
      <c r="H3949" s="14"/>
      <c r="I3949" s="15"/>
      <c r="J3949" s="77"/>
    </row>
    <row r="3950" spans="1:10" x14ac:dyDescent="0.2">
      <c r="A3950" s="14"/>
      <c r="B3950" s="14"/>
      <c r="C3950" s="14"/>
      <c r="D3950" s="16"/>
      <c r="E3950" s="16"/>
      <c r="F3950" s="14"/>
      <c r="G3950" s="14"/>
      <c r="H3950" s="14"/>
      <c r="I3950" s="15"/>
      <c r="J3950" s="77"/>
    </row>
    <row r="3951" spans="1:10" x14ac:dyDescent="0.2">
      <c r="A3951" s="14"/>
      <c r="B3951" s="14"/>
      <c r="C3951" s="14"/>
      <c r="D3951" s="16"/>
      <c r="E3951" s="16"/>
      <c r="F3951" s="14"/>
      <c r="G3951" s="14"/>
      <c r="H3951" s="14"/>
      <c r="I3951" s="15"/>
      <c r="J3951" s="77"/>
    </row>
    <row r="3952" spans="1:10" x14ac:dyDescent="0.2">
      <c r="A3952" s="14"/>
      <c r="B3952" s="14"/>
      <c r="C3952" s="14"/>
      <c r="D3952" s="16"/>
      <c r="E3952" s="16"/>
      <c r="F3952" s="14"/>
      <c r="G3952" s="14"/>
      <c r="H3952" s="14"/>
      <c r="I3952" s="15"/>
      <c r="J3952" s="77"/>
    </row>
    <row r="3953" spans="1:10" x14ac:dyDescent="0.2">
      <c r="A3953" s="14"/>
      <c r="B3953" s="14"/>
      <c r="C3953" s="14"/>
      <c r="D3953" s="16"/>
      <c r="E3953" s="16"/>
      <c r="F3953" s="14"/>
      <c r="G3953" s="14"/>
      <c r="H3953" s="14"/>
      <c r="I3953" s="15"/>
      <c r="J3953" s="77"/>
    </row>
    <row r="3954" spans="1:10" x14ac:dyDescent="0.2">
      <c r="A3954" s="14"/>
      <c r="B3954" s="14"/>
      <c r="C3954" s="14"/>
      <c r="D3954" s="16"/>
      <c r="E3954" s="16"/>
      <c r="F3954" s="14"/>
      <c r="G3954" s="14"/>
      <c r="H3954" s="14"/>
      <c r="I3954" s="15"/>
      <c r="J3954" s="77"/>
    </row>
    <row r="3955" spans="1:10" x14ac:dyDescent="0.2">
      <c r="A3955" s="14"/>
      <c r="B3955" s="14"/>
      <c r="C3955" s="14"/>
      <c r="D3955" s="16"/>
      <c r="E3955" s="16"/>
      <c r="F3955" s="14"/>
      <c r="G3955" s="14"/>
      <c r="H3955" s="14"/>
      <c r="I3955" s="15"/>
      <c r="J3955" s="77"/>
    </row>
    <row r="3956" spans="1:10" x14ac:dyDescent="0.2">
      <c r="A3956" s="14"/>
      <c r="B3956" s="14"/>
      <c r="C3956" s="14"/>
      <c r="D3956" s="16"/>
      <c r="E3956" s="16"/>
      <c r="F3956" s="14"/>
      <c r="G3956" s="14"/>
      <c r="H3956" s="14"/>
      <c r="I3956" s="15"/>
      <c r="J3956" s="77"/>
    </row>
    <row r="3957" spans="1:10" x14ac:dyDescent="0.2">
      <c r="A3957" s="14"/>
      <c r="B3957" s="14"/>
      <c r="C3957" s="14"/>
      <c r="D3957" s="16"/>
      <c r="E3957" s="16"/>
      <c r="F3957" s="14"/>
      <c r="G3957" s="14"/>
      <c r="H3957" s="14"/>
      <c r="I3957" s="15"/>
      <c r="J3957" s="77"/>
    </row>
    <row r="3958" spans="1:10" x14ac:dyDescent="0.2">
      <c r="A3958" s="14"/>
      <c r="B3958" s="14"/>
      <c r="C3958" s="14"/>
      <c r="D3958" s="16"/>
      <c r="E3958" s="16"/>
      <c r="F3958" s="14"/>
      <c r="G3958" s="14"/>
      <c r="H3958" s="14"/>
      <c r="I3958" s="15"/>
      <c r="J3958" s="77"/>
    </row>
    <row r="3959" spans="1:10" x14ac:dyDescent="0.2">
      <c r="A3959" s="14"/>
      <c r="B3959" s="14"/>
      <c r="C3959" s="14"/>
      <c r="D3959" s="16"/>
      <c r="E3959" s="16"/>
      <c r="F3959" s="14"/>
      <c r="G3959" s="14"/>
      <c r="H3959" s="14"/>
      <c r="I3959" s="15"/>
      <c r="J3959" s="77"/>
    </row>
    <row r="3960" spans="1:10" x14ac:dyDescent="0.2">
      <c r="A3960" s="14"/>
      <c r="B3960" s="14"/>
      <c r="C3960" s="14"/>
      <c r="D3960" s="16"/>
      <c r="E3960" s="16"/>
      <c r="F3960" s="14"/>
      <c r="G3960" s="14"/>
      <c r="H3960" s="14"/>
      <c r="I3960" s="15"/>
      <c r="J3960" s="77"/>
    </row>
    <row r="3961" spans="1:10" x14ac:dyDescent="0.2">
      <c r="A3961" s="14"/>
      <c r="B3961" s="14"/>
      <c r="C3961" s="14"/>
      <c r="D3961" s="16"/>
      <c r="E3961" s="16"/>
      <c r="F3961" s="14"/>
      <c r="G3961" s="14"/>
      <c r="H3961" s="14"/>
      <c r="I3961" s="15"/>
      <c r="J3961" s="77"/>
    </row>
    <row r="3962" spans="1:10" x14ac:dyDescent="0.2">
      <c r="A3962" s="14"/>
      <c r="B3962" s="14"/>
      <c r="C3962" s="14"/>
      <c r="D3962" s="16"/>
      <c r="E3962" s="16"/>
      <c r="F3962" s="14"/>
      <c r="G3962" s="14"/>
      <c r="H3962" s="14"/>
      <c r="I3962" s="15"/>
      <c r="J3962" s="77"/>
    </row>
    <row r="3963" spans="1:10" x14ac:dyDescent="0.2">
      <c r="A3963" s="14"/>
      <c r="B3963" s="14"/>
      <c r="C3963" s="14"/>
      <c r="D3963" s="16"/>
      <c r="E3963" s="16"/>
      <c r="F3963" s="14"/>
      <c r="G3963" s="14"/>
      <c r="H3963" s="14"/>
      <c r="I3963" s="15"/>
      <c r="J3963" s="77"/>
    </row>
    <row r="3964" spans="1:10" x14ac:dyDescent="0.2">
      <c r="A3964" s="14"/>
      <c r="B3964" s="14"/>
      <c r="C3964" s="14"/>
      <c r="D3964" s="16"/>
      <c r="E3964" s="16"/>
      <c r="F3964" s="14"/>
      <c r="G3964" s="14"/>
      <c r="H3964" s="14"/>
      <c r="I3964" s="15"/>
      <c r="J3964" s="77"/>
    </row>
    <row r="3965" spans="1:10" x14ac:dyDescent="0.2">
      <c r="A3965" s="14"/>
      <c r="B3965" s="14"/>
      <c r="C3965" s="14"/>
      <c r="D3965" s="16"/>
      <c r="E3965" s="16"/>
      <c r="F3965" s="14"/>
      <c r="G3965" s="14"/>
      <c r="H3965" s="14"/>
      <c r="I3965" s="15"/>
      <c r="J3965" s="77"/>
    </row>
    <row r="3966" spans="1:10" x14ac:dyDescent="0.2">
      <c r="A3966" s="14"/>
      <c r="B3966" s="14"/>
      <c r="C3966" s="14"/>
      <c r="D3966" s="16"/>
      <c r="E3966" s="16"/>
      <c r="F3966" s="14"/>
      <c r="G3966" s="14"/>
      <c r="H3966" s="14"/>
      <c r="I3966" s="15"/>
      <c r="J3966" s="77"/>
    </row>
    <row r="3967" spans="1:10" x14ac:dyDescent="0.2">
      <c r="A3967" s="14"/>
      <c r="B3967" s="14"/>
      <c r="C3967" s="14"/>
      <c r="D3967" s="16"/>
      <c r="E3967" s="16"/>
      <c r="F3967" s="14"/>
      <c r="G3967" s="14"/>
      <c r="H3967" s="14"/>
      <c r="I3967" s="15"/>
      <c r="J3967" s="77"/>
    </row>
    <row r="3968" spans="1:10" x14ac:dyDescent="0.2">
      <c r="A3968" s="14"/>
      <c r="B3968" s="14"/>
      <c r="C3968" s="14"/>
      <c r="D3968" s="16"/>
      <c r="E3968" s="16"/>
      <c r="F3968" s="14"/>
      <c r="G3968" s="14"/>
      <c r="H3968" s="14"/>
      <c r="I3968" s="15"/>
      <c r="J3968" s="77"/>
    </row>
    <row r="3969" spans="1:10" x14ac:dyDescent="0.2">
      <c r="A3969" s="14"/>
      <c r="B3969" s="14"/>
      <c r="C3969" s="14"/>
      <c r="D3969" s="16"/>
      <c r="E3969" s="16"/>
      <c r="F3969" s="14"/>
      <c r="G3969" s="14"/>
      <c r="H3969" s="14"/>
      <c r="I3969" s="15"/>
      <c r="J3969" s="77"/>
    </row>
    <row r="3970" spans="1:10" x14ac:dyDescent="0.2">
      <c r="A3970" s="14"/>
      <c r="B3970" s="14"/>
      <c r="C3970" s="14"/>
      <c r="D3970" s="16"/>
      <c r="E3970" s="16"/>
      <c r="F3970" s="14"/>
      <c r="G3970" s="14"/>
      <c r="H3970" s="14"/>
      <c r="I3970" s="15"/>
      <c r="J3970" s="77"/>
    </row>
    <row r="3971" spans="1:10" x14ac:dyDescent="0.2">
      <c r="A3971" s="14"/>
      <c r="B3971" s="14"/>
      <c r="C3971" s="14"/>
      <c r="D3971" s="16"/>
      <c r="E3971" s="16"/>
      <c r="F3971" s="14"/>
      <c r="G3971" s="14"/>
      <c r="H3971" s="14"/>
      <c r="I3971" s="15"/>
      <c r="J3971" s="77"/>
    </row>
    <row r="3972" spans="1:10" x14ac:dyDescent="0.2">
      <c r="A3972" s="14"/>
      <c r="B3972" s="14"/>
      <c r="C3972" s="14"/>
      <c r="D3972" s="16"/>
      <c r="E3972" s="16"/>
      <c r="F3972" s="14"/>
      <c r="G3972" s="14"/>
      <c r="H3972" s="14"/>
      <c r="I3972" s="15"/>
      <c r="J3972" s="77"/>
    </row>
    <row r="3973" spans="1:10" x14ac:dyDescent="0.2">
      <c r="A3973" s="14"/>
      <c r="B3973" s="14"/>
      <c r="C3973" s="14"/>
      <c r="D3973" s="16"/>
      <c r="E3973" s="16"/>
      <c r="F3973" s="14"/>
      <c r="G3973" s="14"/>
      <c r="H3973" s="14"/>
      <c r="I3973" s="15"/>
      <c r="J3973" s="77"/>
    </row>
    <row r="3974" spans="1:10" x14ac:dyDescent="0.2">
      <c r="A3974" s="14"/>
      <c r="B3974" s="14"/>
      <c r="C3974" s="14"/>
      <c r="D3974" s="16"/>
      <c r="E3974" s="16"/>
      <c r="F3974" s="14"/>
      <c r="G3974" s="14"/>
      <c r="H3974" s="14"/>
      <c r="I3974" s="15"/>
      <c r="J3974" s="77"/>
    </row>
    <row r="3975" spans="1:10" x14ac:dyDescent="0.2">
      <c r="A3975" s="14"/>
      <c r="B3975" s="14"/>
      <c r="C3975" s="14"/>
      <c r="D3975" s="16"/>
      <c r="E3975" s="16"/>
      <c r="F3975" s="14"/>
      <c r="G3975" s="14"/>
      <c r="H3975" s="14"/>
      <c r="I3975" s="15"/>
      <c r="J3975" s="77"/>
    </row>
    <row r="3976" spans="1:10" x14ac:dyDescent="0.2">
      <c r="A3976" s="14"/>
      <c r="B3976" s="14"/>
      <c r="C3976" s="14"/>
      <c r="D3976" s="16"/>
      <c r="E3976" s="16"/>
      <c r="F3976" s="14"/>
      <c r="G3976" s="14"/>
      <c r="H3976" s="14"/>
      <c r="I3976" s="15"/>
      <c r="J3976" s="77"/>
    </row>
    <row r="3977" spans="1:10" x14ac:dyDescent="0.2">
      <c r="A3977" s="14"/>
      <c r="B3977" s="14"/>
      <c r="C3977" s="14"/>
      <c r="D3977" s="16"/>
      <c r="E3977" s="16"/>
      <c r="F3977" s="14"/>
      <c r="G3977" s="14"/>
      <c r="H3977" s="14"/>
      <c r="I3977" s="15"/>
      <c r="J3977" s="77"/>
    </row>
    <row r="3978" spans="1:10" x14ac:dyDescent="0.2">
      <c r="A3978" s="14"/>
      <c r="B3978" s="14"/>
      <c r="C3978" s="14"/>
      <c r="D3978" s="16"/>
      <c r="E3978" s="16"/>
      <c r="F3978" s="14"/>
      <c r="G3978" s="14"/>
      <c r="H3978" s="14"/>
      <c r="I3978" s="15"/>
      <c r="J3978" s="77"/>
    </row>
    <row r="3979" spans="1:10" x14ac:dyDescent="0.2">
      <c r="A3979" s="14"/>
      <c r="B3979" s="14"/>
      <c r="C3979" s="14"/>
      <c r="D3979" s="16"/>
      <c r="E3979" s="16"/>
      <c r="F3979" s="14"/>
      <c r="G3979" s="14"/>
      <c r="H3979" s="14"/>
      <c r="I3979" s="15"/>
      <c r="J3979" s="77"/>
    </row>
    <row r="3980" spans="1:10" x14ac:dyDescent="0.2">
      <c r="A3980" s="14"/>
      <c r="B3980" s="14"/>
      <c r="C3980" s="14"/>
      <c r="D3980" s="16"/>
      <c r="E3980" s="16"/>
      <c r="F3980" s="14"/>
      <c r="G3980" s="14"/>
      <c r="H3980" s="14"/>
      <c r="I3980" s="15"/>
      <c r="J3980" s="77"/>
    </row>
    <row r="3981" spans="1:10" x14ac:dyDescent="0.2">
      <c r="A3981" s="14"/>
      <c r="B3981" s="14"/>
      <c r="C3981" s="14"/>
      <c r="D3981" s="16"/>
      <c r="E3981" s="16"/>
      <c r="F3981" s="14"/>
      <c r="G3981" s="14"/>
      <c r="H3981" s="14"/>
      <c r="I3981" s="15"/>
      <c r="J3981" s="77"/>
    </row>
    <row r="3982" spans="1:10" x14ac:dyDescent="0.2">
      <c r="A3982" s="14"/>
      <c r="B3982" s="14"/>
      <c r="C3982" s="14"/>
      <c r="D3982" s="16"/>
      <c r="E3982" s="16"/>
      <c r="F3982" s="14"/>
      <c r="G3982" s="14"/>
      <c r="H3982" s="14"/>
      <c r="I3982" s="15"/>
      <c r="J3982" s="77"/>
    </row>
    <row r="3983" spans="1:10" x14ac:dyDescent="0.2">
      <c r="A3983" s="14"/>
      <c r="B3983" s="14"/>
      <c r="C3983" s="14"/>
      <c r="D3983" s="16"/>
      <c r="E3983" s="16"/>
      <c r="F3983" s="14"/>
      <c r="G3983" s="14"/>
      <c r="H3983" s="14"/>
      <c r="I3983" s="15"/>
      <c r="J3983" s="77"/>
    </row>
    <row r="3984" spans="1:10" x14ac:dyDescent="0.2">
      <c r="A3984" s="14"/>
      <c r="B3984" s="14"/>
      <c r="C3984" s="14"/>
      <c r="D3984" s="16"/>
      <c r="E3984" s="16"/>
      <c r="F3984" s="14"/>
      <c r="G3984" s="14"/>
      <c r="H3984" s="14"/>
      <c r="I3984" s="15"/>
      <c r="J3984" s="77"/>
    </row>
    <row r="3985" spans="1:10" x14ac:dyDescent="0.2">
      <c r="A3985" s="14"/>
      <c r="B3985" s="14"/>
      <c r="C3985" s="14"/>
      <c r="D3985" s="16"/>
      <c r="E3985" s="16"/>
      <c r="F3985" s="14"/>
      <c r="G3985" s="14"/>
      <c r="H3985" s="14"/>
      <c r="I3985" s="15"/>
      <c r="J3985" s="77"/>
    </row>
    <row r="3986" spans="1:10" x14ac:dyDescent="0.2">
      <c r="A3986" s="14"/>
      <c r="B3986" s="14"/>
      <c r="C3986" s="14"/>
      <c r="D3986" s="16"/>
      <c r="E3986" s="16"/>
      <c r="F3986" s="14"/>
      <c r="G3986" s="14"/>
      <c r="H3986" s="14"/>
      <c r="I3986" s="15"/>
      <c r="J3986" s="77"/>
    </row>
    <row r="3987" spans="1:10" x14ac:dyDescent="0.2">
      <c r="A3987" s="14"/>
      <c r="B3987" s="14"/>
      <c r="C3987" s="14"/>
      <c r="D3987" s="16"/>
      <c r="E3987" s="16"/>
      <c r="F3987" s="14"/>
      <c r="G3987" s="14"/>
      <c r="H3987" s="14"/>
      <c r="I3987" s="15"/>
      <c r="J3987" s="77"/>
    </row>
    <row r="3988" spans="1:10" x14ac:dyDescent="0.2">
      <c r="A3988" s="14"/>
      <c r="B3988" s="14"/>
      <c r="C3988" s="14"/>
      <c r="D3988" s="16"/>
      <c r="E3988" s="16"/>
      <c r="F3988" s="14"/>
      <c r="G3988" s="14"/>
      <c r="H3988" s="14"/>
      <c r="I3988" s="15"/>
      <c r="J3988" s="77"/>
    </row>
    <row r="3989" spans="1:10" x14ac:dyDescent="0.2">
      <c r="A3989" s="14"/>
      <c r="B3989" s="14"/>
      <c r="C3989" s="14"/>
      <c r="D3989" s="16"/>
      <c r="E3989" s="16"/>
      <c r="F3989" s="14"/>
      <c r="G3989" s="14"/>
      <c r="H3989" s="14"/>
      <c r="I3989" s="15"/>
      <c r="J3989" s="77"/>
    </row>
    <row r="3990" spans="1:10" x14ac:dyDescent="0.2">
      <c r="A3990" s="14"/>
      <c r="B3990" s="14"/>
      <c r="C3990" s="14"/>
      <c r="D3990" s="16"/>
      <c r="E3990" s="16"/>
      <c r="F3990" s="14"/>
      <c r="G3990" s="14"/>
      <c r="H3990" s="14"/>
      <c r="I3990" s="15"/>
      <c r="J3990" s="77"/>
    </row>
    <row r="3991" spans="1:10" x14ac:dyDescent="0.2">
      <c r="A3991" s="14"/>
      <c r="B3991" s="14"/>
      <c r="C3991" s="14"/>
      <c r="D3991" s="16"/>
      <c r="E3991" s="16"/>
      <c r="F3991" s="14"/>
      <c r="G3991" s="14"/>
      <c r="H3991" s="14"/>
      <c r="I3991" s="15"/>
      <c r="J3991" s="77"/>
    </row>
    <row r="3992" spans="1:10" x14ac:dyDescent="0.2">
      <c r="A3992" s="14"/>
      <c r="B3992" s="14"/>
      <c r="C3992" s="14"/>
      <c r="D3992" s="16"/>
      <c r="E3992" s="16"/>
      <c r="F3992" s="14"/>
      <c r="G3992" s="14"/>
      <c r="H3992" s="14"/>
      <c r="I3992" s="15"/>
      <c r="J3992" s="77"/>
    </row>
    <row r="3993" spans="1:10" x14ac:dyDescent="0.2">
      <c r="A3993" s="14"/>
      <c r="B3993" s="14"/>
      <c r="C3993" s="14"/>
      <c r="D3993" s="16"/>
      <c r="E3993" s="16"/>
      <c r="F3993" s="14"/>
      <c r="G3993" s="14"/>
      <c r="H3993" s="14"/>
      <c r="I3993" s="15"/>
      <c r="J3993" s="77"/>
    </row>
    <row r="3994" spans="1:10" x14ac:dyDescent="0.2">
      <c r="A3994" s="14"/>
      <c r="B3994" s="14"/>
      <c r="C3994" s="14"/>
      <c r="D3994" s="16"/>
      <c r="E3994" s="16"/>
      <c r="F3994" s="14"/>
      <c r="G3994" s="14"/>
      <c r="H3994" s="14"/>
      <c r="I3994" s="15"/>
      <c r="J3994" s="77"/>
    </row>
    <row r="3995" spans="1:10" x14ac:dyDescent="0.2">
      <c r="A3995" s="14"/>
      <c r="B3995" s="14"/>
      <c r="C3995" s="14"/>
      <c r="D3995" s="16"/>
      <c r="E3995" s="16"/>
      <c r="F3995" s="14"/>
      <c r="G3995" s="14"/>
      <c r="H3995" s="14"/>
      <c r="I3995" s="15"/>
      <c r="J3995" s="77"/>
    </row>
    <row r="3996" spans="1:10" x14ac:dyDescent="0.2">
      <c r="A3996" s="14"/>
      <c r="B3996" s="14"/>
      <c r="C3996" s="14"/>
      <c r="D3996" s="16"/>
      <c r="E3996" s="16"/>
      <c r="F3996" s="14"/>
      <c r="G3996" s="14"/>
      <c r="H3996" s="14"/>
      <c r="I3996" s="15"/>
      <c r="J3996" s="77"/>
    </row>
    <row r="3997" spans="1:10" x14ac:dyDescent="0.2">
      <c r="A3997" s="14"/>
      <c r="B3997" s="14"/>
      <c r="C3997" s="14"/>
      <c r="D3997" s="16"/>
      <c r="E3997" s="16"/>
      <c r="F3997" s="14"/>
      <c r="G3997" s="14"/>
      <c r="H3997" s="14"/>
      <c r="I3997" s="15"/>
      <c r="J3997" s="77"/>
    </row>
    <row r="3998" spans="1:10" x14ac:dyDescent="0.2">
      <c r="A3998" s="14"/>
      <c r="B3998" s="14"/>
      <c r="C3998" s="14"/>
      <c r="D3998" s="16"/>
      <c r="E3998" s="16"/>
      <c r="F3998" s="14"/>
      <c r="G3998" s="14"/>
      <c r="H3998" s="14"/>
      <c r="I3998" s="15"/>
      <c r="J3998" s="77"/>
    </row>
    <row r="3999" spans="1:10" x14ac:dyDescent="0.2">
      <c r="A3999" s="14"/>
      <c r="B3999" s="14"/>
      <c r="C3999" s="14"/>
      <c r="D3999" s="16"/>
      <c r="E3999" s="16"/>
      <c r="F3999" s="14"/>
      <c r="G3999" s="14"/>
      <c r="H3999" s="14"/>
      <c r="I3999" s="15"/>
      <c r="J3999" s="77"/>
    </row>
    <row r="4000" spans="1:10" x14ac:dyDescent="0.2">
      <c r="A4000" s="14"/>
      <c r="B4000" s="14"/>
      <c r="C4000" s="14"/>
      <c r="D4000" s="16"/>
      <c r="E4000" s="16"/>
      <c r="F4000" s="14"/>
      <c r="G4000" s="14"/>
      <c r="H4000" s="14"/>
      <c r="I4000" s="15"/>
      <c r="J4000" s="77"/>
    </row>
    <row r="4001" spans="1:10" x14ac:dyDescent="0.2">
      <c r="A4001" s="14"/>
      <c r="B4001" s="14"/>
      <c r="C4001" s="14"/>
      <c r="D4001" s="16"/>
      <c r="E4001" s="16"/>
      <c r="F4001" s="14"/>
      <c r="G4001" s="14"/>
      <c r="H4001" s="14"/>
      <c r="I4001" s="15"/>
      <c r="J4001" s="77"/>
    </row>
    <row r="4002" spans="1:10" x14ac:dyDescent="0.2">
      <c r="A4002" s="14"/>
      <c r="B4002" s="14"/>
      <c r="C4002" s="14"/>
      <c r="D4002" s="16"/>
      <c r="E4002" s="16"/>
      <c r="F4002" s="14"/>
      <c r="G4002" s="14"/>
      <c r="H4002" s="14"/>
      <c r="I4002" s="15"/>
      <c r="J4002" s="77"/>
    </row>
    <row r="4003" spans="1:10" x14ac:dyDescent="0.2">
      <c r="A4003" s="14"/>
      <c r="B4003" s="14"/>
      <c r="C4003" s="14"/>
      <c r="D4003" s="16"/>
      <c r="E4003" s="16"/>
      <c r="F4003" s="14"/>
      <c r="G4003" s="14"/>
      <c r="H4003" s="14"/>
      <c r="I4003" s="15"/>
      <c r="J4003" s="77"/>
    </row>
    <row r="4004" spans="1:10" x14ac:dyDescent="0.2">
      <c r="A4004" s="14"/>
      <c r="B4004" s="14"/>
      <c r="C4004" s="14"/>
      <c r="D4004" s="16"/>
      <c r="E4004" s="16"/>
      <c r="F4004" s="14"/>
      <c r="G4004" s="14"/>
      <c r="H4004" s="14"/>
      <c r="I4004" s="15"/>
      <c r="J4004" s="77"/>
    </row>
    <row r="4005" spans="1:10" x14ac:dyDescent="0.2">
      <c r="A4005" s="14"/>
      <c r="B4005" s="14"/>
      <c r="C4005" s="14"/>
      <c r="D4005" s="16"/>
      <c r="E4005" s="16"/>
      <c r="F4005" s="14"/>
      <c r="G4005" s="14"/>
      <c r="H4005" s="14"/>
      <c r="I4005" s="15"/>
      <c r="J4005" s="77"/>
    </row>
    <row r="4006" spans="1:10" x14ac:dyDescent="0.2">
      <c r="A4006" s="14"/>
      <c r="B4006" s="14"/>
      <c r="C4006" s="14"/>
      <c r="D4006" s="16"/>
      <c r="E4006" s="16"/>
      <c r="F4006" s="14"/>
      <c r="G4006" s="14"/>
      <c r="H4006" s="14"/>
      <c r="I4006" s="15"/>
      <c r="J4006" s="77"/>
    </row>
    <row r="4007" spans="1:10" x14ac:dyDescent="0.2">
      <c r="A4007" s="14"/>
      <c r="B4007" s="14"/>
      <c r="C4007" s="14"/>
      <c r="D4007" s="16"/>
      <c r="E4007" s="16"/>
      <c r="F4007" s="14"/>
      <c r="G4007" s="14"/>
      <c r="H4007" s="14"/>
      <c r="I4007" s="15"/>
      <c r="J4007" s="77"/>
    </row>
    <row r="4008" spans="1:10" x14ac:dyDescent="0.2">
      <c r="A4008" s="14"/>
      <c r="B4008" s="14"/>
      <c r="C4008" s="14"/>
      <c r="D4008" s="16"/>
      <c r="E4008" s="16"/>
      <c r="F4008" s="14"/>
      <c r="G4008" s="14"/>
      <c r="H4008" s="14"/>
      <c r="I4008" s="15"/>
      <c r="J4008" s="77"/>
    </row>
    <row r="4009" spans="1:10" x14ac:dyDescent="0.2">
      <c r="A4009" s="14"/>
      <c r="B4009" s="14"/>
      <c r="C4009" s="14"/>
      <c r="D4009" s="16"/>
      <c r="E4009" s="16"/>
      <c r="F4009" s="14"/>
      <c r="G4009" s="14"/>
      <c r="H4009" s="14"/>
      <c r="I4009" s="15"/>
      <c r="J4009" s="77"/>
    </row>
    <row r="4010" spans="1:10" x14ac:dyDescent="0.2">
      <c r="A4010" s="14"/>
      <c r="B4010" s="14"/>
      <c r="C4010" s="14"/>
      <c r="D4010" s="16"/>
      <c r="E4010" s="16"/>
      <c r="F4010" s="14"/>
      <c r="G4010" s="14"/>
      <c r="H4010" s="14"/>
      <c r="I4010" s="15"/>
      <c r="J4010" s="77"/>
    </row>
    <row r="4011" spans="1:10" x14ac:dyDescent="0.2">
      <c r="A4011" s="14"/>
      <c r="B4011" s="14"/>
      <c r="C4011" s="14"/>
      <c r="D4011" s="16"/>
      <c r="E4011" s="16"/>
      <c r="F4011" s="14"/>
      <c r="G4011" s="14"/>
      <c r="H4011" s="14"/>
      <c r="I4011" s="15"/>
      <c r="J4011" s="77"/>
    </row>
    <row r="4012" spans="1:10" x14ac:dyDescent="0.2">
      <c r="A4012" s="14"/>
      <c r="B4012" s="14"/>
      <c r="C4012" s="14"/>
      <c r="D4012" s="16"/>
      <c r="E4012" s="16"/>
      <c r="F4012" s="14"/>
      <c r="G4012" s="14"/>
      <c r="H4012" s="14"/>
      <c r="I4012" s="15"/>
      <c r="J4012" s="77"/>
    </row>
    <row r="4013" spans="1:10" x14ac:dyDescent="0.2">
      <c r="A4013" s="14"/>
      <c r="B4013" s="14"/>
      <c r="C4013" s="14"/>
      <c r="D4013" s="16"/>
      <c r="E4013" s="16"/>
      <c r="F4013" s="14"/>
      <c r="G4013" s="14"/>
      <c r="H4013" s="14"/>
      <c r="I4013" s="15"/>
      <c r="J4013" s="77"/>
    </row>
    <row r="4014" spans="1:10" x14ac:dyDescent="0.2">
      <c r="A4014" s="14"/>
      <c r="B4014" s="14"/>
      <c r="C4014" s="14"/>
      <c r="D4014" s="16"/>
      <c r="E4014" s="16"/>
      <c r="F4014" s="14"/>
      <c r="G4014" s="14"/>
      <c r="H4014" s="14"/>
      <c r="I4014" s="15"/>
      <c r="J4014" s="77"/>
    </row>
    <row r="4015" spans="1:10" x14ac:dyDescent="0.2">
      <c r="A4015" s="14"/>
      <c r="B4015" s="14"/>
      <c r="C4015" s="14"/>
      <c r="D4015" s="16"/>
      <c r="E4015" s="16"/>
      <c r="F4015" s="14"/>
      <c r="G4015" s="14"/>
      <c r="H4015" s="14"/>
      <c r="I4015" s="15"/>
      <c r="J4015" s="77"/>
    </row>
    <row r="4016" spans="1:10" x14ac:dyDescent="0.2">
      <c r="A4016" s="14"/>
      <c r="B4016" s="14"/>
      <c r="C4016" s="14"/>
      <c r="D4016" s="16"/>
      <c r="E4016" s="16"/>
      <c r="F4016" s="14"/>
      <c r="G4016" s="14"/>
      <c r="H4016" s="14"/>
      <c r="I4016" s="15"/>
      <c r="J4016" s="77"/>
    </row>
    <row r="4017" spans="1:10" x14ac:dyDescent="0.2">
      <c r="A4017" s="14"/>
      <c r="B4017" s="14"/>
      <c r="C4017" s="14"/>
      <c r="D4017" s="16"/>
      <c r="E4017" s="16"/>
      <c r="F4017" s="14"/>
      <c r="G4017" s="14"/>
      <c r="H4017" s="14"/>
      <c r="I4017" s="15"/>
      <c r="J4017" s="77"/>
    </row>
    <row r="4018" spans="1:10" x14ac:dyDescent="0.2">
      <c r="A4018" s="14"/>
      <c r="B4018" s="14"/>
      <c r="C4018" s="14"/>
      <c r="D4018" s="16"/>
      <c r="E4018" s="16"/>
      <c r="F4018" s="14"/>
      <c r="G4018" s="14"/>
      <c r="H4018" s="14"/>
      <c r="I4018" s="15"/>
      <c r="J4018" s="77"/>
    </row>
    <row r="4019" spans="1:10" x14ac:dyDescent="0.2">
      <c r="A4019" s="14"/>
      <c r="B4019" s="14"/>
      <c r="C4019" s="14"/>
      <c r="D4019" s="16"/>
      <c r="E4019" s="16"/>
      <c r="F4019" s="14"/>
      <c r="G4019" s="14"/>
      <c r="H4019" s="14"/>
      <c r="I4019" s="15"/>
      <c r="J4019" s="77"/>
    </row>
    <row r="4020" spans="1:10" x14ac:dyDescent="0.2">
      <c r="A4020" s="14"/>
      <c r="B4020" s="14"/>
      <c r="C4020" s="14"/>
      <c r="D4020" s="16"/>
      <c r="E4020" s="16"/>
      <c r="F4020" s="14"/>
      <c r="G4020" s="14"/>
      <c r="H4020" s="14"/>
      <c r="I4020" s="15"/>
      <c r="J4020" s="77"/>
    </row>
    <row r="4021" spans="1:10" x14ac:dyDescent="0.2">
      <c r="A4021" s="14"/>
      <c r="B4021" s="14"/>
      <c r="C4021" s="14"/>
      <c r="D4021" s="16"/>
      <c r="E4021" s="16"/>
      <c r="F4021" s="14"/>
      <c r="G4021" s="14"/>
      <c r="H4021" s="14"/>
      <c r="I4021" s="15"/>
      <c r="J4021" s="77"/>
    </row>
    <row r="4022" spans="1:10" x14ac:dyDescent="0.2">
      <c r="A4022" s="14"/>
      <c r="B4022" s="14"/>
      <c r="C4022" s="14"/>
      <c r="D4022" s="16"/>
      <c r="E4022" s="16"/>
      <c r="F4022" s="14"/>
      <c r="G4022" s="14"/>
      <c r="H4022" s="14"/>
      <c r="I4022" s="15"/>
      <c r="J4022" s="77"/>
    </row>
    <row r="4023" spans="1:10" x14ac:dyDescent="0.2">
      <c r="A4023" s="14"/>
      <c r="B4023" s="14"/>
      <c r="C4023" s="14"/>
      <c r="D4023" s="16"/>
      <c r="E4023" s="16"/>
      <c r="F4023" s="14"/>
      <c r="G4023" s="14"/>
      <c r="H4023" s="14"/>
      <c r="I4023" s="15"/>
      <c r="J4023" s="77"/>
    </row>
    <row r="4024" spans="1:10" x14ac:dyDescent="0.2">
      <c r="A4024" s="14"/>
      <c r="B4024" s="14"/>
      <c r="C4024" s="14"/>
      <c r="D4024" s="16"/>
      <c r="E4024" s="16"/>
      <c r="F4024" s="14"/>
      <c r="G4024" s="14"/>
      <c r="H4024" s="14"/>
      <c r="I4024" s="15"/>
      <c r="J4024" s="77"/>
    </row>
    <row r="4025" spans="1:10" x14ac:dyDescent="0.2">
      <c r="A4025" s="14"/>
      <c r="B4025" s="14"/>
      <c r="C4025" s="14"/>
      <c r="D4025" s="16"/>
      <c r="E4025" s="16"/>
      <c r="F4025" s="14"/>
      <c r="G4025" s="14"/>
      <c r="H4025" s="14"/>
      <c r="I4025" s="15"/>
      <c r="J4025" s="77"/>
    </row>
    <row r="4026" spans="1:10" x14ac:dyDescent="0.2">
      <c r="A4026" s="14"/>
      <c r="B4026" s="14"/>
      <c r="C4026" s="14"/>
      <c r="D4026" s="16"/>
      <c r="E4026" s="16"/>
      <c r="F4026" s="14"/>
      <c r="G4026" s="14"/>
      <c r="H4026" s="14"/>
      <c r="I4026" s="15"/>
      <c r="J4026" s="77"/>
    </row>
    <row r="4027" spans="1:10" x14ac:dyDescent="0.2">
      <c r="A4027" s="14"/>
      <c r="B4027" s="14"/>
      <c r="C4027" s="14"/>
      <c r="D4027" s="16"/>
      <c r="E4027" s="16"/>
      <c r="F4027" s="14"/>
      <c r="G4027" s="14"/>
      <c r="H4027" s="14"/>
      <c r="I4027" s="15"/>
      <c r="J4027" s="77"/>
    </row>
    <row r="4028" spans="1:10" x14ac:dyDescent="0.2">
      <c r="A4028" s="14"/>
      <c r="B4028" s="14"/>
      <c r="C4028" s="14"/>
      <c r="D4028" s="16"/>
      <c r="E4028" s="16"/>
      <c r="F4028" s="14"/>
      <c r="G4028" s="14"/>
      <c r="H4028" s="14"/>
      <c r="I4028" s="15"/>
      <c r="J4028" s="77"/>
    </row>
    <row r="4029" spans="1:10" x14ac:dyDescent="0.2">
      <c r="A4029" s="14"/>
      <c r="B4029" s="14"/>
      <c r="C4029" s="14"/>
      <c r="D4029" s="16"/>
      <c r="E4029" s="16"/>
      <c r="F4029" s="14"/>
      <c r="G4029" s="14"/>
      <c r="H4029" s="14"/>
      <c r="I4029" s="15"/>
      <c r="J4029" s="77"/>
    </row>
    <row r="4030" spans="1:10" x14ac:dyDescent="0.2">
      <c r="A4030" s="14"/>
      <c r="B4030" s="14"/>
      <c r="C4030" s="14"/>
      <c r="D4030" s="16"/>
      <c r="E4030" s="16"/>
      <c r="F4030" s="14"/>
      <c r="G4030" s="14"/>
      <c r="H4030" s="14"/>
      <c r="I4030" s="15"/>
      <c r="J4030" s="77"/>
    </row>
    <row r="4031" spans="1:10" x14ac:dyDescent="0.2">
      <c r="A4031" s="14"/>
      <c r="B4031" s="14"/>
      <c r="C4031" s="14"/>
      <c r="D4031" s="16"/>
      <c r="E4031" s="16"/>
      <c r="F4031" s="14"/>
      <c r="G4031" s="14"/>
      <c r="H4031" s="14"/>
      <c r="I4031" s="15"/>
      <c r="J4031" s="77"/>
    </row>
    <row r="4032" spans="1:10" x14ac:dyDescent="0.2">
      <c r="A4032" s="14"/>
      <c r="B4032" s="14"/>
      <c r="C4032" s="14"/>
      <c r="D4032" s="16"/>
      <c r="E4032" s="16"/>
      <c r="F4032" s="14"/>
      <c r="G4032" s="14"/>
      <c r="H4032" s="14"/>
      <c r="I4032" s="15"/>
      <c r="J4032" s="77"/>
    </row>
    <row r="4033" spans="1:10" x14ac:dyDescent="0.2">
      <c r="A4033" s="14"/>
      <c r="B4033" s="14"/>
      <c r="C4033" s="14"/>
      <c r="D4033" s="16"/>
      <c r="E4033" s="16"/>
      <c r="F4033" s="14"/>
      <c r="G4033" s="14"/>
      <c r="H4033" s="14"/>
      <c r="I4033" s="15"/>
      <c r="J4033" s="77"/>
    </row>
    <row r="4034" spans="1:10" x14ac:dyDescent="0.2">
      <c r="A4034" s="14"/>
      <c r="B4034" s="14"/>
      <c r="C4034" s="14"/>
      <c r="D4034" s="16"/>
      <c r="E4034" s="16"/>
      <c r="F4034" s="14"/>
      <c r="G4034" s="14"/>
      <c r="H4034" s="14"/>
      <c r="I4034" s="15"/>
      <c r="J4034" s="77"/>
    </row>
    <row r="4035" spans="1:10" x14ac:dyDescent="0.2">
      <c r="A4035" s="14"/>
      <c r="B4035" s="14"/>
      <c r="C4035" s="14"/>
      <c r="D4035" s="16"/>
      <c r="E4035" s="16"/>
      <c r="F4035" s="14"/>
      <c r="G4035" s="14"/>
      <c r="H4035" s="14"/>
      <c r="I4035" s="15"/>
      <c r="J4035" s="77"/>
    </row>
    <row r="4036" spans="1:10" x14ac:dyDescent="0.2">
      <c r="A4036" s="14"/>
      <c r="B4036" s="14"/>
      <c r="C4036" s="14"/>
      <c r="D4036" s="16"/>
      <c r="E4036" s="16"/>
      <c r="F4036" s="14"/>
      <c r="G4036" s="14"/>
      <c r="H4036" s="14"/>
      <c r="I4036" s="15"/>
      <c r="J4036" s="77"/>
    </row>
    <row r="4037" spans="1:10" x14ac:dyDescent="0.2">
      <c r="A4037" s="14"/>
      <c r="B4037" s="14"/>
      <c r="C4037" s="14"/>
      <c r="D4037" s="16"/>
      <c r="E4037" s="16"/>
      <c r="F4037" s="14"/>
      <c r="G4037" s="14"/>
      <c r="H4037" s="14"/>
      <c r="I4037" s="15"/>
      <c r="J4037" s="77"/>
    </row>
    <row r="4038" spans="1:10" x14ac:dyDescent="0.2">
      <c r="A4038" s="14"/>
      <c r="B4038" s="14"/>
      <c r="C4038" s="14"/>
      <c r="D4038" s="16"/>
      <c r="E4038" s="16"/>
      <c r="F4038" s="14"/>
      <c r="G4038" s="14"/>
      <c r="H4038" s="14"/>
      <c r="I4038" s="15"/>
      <c r="J4038" s="77"/>
    </row>
    <row r="4039" spans="1:10" x14ac:dyDescent="0.2">
      <c r="A4039" s="14"/>
      <c r="B4039" s="14"/>
      <c r="C4039" s="14"/>
      <c r="D4039" s="16"/>
      <c r="E4039" s="16"/>
      <c r="F4039" s="14"/>
      <c r="G4039" s="14"/>
      <c r="H4039" s="14"/>
      <c r="I4039" s="15"/>
      <c r="J4039" s="77"/>
    </row>
    <row r="4040" spans="1:10" x14ac:dyDescent="0.2">
      <c r="A4040" s="14"/>
      <c r="B4040" s="14"/>
      <c r="C4040" s="14"/>
      <c r="D4040" s="16"/>
      <c r="E4040" s="16"/>
      <c r="F4040" s="14"/>
      <c r="G4040" s="14"/>
      <c r="H4040" s="14"/>
      <c r="I4040" s="15"/>
      <c r="J4040" s="77"/>
    </row>
    <row r="4041" spans="1:10" x14ac:dyDescent="0.2">
      <c r="A4041" s="14"/>
      <c r="B4041" s="14"/>
      <c r="C4041" s="14"/>
      <c r="D4041" s="16"/>
      <c r="E4041" s="16"/>
      <c r="F4041" s="14"/>
      <c r="G4041" s="14"/>
      <c r="H4041" s="14"/>
      <c r="I4041" s="15"/>
      <c r="J4041" s="77"/>
    </row>
    <row r="4042" spans="1:10" x14ac:dyDescent="0.2">
      <c r="A4042" s="14"/>
      <c r="B4042" s="14"/>
      <c r="C4042" s="14"/>
      <c r="D4042" s="16"/>
      <c r="E4042" s="16"/>
      <c r="F4042" s="14"/>
      <c r="G4042" s="14"/>
      <c r="H4042" s="14"/>
      <c r="I4042" s="15"/>
      <c r="J4042" s="77"/>
    </row>
    <row r="4043" spans="1:10" x14ac:dyDescent="0.2">
      <c r="A4043" s="14"/>
      <c r="B4043" s="14"/>
      <c r="C4043" s="14"/>
      <c r="D4043" s="16"/>
      <c r="E4043" s="16"/>
      <c r="F4043" s="14"/>
      <c r="G4043" s="14"/>
      <c r="H4043" s="14"/>
      <c r="I4043" s="15"/>
      <c r="J4043" s="77"/>
    </row>
    <row r="4044" spans="1:10" x14ac:dyDescent="0.2">
      <c r="A4044" s="14"/>
      <c r="B4044" s="14"/>
      <c r="C4044" s="14"/>
      <c r="D4044" s="16"/>
      <c r="E4044" s="16"/>
      <c r="F4044" s="14"/>
      <c r="G4044" s="14"/>
      <c r="H4044" s="14"/>
      <c r="I4044" s="15"/>
      <c r="J4044" s="77"/>
    </row>
    <row r="4045" spans="1:10" x14ac:dyDescent="0.2">
      <c r="A4045" s="14"/>
      <c r="B4045" s="14"/>
      <c r="C4045" s="14"/>
      <c r="D4045" s="16"/>
      <c r="E4045" s="16"/>
      <c r="F4045" s="14"/>
      <c r="G4045" s="14"/>
      <c r="H4045" s="14"/>
      <c r="I4045" s="15"/>
      <c r="J4045" s="77"/>
    </row>
    <row r="4046" spans="1:10" x14ac:dyDescent="0.2">
      <c r="A4046" s="14"/>
      <c r="B4046" s="14"/>
      <c r="C4046" s="14"/>
      <c r="D4046" s="16"/>
      <c r="E4046" s="16"/>
      <c r="F4046" s="14"/>
      <c r="G4046" s="14"/>
      <c r="H4046" s="14"/>
      <c r="I4046" s="15"/>
      <c r="J4046" s="77"/>
    </row>
    <row r="4047" spans="1:10" x14ac:dyDescent="0.2">
      <c r="A4047" s="14"/>
      <c r="B4047" s="14"/>
      <c r="C4047" s="14"/>
      <c r="D4047" s="16"/>
      <c r="E4047" s="16"/>
      <c r="F4047" s="14"/>
      <c r="G4047" s="14"/>
      <c r="H4047" s="14"/>
      <c r="I4047" s="15"/>
      <c r="J4047" s="77"/>
    </row>
    <row r="4048" spans="1:10" x14ac:dyDescent="0.2">
      <c r="A4048" s="14"/>
      <c r="B4048" s="14"/>
      <c r="C4048" s="14"/>
      <c r="D4048" s="16"/>
      <c r="E4048" s="16"/>
      <c r="F4048" s="14"/>
      <c r="G4048" s="14"/>
      <c r="H4048" s="14"/>
      <c r="I4048" s="15"/>
      <c r="J4048" s="77"/>
    </row>
    <row r="4049" spans="1:10" x14ac:dyDescent="0.2">
      <c r="A4049" s="14"/>
      <c r="B4049" s="14"/>
      <c r="C4049" s="14"/>
      <c r="D4049" s="16"/>
      <c r="E4049" s="16"/>
      <c r="F4049" s="14"/>
      <c r="G4049" s="14"/>
      <c r="H4049" s="14"/>
      <c r="I4049" s="15"/>
      <c r="J4049" s="77"/>
    </row>
    <row r="4050" spans="1:10" x14ac:dyDescent="0.2">
      <c r="A4050" s="14"/>
      <c r="B4050" s="14"/>
      <c r="C4050" s="14"/>
      <c r="D4050" s="16"/>
      <c r="E4050" s="16"/>
      <c r="F4050" s="14"/>
      <c r="G4050" s="14"/>
      <c r="H4050" s="14"/>
      <c r="I4050" s="15"/>
      <c r="J4050" s="77"/>
    </row>
    <row r="4051" spans="1:10" x14ac:dyDescent="0.2">
      <c r="A4051" s="14"/>
      <c r="B4051" s="14"/>
      <c r="C4051" s="14"/>
      <c r="D4051" s="16"/>
      <c r="E4051" s="16"/>
      <c r="F4051" s="14"/>
      <c r="G4051" s="14"/>
      <c r="H4051" s="14"/>
      <c r="I4051" s="15"/>
      <c r="J4051" s="77"/>
    </row>
    <row r="4052" spans="1:10" x14ac:dyDescent="0.2">
      <c r="A4052" s="14"/>
      <c r="B4052" s="14"/>
      <c r="C4052" s="14"/>
      <c r="D4052" s="16"/>
      <c r="E4052" s="16"/>
      <c r="F4052" s="14"/>
      <c r="G4052" s="14"/>
      <c r="H4052" s="14"/>
      <c r="I4052" s="15"/>
      <c r="J4052" s="77"/>
    </row>
    <row r="4053" spans="1:10" x14ac:dyDescent="0.2">
      <c r="A4053" s="14"/>
      <c r="B4053" s="14"/>
      <c r="C4053" s="14"/>
      <c r="D4053" s="16"/>
      <c r="E4053" s="16"/>
      <c r="F4053" s="14"/>
      <c r="G4053" s="14"/>
      <c r="H4053" s="14"/>
      <c r="I4053" s="15"/>
      <c r="J4053" s="77"/>
    </row>
    <row r="4054" spans="1:10" x14ac:dyDescent="0.2">
      <c r="A4054" s="14"/>
      <c r="B4054" s="14"/>
      <c r="C4054" s="14"/>
      <c r="D4054" s="16"/>
      <c r="E4054" s="16"/>
      <c r="F4054" s="14"/>
      <c r="G4054" s="14"/>
      <c r="H4054" s="14"/>
      <c r="I4054" s="15"/>
      <c r="J4054" s="77"/>
    </row>
    <row r="4055" spans="1:10" x14ac:dyDescent="0.2">
      <c r="A4055" s="14"/>
      <c r="B4055" s="14"/>
      <c r="C4055" s="14"/>
      <c r="D4055" s="16"/>
      <c r="E4055" s="16"/>
      <c r="F4055" s="14"/>
      <c r="G4055" s="14"/>
      <c r="H4055" s="14"/>
      <c r="I4055" s="15"/>
      <c r="J4055" s="77"/>
    </row>
    <row r="4056" spans="1:10" x14ac:dyDescent="0.2">
      <c r="A4056" s="14"/>
      <c r="B4056" s="14"/>
      <c r="C4056" s="14"/>
      <c r="D4056" s="16"/>
      <c r="E4056" s="16"/>
      <c r="F4056" s="14"/>
      <c r="G4056" s="14"/>
      <c r="H4056" s="14"/>
      <c r="I4056" s="15"/>
      <c r="J4056" s="77"/>
    </row>
    <row r="4057" spans="1:10" x14ac:dyDescent="0.2">
      <c r="A4057" s="14"/>
      <c r="B4057" s="14"/>
      <c r="C4057" s="14"/>
      <c r="D4057" s="16"/>
      <c r="E4057" s="16"/>
      <c r="F4057" s="14"/>
      <c r="G4057" s="14"/>
      <c r="H4057" s="14"/>
      <c r="I4057" s="15"/>
      <c r="J4057" s="77"/>
    </row>
    <row r="4058" spans="1:10" x14ac:dyDescent="0.2">
      <c r="A4058" s="14"/>
      <c r="B4058" s="14"/>
      <c r="C4058" s="14"/>
      <c r="D4058" s="16"/>
      <c r="E4058" s="16"/>
      <c r="F4058" s="14"/>
      <c r="G4058" s="14"/>
      <c r="H4058" s="14"/>
      <c r="I4058" s="15"/>
      <c r="J4058" s="77"/>
    </row>
    <row r="4059" spans="1:10" x14ac:dyDescent="0.2">
      <c r="A4059" s="14"/>
      <c r="B4059" s="14"/>
      <c r="C4059" s="14"/>
      <c r="D4059" s="16"/>
      <c r="E4059" s="16"/>
      <c r="F4059" s="14"/>
      <c r="G4059" s="14"/>
      <c r="H4059" s="14"/>
      <c r="I4059" s="15"/>
      <c r="J4059" s="77"/>
    </row>
    <row r="4060" spans="1:10" x14ac:dyDescent="0.2">
      <c r="A4060" s="14"/>
      <c r="B4060" s="14"/>
      <c r="C4060" s="14"/>
      <c r="D4060" s="16"/>
      <c r="E4060" s="16"/>
      <c r="F4060" s="14"/>
      <c r="G4060" s="14"/>
      <c r="H4060" s="14"/>
      <c r="I4060" s="15"/>
      <c r="J4060" s="77"/>
    </row>
    <row r="4061" spans="1:10" x14ac:dyDescent="0.2">
      <c r="A4061" s="14"/>
      <c r="B4061" s="14"/>
      <c r="C4061" s="14"/>
      <c r="D4061" s="16"/>
      <c r="E4061" s="16"/>
      <c r="F4061" s="14"/>
      <c r="G4061" s="14"/>
      <c r="H4061" s="14"/>
      <c r="I4061" s="15"/>
      <c r="J4061" s="77"/>
    </row>
    <row r="4062" spans="1:10" x14ac:dyDescent="0.2">
      <c r="A4062" s="14"/>
      <c r="B4062" s="14"/>
      <c r="C4062" s="14"/>
      <c r="D4062" s="16"/>
      <c r="E4062" s="16"/>
      <c r="F4062" s="14"/>
      <c r="G4062" s="14"/>
      <c r="H4062" s="14"/>
      <c r="I4062" s="15"/>
      <c r="J4062" s="77"/>
    </row>
    <row r="4063" spans="1:10" x14ac:dyDescent="0.2">
      <c r="A4063" s="14"/>
      <c r="B4063" s="14"/>
      <c r="C4063" s="14"/>
      <c r="D4063" s="16"/>
      <c r="E4063" s="16"/>
      <c r="F4063" s="14"/>
      <c r="G4063" s="14"/>
      <c r="H4063" s="14"/>
      <c r="I4063" s="15"/>
      <c r="J4063" s="77"/>
    </row>
    <row r="4064" spans="1:10" x14ac:dyDescent="0.2">
      <c r="A4064" s="14"/>
      <c r="B4064" s="14"/>
      <c r="C4064" s="14"/>
      <c r="D4064" s="16"/>
      <c r="E4064" s="16"/>
      <c r="F4064" s="14"/>
      <c r="G4064" s="14"/>
      <c r="H4064" s="14"/>
      <c r="I4064" s="15"/>
      <c r="J4064" s="77"/>
    </row>
    <row r="4065" spans="1:10" x14ac:dyDescent="0.2">
      <c r="A4065" s="14"/>
      <c r="B4065" s="14"/>
      <c r="C4065" s="14"/>
      <c r="D4065" s="16"/>
      <c r="E4065" s="16"/>
      <c r="F4065" s="14"/>
      <c r="G4065" s="14"/>
      <c r="H4065" s="14"/>
      <c r="I4065" s="15"/>
      <c r="J4065" s="77"/>
    </row>
    <row r="4066" spans="1:10" x14ac:dyDescent="0.2">
      <c r="A4066" s="14"/>
      <c r="B4066" s="14"/>
      <c r="C4066" s="14"/>
      <c r="D4066" s="16"/>
      <c r="E4066" s="16"/>
      <c r="F4066" s="14"/>
      <c r="G4066" s="14"/>
      <c r="H4066" s="14"/>
      <c r="I4066" s="15"/>
      <c r="J4066" s="77"/>
    </row>
    <row r="4067" spans="1:10" x14ac:dyDescent="0.2">
      <c r="A4067" s="14"/>
      <c r="B4067" s="14"/>
      <c r="C4067" s="14"/>
      <c r="D4067" s="16"/>
      <c r="E4067" s="16"/>
      <c r="F4067" s="14"/>
      <c r="G4067" s="14"/>
      <c r="H4067" s="14"/>
      <c r="I4067" s="15"/>
      <c r="J4067" s="77"/>
    </row>
    <row r="4068" spans="1:10" x14ac:dyDescent="0.2">
      <c r="A4068" s="14"/>
      <c r="B4068" s="14"/>
      <c r="C4068" s="14"/>
      <c r="D4068" s="16"/>
      <c r="E4068" s="16"/>
      <c r="F4068" s="14"/>
      <c r="G4068" s="14"/>
      <c r="H4068" s="14"/>
      <c r="I4068" s="15"/>
      <c r="J4068" s="77"/>
    </row>
    <row r="4069" spans="1:10" x14ac:dyDescent="0.2">
      <c r="A4069" s="14"/>
      <c r="B4069" s="14"/>
      <c r="C4069" s="14"/>
      <c r="D4069" s="16"/>
      <c r="E4069" s="16"/>
      <c r="F4069" s="14"/>
      <c r="G4069" s="14"/>
      <c r="H4069" s="14"/>
      <c r="I4069" s="15"/>
      <c r="J4069" s="77"/>
    </row>
    <row r="4070" spans="1:10" x14ac:dyDescent="0.2">
      <c r="A4070" s="14"/>
      <c r="B4070" s="14"/>
      <c r="C4070" s="14"/>
      <c r="D4070" s="16"/>
      <c r="E4070" s="16"/>
      <c r="F4070" s="14"/>
      <c r="G4070" s="14"/>
      <c r="H4070" s="14"/>
      <c r="I4070" s="15"/>
      <c r="J4070" s="77"/>
    </row>
    <row r="4071" spans="1:10" x14ac:dyDescent="0.2">
      <c r="A4071" s="14"/>
      <c r="B4071" s="14"/>
      <c r="C4071" s="14"/>
      <c r="D4071" s="16"/>
      <c r="E4071" s="16"/>
      <c r="F4071" s="14"/>
      <c r="G4071" s="14"/>
      <c r="H4071" s="14"/>
      <c r="I4071" s="15"/>
      <c r="J4071" s="77"/>
    </row>
    <row r="4072" spans="1:10" x14ac:dyDescent="0.2">
      <c r="A4072" s="14"/>
      <c r="B4072" s="14"/>
      <c r="C4072" s="14"/>
      <c r="D4072" s="16"/>
      <c r="E4072" s="16"/>
      <c r="F4072" s="14"/>
      <c r="G4072" s="14"/>
      <c r="H4072" s="14"/>
      <c r="I4072" s="15"/>
      <c r="J4072" s="77"/>
    </row>
    <row r="4073" spans="1:10" x14ac:dyDescent="0.2">
      <c r="A4073" s="14"/>
      <c r="B4073" s="14"/>
      <c r="C4073" s="14"/>
      <c r="D4073" s="16"/>
      <c r="E4073" s="16"/>
      <c r="F4073" s="14"/>
      <c r="G4073" s="14"/>
      <c r="H4073" s="14"/>
      <c r="I4073" s="15"/>
      <c r="J4073" s="77"/>
    </row>
    <row r="4074" spans="1:10" x14ac:dyDescent="0.2">
      <c r="A4074" s="14"/>
      <c r="B4074" s="14"/>
      <c r="C4074" s="14"/>
      <c r="D4074" s="16"/>
      <c r="E4074" s="16"/>
      <c r="F4074" s="14"/>
      <c r="G4074" s="14"/>
      <c r="H4074" s="14"/>
      <c r="I4074" s="15"/>
      <c r="J4074" s="77"/>
    </row>
    <row r="4075" spans="1:10" x14ac:dyDescent="0.2">
      <c r="A4075" s="14"/>
      <c r="B4075" s="14"/>
      <c r="C4075" s="14"/>
      <c r="D4075" s="16"/>
      <c r="E4075" s="16"/>
      <c r="F4075" s="14"/>
      <c r="G4075" s="14"/>
      <c r="H4075" s="14"/>
      <c r="I4075" s="15"/>
      <c r="J4075" s="77"/>
    </row>
    <row r="4076" spans="1:10" x14ac:dyDescent="0.2">
      <c r="A4076" s="14"/>
      <c r="B4076" s="14"/>
      <c r="C4076" s="14"/>
      <c r="D4076" s="16"/>
      <c r="E4076" s="16"/>
      <c r="F4076" s="14"/>
      <c r="G4076" s="14"/>
      <c r="H4076" s="14"/>
      <c r="I4076" s="15"/>
      <c r="J4076" s="77"/>
    </row>
    <row r="4077" spans="1:10" x14ac:dyDescent="0.2">
      <c r="A4077" s="14"/>
      <c r="B4077" s="14"/>
      <c r="C4077" s="14"/>
      <c r="D4077" s="16"/>
      <c r="E4077" s="16"/>
      <c r="F4077" s="14"/>
      <c r="G4077" s="14"/>
      <c r="H4077" s="14"/>
      <c r="I4077" s="15"/>
      <c r="J4077" s="77"/>
    </row>
    <row r="4078" spans="1:10" x14ac:dyDescent="0.2">
      <c r="A4078" s="14"/>
      <c r="B4078" s="14"/>
      <c r="C4078" s="14"/>
      <c r="D4078" s="16"/>
      <c r="E4078" s="16"/>
      <c r="F4078" s="14"/>
      <c r="G4078" s="14"/>
      <c r="H4078" s="14"/>
      <c r="I4078" s="15"/>
      <c r="J4078" s="77"/>
    </row>
    <row r="4079" spans="1:10" x14ac:dyDescent="0.2">
      <c r="A4079" s="14"/>
      <c r="B4079" s="14"/>
      <c r="C4079" s="14"/>
      <c r="D4079" s="16"/>
      <c r="E4079" s="16"/>
      <c r="F4079" s="14"/>
      <c r="G4079" s="14"/>
      <c r="H4079" s="14"/>
      <c r="I4079" s="15"/>
      <c r="J4079" s="77"/>
    </row>
    <row r="4080" spans="1:10" x14ac:dyDescent="0.2">
      <c r="A4080" s="14"/>
      <c r="B4080" s="14"/>
      <c r="C4080" s="14"/>
      <c r="D4080" s="16"/>
      <c r="E4080" s="16"/>
      <c r="F4080" s="14"/>
      <c r="G4080" s="14"/>
      <c r="H4080" s="14"/>
      <c r="I4080" s="15"/>
      <c r="J4080" s="77"/>
    </row>
    <row r="4081" spans="1:10" x14ac:dyDescent="0.2">
      <c r="A4081" s="14"/>
      <c r="B4081" s="14"/>
      <c r="C4081" s="14"/>
      <c r="D4081" s="16"/>
      <c r="E4081" s="16"/>
      <c r="F4081" s="14"/>
      <c r="G4081" s="14"/>
      <c r="H4081" s="14"/>
      <c r="I4081" s="15"/>
      <c r="J4081" s="77"/>
    </row>
    <row r="4082" spans="1:10" x14ac:dyDescent="0.2">
      <c r="A4082" s="14"/>
      <c r="B4082" s="14"/>
      <c r="C4082" s="14"/>
      <c r="D4082" s="16"/>
      <c r="E4082" s="16"/>
      <c r="F4082" s="14"/>
      <c r="G4082" s="14"/>
      <c r="H4082" s="14"/>
      <c r="I4082" s="15"/>
      <c r="J4082" s="77"/>
    </row>
    <row r="4083" spans="1:10" x14ac:dyDescent="0.2">
      <c r="A4083" s="14"/>
      <c r="B4083" s="14"/>
      <c r="C4083" s="14"/>
      <c r="D4083" s="16"/>
      <c r="E4083" s="16"/>
      <c r="F4083" s="14"/>
      <c r="G4083" s="14"/>
      <c r="H4083" s="14"/>
      <c r="I4083" s="15"/>
      <c r="J4083" s="77"/>
    </row>
    <row r="4084" spans="1:10" x14ac:dyDescent="0.2">
      <c r="A4084" s="14"/>
      <c r="B4084" s="14"/>
      <c r="C4084" s="14"/>
      <c r="D4084" s="16"/>
      <c r="E4084" s="16"/>
      <c r="F4084" s="14"/>
      <c r="G4084" s="14"/>
      <c r="H4084" s="14"/>
      <c r="I4084" s="15"/>
      <c r="J4084" s="77"/>
    </row>
    <row r="4085" spans="1:10" x14ac:dyDescent="0.2">
      <c r="A4085" s="14"/>
      <c r="B4085" s="14"/>
      <c r="C4085" s="14"/>
      <c r="D4085" s="16"/>
      <c r="E4085" s="16"/>
      <c r="F4085" s="14"/>
      <c r="G4085" s="14"/>
      <c r="H4085" s="14"/>
      <c r="I4085" s="15"/>
      <c r="J4085" s="77"/>
    </row>
    <row r="4086" spans="1:10" x14ac:dyDescent="0.2">
      <c r="A4086" s="14"/>
      <c r="B4086" s="14"/>
      <c r="C4086" s="14"/>
      <c r="D4086" s="16"/>
      <c r="E4086" s="16"/>
      <c r="F4086" s="14"/>
      <c r="G4086" s="14"/>
      <c r="H4086" s="14"/>
      <c r="I4086" s="15"/>
      <c r="J4086" s="77"/>
    </row>
    <row r="4087" spans="1:10" x14ac:dyDescent="0.2">
      <c r="A4087" s="14"/>
      <c r="B4087" s="14"/>
      <c r="C4087" s="14"/>
      <c r="D4087" s="16"/>
      <c r="E4087" s="16"/>
      <c r="F4087" s="14"/>
      <c r="G4087" s="14"/>
      <c r="H4087" s="14"/>
      <c r="I4087" s="15"/>
      <c r="J4087" s="77"/>
    </row>
    <row r="4088" spans="1:10" x14ac:dyDescent="0.2">
      <c r="A4088" s="14"/>
      <c r="B4088" s="14"/>
      <c r="C4088" s="14"/>
      <c r="D4088" s="16"/>
      <c r="E4088" s="16"/>
      <c r="F4088" s="14"/>
      <c r="G4088" s="14"/>
      <c r="H4088" s="14"/>
      <c r="I4088" s="15"/>
      <c r="J4088" s="77"/>
    </row>
    <row r="4089" spans="1:10" x14ac:dyDescent="0.2">
      <c r="A4089" s="14"/>
      <c r="B4089" s="14"/>
      <c r="C4089" s="14"/>
      <c r="D4089" s="16"/>
      <c r="E4089" s="16"/>
      <c r="F4089" s="14"/>
      <c r="G4089" s="14"/>
      <c r="H4089" s="14"/>
      <c r="I4089" s="15"/>
      <c r="J4089" s="77"/>
    </row>
    <row r="4090" spans="1:10" x14ac:dyDescent="0.2">
      <c r="A4090" s="14"/>
      <c r="B4090" s="14"/>
      <c r="C4090" s="14"/>
      <c r="D4090" s="16"/>
      <c r="E4090" s="16"/>
      <c r="F4090" s="14"/>
      <c r="G4090" s="14"/>
      <c r="H4090" s="14"/>
      <c r="I4090" s="15"/>
      <c r="J4090" s="77"/>
    </row>
    <row r="4091" spans="1:10" x14ac:dyDescent="0.2">
      <c r="A4091" s="14"/>
      <c r="B4091" s="14"/>
      <c r="C4091" s="14"/>
      <c r="D4091" s="16"/>
      <c r="E4091" s="16"/>
      <c r="F4091" s="14"/>
      <c r="G4091" s="14"/>
      <c r="H4091" s="14"/>
      <c r="I4091" s="15"/>
      <c r="J4091" s="77"/>
    </row>
    <row r="4092" spans="1:10" x14ac:dyDescent="0.2">
      <c r="A4092" s="14"/>
      <c r="B4092" s="14"/>
      <c r="C4092" s="14"/>
      <c r="D4092" s="16"/>
      <c r="E4092" s="16"/>
      <c r="F4092" s="14"/>
      <c r="G4092" s="14"/>
      <c r="H4092" s="14"/>
      <c r="I4092" s="15"/>
      <c r="J4092" s="77"/>
    </row>
    <row r="4093" spans="1:10" x14ac:dyDescent="0.2">
      <c r="A4093" s="14"/>
      <c r="B4093" s="14"/>
      <c r="C4093" s="14"/>
      <c r="D4093" s="16"/>
      <c r="E4093" s="16"/>
      <c r="F4093" s="14"/>
      <c r="G4093" s="14"/>
      <c r="H4093" s="14"/>
      <c r="I4093" s="15"/>
      <c r="J4093" s="77"/>
    </row>
    <row r="4094" spans="1:10" x14ac:dyDescent="0.2">
      <c r="A4094" s="14"/>
      <c r="B4094" s="14"/>
      <c r="C4094" s="14"/>
      <c r="D4094" s="16"/>
      <c r="E4094" s="16"/>
      <c r="F4094" s="14"/>
      <c r="G4094" s="14"/>
      <c r="H4094" s="14"/>
      <c r="I4094" s="15"/>
      <c r="J4094" s="77"/>
    </row>
    <row r="4095" spans="1:10" x14ac:dyDescent="0.2">
      <c r="A4095" s="14"/>
      <c r="B4095" s="14"/>
      <c r="C4095" s="14"/>
      <c r="D4095" s="16"/>
      <c r="E4095" s="16"/>
      <c r="F4095" s="14"/>
      <c r="G4095" s="14"/>
      <c r="H4095" s="14"/>
      <c r="I4095" s="15"/>
      <c r="J4095" s="77"/>
    </row>
    <row r="4096" spans="1:10" x14ac:dyDescent="0.2">
      <c r="A4096" s="14"/>
      <c r="B4096" s="14"/>
      <c r="C4096" s="14"/>
      <c r="D4096" s="16"/>
      <c r="E4096" s="16"/>
      <c r="F4096" s="14"/>
      <c r="G4096" s="14"/>
      <c r="H4096" s="14"/>
      <c r="I4096" s="15"/>
      <c r="J4096" s="77"/>
    </row>
    <row r="4097" spans="1:10" x14ac:dyDescent="0.2">
      <c r="A4097" s="14"/>
      <c r="B4097" s="14"/>
      <c r="C4097" s="14"/>
      <c r="D4097" s="16"/>
      <c r="E4097" s="16"/>
      <c r="F4097" s="14"/>
      <c r="G4097" s="14"/>
      <c r="H4097" s="14"/>
      <c r="I4097" s="15"/>
      <c r="J4097" s="77"/>
    </row>
    <row r="4098" spans="1:10" x14ac:dyDescent="0.2">
      <c r="A4098" s="14"/>
      <c r="B4098" s="14"/>
      <c r="C4098" s="14"/>
      <c r="D4098" s="16"/>
      <c r="E4098" s="16"/>
      <c r="F4098" s="14"/>
      <c r="G4098" s="14"/>
      <c r="H4098" s="14"/>
      <c r="I4098" s="15"/>
      <c r="J4098" s="77"/>
    </row>
    <row r="4099" spans="1:10" x14ac:dyDescent="0.2">
      <c r="A4099" s="14"/>
      <c r="B4099" s="14"/>
      <c r="C4099" s="14"/>
      <c r="D4099" s="16"/>
      <c r="E4099" s="16"/>
      <c r="F4099" s="14"/>
      <c r="G4099" s="14"/>
      <c r="H4099" s="14"/>
      <c r="I4099" s="15"/>
      <c r="J4099" s="77"/>
    </row>
    <row r="4100" spans="1:10" x14ac:dyDescent="0.2">
      <c r="A4100" s="14"/>
      <c r="B4100" s="14"/>
      <c r="C4100" s="14"/>
      <c r="D4100" s="16"/>
      <c r="E4100" s="16"/>
      <c r="F4100" s="14"/>
      <c r="G4100" s="14"/>
      <c r="H4100" s="14"/>
      <c r="I4100" s="15"/>
      <c r="J4100" s="77"/>
    </row>
    <row r="4101" spans="1:10" x14ac:dyDescent="0.2">
      <c r="A4101" s="14"/>
      <c r="B4101" s="14"/>
      <c r="C4101" s="14"/>
      <c r="D4101" s="16"/>
      <c r="E4101" s="16"/>
      <c r="F4101" s="14"/>
      <c r="G4101" s="14"/>
      <c r="H4101" s="14"/>
      <c r="I4101" s="15"/>
      <c r="J4101" s="77"/>
    </row>
    <row r="4102" spans="1:10" x14ac:dyDescent="0.2">
      <c r="A4102" s="14"/>
      <c r="B4102" s="14"/>
      <c r="C4102" s="14"/>
      <c r="D4102" s="16"/>
      <c r="E4102" s="16"/>
      <c r="F4102" s="14"/>
      <c r="G4102" s="14"/>
      <c r="H4102" s="14"/>
      <c r="I4102" s="15"/>
      <c r="J4102" s="77"/>
    </row>
    <row r="4103" spans="1:10" x14ac:dyDescent="0.2">
      <c r="A4103" s="14"/>
      <c r="B4103" s="14"/>
      <c r="C4103" s="14"/>
      <c r="D4103" s="16"/>
      <c r="E4103" s="16"/>
      <c r="F4103" s="14"/>
      <c r="G4103" s="14"/>
      <c r="H4103" s="14"/>
      <c r="I4103" s="15"/>
      <c r="J4103" s="77"/>
    </row>
    <row r="4104" spans="1:10" x14ac:dyDescent="0.2">
      <c r="A4104" s="14"/>
      <c r="B4104" s="14"/>
      <c r="C4104" s="14"/>
      <c r="D4104" s="16"/>
      <c r="E4104" s="16"/>
      <c r="F4104" s="14"/>
      <c r="G4104" s="14"/>
      <c r="H4104" s="14"/>
      <c r="I4104" s="15"/>
      <c r="J4104" s="77"/>
    </row>
    <row r="4105" spans="1:10" x14ac:dyDescent="0.2">
      <c r="A4105" s="14"/>
      <c r="B4105" s="14"/>
      <c r="C4105" s="14"/>
      <c r="D4105" s="16"/>
      <c r="E4105" s="16"/>
      <c r="F4105" s="14"/>
      <c r="G4105" s="14"/>
      <c r="H4105" s="14"/>
      <c r="I4105" s="15"/>
      <c r="J4105" s="77"/>
    </row>
    <row r="4106" spans="1:10" x14ac:dyDescent="0.2">
      <c r="A4106" s="14"/>
      <c r="B4106" s="14"/>
      <c r="C4106" s="14"/>
      <c r="D4106" s="16"/>
      <c r="E4106" s="16"/>
      <c r="F4106" s="14"/>
      <c r="G4106" s="14"/>
      <c r="H4106" s="14"/>
      <c r="I4106" s="15"/>
      <c r="J4106" s="77"/>
    </row>
    <row r="4107" spans="1:10" x14ac:dyDescent="0.2">
      <c r="A4107" s="14"/>
      <c r="B4107" s="14"/>
      <c r="C4107" s="14"/>
      <c r="D4107" s="16"/>
      <c r="E4107" s="16"/>
      <c r="F4107" s="14"/>
      <c r="G4107" s="14"/>
      <c r="H4107" s="14"/>
      <c r="I4107" s="15"/>
      <c r="J4107" s="77"/>
    </row>
    <row r="4108" spans="1:10" x14ac:dyDescent="0.2">
      <c r="A4108" s="14"/>
      <c r="B4108" s="14"/>
      <c r="C4108" s="14"/>
      <c r="D4108" s="16"/>
      <c r="E4108" s="16"/>
      <c r="F4108" s="14"/>
      <c r="G4108" s="14"/>
      <c r="H4108" s="14"/>
      <c r="I4108" s="15"/>
      <c r="J4108" s="77"/>
    </row>
    <row r="4109" spans="1:10" x14ac:dyDescent="0.2">
      <c r="A4109" s="14"/>
      <c r="B4109" s="14"/>
      <c r="C4109" s="14"/>
      <c r="D4109" s="16"/>
      <c r="E4109" s="16"/>
      <c r="F4109" s="14"/>
      <c r="G4109" s="14"/>
      <c r="H4109" s="14"/>
      <c r="I4109" s="15"/>
      <c r="J4109" s="77"/>
    </row>
    <row r="4110" spans="1:10" x14ac:dyDescent="0.2">
      <c r="A4110" s="14"/>
      <c r="B4110" s="14"/>
      <c r="C4110" s="14"/>
      <c r="D4110" s="16"/>
      <c r="E4110" s="16"/>
      <c r="F4110" s="14"/>
      <c r="G4110" s="14"/>
      <c r="H4110" s="14"/>
      <c r="I4110" s="15"/>
      <c r="J4110" s="77"/>
    </row>
    <row r="4111" spans="1:10" x14ac:dyDescent="0.2">
      <c r="A4111" s="14"/>
      <c r="B4111" s="14"/>
      <c r="C4111" s="14"/>
      <c r="D4111" s="16"/>
      <c r="E4111" s="16"/>
      <c r="F4111" s="14"/>
      <c r="G4111" s="14"/>
      <c r="H4111" s="14"/>
      <c r="I4111" s="15"/>
      <c r="J4111" s="77"/>
    </row>
    <row r="4112" spans="1:10" x14ac:dyDescent="0.2">
      <c r="A4112" s="14"/>
      <c r="B4112" s="14"/>
      <c r="C4112" s="14"/>
      <c r="D4112" s="16"/>
      <c r="E4112" s="16"/>
      <c r="F4112" s="14"/>
      <c r="G4112" s="14"/>
      <c r="H4112" s="14"/>
      <c r="I4112" s="15"/>
      <c r="J4112" s="77"/>
    </row>
    <row r="4113" spans="1:10" x14ac:dyDescent="0.2">
      <c r="A4113" s="14"/>
      <c r="B4113" s="14"/>
      <c r="C4113" s="14"/>
      <c r="D4113" s="16"/>
      <c r="E4113" s="16"/>
      <c r="F4113" s="14"/>
      <c r="G4113" s="14"/>
      <c r="H4113" s="14"/>
      <c r="I4113" s="15"/>
      <c r="J4113" s="77"/>
    </row>
    <row r="4114" spans="1:10" x14ac:dyDescent="0.2">
      <c r="A4114" s="14"/>
      <c r="B4114" s="14"/>
      <c r="C4114" s="14"/>
      <c r="D4114" s="16"/>
      <c r="E4114" s="16"/>
      <c r="F4114" s="14"/>
      <c r="G4114" s="14"/>
      <c r="H4114" s="14"/>
      <c r="I4114" s="15"/>
      <c r="J4114" s="77"/>
    </row>
    <row r="4115" spans="1:10" x14ac:dyDescent="0.2">
      <c r="A4115" s="14"/>
      <c r="B4115" s="14"/>
      <c r="C4115" s="14"/>
      <c r="D4115" s="16"/>
      <c r="E4115" s="16"/>
      <c r="F4115" s="14"/>
      <c r="G4115" s="14"/>
      <c r="H4115" s="14"/>
      <c r="I4115" s="15"/>
      <c r="J4115" s="77"/>
    </row>
    <row r="4116" spans="1:10" x14ac:dyDescent="0.2">
      <c r="A4116" s="14"/>
      <c r="B4116" s="14"/>
      <c r="C4116" s="14"/>
      <c r="D4116" s="16"/>
      <c r="E4116" s="16"/>
      <c r="F4116" s="14"/>
      <c r="G4116" s="14"/>
      <c r="H4116" s="14"/>
      <c r="I4116" s="15"/>
      <c r="J4116" s="77"/>
    </row>
    <row r="4117" spans="1:10" x14ac:dyDescent="0.2">
      <c r="A4117" s="14"/>
      <c r="B4117" s="14"/>
      <c r="C4117" s="14"/>
      <c r="D4117" s="16"/>
      <c r="E4117" s="16"/>
      <c r="F4117" s="14"/>
      <c r="G4117" s="14"/>
      <c r="H4117" s="14"/>
      <c r="I4117" s="15"/>
      <c r="J4117" s="77"/>
    </row>
    <row r="4118" spans="1:10" x14ac:dyDescent="0.2">
      <c r="A4118" s="14"/>
      <c r="B4118" s="14"/>
      <c r="C4118" s="14"/>
      <c r="D4118" s="16"/>
      <c r="E4118" s="16"/>
      <c r="F4118" s="14"/>
      <c r="G4118" s="14"/>
      <c r="H4118" s="14"/>
      <c r="I4118" s="15"/>
      <c r="J4118" s="77"/>
    </row>
    <row r="4119" spans="1:10" x14ac:dyDescent="0.2">
      <c r="A4119" s="14"/>
      <c r="B4119" s="14"/>
      <c r="C4119" s="14"/>
      <c r="D4119" s="16"/>
      <c r="E4119" s="16"/>
      <c r="F4119" s="14"/>
      <c r="G4119" s="14"/>
      <c r="H4119" s="14"/>
      <c r="I4119" s="15"/>
      <c r="J4119" s="77"/>
    </row>
    <row r="4120" spans="1:10" x14ac:dyDescent="0.2">
      <c r="A4120" s="14"/>
      <c r="B4120" s="14"/>
      <c r="C4120" s="14"/>
      <c r="D4120" s="16"/>
      <c r="E4120" s="16"/>
      <c r="F4120" s="14"/>
      <c r="G4120" s="14"/>
      <c r="H4120" s="14"/>
      <c r="I4120" s="15"/>
      <c r="J4120" s="77"/>
    </row>
    <row r="4121" spans="1:10" x14ac:dyDescent="0.2">
      <c r="A4121" s="14"/>
      <c r="B4121" s="14"/>
      <c r="C4121" s="14"/>
      <c r="D4121" s="16"/>
      <c r="E4121" s="16"/>
      <c r="F4121" s="14"/>
      <c r="G4121" s="14"/>
      <c r="H4121" s="14"/>
      <c r="I4121" s="15"/>
      <c r="J4121" s="77"/>
    </row>
    <row r="4122" spans="1:10" x14ac:dyDescent="0.2">
      <c r="A4122" s="14"/>
      <c r="B4122" s="14"/>
      <c r="C4122" s="14"/>
      <c r="D4122" s="16"/>
      <c r="E4122" s="16"/>
      <c r="F4122" s="14"/>
      <c r="G4122" s="14"/>
      <c r="H4122" s="14"/>
      <c r="I4122" s="15"/>
      <c r="J4122" s="77"/>
    </row>
    <row r="4123" spans="1:10" x14ac:dyDescent="0.2">
      <c r="A4123" s="14"/>
      <c r="B4123" s="14"/>
      <c r="C4123" s="14"/>
      <c r="D4123" s="16"/>
      <c r="E4123" s="16"/>
      <c r="F4123" s="14"/>
      <c r="G4123" s="14"/>
      <c r="H4123" s="14"/>
      <c r="I4123" s="15"/>
      <c r="J4123" s="77"/>
    </row>
    <row r="4124" spans="1:10" x14ac:dyDescent="0.2">
      <c r="A4124" s="14"/>
      <c r="B4124" s="14"/>
      <c r="C4124" s="14"/>
      <c r="D4124" s="16"/>
      <c r="E4124" s="16"/>
      <c r="F4124" s="14"/>
      <c r="G4124" s="14"/>
      <c r="H4124" s="14"/>
      <c r="I4124" s="15"/>
      <c r="J4124" s="77"/>
    </row>
    <row r="4125" spans="1:10" x14ac:dyDescent="0.2">
      <c r="A4125" s="14"/>
      <c r="B4125" s="14"/>
      <c r="C4125" s="14"/>
      <c r="D4125" s="16"/>
      <c r="E4125" s="16"/>
      <c r="F4125" s="14"/>
      <c r="G4125" s="14"/>
      <c r="H4125" s="14"/>
      <c r="I4125" s="15"/>
      <c r="J4125" s="77"/>
    </row>
    <row r="4126" spans="1:10" x14ac:dyDescent="0.2">
      <c r="A4126" s="14"/>
      <c r="B4126" s="14"/>
      <c r="C4126" s="14"/>
      <c r="D4126" s="16"/>
      <c r="E4126" s="16"/>
      <c r="F4126" s="14"/>
      <c r="G4126" s="14"/>
      <c r="H4126" s="14"/>
      <c r="I4126" s="15"/>
      <c r="J4126" s="77"/>
    </row>
    <row r="4127" spans="1:10" x14ac:dyDescent="0.2">
      <c r="A4127" s="14"/>
      <c r="B4127" s="14"/>
      <c r="C4127" s="14"/>
      <c r="D4127" s="16"/>
      <c r="E4127" s="16"/>
      <c r="F4127" s="14"/>
      <c r="G4127" s="14"/>
      <c r="H4127" s="14"/>
      <c r="I4127" s="15"/>
      <c r="J4127" s="77"/>
    </row>
    <row r="4128" spans="1:10" x14ac:dyDescent="0.2">
      <c r="A4128" s="14"/>
      <c r="B4128" s="14"/>
      <c r="C4128" s="14"/>
      <c r="D4128" s="16"/>
      <c r="E4128" s="16"/>
      <c r="F4128" s="14"/>
      <c r="G4128" s="14"/>
      <c r="H4128" s="14"/>
      <c r="I4128" s="15"/>
      <c r="J4128" s="77"/>
    </row>
    <row r="4129" spans="1:10" x14ac:dyDescent="0.2">
      <c r="A4129" s="14"/>
      <c r="B4129" s="14"/>
      <c r="C4129" s="14"/>
      <c r="D4129" s="16"/>
      <c r="E4129" s="16"/>
      <c r="F4129" s="14"/>
      <c r="G4129" s="14"/>
      <c r="H4129" s="14"/>
      <c r="I4129" s="15"/>
      <c r="J4129" s="77"/>
    </row>
    <row r="4130" spans="1:10" x14ac:dyDescent="0.2">
      <c r="A4130" s="14"/>
      <c r="B4130" s="14"/>
      <c r="C4130" s="14"/>
      <c r="D4130" s="16"/>
      <c r="E4130" s="16"/>
      <c r="F4130" s="14"/>
      <c r="G4130" s="14"/>
      <c r="H4130" s="14"/>
      <c r="I4130" s="15"/>
      <c r="J4130" s="77"/>
    </row>
    <row r="4131" spans="1:10" x14ac:dyDescent="0.2">
      <c r="A4131" s="14"/>
      <c r="B4131" s="14"/>
      <c r="C4131" s="14"/>
      <c r="D4131" s="16"/>
      <c r="E4131" s="16"/>
      <c r="F4131" s="14"/>
      <c r="G4131" s="14"/>
      <c r="H4131" s="14"/>
      <c r="I4131" s="15"/>
      <c r="J4131" s="77"/>
    </row>
    <row r="4132" spans="1:10" x14ac:dyDescent="0.2">
      <c r="A4132" s="14"/>
      <c r="B4132" s="14"/>
      <c r="C4132" s="14"/>
      <c r="D4132" s="16"/>
      <c r="E4132" s="16"/>
      <c r="F4132" s="14"/>
      <c r="G4132" s="14"/>
      <c r="H4132" s="14"/>
      <c r="I4132" s="15"/>
      <c r="J4132" s="77"/>
    </row>
    <row r="4133" spans="1:10" x14ac:dyDescent="0.2">
      <c r="A4133" s="14"/>
      <c r="B4133" s="14"/>
      <c r="C4133" s="14"/>
      <c r="D4133" s="16"/>
      <c r="E4133" s="16"/>
      <c r="F4133" s="14"/>
      <c r="G4133" s="14"/>
      <c r="H4133" s="14"/>
      <c r="I4133" s="15"/>
      <c r="J4133" s="77"/>
    </row>
    <row r="4134" spans="1:10" x14ac:dyDescent="0.2">
      <c r="A4134" s="14"/>
      <c r="B4134" s="14"/>
      <c r="C4134" s="14"/>
      <c r="D4134" s="16"/>
      <c r="E4134" s="16"/>
      <c r="F4134" s="14"/>
      <c r="G4134" s="14"/>
      <c r="H4134" s="14"/>
      <c r="I4134" s="15"/>
      <c r="J4134" s="77"/>
    </row>
    <row r="4135" spans="1:10" x14ac:dyDescent="0.2">
      <c r="A4135" s="14"/>
      <c r="B4135" s="14"/>
      <c r="C4135" s="14"/>
      <c r="D4135" s="16"/>
      <c r="E4135" s="16"/>
      <c r="F4135" s="14"/>
      <c r="G4135" s="14"/>
      <c r="H4135" s="14"/>
      <c r="I4135" s="15"/>
      <c r="J4135" s="77"/>
    </row>
    <row r="4136" spans="1:10" x14ac:dyDescent="0.2">
      <c r="A4136" s="14"/>
      <c r="B4136" s="14"/>
      <c r="C4136" s="14"/>
      <c r="D4136" s="16"/>
      <c r="E4136" s="16"/>
      <c r="F4136" s="14"/>
      <c r="G4136" s="14"/>
      <c r="H4136" s="14"/>
      <c r="I4136" s="15"/>
      <c r="J4136" s="77"/>
    </row>
    <row r="4137" spans="1:10" x14ac:dyDescent="0.2">
      <c r="A4137" s="14"/>
      <c r="B4137" s="14"/>
      <c r="C4137" s="14"/>
      <c r="D4137" s="16"/>
      <c r="E4137" s="16"/>
      <c r="F4137" s="14"/>
      <c r="G4137" s="14"/>
      <c r="H4137" s="14"/>
      <c r="I4137" s="15"/>
      <c r="J4137" s="77"/>
    </row>
    <row r="4138" spans="1:10" x14ac:dyDescent="0.2">
      <c r="A4138" s="14"/>
      <c r="B4138" s="14"/>
      <c r="C4138" s="14"/>
      <c r="D4138" s="16"/>
      <c r="E4138" s="16"/>
      <c r="F4138" s="14"/>
      <c r="G4138" s="14"/>
      <c r="H4138" s="14"/>
      <c r="I4138" s="15"/>
      <c r="J4138" s="77"/>
    </row>
    <row r="4139" spans="1:10" x14ac:dyDescent="0.2">
      <c r="A4139" s="14"/>
      <c r="B4139" s="14"/>
      <c r="C4139" s="14"/>
      <c r="D4139" s="16"/>
      <c r="E4139" s="16"/>
      <c r="F4139" s="14"/>
      <c r="G4139" s="14"/>
      <c r="H4139" s="14"/>
      <c r="I4139" s="15"/>
      <c r="J4139" s="77"/>
    </row>
    <row r="4140" spans="1:10" x14ac:dyDescent="0.2">
      <c r="A4140" s="14"/>
      <c r="B4140" s="14"/>
      <c r="C4140" s="14"/>
      <c r="D4140" s="16"/>
      <c r="E4140" s="16"/>
      <c r="F4140" s="14"/>
      <c r="G4140" s="14"/>
      <c r="H4140" s="14"/>
      <c r="I4140" s="15"/>
      <c r="J4140" s="77"/>
    </row>
    <row r="4141" spans="1:10" x14ac:dyDescent="0.2">
      <c r="A4141" s="14"/>
      <c r="B4141" s="14"/>
      <c r="C4141" s="14"/>
      <c r="D4141" s="16"/>
      <c r="E4141" s="16"/>
      <c r="F4141" s="14"/>
      <c r="G4141" s="14"/>
      <c r="H4141" s="14"/>
      <c r="I4141" s="15"/>
      <c r="J4141" s="77"/>
    </row>
    <row r="4142" spans="1:10" x14ac:dyDescent="0.2">
      <c r="A4142" s="14"/>
      <c r="B4142" s="14"/>
      <c r="C4142" s="14"/>
      <c r="D4142" s="16"/>
      <c r="E4142" s="16"/>
      <c r="F4142" s="14"/>
      <c r="G4142" s="14"/>
      <c r="H4142" s="14"/>
      <c r="I4142" s="15"/>
      <c r="J4142" s="77"/>
    </row>
    <row r="4143" spans="1:10" x14ac:dyDescent="0.2">
      <c r="A4143" s="14"/>
      <c r="B4143" s="14"/>
      <c r="C4143" s="14"/>
      <c r="D4143" s="16"/>
      <c r="E4143" s="16"/>
      <c r="F4143" s="14"/>
      <c r="G4143" s="14"/>
      <c r="H4143" s="14"/>
      <c r="I4143" s="15"/>
      <c r="J4143" s="77"/>
    </row>
    <row r="4144" spans="1:10" x14ac:dyDescent="0.2">
      <c r="A4144" s="14"/>
      <c r="B4144" s="14"/>
      <c r="C4144" s="14"/>
      <c r="D4144" s="16"/>
      <c r="E4144" s="16"/>
      <c r="F4144" s="14"/>
      <c r="G4144" s="14"/>
      <c r="H4144" s="14"/>
      <c r="I4144" s="15"/>
      <c r="J4144" s="77"/>
    </row>
    <row r="4145" spans="1:10" x14ac:dyDescent="0.2">
      <c r="A4145" s="14"/>
      <c r="B4145" s="14"/>
      <c r="C4145" s="14"/>
      <c r="D4145" s="16"/>
      <c r="E4145" s="16"/>
      <c r="F4145" s="14"/>
      <c r="G4145" s="14"/>
      <c r="H4145" s="14"/>
      <c r="I4145" s="15"/>
      <c r="J4145" s="77"/>
    </row>
    <row r="4146" spans="1:10" x14ac:dyDescent="0.2">
      <c r="A4146" s="14"/>
      <c r="B4146" s="14"/>
      <c r="C4146" s="14"/>
      <c r="D4146" s="16"/>
      <c r="E4146" s="16"/>
      <c r="F4146" s="14"/>
      <c r="G4146" s="14"/>
      <c r="H4146" s="14"/>
      <c r="I4146" s="15"/>
      <c r="J4146" s="77"/>
    </row>
    <row r="4147" spans="1:10" x14ac:dyDescent="0.2">
      <c r="A4147" s="14"/>
      <c r="B4147" s="14"/>
      <c r="C4147" s="14"/>
      <c r="D4147" s="16"/>
      <c r="E4147" s="16"/>
      <c r="F4147" s="14"/>
      <c r="G4147" s="14"/>
      <c r="H4147" s="14"/>
      <c r="I4147" s="15"/>
      <c r="J4147" s="77"/>
    </row>
    <row r="4148" spans="1:10" x14ac:dyDescent="0.2">
      <c r="A4148" s="14"/>
      <c r="B4148" s="14"/>
      <c r="C4148" s="14"/>
      <c r="D4148" s="16"/>
      <c r="E4148" s="16"/>
      <c r="F4148" s="14"/>
      <c r="G4148" s="14"/>
      <c r="H4148" s="14"/>
      <c r="I4148" s="15"/>
      <c r="J4148" s="77"/>
    </row>
    <row r="4149" spans="1:10" x14ac:dyDescent="0.2">
      <c r="A4149" s="14"/>
      <c r="B4149" s="14"/>
      <c r="C4149" s="14"/>
      <c r="D4149" s="16"/>
      <c r="E4149" s="16"/>
      <c r="F4149" s="14"/>
      <c r="G4149" s="14"/>
      <c r="H4149" s="14"/>
      <c r="I4149" s="15"/>
      <c r="J4149" s="77"/>
    </row>
    <row r="4150" spans="1:10" x14ac:dyDescent="0.2">
      <c r="A4150" s="14"/>
      <c r="B4150" s="14"/>
      <c r="C4150" s="14"/>
      <c r="D4150" s="16"/>
      <c r="E4150" s="16"/>
      <c r="F4150" s="14"/>
      <c r="G4150" s="14"/>
      <c r="H4150" s="14"/>
      <c r="I4150" s="15"/>
      <c r="J4150" s="77"/>
    </row>
    <row r="4151" spans="1:10" x14ac:dyDescent="0.2">
      <c r="A4151" s="14"/>
      <c r="B4151" s="14"/>
      <c r="C4151" s="14"/>
      <c r="D4151" s="16"/>
      <c r="E4151" s="16"/>
      <c r="F4151" s="14"/>
      <c r="G4151" s="14"/>
      <c r="H4151" s="14"/>
      <c r="I4151" s="15"/>
      <c r="J4151" s="77"/>
    </row>
    <row r="4152" spans="1:10" x14ac:dyDescent="0.2">
      <c r="A4152" s="14"/>
      <c r="B4152" s="14"/>
      <c r="C4152" s="14"/>
      <c r="D4152" s="16"/>
      <c r="E4152" s="16"/>
      <c r="F4152" s="14"/>
      <c r="G4152" s="14"/>
      <c r="H4152" s="14"/>
      <c r="I4152" s="15"/>
      <c r="J4152" s="77"/>
    </row>
    <row r="4153" spans="1:10" x14ac:dyDescent="0.2">
      <c r="A4153" s="14"/>
      <c r="B4153" s="14"/>
      <c r="C4153" s="14"/>
      <c r="D4153" s="16"/>
      <c r="E4153" s="16"/>
      <c r="F4153" s="14"/>
      <c r="G4153" s="14"/>
      <c r="H4153" s="14"/>
      <c r="I4153" s="15"/>
      <c r="J4153" s="77"/>
    </row>
    <row r="4154" spans="1:10" x14ac:dyDescent="0.2">
      <c r="A4154" s="14"/>
      <c r="B4154" s="14"/>
      <c r="C4154" s="14"/>
      <c r="D4154" s="16"/>
      <c r="E4154" s="16"/>
      <c r="F4154" s="14"/>
      <c r="G4154" s="14"/>
      <c r="H4154" s="14"/>
      <c r="I4154" s="15"/>
      <c r="J4154" s="77"/>
    </row>
    <row r="4155" spans="1:10" x14ac:dyDescent="0.2">
      <c r="A4155" s="14"/>
      <c r="B4155" s="14"/>
      <c r="C4155" s="14"/>
      <c r="D4155" s="16"/>
      <c r="E4155" s="16"/>
      <c r="F4155" s="14"/>
      <c r="G4155" s="14"/>
      <c r="H4155" s="14"/>
      <c r="I4155" s="15"/>
      <c r="J4155" s="77"/>
    </row>
    <row r="4156" spans="1:10" x14ac:dyDescent="0.2">
      <c r="A4156" s="14"/>
      <c r="B4156" s="14"/>
      <c r="C4156" s="14"/>
      <c r="D4156" s="16"/>
      <c r="E4156" s="16"/>
      <c r="F4156" s="14"/>
      <c r="G4156" s="14"/>
      <c r="H4156" s="14"/>
      <c r="I4156" s="15"/>
      <c r="J4156" s="77"/>
    </row>
    <row r="4157" spans="1:10" x14ac:dyDescent="0.2">
      <c r="A4157" s="14"/>
      <c r="B4157" s="14"/>
      <c r="C4157" s="14"/>
      <c r="D4157" s="16"/>
      <c r="E4157" s="16"/>
      <c r="F4157" s="14"/>
      <c r="G4157" s="14"/>
      <c r="H4157" s="14"/>
      <c r="I4157" s="15"/>
      <c r="J4157" s="77"/>
    </row>
    <row r="4158" spans="1:10" x14ac:dyDescent="0.2">
      <c r="A4158" s="14"/>
      <c r="B4158" s="14"/>
      <c r="C4158" s="14"/>
      <c r="D4158" s="16"/>
      <c r="E4158" s="16"/>
      <c r="F4158" s="14"/>
      <c r="G4158" s="14"/>
      <c r="H4158" s="14"/>
      <c r="I4158" s="15"/>
      <c r="J4158" s="77"/>
    </row>
    <row r="4159" spans="1:10" x14ac:dyDescent="0.2">
      <c r="A4159" s="14"/>
      <c r="B4159" s="14"/>
      <c r="C4159" s="14"/>
      <c r="D4159" s="16"/>
      <c r="E4159" s="16"/>
      <c r="F4159" s="14"/>
      <c r="G4159" s="14"/>
      <c r="H4159" s="14"/>
      <c r="I4159" s="15"/>
      <c r="J4159" s="77"/>
    </row>
    <row r="4160" spans="1:10" x14ac:dyDescent="0.2">
      <c r="A4160" s="14"/>
      <c r="B4160" s="14"/>
      <c r="C4160" s="14"/>
      <c r="D4160" s="16"/>
      <c r="E4160" s="16"/>
      <c r="F4160" s="14"/>
      <c r="G4160" s="14"/>
      <c r="H4160" s="14"/>
      <c r="I4160" s="15"/>
      <c r="J4160" s="77"/>
    </row>
    <row r="4161" spans="1:10" x14ac:dyDescent="0.2">
      <c r="A4161" s="14"/>
      <c r="B4161" s="14"/>
      <c r="C4161" s="14"/>
      <c r="D4161" s="16"/>
      <c r="E4161" s="16"/>
      <c r="F4161" s="14"/>
      <c r="G4161" s="14"/>
      <c r="H4161" s="14"/>
      <c r="I4161" s="15"/>
      <c r="J4161" s="77"/>
    </row>
    <row r="4162" spans="1:10" x14ac:dyDescent="0.2">
      <c r="A4162" s="14"/>
      <c r="B4162" s="14"/>
      <c r="C4162" s="14"/>
      <c r="D4162" s="16"/>
      <c r="E4162" s="16"/>
      <c r="F4162" s="14"/>
      <c r="G4162" s="14"/>
      <c r="H4162" s="14"/>
      <c r="I4162" s="15"/>
      <c r="J4162" s="77"/>
    </row>
    <row r="4163" spans="1:10" x14ac:dyDescent="0.2">
      <c r="A4163" s="14"/>
      <c r="B4163" s="14"/>
      <c r="C4163" s="14"/>
      <c r="D4163" s="16"/>
      <c r="E4163" s="16"/>
      <c r="F4163" s="14"/>
      <c r="G4163" s="14"/>
      <c r="H4163" s="14"/>
      <c r="I4163" s="15"/>
      <c r="J4163" s="77"/>
    </row>
    <row r="4164" spans="1:10" x14ac:dyDescent="0.2">
      <c r="A4164" s="14"/>
      <c r="B4164" s="14"/>
      <c r="C4164" s="14"/>
      <c r="D4164" s="16"/>
      <c r="E4164" s="16"/>
      <c r="F4164" s="14"/>
      <c r="G4164" s="14"/>
      <c r="H4164" s="14"/>
      <c r="I4164" s="15"/>
      <c r="J4164" s="77"/>
    </row>
    <row r="4165" spans="1:10" x14ac:dyDescent="0.2">
      <c r="A4165" s="14"/>
      <c r="B4165" s="14"/>
      <c r="C4165" s="14"/>
      <c r="D4165" s="16"/>
      <c r="E4165" s="16"/>
      <c r="F4165" s="14"/>
      <c r="G4165" s="14"/>
      <c r="H4165" s="14"/>
      <c r="I4165" s="15"/>
      <c r="J4165" s="77"/>
    </row>
    <row r="4166" spans="1:10" x14ac:dyDescent="0.2">
      <c r="A4166" s="14"/>
      <c r="B4166" s="14"/>
      <c r="C4166" s="14"/>
      <c r="D4166" s="16"/>
      <c r="E4166" s="16"/>
      <c r="F4166" s="14"/>
      <c r="G4166" s="14"/>
      <c r="H4166" s="14"/>
      <c r="I4166" s="15"/>
      <c r="J4166" s="77"/>
    </row>
    <row r="4167" spans="1:10" x14ac:dyDescent="0.2">
      <c r="A4167" s="14"/>
      <c r="B4167" s="14"/>
      <c r="C4167" s="14"/>
      <c r="D4167" s="16"/>
      <c r="E4167" s="16"/>
      <c r="F4167" s="14"/>
      <c r="G4167" s="14"/>
      <c r="H4167" s="14"/>
      <c r="I4167" s="15"/>
      <c r="J4167" s="77"/>
    </row>
    <row r="4168" spans="1:10" x14ac:dyDescent="0.2">
      <c r="A4168" s="14"/>
      <c r="B4168" s="14"/>
      <c r="C4168" s="14"/>
      <c r="D4168" s="16"/>
      <c r="E4168" s="16"/>
      <c r="F4168" s="14"/>
      <c r="G4168" s="14"/>
      <c r="H4168" s="14"/>
      <c r="I4168" s="15"/>
      <c r="J4168" s="77"/>
    </row>
    <row r="4169" spans="1:10" x14ac:dyDescent="0.2">
      <c r="A4169" s="14"/>
      <c r="B4169" s="14"/>
      <c r="C4169" s="14"/>
      <c r="D4169" s="16"/>
      <c r="E4169" s="16"/>
      <c r="F4169" s="14"/>
      <c r="G4169" s="14"/>
      <c r="H4169" s="14"/>
      <c r="I4169" s="15"/>
      <c r="J4169" s="77"/>
    </row>
    <row r="4170" spans="1:10" x14ac:dyDescent="0.2">
      <c r="A4170" s="14"/>
      <c r="B4170" s="14"/>
      <c r="C4170" s="14"/>
      <c r="D4170" s="16"/>
      <c r="E4170" s="16"/>
      <c r="F4170" s="14"/>
      <c r="G4170" s="14"/>
      <c r="H4170" s="14"/>
      <c r="I4170" s="15"/>
      <c r="J4170" s="77"/>
    </row>
    <row r="4171" spans="1:10" x14ac:dyDescent="0.2">
      <c r="A4171" s="14"/>
      <c r="B4171" s="14"/>
      <c r="C4171" s="14"/>
      <c r="D4171" s="16"/>
      <c r="E4171" s="16"/>
      <c r="F4171" s="14"/>
      <c r="G4171" s="14"/>
      <c r="H4171" s="14"/>
      <c r="I4171" s="15"/>
      <c r="J4171" s="77"/>
    </row>
    <row r="4172" spans="1:10" x14ac:dyDescent="0.2">
      <c r="A4172" s="14"/>
      <c r="B4172" s="14"/>
      <c r="C4172" s="14"/>
      <c r="D4172" s="16"/>
      <c r="E4172" s="16"/>
      <c r="F4172" s="14"/>
      <c r="G4172" s="14"/>
      <c r="H4172" s="14"/>
      <c r="I4172" s="15"/>
      <c r="J4172" s="77"/>
    </row>
    <row r="4173" spans="1:10" x14ac:dyDescent="0.2">
      <c r="A4173" s="14"/>
      <c r="B4173" s="14"/>
      <c r="C4173" s="14"/>
      <c r="D4173" s="16"/>
      <c r="E4173" s="16"/>
      <c r="F4173" s="14"/>
      <c r="G4173" s="14"/>
      <c r="H4173" s="14"/>
      <c r="I4173" s="15"/>
      <c r="J4173" s="77"/>
    </row>
    <row r="4174" spans="1:10" x14ac:dyDescent="0.2">
      <c r="A4174" s="14"/>
      <c r="B4174" s="14"/>
      <c r="C4174" s="14"/>
      <c r="D4174" s="16"/>
      <c r="E4174" s="16"/>
      <c r="F4174" s="14"/>
      <c r="G4174" s="14"/>
      <c r="H4174" s="14"/>
      <c r="I4174" s="15"/>
      <c r="J4174" s="77"/>
    </row>
    <row r="4175" spans="1:10" x14ac:dyDescent="0.2">
      <c r="A4175" s="14"/>
      <c r="B4175" s="14"/>
      <c r="C4175" s="14"/>
      <c r="D4175" s="16"/>
      <c r="E4175" s="16"/>
      <c r="F4175" s="14"/>
      <c r="G4175" s="14"/>
      <c r="H4175" s="14"/>
      <c r="I4175" s="15"/>
      <c r="J4175" s="77"/>
    </row>
    <row r="4176" spans="1:10" x14ac:dyDescent="0.2">
      <c r="A4176" s="14"/>
      <c r="B4176" s="14"/>
      <c r="C4176" s="14"/>
      <c r="D4176" s="16"/>
      <c r="E4176" s="16"/>
      <c r="F4176" s="14"/>
      <c r="G4176" s="14"/>
      <c r="H4176" s="14"/>
      <c r="I4176" s="15"/>
      <c r="J4176" s="77"/>
    </row>
    <row r="4177" spans="1:10" x14ac:dyDescent="0.2">
      <c r="A4177" s="14"/>
      <c r="B4177" s="14"/>
      <c r="C4177" s="14"/>
      <c r="D4177" s="16"/>
      <c r="E4177" s="16"/>
      <c r="F4177" s="14"/>
      <c r="G4177" s="14"/>
      <c r="H4177" s="14"/>
      <c r="I4177" s="15"/>
      <c r="J4177" s="77"/>
    </row>
    <row r="4178" spans="1:10" x14ac:dyDescent="0.2">
      <c r="A4178" s="14"/>
      <c r="B4178" s="14"/>
      <c r="C4178" s="14"/>
      <c r="D4178" s="16"/>
      <c r="E4178" s="16"/>
      <c r="F4178" s="14"/>
      <c r="G4178" s="14"/>
      <c r="H4178" s="14"/>
      <c r="I4178" s="15"/>
      <c r="J4178" s="77"/>
    </row>
    <row r="4179" spans="1:10" x14ac:dyDescent="0.2">
      <c r="A4179" s="14"/>
      <c r="B4179" s="14"/>
      <c r="C4179" s="14"/>
      <c r="D4179" s="16"/>
      <c r="E4179" s="16"/>
      <c r="F4179" s="14"/>
      <c r="G4179" s="14"/>
      <c r="H4179" s="14"/>
      <c r="I4179" s="15"/>
      <c r="J4179" s="77"/>
    </row>
    <row r="4180" spans="1:10" x14ac:dyDescent="0.2">
      <c r="A4180" s="14"/>
      <c r="B4180" s="14"/>
      <c r="C4180" s="14"/>
      <c r="D4180" s="16"/>
      <c r="E4180" s="16"/>
      <c r="F4180" s="14"/>
      <c r="G4180" s="14"/>
      <c r="H4180" s="14"/>
      <c r="I4180" s="15"/>
      <c r="J4180" s="77"/>
    </row>
    <row r="4181" spans="1:10" x14ac:dyDescent="0.2">
      <c r="A4181" s="14"/>
      <c r="B4181" s="14"/>
      <c r="C4181" s="14"/>
      <c r="D4181" s="16"/>
      <c r="E4181" s="16"/>
      <c r="F4181" s="14"/>
      <c r="G4181" s="14"/>
      <c r="H4181" s="14"/>
      <c r="I4181" s="15"/>
      <c r="J4181" s="77"/>
    </row>
    <row r="4182" spans="1:10" x14ac:dyDescent="0.2">
      <c r="A4182" s="14"/>
      <c r="B4182" s="14"/>
      <c r="C4182" s="14"/>
      <c r="D4182" s="16"/>
      <c r="E4182" s="16"/>
      <c r="F4182" s="14"/>
      <c r="G4182" s="14"/>
      <c r="H4182" s="14"/>
      <c r="I4182" s="15"/>
      <c r="J4182" s="77"/>
    </row>
    <row r="4183" spans="1:10" x14ac:dyDescent="0.2">
      <c r="A4183" s="14"/>
      <c r="B4183" s="14"/>
      <c r="C4183" s="14"/>
      <c r="D4183" s="16"/>
      <c r="E4183" s="16"/>
      <c r="F4183" s="14"/>
      <c r="G4183" s="14"/>
      <c r="H4183" s="14"/>
      <c r="I4183" s="15"/>
      <c r="J4183" s="77"/>
    </row>
    <row r="4184" spans="1:10" x14ac:dyDescent="0.2">
      <c r="A4184" s="14"/>
      <c r="B4184" s="14"/>
      <c r="C4184" s="14"/>
      <c r="D4184" s="16"/>
      <c r="E4184" s="16"/>
      <c r="F4184" s="14"/>
      <c r="G4184" s="14"/>
      <c r="H4184" s="14"/>
      <c r="I4184" s="15"/>
      <c r="J4184" s="77"/>
    </row>
    <row r="4185" spans="1:10" x14ac:dyDescent="0.2">
      <c r="A4185" s="14"/>
      <c r="B4185" s="14"/>
      <c r="C4185" s="14"/>
      <c r="D4185" s="16"/>
      <c r="E4185" s="16"/>
      <c r="F4185" s="14"/>
      <c r="G4185" s="14"/>
      <c r="H4185" s="14"/>
      <c r="I4185" s="15"/>
      <c r="J4185" s="77"/>
    </row>
    <row r="4186" spans="1:10" x14ac:dyDescent="0.2">
      <c r="A4186" s="14"/>
      <c r="B4186" s="14"/>
      <c r="C4186" s="14"/>
      <c r="D4186" s="16"/>
      <c r="E4186" s="16"/>
      <c r="F4186" s="14"/>
      <c r="G4186" s="14"/>
      <c r="H4186" s="14"/>
      <c r="I4186" s="15"/>
      <c r="J4186" s="77"/>
    </row>
    <row r="4187" spans="1:10" x14ac:dyDescent="0.2">
      <c r="A4187" s="14"/>
      <c r="B4187" s="14"/>
      <c r="C4187" s="14"/>
      <c r="D4187" s="16"/>
      <c r="E4187" s="16"/>
      <c r="F4187" s="14"/>
      <c r="G4187" s="14"/>
      <c r="H4187" s="14"/>
      <c r="I4187" s="15"/>
      <c r="J4187" s="77"/>
    </row>
    <row r="4188" spans="1:10" x14ac:dyDescent="0.2">
      <c r="A4188" s="14"/>
      <c r="B4188" s="14"/>
      <c r="C4188" s="14"/>
      <c r="D4188" s="16"/>
      <c r="E4188" s="16"/>
      <c r="F4188" s="14"/>
      <c r="G4188" s="14"/>
      <c r="H4188" s="14"/>
      <c r="I4188" s="15"/>
      <c r="J4188" s="77"/>
    </row>
    <row r="4189" spans="1:10" x14ac:dyDescent="0.2">
      <c r="A4189" s="14"/>
      <c r="B4189" s="14"/>
      <c r="C4189" s="14"/>
      <c r="D4189" s="16"/>
      <c r="E4189" s="16"/>
      <c r="F4189" s="14"/>
      <c r="G4189" s="14"/>
      <c r="H4189" s="14"/>
      <c r="I4189" s="15"/>
      <c r="J4189" s="77"/>
    </row>
    <row r="4190" spans="1:10" x14ac:dyDescent="0.2">
      <c r="A4190" s="14"/>
      <c r="B4190" s="14"/>
      <c r="C4190" s="14"/>
      <c r="D4190" s="16"/>
      <c r="E4190" s="16"/>
      <c r="F4190" s="14"/>
      <c r="G4190" s="14"/>
      <c r="H4190" s="14"/>
      <c r="I4190" s="15"/>
      <c r="J4190" s="77"/>
    </row>
    <row r="4191" spans="1:10" x14ac:dyDescent="0.2">
      <c r="A4191" s="14"/>
      <c r="B4191" s="14"/>
      <c r="C4191" s="14"/>
      <c r="D4191" s="16"/>
      <c r="E4191" s="16"/>
      <c r="F4191" s="14"/>
      <c r="G4191" s="14"/>
      <c r="H4191" s="14"/>
      <c r="I4191" s="15"/>
      <c r="J4191" s="77"/>
    </row>
    <row r="4192" spans="1:10" x14ac:dyDescent="0.2">
      <c r="A4192" s="14"/>
      <c r="B4192" s="14"/>
      <c r="C4192" s="14"/>
      <c r="D4192" s="16"/>
      <c r="E4192" s="16"/>
      <c r="F4192" s="14"/>
      <c r="G4192" s="14"/>
      <c r="H4192" s="14"/>
      <c r="I4192" s="15"/>
      <c r="J4192" s="77"/>
    </row>
    <row r="4193" spans="1:10" x14ac:dyDescent="0.2">
      <c r="A4193" s="14"/>
      <c r="B4193" s="14"/>
      <c r="C4193" s="14"/>
      <c r="D4193" s="16"/>
      <c r="E4193" s="16"/>
      <c r="F4193" s="14"/>
      <c r="G4193" s="14"/>
      <c r="H4193" s="14"/>
      <c r="I4193" s="15"/>
      <c r="J4193" s="77"/>
    </row>
    <row r="4194" spans="1:10" x14ac:dyDescent="0.2">
      <c r="A4194" s="14"/>
      <c r="B4194" s="14"/>
      <c r="C4194" s="14"/>
      <c r="D4194" s="16"/>
      <c r="E4194" s="16"/>
      <c r="F4194" s="14"/>
      <c r="G4194" s="14"/>
      <c r="H4194" s="14"/>
      <c r="I4194" s="15"/>
      <c r="J4194" s="77"/>
    </row>
    <row r="4195" spans="1:10" x14ac:dyDescent="0.2">
      <c r="A4195" s="14"/>
      <c r="B4195" s="14"/>
      <c r="C4195" s="14"/>
      <c r="D4195" s="16"/>
      <c r="E4195" s="16"/>
      <c r="F4195" s="14"/>
      <c r="G4195" s="14"/>
      <c r="H4195" s="14"/>
      <c r="I4195" s="15"/>
      <c r="J4195" s="77"/>
    </row>
    <row r="4196" spans="1:10" x14ac:dyDescent="0.2">
      <c r="A4196" s="14"/>
      <c r="B4196" s="14"/>
      <c r="C4196" s="14"/>
      <c r="D4196" s="16"/>
      <c r="E4196" s="16"/>
      <c r="F4196" s="14"/>
      <c r="G4196" s="14"/>
      <c r="H4196" s="14"/>
      <c r="I4196" s="15"/>
      <c r="J4196" s="77"/>
    </row>
    <row r="4197" spans="1:10" x14ac:dyDescent="0.2">
      <c r="A4197" s="14"/>
      <c r="B4197" s="14"/>
      <c r="C4197" s="14"/>
      <c r="D4197" s="16"/>
      <c r="E4197" s="16"/>
      <c r="F4197" s="14"/>
      <c r="G4197" s="14"/>
      <c r="H4197" s="14"/>
      <c r="I4197" s="15"/>
      <c r="J4197" s="77"/>
    </row>
    <row r="4198" spans="1:10" x14ac:dyDescent="0.2">
      <c r="A4198" s="14"/>
      <c r="B4198" s="14"/>
      <c r="C4198" s="14"/>
      <c r="D4198" s="16"/>
      <c r="E4198" s="16"/>
      <c r="F4198" s="14"/>
      <c r="G4198" s="14"/>
      <c r="H4198" s="14"/>
      <c r="I4198" s="15"/>
      <c r="J4198" s="77"/>
    </row>
    <row r="4199" spans="1:10" x14ac:dyDescent="0.2">
      <c r="A4199" s="14"/>
      <c r="B4199" s="14"/>
      <c r="C4199" s="14"/>
      <c r="D4199" s="16"/>
      <c r="E4199" s="16"/>
      <c r="F4199" s="14"/>
      <c r="G4199" s="14"/>
      <c r="H4199" s="14"/>
      <c r="I4199" s="15"/>
      <c r="J4199" s="77"/>
    </row>
    <row r="4200" spans="1:10" x14ac:dyDescent="0.2">
      <c r="A4200" s="14"/>
      <c r="B4200" s="14"/>
      <c r="C4200" s="14"/>
      <c r="D4200" s="16"/>
      <c r="E4200" s="16"/>
      <c r="F4200" s="14"/>
      <c r="G4200" s="14"/>
      <c r="H4200" s="14"/>
      <c r="I4200" s="15"/>
      <c r="J4200" s="77"/>
    </row>
    <row r="4201" spans="1:10" x14ac:dyDescent="0.2">
      <c r="A4201" s="14"/>
      <c r="B4201" s="14"/>
      <c r="C4201" s="14"/>
      <c r="D4201" s="16"/>
      <c r="E4201" s="16"/>
      <c r="F4201" s="14"/>
      <c r="G4201" s="14"/>
      <c r="H4201" s="14"/>
      <c r="I4201" s="15"/>
      <c r="J4201" s="77"/>
    </row>
    <row r="4202" spans="1:10" x14ac:dyDescent="0.2">
      <c r="A4202" s="14"/>
      <c r="B4202" s="14"/>
      <c r="C4202" s="14"/>
      <c r="D4202" s="16"/>
      <c r="E4202" s="16"/>
      <c r="F4202" s="14"/>
      <c r="G4202" s="14"/>
      <c r="H4202" s="14"/>
      <c r="I4202" s="15"/>
      <c r="J4202" s="77"/>
    </row>
    <row r="4203" spans="1:10" x14ac:dyDescent="0.2">
      <c r="A4203" s="14"/>
      <c r="B4203" s="14"/>
      <c r="C4203" s="14"/>
      <c r="D4203" s="16"/>
      <c r="E4203" s="16"/>
      <c r="F4203" s="14"/>
      <c r="G4203" s="14"/>
      <c r="H4203" s="14"/>
      <c r="I4203" s="15"/>
      <c r="J4203" s="77"/>
    </row>
    <row r="4204" spans="1:10" x14ac:dyDescent="0.2">
      <c r="A4204" s="14"/>
      <c r="B4204" s="14"/>
      <c r="C4204" s="14"/>
      <c r="D4204" s="16"/>
      <c r="E4204" s="16"/>
      <c r="F4204" s="14"/>
      <c r="G4204" s="14"/>
      <c r="H4204" s="14"/>
      <c r="I4204" s="15"/>
      <c r="J4204" s="77"/>
    </row>
    <row r="4205" spans="1:10" x14ac:dyDescent="0.2">
      <c r="A4205" s="14"/>
      <c r="B4205" s="14"/>
      <c r="C4205" s="14"/>
      <c r="D4205" s="16"/>
      <c r="E4205" s="16"/>
      <c r="F4205" s="14"/>
      <c r="G4205" s="14"/>
      <c r="H4205" s="14"/>
      <c r="I4205" s="15"/>
      <c r="J4205" s="77"/>
    </row>
    <row r="4206" spans="1:10" x14ac:dyDescent="0.2">
      <c r="A4206" s="14"/>
      <c r="B4206" s="14"/>
      <c r="C4206" s="14"/>
      <c r="D4206" s="16"/>
      <c r="E4206" s="16"/>
      <c r="F4206" s="14"/>
      <c r="G4206" s="14"/>
      <c r="H4206" s="14"/>
      <c r="I4206" s="15"/>
      <c r="J4206" s="77"/>
    </row>
    <row r="4207" spans="1:10" x14ac:dyDescent="0.2">
      <c r="A4207" s="14"/>
      <c r="B4207" s="14"/>
      <c r="C4207" s="14"/>
      <c r="D4207" s="16"/>
      <c r="E4207" s="16"/>
      <c r="F4207" s="14"/>
      <c r="G4207" s="14"/>
      <c r="H4207" s="14"/>
      <c r="I4207" s="15"/>
      <c r="J4207" s="77"/>
    </row>
    <row r="4208" spans="1:10" x14ac:dyDescent="0.2">
      <c r="A4208" s="14"/>
      <c r="B4208" s="14"/>
      <c r="C4208" s="14"/>
      <c r="D4208" s="16"/>
      <c r="E4208" s="16"/>
      <c r="F4208" s="14"/>
      <c r="G4208" s="14"/>
      <c r="H4208" s="14"/>
      <c r="I4208" s="15"/>
      <c r="J4208" s="77"/>
    </row>
    <row r="4209" spans="1:10" x14ac:dyDescent="0.2">
      <c r="A4209" s="14"/>
      <c r="B4209" s="14"/>
      <c r="C4209" s="14"/>
      <c r="D4209" s="16"/>
      <c r="E4209" s="16"/>
      <c r="F4209" s="14"/>
      <c r="G4209" s="14"/>
      <c r="H4209" s="14"/>
      <c r="I4209" s="15"/>
      <c r="J4209" s="77"/>
    </row>
    <row r="4210" spans="1:10" x14ac:dyDescent="0.2">
      <c r="A4210" s="14"/>
      <c r="B4210" s="14"/>
      <c r="C4210" s="14"/>
      <c r="D4210" s="16"/>
      <c r="E4210" s="16"/>
      <c r="F4210" s="14"/>
      <c r="G4210" s="14"/>
      <c r="H4210" s="14"/>
      <c r="I4210" s="15"/>
      <c r="J4210" s="77"/>
    </row>
    <row r="4211" spans="1:10" x14ac:dyDescent="0.2">
      <c r="A4211" s="14"/>
      <c r="B4211" s="14"/>
      <c r="C4211" s="14"/>
      <c r="D4211" s="16"/>
      <c r="E4211" s="16"/>
      <c r="F4211" s="14"/>
      <c r="G4211" s="14"/>
      <c r="H4211" s="14"/>
      <c r="I4211" s="15"/>
      <c r="J4211" s="77"/>
    </row>
    <row r="4212" spans="1:10" x14ac:dyDescent="0.2">
      <c r="A4212" s="14"/>
      <c r="B4212" s="14"/>
      <c r="C4212" s="14"/>
      <c r="D4212" s="16"/>
      <c r="E4212" s="16"/>
      <c r="F4212" s="14"/>
      <c r="G4212" s="14"/>
      <c r="H4212" s="14"/>
      <c r="I4212" s="15"/>
      <c r="J4212" s="77"/>
    </row>
    <row r="4213" spans="1:10" x14ac:dyDescent="0.2">
      <c r="A4213" s="14"/>
      <c r="B4213" s="14"/>
      <c r="C4213" s="14"/>
      <c r="D4213" s="16"/>
      <c r="E4213" s="16"/>
      <c r="F4213" s="14"/>
      <c r="G4213" s="14"/>
      <c r="H4213" s="14"/>
      <c r="I4213" s="15"/>
      <c r="J4213" s="77"/>
    </row>
    <row r="4214" spans="1:10" x14ac:dyDescent="0.2">
      <c r="A4214" s="14"/>
      <c r="B4214" s="14"/>
      <c r="C4214" s="14"/>
      <c r="D4214" s="16"/>
      <c r="E4214" s="16"/>
      <c r="F4214" s="14"/>
      <c r="G4214" s="14"/>
      <c r="H4214" s="14"/>
      <c r="I4214" s="15"/>
      <c r="J4214" s="77"/>
    </row>
  </sheetData>
  <autoFilter ref="A106:J1629" xr:uid="{E96EF3C8-47E9-4D00-BAE9-FD921A4859DD}"/>
  <dataConsolidate/>
  <mergeCells count="5">
    <mergeCell ref="A100:H100"/>
    <mergeCell ref="I101:J101"/>
    <mergeCell ref="I100:J100"/>
    <mergeCell ref="A101:H101"/>
    <mergeCell ref="A105:J105"/>
  </mergeCells>
  <conditionalFormatting sqref="A107:J4214">
    <cfRule type="expression" dxfId="20" priority="48" stopIfTrue="1">
      <formula>$A107&lt;&gt;""</formula>
    </cfRule>
  </conditionalFormatting>
  <conditionalFormatting sqref="B487:E487">
    <cfRule type="expression" dxfId="19" priority="89" stopIfTrue="1">
      <formula>$A487&lt;&gt;""</formula>
    </cfRule>
  </conditionalFormatting>
  <conditionalFormatting sqref="B646:E646">
    <cfRule type="expression" dxfId="18" priority="135" stopIfTrue="1">
      <formula>$A646&lt;&gt;""</formula>
    </cfRule>
  </conditionalFormatting>
  <conditionalFormatting sqref="B649:E649">
    <cfRule type="expression" dxfId="17" priority="191" stopIfTrue="1">
      <formula>$A649&lt;&gt;""</formula>
    </cfRule>
  </conditionalFormatting>
  <conditionalFormatting sqref="B670:E670">
    <cfRule type="expression" dxfId="16" priority="75" stopIfTrue="1">
      <formula>$A670&lt;&gt;""</formula>
    </cfRule>
  </conditionalFormatting>
  <conditionalFormatting sqref="B792:E794">
    <cfRule type="expression" dxfId="15" priority="261" stopIfTrue="1">
      <formula>$A792&lt;&gt;""</formula>
    </cfRule>
  </conditionalFormatting>
  <conditionalFormatting sqref="B791:H791">
    <cfRule type="expression" dxfId="14" priority="291" stopIfTrue="1">
      <formula>$A791&lt;&gt;""</formula>
    </cfRule>
  </conditionalFormatting>
  <conditionalFormatting sqref="B179:I179">
    <cfRule type="expression" dxfId="13" priority="262" stopIfTrue="1">
      <formula>$A179&lt;&gt;""</formula>
    </cfRule>
  </conditionalFormatting>
  <conditionalFormatting sqref="B417:I417">
    <cfRule type="expression" dxfId="12" priority="24" stopIfTrue="1">
      <formula>$A417&lt;&gt;""</formula>
    </cfRule>
  </conditionalFormatting>
  <conditionalFormatting sqref="B662:I662">
    <cfRule type="expression" dxfId="11" priority="149" stopIfTrue="1">
      <formula>$A662&lt;&gt;""</formula>
    </cfRule>
  </conditionalFormatting>
  <conditionalFormatting sqref="B739:I739">
    <cfRule type="expression" dxfId="10" priority="153" stopIfTrue="1">
      <formula>$A739&lt;&gt;""</formula>
    </cfRule>
  </conditionalFormatting>
  <conditionalFormatting sqref="B823:J823">
    <cfRule type="expression" dxfId="9" priority="200" stopIfTrue="1">
      <formula>$A823&lt;&gt;""</formula>
    </cfRule>
  </conditionalFormatting>
  <conditionalFormatting sqref="D425">
    <cfRule type="expression" dxfId="8" priority="2" stopIfTrue="1">
      <formula>$A425&lt;&gt;""</formula>
    </cfRule>
  </conditionalFormatting>
  <conditionalFormatting sqref="D654">
    <cfRule type="expression" dxfId="7" priority="1" stopIfTrue="1">
      <formula>$A654&lt;&gt;""</formula>
    </cfRule>
  </conditionalFormatting>
  <conditionalFormatting sqref="H151">
    <cfRule type="expression" dxfId="6" priority="132" stopIfTrue="1">
      <formula>$A151&lt;&gt;""</formula>
    </cfRule>
  </conditionalFormatting>
  <conditionalFormatting sqref="H792:H794">
    <cfRule type="expression" dxfId="5" priority="260" stopIfTrue="1">
      <formula>$A792&lt;&gt;""</formula>
    </cfRule>
  </conditionalFormatting>
  <conditionalFormatting sqref="H827">
    <cfRule type="expression" dxfId="4" priority="157" stopIfTrue="1">
      <formula>$A827&lt;&gt;""</formula>
    </cfRule>
  </conditionalFormatting>
  <conditionalFormatting sqref="H182:I182">
    <cfRule type="expression" dxfId="3" priority="127" stopIfTrue="1">
      <formula>$A182&lt;&gt;""</formula>
    </cfRule>
  </conditionalFormatting>
  <conditionalFormatting sqref="H670:I670">
    <cfRule type="expression" dxfId="2" priority="78" stopIfTrue="1">
      <formula>$A670&lt;&gt;""</formula>
    </cfRule>
  </conditionalFormatting>
  <conditionalFormatting sqref="H646:J646">
    <cfRule type="expression" dxfId="1" priority="134" stopIfTrue="1">
      <formula>$A646&lt;&gt;""</formula>
    </cfRule>
  </conditionalFormatting>
  <conditionalFormatting sqref="I172:J172 H487:J487 B491:E491 H491:J491 F729:H729 B755:H755 I791:J794 F854:J856">
    <cfRule type="expression" dxfId="0" priority="292" stopIfTrue="1">
      <formula>$A172&lt;&gt;""</formula>
    </cfRule>
  </conditionalFormatting>
  <dataValidations count="5">
    <dataValidation type="date" allowBlank="1" showInputMessage="1" showErrorMessage="1" sqref="D102:E102 D4215:E64750 D106:E106" xr:uid="{F5059AEA-A0D8-4B20-9D3C-8B76D9C427E6}">
      <formula1>42370</formula1>
      <formula2>42735</formula2>
    </dataValidation>
    <dataValidation type="list" allowBlank="1" sqref="F107:F4214" xr:uid="{255B499D-B3E6-47A9-A857-DBFE56F071D9}">
      <formula1>$F$96:$F$99</formula1>
    </dataValidation>
    <dataValidation type="list" allowBlank="1" showInputMessage="1" showErrorMessage="1" sqref="A107:A4214" xr:uid="{540C0DA9-E9CD-4805-B659-E67C1C32B21C}">
      <formula1>OFFSET($A$1,0,0,$B$3,1)</formula1>
    </dataValidation>
    <dataValidation allowBlank="1" sqref="J1284:J1451 G107:G1283 J1458:J1502 H1284:H1451 G1330:G1457 G1503:G4214 H1458:H1502" xr:uid="{B36265DD-F5DD-4F0A-AD93-4A0388363C0B}"/>
    <dataValidation type="list" allowBlank="1" showInputMessage="1" showErrorMessage="1" errorTitle="Chyba !" error="zadajte (vyberte zo zoznamu) platný analytický kód podľa nápovedy k bunke I104" sqref="J107:J1283 J1452:J1457 J1503:J9214"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5</xdr:col>
                    <xdr:colOff>1828800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x14ac:dyDescent="0.2">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ht="22.5"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75"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75"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2.75"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2.5"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75" x14ac:dyDescent="0.2">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2.75" x14ac:dyDescent="0.2">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75" x14ac:dyDescent="0.2">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2.75" x14ac:dyDescent="0.2">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2.75" x14ac:dyDescent="0.2">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2.75" x14ac:dyDescent="0.2">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2.75" x14ac:dyDescent="0.2">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75" x14ac:dyDescent="0.2">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x14ac:dyDescent="0.2">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2.75" x14ac:dyDescent="0.2">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2.75" x14ac:dyDescent="0.2">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22.5"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3" t="str">
        <f>Spolu!C3&amp;", "&amp;Spolu!C6</f>
        <v>Slovenský paralympijský výbor, Benediktiho 5, Bratislava, 811 05</v>
      </c>
      <c r="B1" s="383"/>
      <c r="C1" s="383"/>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4" t="s">
        <v>1251</v>
      </c>
      <c r="F3" s="385"/>
      <c r="N3" s="137" t="str">
        <f t="shared" si="0"/>
        <v>c - príspevok Slovenskému paralympijskému výboru</v>
      </c>
      <c r="O3" s="137" t="s">
        <v>343</v>
      </c>
      <c r="P3" s="137" t="s">
        <v>344</v>
      </c>
    </row>
    <row r="4" spans="1:16" ht="45.75" customHeight="1" x14ac:dyDescent="0.2">
      <c r="E4" s="385"/>
      <c r="F4" s="385"/>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6" t="s">
        <v>1263</v>
      </c>
      <c r="B12" s="386"/>
      <c r="C12" s="386"/>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1265</v>
      </c>
    </row>
    <row r="15" spans="1:16" ht="32.1" customHeight="1" thickBot="1" x14ac:dyDescent="0.25">
      <c r="A15" s="139" t="s">
        <v>1266</v>
      </c>
      <c r="B15" s="388" t="s">
        <v>1267</v>
      </c>
      <c r="C15" s="389"/>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31745661</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82" t="s">
        <v>1277</v>
      </c>
      <c r="C22" s="382"/>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877920d-975d-463b-b0e0-fc5a36519307">
      <UserInfo>
        <DisplayName/>
        <AccountId xsi:nil="true"/>
        <AccountType/>
      </UserInfo>
    </SharedWithUsers>
    <lcf76f155ced4ddcb4097134ff3c332f xmlns="4969c7c3-bb49-4f93-bb98-5c2205448f83">
      <Terms xmlns="http://schemas.microsoft.com/office/infopath/2007/PartnerControls"/>
    </lcf76f155ced4ddcb4097134ff3c332f>
    <TaxCatchAll xmlns="f877920d-975d-463b-b0e0-fc5a36519307"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88613384E0FEEB46BB28381974636BB4" ma:contentTypeVersion="18" ma:contentTypeDescription="Umožňuje vytvoriť nový dokument." ma:contentTypeScope="" ma:versionID="d0bd322926bd2141f6d2dabda8d6a214">
  <xsd:schema xmlns:xsd="http://www.w3.org/2001/XMLSchema" xmlns:xs="http://www.w3.org/2001/XMLSchema" xmlns:p="http://schemas.microsoft.com/office/2006/metadata/properties" xmlns:ns2="4969c7c3-bb49-4f93-bb98-5c2205448f83" xmlns:ns3="f877920d-975d-463b-b0e0-fc5a36519307" targetNamespace="http://schemas.microsoft.com/office/2006/metadata/properties" ma:root="true" ma:fieldsID="4227f14c26e934065b47ae93044f09fa" ns2:_="" ns3:_="">
    <xsd:import namespace="4969c7c3-bb49-4f93-bb98-5c2205448f83"/>
    <xsd:import namespace="f877920d-975d-463b-b0e0-fc5a365193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9c7c3-bb49-4f93-bb98-5c2205448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Značky obrázka" ma:readOnly="false" ma:fieldId="{5cf76f15-5ced-4ddc-b409-7134ff3c332f}" ma:taxonomyMulti="true" ma:sspId="f9ed6e08-df0a-499e-83ad-27ac9bc3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77920d-975d-463b-b0e0-fc5a36519307" elementFormDefault="qualified">
    <xsd:import namespace="http://schemas.microsoft.com/office/2006/documentManagement/types"/>
    <xsd:import namespace="http://schemas.microsoft.com/office/infopath/2007/PartnerControls"/>
    <xsd:element name="SharedWithUsers" ma:index="1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Zdieľané s podrobnosťami" ma:internalName="SharedWithDetails" ma:readOnly="true">
      <xsd:simpleType>
        <xsd:restriction base="dms:Note">
          <xsd:maxLength value="255"/>
        </xsd:restriction>
      </xsd:simpleType>
    </xsd:element>
    <xsd:element name="TaxCatchAll" ma:index="18" nillable="true" ma:displayName="Taxonomy Catch All Column" ma:hidden="true" ma:list="{f9692310-2a6b-4cc1-a5f1-625d343cd5bb}" ma:internalName="TaxCatchAll" ma:showField="CatchAllData" ma:web="f877920d-975d-463b-b0e0-fc5a36519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 ds:uri="f877920d-975d-463b-b0e0-fc5a36519307"/>
    <ds:schemaRef ds:uri="4969c7c3-bb49-4f93-bb98-5c2205448f8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3818C6C9-788A-4108-AC67-34366F7AC3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9c7c3-bb49-4f93-bb98-5c2205448f83"/>
    <ds:schemaRef ds:uri="f877920d-975d-463b-b0e0-fc5a36519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Maros Cambal</cp:lastModifiedBy>
  <cp:revision/>
  <cp:lastPrinted>2026-04-09T11:42:34Z</cp:lastPrinted>
  <dcterms:created xsi:type="dcterms:W3CDTF">2017-02-20T06:20:12Z</dcterms:created>
  <dcterms:modified xsi:type="dcterms:W3CDTF">2026-04-14T11:43:58Z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0x01010088613384E0FEEB46BB28381974636BB4</vt:lpwstr>
  </property>
</Properties>
</file>