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Y:\MŠ SR\rok 2025\KONEČNÉ VYÚČTOVANIE 2025\"/>
    </mc:Choice>
  </mc:AlternateContent>
  <xr:revisionPtr revIDLastSave="0" documentId="13_ncr:1_{B1196686-77E3-4AF5-BF5B-FCE3EB3FCC7E}" xr6:coauthVersionLast="47" xr6:coauthVersionMax="47" xr10:uidLastSave="{00000000-0000-0000-0000-000000000000}"/>
  <bookViews>
    <workbookView xWindow="-120" yWindow="-120" windowWidth="29040" windowHeight="1572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3" i="1" l="1"/>
  <c r="N273" i="1" s="1"/>
  <c r="J273" i="1"/>
  <c r="L273" i="1"/>
  <c r="M273" i="1"/>
  <c r="B273" i="1"/>
  <c r="L505" i="1"/>
  <c r="J505" i="1"/>
  <c r="I505" i="1"/>
  <c r="N505" i="1" s="1"/>
  <c r="B505" i="1"/>
  <c r="M505" i="1" s="1"/>
  <c r="J264" i="1"/>
  <c r="J265" i="1"/>
  <c r="L264" i="1"/>
  <c r="I264" i="1"/>
  <c r="N264" i="1" s="1"/>
  <c r="B264" i="1"/>
  <c r="M264" i="1" s="1"/>
  <c r="J127" i="1"/>
  <c r="L127" i="1"/>
  <c r="I127" i="1"/>
  <c r="N127" i="1" s="1"/>
  <c r="B127" i="1"/>
  <c r="M127" i="1" s="1"/>
  <c r="I270" i="1" l="1"/>
  <c r="N270" i="1" s="1"/>
  <c r="J270" i="1"/>
  <c r="L270" i="1"/>
  <c r="I271" i="1"/>
  <c r="N271" i="1" s="1"/>
  <c r="J271" i="1"/>
  <c r="L271" i="1"/>
  <c r="I272" i="1"/>
  <c r="N272" i="1" s="1"/>
  <c r="J272" i="1"/>
  <c r="L272" i="1"/>
  <c r="B270" i="1"/>
  <c r="M270" i="1" s="1"/>
  <c r="B271" i="1"/>
  <c r="M271" i="1" s="1"/>
  <c r="B272" i="1"/>
  <c r="M272" i="1" s="1"/>
  <c r="B274" i="1"/>
  <c r="M274" i="1" s="1"/>
  <c r="I274" i="1"/>
  <c r="N274" i="1" s="1"/>
  <c r="J274" i="1"/>
  <c r="L274" i="1"/>
  <c r="I275" i="1"/>
  <c r="N275" i="1" s="1"/>
  <c r="J275" i="1"/>
  <c r="L275" i="1"/>
  <c r="B275" i="1"/>
  <c r="M275" i="1" s="1"/>
  <c r="C6" i="9"/>
  <c r="C5" i="9"/>
  <c r="C4" i="9"/>
  <c r="C3" i="9"/>
  <c r="J89" i="1" l="1"/>
  <c r="J19" i="1"/>
  <c r="J35" i="1"/>
  <c r="J42" i="1"/>
  <c r="J45" i="1"/>
  <c r="J84" i="1"/>
  <c r="J87" i="1"/>
  <c r="J88" i="1"/>
  <c r="J135" i="1"/>
  <c r="J250" i="1"/>
  <c r="J256" i="1"/>
  <c r="J257" i="1"/>
  <c r="J380" i="1"/>
  <c r="J391" i="1"/>
  <c r="J451" i="1"/>
  <c r="J453" i="1"/>
  <c r="J459" i="1"/>
  <c r="J462" i="1"/>
  <c r="J463" i="1"/>
  <c r="J464" i="1"/>
  <c r="J472" i="1"/>
  <c r="J475" i="1"/>
  <c r="J476" i="1"/>
  <c r="J483" i="1"/>
  <c r="J373" i="1"/>
  <c r="J374"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9" i="1"/>
  <c r="M139" i="1" s="1"/>
  <c r="L139" i="1"/>
  <c r="I139" i="1"/>
  <c r="N139" i="1" s="1"/>
  <c r="J139" i="1"/>
  <c r="B136" i="1"/>
  <c r="M136" i="1" s="1"/>
  <c r="I136" i="1"/>
  <c r="N136" i="1" s="1"/>
  <c r="J136" i="1"/>
  <c r="L136" i="1"/>
  <c r="J198" i="1"/>
  <c r="L198" i="1"/>
  <c r="I198" i="1"/>
  <c r="N198" i="1" s="1"/>
  <c r="B198" i="1"/>
  <c r="M198"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2" i="1"/>
  <c r="M142" i="1" s="1"/>
  <c r="B197" i="1"/>
  <c r="M197" i="1" s="1"/>
  <c r="B199" i="1"/>
  <c r="M199" i="1" s="1"/>
  <c r="B202" i="1"/>
  <c r="M202" i="1" s="1"/>
  <c r="B206" i="1"/>
  <c r="M206" i="1" s="1"/>
  <c r="B218" i="1"/>
  <c r="M218" i="1" s="1"/>
  <c r="B224" i="1"/>
  <c r="M224" i="1" s="1"/>
  <c r="B225" i="1"/>
  <c r="M225" i="1" s="1"/>
  <c r="B230" i="1"/>
  <c r="M230" i="1" s="1"/>
  <c r="B231" i="1"/>
  <c r="M231" i="1" s="1"/>
  <c r="B245" i="1"/>
  <c r="M245" i="1" s="1"/>
  <c r="B246" i="1"/>
  <c r="M246" i="1" s="1"/>
  <c r="B247" i="1"/>
  <c r="M247" i="1" s="1"/>
  <c r="B249" i="1"/>
  <c r="M249" i="1" s="1"/>
  <c r="B252" i="1"/>
  <c r="M252" i="1" s="1"/>
  <c r="B263" i="1"/>
  <c r="M263" i="1" s="1"/>
  <c r="B267" i="1"/>
  <c r="M267" i="1" s="1"/>
  <c r="B290" i="1"/>
  <c r="M290" i="1" s="1"/>
  <c r="B324" i="1"/>
  <c r="M324" i="1" s="1"/>
  <c r="B326" i="1"/>
  <c r="M326" i="1" s="1"/>
  <c r="B340" i="1"/>
  <c r="M340" i="1" s="1"/>
  <c r="B350" i="1"/>
  <c r="M350" i="1" s="1"/>
  <c r="B362" i="1"/>
  <c r="M362" i="1" s="1"/>
  <c r="B376" i="1"/>
  <c r="M376" i="1" s="1"/>
  <c r="B377" i="1"/>
  <c r="M377" i="1" s="1"/>
  <c r="B378" i="1"/>
  <c r="M378" i="1" s="1"/>
  <c r="B392" i="1"/>
  <c r="M392" i="1" s="1"/>
  <c r="B402" i="1"/>
  <c r="M402" i="1" s="1"/>
  <c r="B405" i="1"/>
  <c r="M405" i="1" s="1"/>
  <c r="B446" i="1"/>
  <c r="M446" i="1" s="1"/>
  <c r="B492" i="1"/>
  <c r="M492" i="1" s="1"/>
  <c r="B500" i="1"/>
  <c r="M500" i="1" s="1"/>
  <c r="B503" i="1"/>
  <c r="M503" i="1" s="1"/>
  <c r="B506" i="1"/>
  <c r="M506" i="1" s="1"/>
  <c r="B276" i="1"/>
  <c r="M276" i="1" s="1"/>
  <c r="B20" i="1"/>
  <c r="M20" i="1" s="1"/>
  <c r="B226" i="1"/>
  <c r="M226" i="1" s="1"/>
  <c r="B123" i="1"/>
  <c r="M123" i="1" s="1"/>
  <c r="B507" i="1"/>
  <c r="M507" i="1" s="1"/>
  <c r="B292" i="1"/>
  <c r="M292" i="1" s="1"/>
  <c r="A14" i="10"/>
  <c r="P2" i="11"/>
  <c r="P3" i="11"/>
  <c r="P4" i="11"/>
  <c r="P5" i="11"/>
  <c r="P6" i="11"/>
  <c r="P7" i="11"/>
  <c r="P8" i="11"/>
  <c r="P9" i="11"/>
  <c r="N9" i="11" s="1"/>
  <c r="P10" i="11"/>
  <c r="P11" i="11"/>
  <c r="P12" i="11"/>
  <c r="N12" i="11" s="1"/>
  <c r="P13" i="11"/>
  <c r="N13" i="11"/>
  <c r="P1" i="11"/>
  <c r="J408" i="1"/>
  <c r="J151" i="1"/>
  <c r="J205" i="1"/>
  <c r="J379" i="1"/>
  <c r="J514" i="1"/>
  <c r="J152" i="1"/>
  <c r="J440" i="1"/>
  <c r="J504" i="1"/>
  <c r="J10" i="1"/>
  <c r="J36" i="1"/>
  <c r="J447" i="1"/>
  <c r="J502" i="1"/>
  <c r="J69" i="1"/>
  <c r="J248" i="1"/>
  <c r="J512" i="1"/>
  <c r="J143" i="1"/>
  <c r="J259" i="1"/>
  <c r="J137" i="1"/>
  <c r="J98" i="1"/>
  <c r="J97" i="1"/>
  <c r="J141" i="1"/>
  <c r="J396" i="1"/>
  <c r="J320" i="1"/>
  <c r="J153" i="1"/>
  <c r="J323" i="1"/>
  <c r="J147" i="1"/>
  <c r="J150" i="1"/>
  <c r="J400" i="1"/>
  <c r="J455"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8" i="1"/>
  <c r="J140" i="1"/>
  <c r="J258" i="1"/>
  <c r="J260" i="1"/>
  <c r="J289" i="1"/>
  <c r="J452" i="1"/>
  <c r="J456" i="1"/>
  <c r="J457" i="1"/>
  <c r="J466" i="1"/>
  <c r="J458" i="1"/>
  <c r="J465" i="1"/>
  <c r="J467" i="1"/>
  <c r="J469" i="1"/>
  <c r="J471" i="1"/>
  <c r="J473" i="1"/>
  <c r="J480" i="1"/>
  <c r="J481" i="1"/>
  <c r="J479" i="1"/>
  <c r="J491" i="1"/>
  <c r="J488" i="1"/>
  <c r="J497" i="1"/>
  <c r="J495" i="1"/>
  <c r="J496" i="1"/>
  <c r="J13" i="1"/>
  <c r="J18" i="1"/>
  <c r="J73" i="1"/>
  <c r="J95" i="1"/>
  <c r="J288" i="1"/>
  <c r="J468" i="1"/>
  <c r="J499" i="1"/>
  <c r="J5" i="1"/>
  <c r="J450" i="1"/>
  <c r="J460" i="1"/>
  <c r="J7" i="1"/>
  <c r="J487" i="1"/>
  <c r="J349" i="1"/>
  <c r="J370" i="1"/>
  <c r="J353" i="1"/>
  <c r="J354" i="1"/>
  <c r="J355" i="1"/>
  <c r="J356" i="1"/>
  <c r="J357" i="1"/>
  <c r="J358" i="1"/>
  <c r="J359" i="1"/>
  <c r="J360" i="1"/>
  <c r="J369" i="1"/>
  <c r="J339" i="1"/>
  <c r="J341" i="1"/>
  <c r="J361" i="1"/>
  <c r="J366" i="1"/>
  <c r="J367" i="1"/>
  <c r="J368" i="1"/>
  <c r="J365" i="1"/>
  <c r="J395" i="1"/>
  <c r="J387" i="1"/>
  <c r="J371" i="1"/>
  <c r="J386" i="1"/>
  <c r="J398" i="1"/>
  <c r="J399" i="1"/>
  <c r="J411" i="1"/>
  <c r="J389" i="1"/>
  <c r="J427" i="1"/>
  <c r="J413" i="1"/>
  <c r="J420" i="1"/>
  <c r="J421" i="1"/>
  <c r="J238" i="1"/>
  <c r="J234" i="1"/>
  <c r="J239" i="1"/>
  <c r="J240" i="1"/>
  <c r="J241" i="1"/>
  <c r="J242" i="1"/>
  <c r="J255" i="1"/>
  <c r="J278" i="1"/>
  <c r="J279" i="1"/>
  <c r="J281" i="1"/>
  <c r="J254" i="1"/>
  <c r="J266" i="1"/>
  <c r="J277" i="1"/>
  <c r="J280" i="1"/>
  <c r="J262" i="1"/>
  <c r="J282" i="1"/>
  <c r="J283" i="1"/>
  <c r="J285" i="1"/>
  <c r="J286" i="1"/>
  <c r="J284" i="1"/>
  <c r="J294" i="1"/>
  <c r="J293" i="1"/>
  <c r="J296" i="1"/>
  <c r="J291" i="1"/>
  <c r="J295" i="1"/>
  <c r="J298" i="1"/>
  <c r="J297" i="1"/>
  <c r="J302" i="1"/>
  <c r="J301" i="1"/>
  <c r="J304" i="1"/>
  <c r="J303" i="1"/>
  <c r="J305" i="1"/>
  <c r="J307" i="1"/>
  <c r="J306" i="1"/>
  <c r="J308" i="1"/>
  <c r="J309" i="1"/>
  <c r="J310" i="1"/>
  <c r="J501" i="1"/>
  <c r="J500" i="1"/>
  <c r="J503" i="1"/>
  <c r="J276" i="1"/>
  <c r="J414" i="1"/>
  <c r="J123" i="1"/>
  <c r="J506" i="1"/>
  <c r="J20" i="1"/>
  <c r="J268" i="1"/>
  <c r="J226" i="1"/>
  <c r="J507" i="1"/>
  <c r="J292" i="1"/>
  <c r="J321" i="1"/>
  <c r="J300" i="1"/>
  <c r="J393" i="1"/>
  <c r="J115" i="1"/>
  <c r="J419" i="1"/>
  <c r="J461" i="1"/>
  <c r="J118" i="1"/>
  <c r="J145" i="1"/>
  <c r="J253" i="1"/>
  <c r="J322" i="1"/>
  <c r="J336" i="1"/>
  <c r="J351" i="1"/>
  <c r="J364" i="1"/>
  <c r="J443" i="1"/>
  <c r="J28" i="1"/>
  <c r="J394" i="1"/>
  <c r="J385" i="1"/>
  <c r="J372" i="1"/>
  <c r="J383" i="1"/>
  <c r="J388" i="1"/>
  <c r="J26" i="1"/>
  <c r="J27" i="1"/>
  <c r="J390" i="1"/>
  <c r="J441" i="1"/>
  <c r="J442" i="1"/>
  <c r="J375" i="1"/>
  <c r="J508" i="1"/>
  <c r="J105" i="1"/>
  <c r="J106" i="1"/>
  <c r="J109" i="1"/>
  <c r="J110" i="1"/>
  <c r="J111" i="1"/>
  <c r="J112" i="1"/>
  <c r="J116" i="1"/>
  <c r="J117" i="1"/>
  <c r="J101" i="1"/>
  <c r="J124" i="1"/>
  <c r="J125" i="1"/>
  <c r="J126" i="1"/>
  <c r="J142" i="1"/>
  <c r="J144" i="1"/>
  <c r="J148" i="1"/>
  <c r="J154" i="1"/>
  <c r="J155" i="1"/>
  <c r="J197" i="1"/>
  <c r="J156" i="1"/>
  <c r="J199" i="1"/>
  <c r="J202" i="1"/>
  <c r="J218" i="1"/>
  <c r="J100" i="1"/>
  <c r="I385" i="1"/>
  <c r="N385" i="1" s="1"/>
  <c r="I372" i="1"/>
  <c r="N372" i="1" s="1"/>
  <c r="I383" i="1"/>
  <c r="N383" i="1" s="1"/>
  <c r="I388" i="1"/>
  <c r="N388" i="1" s="1"/>
  <c r="I390" i="1"/>
  <c r="N390" i="1" s="1"/>
  <c r="I441" i="1"/>
  <c r="N441" i="1" s="1"/>
  <c r="I442" i="1"/>
  <c r="N442" i="1" s="1"/>
  <c r="I375" i="1"/>
  <c r="N375" i="1" s="1"/>
  <c r="I508" i="1"/>
  <c r="N508" i="1" s="1"/>
  <c r="I509" i="1"/>
  <c r="N509" i="1" s="1"/>
  <c r="I510" i="1"/>
  <c r="N510" i="1" s="1"/>
  <c r="I513" i="1"/>
  <c r="N513" i="1" s="1"/>
  <c r="I204" i="1"/>
  <c r="N204" i="1" s="1"/>
  <c r="I77" i="1"/>
  <c r="N77" i="1" s="1"/>
  <c r="I121" i="1"/>
  <c r="N121" i="1" s="1"/>
  <c r="I43" i="1"/>
  <c r="N43" i="1" s="1"/>
  <c r="I46" i="1"/>
  <c r="N46" i="1" s="1"/>
  <c r="I48" i="1"/>
  <c r="N48" i="1" s="1"/>
  <c r="I94" i="1"/>
  <c r="N94" i="1" s="1"/>
  <c r="I494" i="1"/>
  <c r="N494" i="1" s="1"/>
  <c r="I22" i="1"/>
  <c r="N22" i="1" s="1"/>
  <c r="I21" i="1"/>
  <c r="N21" i="1" s="1"/>
  <c r="I23" i="1"/>
  <c r="N23" i="1" s="1"/>
  <c r="I24" i="1"/>
  <c r="N24" i="1" s="1"/>
  <c r="I25" i="1"/>
  <c r="N25" i="1" s="1"/>
  <c r="I33" i="1"/>
  <c r="N33" i="1" s="1"/>
  <c r="I34" i="1"/>
  <c r="N34" i="1" s="1"/>
  <c r="I128" i="1"/>
  <c r="N128" i="1" s="1"/>
  <c r="I134" i="1"/>
  <c r="N134" i="1" s="1"/>
  <c r="I146" i="1"/>
  <c r="N146" i="1" s="1"/>
  <c r="I149" i="1"/>
  <c r="N149" i="1" s="1"/>
  <c r="I157" i="1"/>
  <c r="N157" i="1" s="1"/>
  <c r="I158" i="1"/>
  <c r="N158" i="1" s="1"/>
  <c r="I159" i="1"/>
  <c r="N159" i="1" s="1"/>
  <c r="I160" i="1"/>
  <c r="N160" i="1" s="1"/>
  <c r="I162" i="1"/>
  <c r="N162" i="1" s="1"/>
  <c r="I161" i="1"/>
  <c r="N161" i="1" s="1"/>
  <c r="I163" i="1"/>
  <c r="N163" i="1" s="1"/>
  <c r="I164" i="1"/>
  <c r="N164" i="1" s="1"/>
  <c r="I165" i="1"/>
  <c r="N165" i="1" s="1"/>
  <c r="I166" i="1"/>
  <c r="N166" i="1" s="1"/>
  <c r="I167" i="1"/>
  <c r="N167" i="1" s="1"/>
  <c r="I168" i="1"/>
  <c r="N168" i="1" s="1"/>
  <c r="I169" i="1"/>
  <c r="N169" i="1" s="1"/>
  <c r="I174" i="1"/>
  <c r="N174" i="1" s="1"/>
  <c r="I175" i="1"/>
  <c r="N175" i="1" s="1"/>
  <c r="I176" i="1"/>
  <c r="N176" i="1" s="1"/>
  <c r="I183" i="1"/>
  <c r="N183" i="1" s="1"/>
  <c r="I184" i="1"/>
  <c r="N184" i="1" s="1"/>
  <c r="I185" i="1"/>
  <c r="N185" i="1" s="1"/>
  <c r="I201" i="1"/>
  <c r="N201" i="1" s="1"/>
  <c r="I203" i="1"/>
  <c r="N203" i="1" s="1"/>
  <c r="I194" i="1"/>
  <c r="N194" i="1" s="1"/>
  <c r="I207" i="1"/>
  <c r="N207" i="1" s="1"/>
  <c r="I208" i="1"/>
  <c r="N208" i="1" s="1"/>
  <c r="I196" i="1"/>
  <c r="N196" i="1" s="1"/>
  <c r="I209" i="1"/>
  <c r="N209" i="1" s="1"/>
  <c r="I211" i="1"/>
  <c r="N211" i="1" s="1"/>
  <c r="I210" i="1"/>
  <c r="N210" i="1" s="1"/>
  <c r="I212" i="1"/>
  <c r="N212" i="1" s="1"/>
  <c r="I213" i="1"/>
  <c r="N213" i="1" s="1"/>
  <c r="I214" i="1"/>
  <c r="N214" i="1" s="1"/>
  <c r="I215" i="1"/>
  <c r="N215" i="1" s="1"/>
  <c r="I255" i="1"/>
  <c r="N255" i="1" s="1"/>
  <c r="I265" i="1"/>
  <c r="N265" i="1" s="1"/>
  <c r="I266" i="1"/>
  <c r="N266" i="1" s="1"/>
  <c r="I277" i="1"/>
  <c r="N277" i="1" s="1"/>
  <c r="I285" i="1"/>
  <c r="N285" i="1" s="1"/>
  <c r="I294" i="1"/>
  <c r="N294" i="1" s="1"/>
  <c r="I293" i="1"/>
  <c r="N293" i="1" s="1"/>
  <c r="I295" i="1"/>
  <c r="N295" i="1" s="1"/>
  <c r="I307" i="1"/>
  <c r="N307" i="1" s="1"/>
  <c r="I308" i="1"/>
  <c r="N308" i="1" s="1"/>
  <c r="I309" i="1"/>
  <c r="N309" i="1" s="1"/>
  <c r="I311" i="1"/>
  <c r="N311" i="1" s="1"/>
  <c r="I310" i="1"/>
  <c r="N310" i="1" s="1"/>
  <c r="I312" i="1"/>
  <c r="N312" i="1" s="1"/>
  <c r="I313" i="1"/>
  <c r="N313" i="1" s="1"/>
  <c r="I314" i="1"/>
  <c r="N314" i="1" s="1"/>
  <c r="I315" i="1"/>
  <c r="N315" i="1" s="1"/>
  <c r="I319" i="1"/>
  <c r="N319" i="1" s="1"/>
  <c r="I328" i="1"/>
  <c r="N328" i="1" s="1"/>
  <c r="I329" i="1"/>
  <c r="N329" i="1" s="1"/>
  <c r="I330" i="1"/>
  <c r="N330" i="1" s="1"/>
  <c r="I331" i="1"/>
  <c r="N331" i="1" s="1"/>
  <c r="I332" i="1"/>
  <c r="N332" i="1" s="1"/>
  <c r="I333" i="1"/>
  <c r="N333" i="1" s="1"/>
  <c r="I342" i="1"/>
  <c r="N342" i="1" s="1"/>
  <c r="I343" i="1"/>
  <c r="N343" i="1" s="1"/>
  <c r="I344" i="1"/>
  <c r="N344" i="1" s="1"/>
  <c r="I345" i="1"/>
  <c r="N345" i="1" s="1"/>
  <c r="I346" i="1"/>
  <c r="N346" i="1" s="1"/>
  <c r="I347" i="1"/>
  <c r="N347" i="1" s="1"/>
  <c r="I348" i="1"/>
  <c r="N348" i="1" s="1"/>
  <c r="I349" i="1"/>
  <c r="N349" i="1" s="1"/>
  <c r="I353" i="1"/>
  <c r="N353" i="1" s="1"/>
  <c r="I355" i="1"/>
  <c r="N355" i="1" s="1"/>
  <c r="I354" i="1"/>
  <c r="N354" i="1" s="1"/>
  <c r="I356" i="1"/>
  <c r="N356" i="1" s="1"/>
  <c r="I357" i="1"/>
  <c r="N357" i="1" s="1"/>
  <c r="I358" i="1"/>
  <c r="N358" i="1" s="1"/>
  <c r="I359" i="1"/>
  <c r="N359" i="1" s="1"/>
  <c r="I360" i="1"/>
  <c r="N360" i="1" s="1"/>
  <c r="I361" i="1"/>
  <c r="N361" i="1" s="1"/>
  <c r="I366" i="1"/>
  <c r="N366" i="1" s="1"/>
  <c r="I367" i="1"/>
  <c r="N367" i="1" s="1"/>
  <c r="I368" i="1"/>
  <c r="N368" i="1" s="1"/>
  <c r="I365" i="1"/>
  <c r="N365" i="1" s="1"/>
  <c r="I395" i="1"/>
  <c r="N395" i="1" s="1"/>
  <c r="I398" i="1"/>
  <c r="N398" i="1" s="1"/>
  <c r="I399" i="1"/>
  <c r="N399" i="1" s="1"/>
  <c r="I413" i="1"/>
  <c r="N413" i="1" s="1"/>
  <c r="I420" i="1"/>
  <c r="N420" i="1" s="1"/>
  <c r="I421" i="1"/>
  <c r="N421" i="1" s="1"/>
  <c r="I422" i="1"/>
  <c r="N422" i="1" s="1"/>
  <c r="I423" i="1"/>
  <c r="N423" i="1" s="1"/>
  <c r="I424" i="1"/>
  <c r="N424" i="1" s="1"/>
  <c r="I425" i="1"/>
  <c r="N425" i="1" s="1"/>
  <c r="I426" i="1"/>
  <c r="N426" i="1" s="1"/>
  <c r="I432" i="1"/>
  <c r="N432" i="1" s="1"/>
  <c r="I435" i="1"/>
  <c r="N435" i="1" s="1"/>
  <c r="I436" i="1"/>
  <c r="N436" i="1" s="1"/>
  <c r="I437" i="1"/>
  <c r="N437" i="1" s="1"/>
  <c r="I438" i="1"/>
  <c r="N438" i="1" s="1"/>
  <c r="I439" i="1"/>
  <c r="N439" i="1" s="1"/>
  <c r="I122" i="1"/>
  <c r="N122" i="1" s="1"/>
  <c r="I11" i="1"/>
  <c r="N11" i="1" s="1"/>
  <c r="I47" i="1"/>
  <c r="N47" i="1" s="1"/>
  <c r="I51" i="1"/>
  <c r="N51" i="1" s="1"/>
  <c r="I54" i="1"/>
  <c r="N54" i="1" s="1"/>
  <c r="I56" i="1"/>
  <c r="N56" i="1" s="1"/>
  <c r="I64" i="1"/>
  <c r="N64" i="1" s="1"/>
  <c r="I66" i="1"/>
  <c r="N66" i="1" s="1"/>
  <c r="I67" i="1"/>
  <c r="N67" i="1" s="1"/>
  <c r="I454" i="1"/>
  <c r="N454" i="1" s="1"/>
  <c r="I470" i="1"/>
  <c r="N470" i="1" s="1"/>
  <c r="I474" i="1"/>
  <c r="N474" i="1" s="1"/>
  <c r="I477" i="1"/>
  <c r="N477" i="1" s="1"/>
  <c r="I478" i="1"/>
  <c r="N478" i="1" s="1"/>
  <c r="I484" i="1"/>
  <c r="N484" i="1" s="1"/>
  <c r="I485" i="1"/>
  <c r="N485" i="1" s="1"/>
  <c r="I486" i="1"/>
  <c r="N486" i="1" s="1"/>
  <c r="I489" i="1"/>
  <c r="N489" i="1" s="1"/>
  <c r="I490" i="1"/>
  <c r="N490" i="1" s="1"/>
  <c r="I493" i="1"/>
  <c r="N493" i="1" s="1"/>
  <c r="I498" i="1"/>
  <c r="N498" i="1" s="1"/>
  <c r="I482" i="1"/>
  <c r="N482" i="1" s="1"/>
  <c r="I504" i="1"/>
  <c r="N504" i="1" s="1"/>
  <c r="I10" i="1"/>
  <c r="N10" i="1" s="1"/>
  <c r="I69" i="1"/>
  <c r="N69" i="1" s="1"/>
  <c r="I248" i="1"/>
  <c r="N248" i="1" s="1"/>
  <c r="I143" i="1"/>
  <c r="N143" i="1" s="1"/>
  <c r="I259" i="1"/>
  <c r="N259"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6" i="1"/>
  <c r="N496" i="1" s="1"/>
  <c r="I13" i="1"/>
  <c r="N13" i="1" s="1"/>
  <c r="I18" i="1"/>
  <c r="N18" i="1" s="1"/>
  <c r="I73" i="1"/>
  <c r="N73" i="1" s="1"/>
  <c r="I95" i="1"/>
  <c r="N95" i="1" s="1"/>
  <c r="I288" i="1"/>
  <c r="N288" i="1" s="1"/>
  <c r="I450" i="1"/>
  <c r="N450" i="1" s="1"/>
  <c r="I460" i="1"/>
  <c r="N460" i="1" s="1"/>
  <c r="I124" i="1"/>
  <c r="N124" i="1" s="1"/>
  <c r="I144" i="1"/>
  <c r="N144" i="1" s="1"/>
  <c r="I199" i="1"/>
  <c r="N199" i="1" s="1"/>
  <c r="I492" i="1"/>
  <c r="N492" i="1" s="1"/>
  <c r="I503" i="1"/>
  <c r="N503" i="1" s="1"/>
  <c r="I30" i="1"/>
  <c r="N30" i="1" s="1"/>
  <c r="I131" i="1"/>
  <c r="N131" i="1" s="1"/>
  <c r="I283" i="1"/>
  <c r="N283" i="1" s="1"/>
  <c r="I97" i="1"/>
  <c r="N97" i="1" s="1"/>
  <c r="I37" i="1"/>
  <c r="N37" i="1" s="1"/>
  <c r="I405" i="1"/>
  <c r="N405" i="1" s="1"/>
  <c r="I404" i="1"/>
  <c r="N404" i="1" s="1"/>
  <c r="I192" i="1"/>
  <c r="N192" i="1" s="1"/>
  <c r="I191" i="1"/>
  <c r="N191" i="1" s="1"/>
  <c r="I193" i="1"/>
  <c r="N193" i="1" s="1"/>
  <c r="I222" i="1"/>
  <c r="N222" i="1" s="1"/>
  <c r="I241" i="1"/>
  <c r="N241" i="1" s="1"/>
  <c r="I242" i="1"/>
  <c r="N242" i="1" s="1"/>
  <c r="I338" i="1"/>
  <c r="N338" i="1" s="1"/>
  <c r="I403" i="1"/>
  <c r="N403" i="1" s="1"/>
  <c r="I92" i="1"/>
  <c r="N92" i="1" s="1"/>
  <c r="I514" i="1"/>
  <c r="N514" i="1" s="1"/>
  <c r="I41" i="1"/>
  <c r="N41" i="1" s="1"/>
  <c r="I363" i="1"/>
  <c r="N363" i="1" s="1"/>
  <c r="I26" i="1"/>
  <c r="N26" i="1" s="1"/>
  <c r="I27" i="1"/>
  <c r="N27" i="1" s="1"/>
  <c r="I107" i="1"/>
  <c r="N107" i="1" s="1"/>
  <c r="I108" i="1"/>
  <c r="N108" i="1" s="1"/>
  <c r="I189" i="1"/>
  <c r="N189" i="1" s="1"/>
  <c r="I217" i="1"/>
  <c r="N217" i="1" s="1"/>
  <c r="I216" i="1"/>
  <c r="N216" i="1" s="1"/>
  <c r="I282" i="1"/>
  <c r="N282" i="1" s="1"/>
  <c r="I304" i="1"/>
  <c r="N304" i="1" s="1"/>
  <c r="I427" i="1"/>
  <c r="N427" i="1" s="1"/>
  <c r="I12" i="1"/>
  <c r="N12" i="1" s="1"/>
  <c r="I152" i="1"/>
  <c r="N152" i="1" s="1"/>
  <c r="I39" i="1"/>
  <c r="N39" i="1" s="1"/>
  <c r="I276" i="1"/>
  <c r="N276" i="1" s="1"/>
  <c r="I20" i="1"/>
  <c r="N20" i="1" s="1"/>
  <c r="I130" i="1"/>
  <c r="N130" i="1" s="1"/>
  <c r="I232" i="1"/>
  <c r="N232" i="1" s="1"/>
  <c r="I226" i="1"/>
  <c r="N226" i="1" s="1"/>
  <c r="I114" i="1"/>
  <c r="N114" i="1" s="1"/>
  <c r="I278" i="1"/>
  <c r="N278" i="1" s="1"/>
  <c r="I279" i="1"/>
  <c r="N279" i="1" s="1"/>
  <c r="I334" i="1"/>
  <c r="N334" i="1" s="1"/>
  <c r="I379" i="1"/>
  <c r="N379" i="1" s="1"/>
  <c r="I467" i="1"/>
  <c r="N467" i="1" s="1"/>
  <c r="I480" i="1"/>
  <c r="N480" i="1" s="1"/>
  <c r="I197" i="1"/>
  <c r="N197" i="1" s="1"/>
  <c r="I218" i="1"/>
  <c r="N218" i="1" s="1"/>
  <c r="I223" i="1"/>
  <c r="N223" i="1" s="1"/>
  <c r="I225" i="1"/>
  <c r="N225" i="1" s="1"/>
  <c r="I263" i="1"/>
  <c r="N263" i="1" s="1"/>
  <c r="I267" i="1"/>
  <c r="N267" i="1" s="1"/>
  <c r="I324" i="1"/>
  <c r="N324" i="1" s="1"/>
  <c r="I340" i="1"/>
  <c r="N340" i="1" s="1"/>
  <c r="I362" i="1"/>
  <c r="N362" i="1" s="1"/>
  <c r="I376" i="1"/>
  <c r="N376" i="1" s="1"/>
  <c r="I382" i="1"/>
  <c r="N382" i="1" s="1"/>
  <c r="I397" i="1"/>
  <c r="N397" i="1" s="1"/>
  <c r="I448" i="1"/>
  <c r="N448" i="1" s="1"/>
  <c r="I501" i="1"/>
  <c r="N501" i="1" s="1"/>
  <c r="I123" i="1"/>
  <c r="N123" i="1" s="1"/>
  <c r="I28" i="1"/>
  <c r="N28" i="1" s="1"/>
  <c r="I31" i="1"/>
  <c r="N31" i="1" s="1"/>
  <c r="I113" i="1"/>
  <c r="N113" i="1" s="1"/>
  <c r="I129" i="1"/>
  <c r="N129" i="1" s="1"/>
  <c r="I170" i="1"/>
  <c r="N170" i="1" s="1"/>
  <c r="I172" i="1"/>
  <c r="N172" i="1" s="1"/>
  <c r="I177" i="1"/>
  <c r="N177" i="1" s="1"/>
  <c r="I180" i="1"/>
  <c r="N180" i="1" s="1"/>
  <c r="I181" i="1"/>
  <c r="N181" i="1" s="1"/>
  <c r="I186" i="1"/>
  <c r="N186" i="1" s="1"/>
  <c r="I190" i="1"/>
  <c r="N190" i="1" s="1"/>
  <c r="I220" i="1"/>
  <c r="N220" i="1" s="1"/>
  <c r="I228" i="1"/>
  <c r="N228" i="1" s="1"/>
  <c r="I233" i="1"/>
  <c r="N233" i="1" s="1"/>
  <c r="I235" i="1"/>
  <c r="N235" i="1" s="1"/>
  <c r="I236" i="1"/>
  <c r="N236" i="1" s="1"/>
  <c r="I234" i="1"/>
  <c r="N234" i="1" s="1"/>
  <c r="I281" i="1"/>
  <c r="N281" i="1" s="1"/>
  <c r="I280" i="1"/>
  <c r="N280" i="1" s="1"/>
  <c r="I286" i="1"/>
  <c r="N286" i="1" s="1"/>
  <c r="I296" i="1"/>
  <c r="N296" i="1" s="1"/>
  <c r="I298" i="1"/>
  <c r="N298" i="1" s="1"/>
  <c r="I318" i="1"/>
  <c r="N318" i="1" s="1"/>
  <c r="I337" i="1"/>
  <c r="N337" i="1" s="1"/>
  <c r="I369" i="1"/>
  <c r="N369" i="1" s="1"/>
  <c r="I387" i="1"/>
  <c r="N387" i="1" s="1"/>
  <c r="I411" i="1"/>
  <c r="N411" i="1" s="1"/>
  <c r="I428" i="1"/>
  <c r="N428" i="1" s="1"/>
  <c r="I433" i="1"/>
  <c r="N433" i="1" s="1"/>
  <c r="I49" i="1"/>
  <c r="N49" i="1" s="1"/>
  <c r="I68" i="1"/>
  <c r="N68" i="1" s="1"/>
  <c r="I90" i="1"/>
  <c r="N90" i="1" s="1"/>
  <c r="I243" i="1"/>
  <c r="N243" i="1" s="1"/>
  <c r="I269" i="1"/>
  <c r="N269" i="1" s="1"/>
  <c r="I299" i="1"/>
  <c r="N299" i="1" s="1"/>
  <c r="I408" i="1"/>
  <c r="N408" i="1" s="1"/>
  <c r="I440" i="1"/>
  <c r="N440" i="1" s="1"/>
  <c r="I36" i="1"/>
  <c r="N36" i="1" s="1"/>
  <c r="I98" i="1"/>
  <c r="N98" i="1" s="1"/>
  <c r="I141" i="1"/>
  <c r="N141" i="1" s="1"/>
  <c r="I320" i="1"/>
  <c r="N320" i="1" s="1"/>
  <c r="I323" i="1"/>
  <c r="N323" i="1" s="1"/>
  <c r="I400" i="1"/>
  <c r="N400" i="1" s="1"/>
  <c r="I3" i="1"/>
  <c r="N3" i="1" s="1"/>
  <c r="I8" i="1"/>
  <c r="N8" i="1" s="1"/>
  <c r="I15" i="1"/>
  <c r="N15" i="1" s="1"/>
  <c r="I17" i="1"/>
  <c r="N17" i="1" s="1"/>
  <c r="I40" i="1"/>
  <c r="N40" i="1" s="1"/>
  <c r="I75" i="1"/>
  <c r="N75" i="1" s="1"/>
  <c r="I79" i="1"/>
  <c r="N79" i="1" s="1"/>
  <c r="I93" i="1"/>
  <c r="N93" i="1" s="1"/>
  <c r="I466" i="1"/>
  <c r="N466" i="1" s="1"/>
  <c r="I481" i="1"/>
  <c r="N481" i="1" s="1"/>
  <c r="I491" i="1"/>
  <c r="N491" i="1" s="1"/>
  <c r="I497" i="1"/>
  <c r="I468" i="1"/>
  <c r="N468" i="1" s="1"/>
  <c r="I142" i="1"/>
  <c r="N142" i="1" s="1"/>
  <c r="I238" i="1"/>
  <c r="N238" i="1" s="1"/>
  <c r="I100" i="1"/>
  <c r="N100" i="1" s="1"/>
  <c r="I125" i="1"/>
  <c r="N125" i="1" s="1"/>
  <c r="I126" i="1"/>
  <c r="N126" i="1" s="1"/>
  <c r="I148" i="1"/>
  <c r="N148" i="1" s="1"/>
  <c r="I154" i="1"/>
  <c r="N154" i="1" s="1"/>
  <c r="I155" i="1"/>
  <c r="N155" i="1" s="1"/>
  <c r="I414" i="1"/>
  <c r="N414" i="1" s="1"/>
  <c r="I370" i="1"/>
  <c r="N370" i="1" s="1"/>
  <c r="I72" i="1"/>
  <c r="N72" i="1" s="1"/>
  <c r="I99" i="1"/>
  <c r="N99" i="1" s="1"/>
  <c r="I120" i="1"/>
  <c r="N120" i="1" s="1"/>
  <c r="I140" i="1"/>
  <c r="N140" i="1" s="1"/>
  <c r="I258" i="1"/>
  <c r="N258" i="1" s="1"/>
  <c r="I260" i="1"/>
  <c r="N260" i="1" s="1"/>
  <c r="I289" i="1"/>
  <c r="N289" i="1" s="1"/>
  <c r="I452" i="1"/>
  <c r="N452" i="1" s="1"/>
  <c r="I456" i="1"/>
  <c r="N456" i="1" s="1"/>
  <c r="I457" i="1"/>
  <c r="N457" i="1" s="1"/>
  <c r="I469" i="1"/>
  <c r="N469" i="1" s="1"/>
  <c r="I471" i="1"/>
  <c r="N471" i="1" s="1"/>
  <c r="I473" i="1"/>
  <c r="N473" i="1" s="1"/>
  <c r="I301" i="1"/>
  <c r="N301" i="1" s="1"/>
  <c r="I487" i="1"/>
  <c r="N487" i="1" s="1"/>
  <c r="I89" i="1"/>
  <c r="N89" i="1" s="1"/>
  <c r="I19" i="1"/>
  <c r="N19" i="1" s="1"/>
  <c r="I35" i="1"/>
  <c r="N35" i="1" s="1"/>
  <c r="I42" i="1"/>
  <c r="N42" i="1" s="1"/>
  <c r="I45" i="1"/>
  <c r="N45" i="1" s="1"/>
  <c r="I84" i="1"/>
  <c r="N84" i="1" s="1"/>
  <c r="I87" i="1"/>
  <c r="N87" i="1" s="1"/>
  <c r="I88" i="1"/>
  <c r="N88" i="1" s="1"/>
  <c r="I135" i="1"/>
  <c r="N135" i="1" s="1"/>
  <c r="I250" i="1"/>
  <c r="N250" i="1" s="1"/>
  <c r="I256" i="1"/>
  <c r="N256" i="1" s="1"/>
  <c r="I257" i="1"/>
  <c r="N257" i="1" s="1"/>
  <c r="I380" i="1"/>
  <c r="N380" i="1" s="1"/>
  <c r="I391" i="1"/>
  <c r="N391" i="1" s="1"/>
  <c r="I451" i="1"/>
  <c r="N451" i="1" s="1"/>
  <c r="I453" i="1"/>
  <c r="N453" i="1" s="1"/>
  <c r="I459" i="1"/>
  <c r="N459" i="1" s="1"/>
  <c r="I462" i="1"/>
  <c r="N462" i="1" s="1"/>
  <c r="I463" i="1"/>
  <c r="N463" i="1" s="1"/>
  <c r="I464" i="1"/>
  <c r="N464" i="1" s="1"/>
  <c r="I472" i="1"/>
  <c r="N472" i="1" s="1"/>
  <c r="I475" i="1"/>
  <c r="N475" i="1" s="1"/>
  <c r="I476" i="1"/>
  <c r="N476" i="1" s="1"/>
  <c r="I483" i="1"/>
  <c r="N483" i="1" s="1"/>
  <c r="I373" i="1"/>
  <c r="N373" i="1" s="1"/>
  <c r="I374" i="1"/>
  <c r="N374" i="1" s="1"/>
  <c r="I515" i="1"/>
  <c r="N515" i="1" s="1"/>
  <c r="I516" i="1"/>
  <c r="N516" i="1" s="1"/>
  <c r="I517" i="1"/>
  <c r="N517" i="1" s="1"/>
  <c r="I518" i="1"/>
  <c r="I519" i="1"/>
  <c r="N519" i="1" s="1"/>
  <c r="I520" i="1"/>
  <c r="N520" i="1" s="1"/>
  <c r="I521" i="1"/>
  <c r="N521" i="1" s="1"/>
  <c r="I522" i="1"/>
  <c r="N522" i="1" s="1"/>
  <c r="I523" i="1"/>
  <c r="N523" i="1" s="1"/>
  <c r="I524" i="1"/>
  <c r="I525" i="1"/>
  <c r="N525" i="1" s="1"/>
  <c r="I526" i="1"/>
  <c r="N526" i="1" s="1"/>
  <c r="I527" i="1"/>
  <c r="N527" i="1" s="1"/>
  <c r="I528" i="1"/>
  <c r="N528" i="1" s="1"/>
  <c r="I529" i="1"/>
  <c r="N529" i="1" s="1"/>
  <c r="I530" i="1"/>
  <c r="I531" i="1"/>
  <c r="I532" i="1"/>
  <c r="N532" i="1" s="1"/>
  <c r="I533" i="1"/>
  <c r="N533" i="1" s="1"/>
  <c r="I534" i="1"/>
  <c r="N534" i="1" s="1"/>
  <c r="I535" i="1"/>
  <c r="N535" i="1" s="1"/>
  <c r="I536" i="1"/>
  <c r="N536" i="1" s="1"/>
  <c r="I537" i="1"/>
  <c r="N537" i="1" s="1"/>
  <c r="I538" i="1"/>
  <c r="N538" i="1" s="1"/>
  <c r="I539" i="1"/>
  <c r="N539" i="1" s="1"/>
  <c r="I540" i="1"/>
  <c r="N540" i="1" s="1"/>
  <c r="I541" i="1"/>
  <c r="I542" i="1"/>
  <c r="I543" i="1"/>
  <c r="N543" i="1" s="1"/>
  <c r="I544" i="1"/>
  <c r="N544" i="1" s="1"/>
  <c r="I545" i="1"/>
  <c r="N545" i="1" s="1"/>
  <c r="I546" i="1"/>
  <c r="N546" i="1" s="1"/>
  <c r="I547" i="1"/>
  <c r="N547" i="1" s="1"/>
  <c r="I548" i="1"/>
  <c r="N548" i="1" s="1"/>
  <c r="I549" i="1"/>
  <c r="N549" i="1" s="1"/>
  <c r="I550" i="1"/>
  <c r="N550" i="1" s="1"/>
  <c r="I551" i="1"/>
  <c r="N551" i="1" s="1"/>
  <c r="I552" i="1"/>
  <c r="N552" i="1" s="1"/>
  <c r="I553" i="1"/>
  <c r="I554" i="1"/>
  <c r="I555" i="1"/>
  <c r="N555" i="1" s="1"/>
  <c r="I556" i="1"/>
  <c r="N556" i="1" s="1"/>
  <c r="I557" i="1"/>
  <c r="N557" i="1" s="1"/>
  <c r="I558" i="1"/>
  <c r="I559" i="1"/>
  <c r="N559" i="1" s="1"/>
  <c r="I560" i="1"/>
  <c r="N560" i="1" s="1"/>
  <c r="I561" i="1"/>
  <c r="N561" i="1" s="1"/>
  <c r="I562" i="1"/>
  <c r="N562" i="1" s="1"/>
  <c r="I563" i="1"/>
  <c r="N563" i="1" s="1"/>
  <c r="I564" i="1"/>
  <c r="N564" i="1" s="1"/>
  <c r="I565" i="1"/>
  <c r="I566" i="1"/>
  <c r="I567" i="1"/>
  <c r="N567" i="1" s="1"/>
  <c r="I568" i="1"/>
  <c r="N568" i="1" s="1"/>
  <c r="I569" i="1"/>
  <c r="N569" i="1" s="1"/>
  <c r="I570" i="1"/>
  <c r="N570" i="1" s="1"/>
  <c r="I571" i="1"/>
  <c r="N571" i="1" s="1"/>
  <c r="I572" i="1"/>
  <c r="N572" i="1" s="1"/>
  <c r="I573" i="1"/>
  <c r="I574" i="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I590" i="1"/>
  <c r="I591" i="1"/>
  <c r="N591" i="1" s="1"/>
  <c r="I592" i="1"/>
  <c r="N592" i="1" s="1"/>
  <c r="I593" i="1"/>
  <c r="N593" i="1" s="1"/>
  <c r="I594" i="1"/>
  <c r="N594" i="1" s="1"/>
  <c r="I221" i="1"/>
  <c r="N221" i="1" s="1"/>
  <c r="I237" i="1"/>
  <c r="N237" i="1" s="1"/>
  <c r="I352" i="1"/>
  <c r="N352" i="1" s="1"/>
  <c r="I500" i="1"/>
  <c r="N500" i="1" s="1"/>
  <c r="I151" i="1"/>
  <c r="N151" i="1" s="1"/>
  <c r="I205" i="1"/>
  <c r="N205" i="1" s="1"/>
  <c r="I239" i="1"/>
  <c r="N239" i="1" s="1"/>
  <c r="I447" i="1"/>
  <c r="N447" i="1" s="1"/>
  <c r="I206" i="1"/>
  <c r="N206" i="1" s="1"/>
  <c r="I219" i="1"/>
  <c r="N219" i="1" s="1"/>
  <c r="I240" i="1"/>
  <c r="N240" i="1" s="1"/>
  <c r="I506" i="1"/>
  <c r="N506" i="1" s="1"/>
  <c r="I507" i="1"/>
  <c r="N507" i="1" s="1"/>
  <c r="I254" i="1"/>
  <c r="N254" i="1" s="1"/>
  <c r="I262" i="1"/>
  <c r="N262" i="1" s="1"/>
  <c r="I502" i="1"/>
  <c r="N502" i="1" s="1"/>
  <c r="I137" i="1"/>
  <c r="N137" i="1" s="1"/>
  <c r="I341" i="1"/>
  <c r="N341" i="1" s="1"/>
  <c r="I371" i="1"/>
  <c r="N371" i="1" s="1"/>
  <c r="I230" i="1"/>
  <c r="N230" i="1" s="1"/>
  <c r="I231" i="1"/>
  <c r="N231" i="1" s="1"/>
  <c r="I396" i="1"/>
  <c r="N396" i="1" s="1"/>
  <c r="I284" i="1"/>
  <c r="N284" i="1" s="1"/>
  <c r="I291" i="1"/>
  <c r="N291" i="1" s="1"/>
  <c r="I335" i="1"/>
  <c r="N335" i="1" s="1"/>
  <c r="I153" i="1"/>
  <c r="N153" i="1" s="1"/>
  <c r="I297" i="1"/>
  <c r="N297" i="1" s="1"/>
  <c r="I29" i="1"/>
  <c r="N29" i="1" s="1"/>
  <c r="I147" i="1"/>
  <c r="N147" i="1" s="1"/>
  <c r="I32" i="1"/>
  <c r="N32" i="1" s="1"/>
  <c r="I150" i="1"/>
  <c r="N150" i="1" s="1"/>
  <c r="I488" i="1"/>
  <c r="N488" i="1" s="1"/>
  <c r="I119" i="1"/>
  <c r="N119" i="1" s="1"/>
  <c r="I132" i="1"/>
  <c r="N132" i="1" s="1"/>
  <c r="I455" i="1"/>
  <c r="N455" i="1" s="1"/>
  <c r="I4" i="1"/>
  <c r="N4" i="1" s="1"/>
  <c r="I350" i="1"/>
  <c r="N350" i="1" s="1"/>
  <c r="I325" i="1"/>
  <c r="N325" i="1" s="1"/>
  <c r="I14" i="1"/>
  <c r="N14" i="1" s="1"/>
  <c r="I16" i="1"/>
  <c r="N16" i="1" s="1"/>
  <c r="I133" i="1"/>
  <c r="N133" i="1" s="1"/>
  <c r="I339" i="1"/>
  <c r="N339" i="1" s="1"/>
  <c r="I389" i="1"/>
  <c r="N389" i="1" s="1"/>
  <c r="I327" i="1"/>
  <c r="N327" i="1" s="1"/>
  <c r="I386" i="1"/>
  <c r="N386" i="1" s="1"/>
  <c r="I431" i="1"/>
  <c r="N431" i="1" s="1"/>
  <c r="I38" i="1"/>
  <c r="N38" i="1" s="1"/>
  <c r="I171" i="1"/>
  <c r="N171" i="1" s="1"/>
  <c r="I74" i="1"/>
  <c r="N74" i="1" s="1"/>
  <c r="I292" i="1"/>
  <c r="N292" i="1" s="1"/>
  <c r="I178" i="1"/>
  <c r="N178" i="1" s="1"/>
  <c r="I179" i="1"/>
  <c r="N179" i="1" s="1"/>
  <c r="I378" i="1"/>
  <c r="N378" i="1" s="1"/>
  <c r="I76" i="1"/>
  <c r="N76" i="1" s="1"/>
  <c r="I80" i="1"/>
  <c r="N80" i="1" s="1"/>
  <c r="I377" i="1"/>
  <c r="N377" i="1" s="1"/>
  <c r="I81" i="1"/>
  <c r="N81" i="1" s="1"/>
  <c r="I182" i="1"/>
  <c r="N182" i="1" s="1"/>
  <c r="I458" i="1"/>
  <c r="N458" i="1" s="1"/>
  <c r="I412" i="1"/>
  <c r="N412" i="1" s="1"/>
  <c r="I465" i="1"/>
  <c r="N465" i="1" s="1"/>
  <c r="I290" i="1"/>
  <c r="N290" i="1" s="1"/>
  <c r="I187" i="1"/>
  <c r="N187" i="1" s="1"/>
  <c r="I188" i="1"/>
  <c r="N188" i="1" s="1"/>
  <c r="I195" i="1"/>
  <c r="N195" i="1" s="1"/>
  <c r="I429" i="1"/>
  <c r="N429" i="1" s="1"/>
  <c r="I430" i="1"/>
  <c r="N430" i="1" s="1"/>
  <c r="I434" i="1"/>
  <c r="N434" i="1" s="1"/>
  <c r="I511" i="1"/>
  <c r="N511" i="1" s="1"/>
  <c r="I381" i="1"/>
  <c r="N381" i="1" s="1"/>
  <c r="I78" i="1"/>
  <c r="N78" i="1" s="1"/>
  <c r="I138" i="1"/>
  <c r="N138" i="1" s="1"/>
  <c r="I317" i="1"/>
  <c r="N317" i="1" s="1"/>
  <c r="I495" i="1"/>
  <c r="N495" i="1" s="1"/>
  <c r="I326" i="1"/>
  <c r="N326" i="1" s="1"/>
  <c r="I499" i="1"/>
  <c r="N499" i="1" s="1"/>
  <c r="I85" i="1"/>
  <c r="N85" i="1" s="1"/>
  <c r="I44" i="1"/>
  <c r="N44" i="1" s="1"/>
  <c r="I9" i="1"/>
  <c r="N9" i="1" s="1"/>
  <c r="I173" i="1"/>
  <c r="N173" i="1" s="1"/>
  <c r="I200" i="1"/>
  <c r="N200" i="1" s="1"/>
  <c r="I96" i="1"/>
  <c r="N96" i="1" s="1"/>
  <c r="I401" i="1"/>
  <c r="N401" i="1" s="1"/>
  <c r="I302" i="1"/>
  <c r="N302" i="1" s="1"/>
  <c r="I306" i="1"/>
  <c r="N306" i="1" s="1"/>
  <c r="I227" i="1"/>
  <c r="N227" i="1" s="1"/>
  <c r="I229" i="1"/>
  <c r="N229" i="1" s="1"/>
  <c r="I101" i="1"/>
  <c r="N101" i="1" s="1"/>
  <c r="I224" i="1"/>
  <c r="N224" i="1" s="1"/>
  <c r="I402" i="1"/>
  <c r="N402" i="1" s="1"/>
  <c r="I417" i="1"/>
  <c r="N417" i="1" s="1"/>
  <c r="I449" i="1"/>
  <c r="N449" i="1" s="1"/>
  <c r="I2" i="1"/>
  <c r="N2" i="1" s="1"/>
  <c r="I444" i="1"/>
  <c r="N444" i="1" s="1"/>
  <c r="I156" i="1"/>
  <c r="N156" i="1" s="1"/>
  <c r="I406" i="1"/>
  <c r="N406" i="1" s="1"/>
  <c r="I5" i="1"/>
  <c r="N5" i="1" s="1"/>
  <c r="I479" i="1"/>
  <c r="N479" i="1" s="1"/>
  <c r="I392" i="1"/>
  <c r="N392" i="1" s="1"/>
  <c r="I287" i="1"/>
  <c r="N287" i="1" s="1"/>
  <c r="I512" i="1"/>
  <c r="N512" i="1" s="1"/>
  <c r="I7" i="1"/>
  <c r="N7" i="1" s="1"/>
  <c r="I316" i="1"/>
  <c r="N316" i="1" s="1"/>
  <c r="I384" i="1"/>
  <c r="N384" i="1" s="1"/>
  <c r="I303" i="1"/>
  <c r="N303" i="1" s="1"/>
  <c r="I305" i="1"/>
  <c r="N305"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4" i="1"/>
  <c r="N244" i="1" s="1"/>
  <c r="I245" i="1"/>
  <c r="N245" i="1" s="1"/>
  <c r="I246" i="1"/>
  <c r="N246" i="1" s="1"/>
  <c r="I247" i="1"/>
  <c r="N247" i="1" s="1"/>
  <c r="I249" i="1"/>
  <c r="N249" i="1" s="1"/>
  <c r="I251" i="1"/>
  <c r="I252" i="1"/>
  <c r="N252" i="1" s="1"/>
  <c r="I261" i="1"/>
  <c r="N261" i="1" s="1"/>
  <c r="I407" i="1"/>
  <c r="N407" i="1" s="1"/>
  <c r="I409" i="1"/>
  <c r="N409" i="1" s="1"/>
  <c r="I410" i="1"/>
  <c r="N410" i="1" s="1"/>
  <c r="I415" i="1"/>
  <c r="N415" i="1" s="1"/>
  <c r="I416" i="1"/>
  <c r="N416" i="1" s="1"/>
  <c r="I418" i="1"/>
  <c r="N418" i="1" s="1"/>
  <c r="I445" i="1"/>
  <c r="N445" i="1" s="1"/>
  <c r="I446" i="1"/>
  <c r="N446" i="1" s="1"/>
  <c r="I268" i="1"/>
  <c r="N268" i="1" s="1"/>
  <c r="I321" i="1"/>
  <c r="N321" i="1" s="1"/>
  <c r="I300" i="1"/>
  <c r="N300" i="1" s="1"/>
  <c r="I393" i="1"/>
  <c r="N393" i="1" s="1"/>
  <c r="I115" i="1"/>
  <c r="N115" i="1" s="1"/>
  <c r="I419" i="1"/>
  <c r="N419" i="1" s="1"/>
  <c r="I461" i="1"/>
  <c r="N461" i="1" s="1"/>
  <c r="I118" i="1"/>
  <c r="N118" i="1" s="1"/>
  <c r="I145" i="1"/>
  <c r="N145" i="1" s="1"/>
  <c r="I253" i="1"/>
  <c r="N253" i="1" s="1"/>
  <c r="I322" i="1"/>
  <c r="N322" i="1" s="1"/>
  <c r="I336" i="1"/>
  <c r="N336" i="1" s="1"/>
  <c r="I351" i="1"/>
  <c r="N351" i="1" s="1"/>
  <c r="I364" i="1"/>
  <c r="N364" i="1" s="1"/>
  <c r="I443" i="1"/>
  <c r="N443" i="1" s="1"/>
  <c r="I394" i="1"/>
  <c r="N394" i="1" s="1"/>
  <c r="I202" i="1"/>
  <c r="N202" i="1" s="1"/>
  <c r="H3" i="7"/>
  <c r="I4" i="9"/>
  <c r="L129" i="9"/>
  <c r="J129" i="9"/>
  <c r="H130" i="9"/>
  <c r="J176" i="1"/>
  <c r="J183" i="1"/>
  <c r="J489" i="1"/>
  <c r="J189" i="1"/>
  <c r="J217" i="1"/>
  <c r="J216" i="1"/>
  <c r="J223" i="1"/>
  <c r="J235" i="1"/>
  <c r="J177" i="1"/>
  <c r="J34" i="1"/>
  <c r="J243" i="1"/>
  <c r="J269" i="1"/>
  <c r="J299" i="1"/>
  <c r="N14" i="11"/>
  <c r="N15" i="11"/>
  <c r="N16" i="11"/>
  <c r="N17" i="11"/>
  <c r="N18" i="11"/>
  <c r="N19" i="11"/>
  <c r="J107" i="1"/>
  <c r="J382" i="1"/>
  <c r="J397" i="1"/>
  <c r="J448" i="1"/>
  <c r="J31" i="1"/>
  <c r="J228" i="1"/>
  <c r="J233" i="1"/>
  <c r="J318" i="1"/>
  <c r="J337" i="1"/>
  <c r="J428" i="1"/>
  <c r="J433" i="1"/>
  <c r="J49" i="1"/>
  <c r="J68" i="1"/>
  <c r="J215" i="1"/>
  <c r="J90" i="1"/>
  <c r="J121" i="1"/>
  <c r="J377" i="1"/>
  <c r="J312" i="1"/>
  <c r="J119" i="1"/>
  <c r="J237" i="1"/>
  <c r="J178" i="1"/>
  <c r="J324" i="1"/>
  <c r="J194" i="1"/>
  <c r="J192" i="1"/>
  <c r="J193" i="1"/>
  <c r="J363" i="1"/>
  <c r="J404" i="1"/>
  <c r="J134" i="1"/>
  <c r="J184" i="1"/>
  <c r="J43" i="1"/>
  <c r="J211" i="1"/>
  <c r="J146" i="1"/>
  <c r="J422" i="1"/>
  <c r="J149" i="1"/>
  <c r="J209" i="1"/>
  <c r="J219" i="1"/>
  <c r="J431" i="1"/>
  <c r="J94" i="1"/>
  <c r="J11" i="1"/>
  <c r="J122" i="1"/>
  <c r="J436" i="1"/>
  <c r="J437" i="1"/>
  <c r="J438" i="1"/>
  <c r="J439" i="1"/>
  <c r="J64" i="1"/>
  <c r="J403" i="1"/>
  <c r="J108" i="1"/>
  <c r="J12" i="1"/>
  <c r="J129" i="1"/>
  <c r="J130" i="1"/>
  <c r="J22" i="1"/>
  <c r="J263" i="1"/>
  <c r="J313" i="1"/>
  <c r="L63" i="1"/>
  <c r="B63" i="1"/>
  <c r="M63" i="1" s="1"/>
  <c r="J402" i="1"/>
  <c r="L402" i="1"/>
  <c r="L296" i="1"/>
  <c r="B296" i="1"/>
  <c r="M296" i="1" s="1"/>
  <c r="J204" i="1"/>
  <c r="J470" i="1"/>
  <c r="J477" i="1"/>
  <c r="J165" i="1"/>
  <c r="J167" i="1"/>
  <c r="J213" i="1"/>
  <c r="J174" i="1"/>
  <c r="J484" i="1"/>
  <c r="J435" i="1"/>
  <c r="J67" i="1"/>
  <c r="L480" i="1"/>
  <c r="B480" i="1"/>
  <c r="M480" i="1" s="1"/>
  <c r="J338" i="1"/>
  <c r="L338" i="1"/>
  <c r="B338" i="1"/>
  <c r="M338" i="1" s="1"/>
  <c r="J513" i="1"/>
  <c r="J454" i="1"/>
  <c r="J474" i="1"/>
  <c r="J77" i="1"/>
  <c r="J166" i="1"/>
  <c r="J214" i="1"/>
  <c r="J169" i="1"/>
  <c r="J478" i="1"/>
  <c r="J485" i="1"/>
  <c r="J66" i="1"/>
  <c r="J509" i="1"/>
  <c r="J510" i="1"/>
  <c r="L430" i="1"/>
  <c r="J430" i="1"/>
  <c r="B430" i="1"/>
  <c r="M430" i="1" s="1"/>
  <c r="L59" i="1"/>
  <c r="L319" i="1"/>
  <c r="L328" i="1"/>
  <c r="L329" i="1"/>
  <c r="L330" i="1"/>
  <c r="L331" i="1"/>
  <c r="L332" i="1"/>
  <c r="L333" i="1"/>
  <c r="L342" i="1"/>
  <c r="J319" i="1"/>
  <c r="J328" i="1"/>
  <c r="J329" i="1"/>
  <c r="J330" i="1"/>
  <c r="J331" i="1"/>
  <c r="J332" i="1"/>
  <c r="J333" i="1"/>
  <c r="J342" i="1"/>
  <c r="B313" i="1"/>
  <c r="M313" i="1" s="1"/>
  <c r="B385" i="1"/>
  <c r="M385" i="1" s="1"/>
  <c r="B298" i="1"/>
  <c r="M298" i="1" s="1"/>
  <c r="B307" i="1"/>
  <c r="M307" i="1" s="1"/>
  <c r="B314" i="1"/>
  <c r="M314" i="1" s="1"/>
  <c r="B315" i="1"/>
  <c r="M315" i="1" s="1"/>
  <c r="B367" i="1"/>
  <c r="M367" i="1" s="1"/>
  <c r="B306" i="1"/>
  <c r="M306" i="1" s="1"/>
  <c r="B394" i="1"/>
  <c r="M394" i="1" s="1"/>
  <c r="B288" i="1"/>
  <c r="M288" i="1" s="1"/>
  <c r="B18" i="1"/>
  <c r="M18" i="1" s="1"/>
  <c r="B95" i="1"/>
  <c r="M95" i="1" s="1"/>
  <c r="B343" i="1"/>
  <c r="M343" i="1" s="1"/>
  <c r="B360" i="1"/>
  <c r="M360" i="1" s="1"/>
  <c r="B423" i="1"/>
  <c r="M423" i="1" s="1"/>
  <c r="B191" i="1"/>
  <c r="M191" i="1" s="1"/>
  <c r="B356" i="1"/>
  <c r="M356" i="1" s="1"/>
  <c r="B365" i="1"/>
  <c r="M365" i="1" s="1"/>
  <c r="B47" i="1"/>
  <c r="M47" i="1" s="1"/>
  <c r="B38" i="1"/>
  <c r="M38" i="1" s="1"/>
  <c r="B346" i="1"/>
  <c r="M346" i="1" s="1"/>
  <c r="B425" i="1"/>
  <c r="M425" i="1" s="1"/>
  <c r="B24" i="1"/>
  <c r="M24" i="1" s="1"/>
  <c r="B23" i="1"/>
  <c r="M23" i="1" s="1"/>
  <c r="B496" i="1"/>
  <c r="M496" i="1" s="1"/>
  <c r="B13" i="1"/>
  <c r="M13" i="1" s="1"/>
  <c r="B490" i="1"/>
  <c r="M490" i="1" s="1"/>
  <c r="B239" i="1"/>
  <c r="M239" i="1" s="1"/>
  <c r="B494" i="1"/>
  <c r="M494" i="1" s="1"/>
  <c r="B159" i="1"/>
  <c r="M159" i="1" s="1"/>
  <c r="B160" i="1"/>
  <c r="M160" i="1" s="1"/>
  <c r="B161" i="1"/>
  <c r="M161" i="1" s="1"/>
  <c r="B493" i="1"/>
  <c r="M493" i="1" s="1"/>
  <c r="B479" i="1"/>
  <c r="M479" i="1" s="1"/>
  <c r="B173" i="1"/>
  <c r="M173" i="1" s="1"/>
  <c r="B305" i="1"/>
  <c r="M305" i="1" s="1"/>
  <c r="B25" i="1"/>
  <c r="M25" i="1" s="1"/>
  <c r="B76" i="1"/>
  <c r="M76" i="1" s="1"/>
  <c r="B80" i="1"/>
  <c r="M80" i="1" s="1"/>
  <c r="B302" i="1"/>
  <c r="M302" i="1" s="1"/>
  <c r="B336" i="1"/>
  <c r="M336" i="1" s="1"/>
  <c r="B372" i="1"/>
  <c r="M372" i="1" s="1"/>
  <c r="B441" i="1"/>
  <c r="M441" i="1" s="1"/>
  <c r="B208" i="1"/>
  <c r="M208" i="1" s="1"/>
  <c r="B210" i="1"/>
  <c r="M210" i="1" s="1"/>
  <c r="B212" i="1"/>
  <c r="M212" i="1" s="1"/>
  <c r="B255" i="1"/>
  <c r="M255" i="1" s="1"/>
  <c r="B265" i="1"/>
  <c r="M265" i="1" s="1"/>
  <c r="B295" i="1"/>
  <c r="M295" i="1" s="1"/>
  <c r="B281" i="1"/>
  <c r="M281" i="1" s="1"/>
  <c r="B182" i="1"/>
  <c r="M182" i="1" s="1"/>
  <c r="B187" i="1"/>
  <c r="M187" i="1" s="1"/>
  <c r="B195" i="1"/>
  <c r="M195" i="1" s="1"/>
  <c r="B200" i="1"/>
  <c r="M200" i="1" s="1"/>
  <c r="B227" i="1"/>
  <c r="M227" i="1" s="1"/>
  <c r="B381" i="1"/>
  <c r="M381" i="1" s="1"/>
  <c r="B401" i="1"/>
  <c r="M401" i="1" s="1"/>
  <c r="B371" i="1"/>
  <c r="M371" i="1" s="1"/>
  <c r="B5" i="1"/>
  <c r="M5" i="1" s="1"/>
  <c r="B56" i="1"/>
  <c r="M56" i="1" s="1"/>
  <c r="B91" i="1"/>
  <c r="M91" i="1" s="1"/>
  <c r="B131" i="1"/>
  <c r="M131" i="1" s="1"/>
  <c r="B92" i="1"/>
  <c r="M92" i="1" s="1"/>
  <c r="B114" i="1"/>
  <c r="M114" i="1" s="1"/>
  <c r="B334" i="1"/>
  <c r="M334" i="1" s="1"/>
  <c r="B379" i="1"/>
  <c r="M379" i="1" s="1"/>
  <c r="B28" i="1"/>
  <c r="M28" i="1" s="1"/>
  <c r="B113" i="1"/>
  <c r="M113" i="1" s="1"/>
  <c r="B170" i="1"/>
  <c r="M170" i="1" s="1"/>
  <c r="B186" i="1"/>
  <c r="M186" i="1" s="1"/>
  <c r="B220" i="1"/>
  <c r="M220" i="1" s="1"/>
  <c r="B465" i="1"/>
  <c r="M465" i="1" s="1"/>
  <c r="B322" i="1"/>
  <c r="M322" i="1" s="1"/>
  <c r="B339" i="1"/>
  <c r="M339" i="1" s="1"/>
  <c r="B412" i="1"/>
  <c r="M412" i="1" s="1"/>
  <c r="B232" i="1"/>
  <c r="M232" i="1" s="1"/>
  <c r="B190" i="1"/>
  <c r="M190" i="1" s="1"/>
  <c r="B172" i="1"/>
  <c r="M172" i="1" s="1"/>
  <c r="B181" i="1"/>
  <c r="M181" i="1" s="1"/>
  <c r="B96" i="1"/>
  <c r="M96" i="1" s="1"/>
  <c r="B341" i="1"/>
  <c r="M341" i="1" s="1"/>
  <c r="B417" i="1"/>
  <c r="M417" i="1" s="1"/>
  <c r="B21" i="1"/>
  <c r="M21" i="1" s="1"/>
  <c r="B429" i="1"/>
  <c r="M429" i="1" s="1"/>
  <c r="B83" i="1"/>
  <c r="M83" i="1" s="1"/>
  <c r="B29" i="1"/>
  <c r="M29" i="1" s="1"/>
  <c r="B132" i="1"/>
  <c r="M132" i="1" s="1"/>
  <c r="B171" i="1"/>
  <c r="M171" i="1" s="1"/>
  <c r="B157" i="1"/>
  <c r="M157" i="1" s="1"/>
  <c r="B185" i="1"/>
  <c r="M185" i="1" s="1"/>
  <c r="B196" i="1"/>
  <c r="M196" i="1" s="1"/>
  <c r="B361" i="1"/>
  <c r="M361" i="1" s="1"/>
  <c r="B482" i="1"/>
  <c r="M482" i="1" s="1"/>
  <c r="B59" i="1"/>
  <c r="M59" i="1" s="1"/>
  <c r="B319" i="1"/>
  <c r="M319" i="1" s="1"/>
  <c r="B328" i="1"/>
  <c r="M328" i="1" s="1"/>
  <c r="B329" i="1"/>
  <c r="M329" i="1" s="1"/>
  <c r="B330" i="1"/>
  <c r="M330" i="1" s="1"/>
  <c r="B331" i="1"/>
  <c r="M331" i="1" s="1"/>
  <c r="B332" i="1"/>
  <c r="M332" i="1" s="1"/>
  <c r="B333" i="1"/>
  <c r="M333" i="1" s="1"/>
  <c r="B342" i="1"/>
  <c r="M342" i="1" s="1"/>
  <c r="B207" i="1"/>
  <c r="M207" i="1" s="1"/>
  <c r="B327" i="1"/>
  <c r="M327" i="1" s="1"/>
  <c r="B311" i="1"/>
  <c r="M311" i="1" s="1"/>
  <c r="B308" i="1"/>
  <c r="M308" i="1" s="1"/>
  <c r="B309" i="1"/>
  <c r="M309" i="1" s="1"/>
  <c r="B357" i="1"/>
  <c r="M357" i="1" s="1"/>
  <c r="B236" i="1"/>
  <c r="M236" i="1" s="1"/>
  <c r="B133" i="1"/>
  <c r="M133" i="1" s="1"/>
  <c r="B455" i="1"/>
  <c r="M455" i="1" s="1"/>
  <c r="B4" i="1"/>
  <c r="M4" i="1" s="1"/>
  <c r="B16" i="1"/>
  <c r="M16" i="1" s="1"/>
  <c r="B499" i="1"/>
  <c r="M499"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1" i="1"/>
  <c r="M351" i="1" s="1"/>
  <c r="L351" i="1"/>
  <c r="L263" i="1"/>
  <c r="L313" i="1"/>
  <c r="L385" i="1"/>
  <c r="J225" i="1"/>
  <c r="L225" i="1"/>
  <c r="J267" i="1"/>
  <c r="L267" i="1"/>
  <c r="L298" i="1"/>
  <c r="L307" i="1"/>
  <c r="J314" i="1"/>
  <c r="L314" i="1"/>
  <c r="J315" i="1"/>
  <c r="L315" i="1"/>
  <c r="B390" i="1"/>
  <c r="M390" i="1" s="1"/>
  <c r="L390" i="1"/>
  <c r="L276" i="1"/>
  <c r="L197" i="1"/>
  <c r="B37" i="1"/>
  <c r="M37" i="1" s="1"/>
  <c r="L37" i="1"/>
  <c r="L218" i="1"/>
  <c r="B234" i="1"/>
  <c r="M234" i="1" s="1"/>
  <c r="L234" i="1"/>
  <c r="J206" i="1"/>
  <c r="L206" i="1"/>
  <c r="J231" i="1"/>
  <c r="L231" i="1"/>
  <c r="L202" i="1"/>
  <c r="J406" i="1"/>
  <c r="L406" i="1"/>
  <c r="J392" i="1"/>
  <c r="L392" i="1"/>
  <c r="J290" i="1"/>
  <c r="L290" i="1"/>
  <c r="B449" i="1"/>
  <c r="M449" i="1" s="1"/>
  <c r="J449" i="1"/>
  <c r="L449" i="1"/>
  <c r="B512" i="1"/>
  <c r="M512" i="1" s="1"/>
  <c r="L512" i="1"/>
  <c r="J326" i="1"/>
  <c r="L326" i="1"/>
  <c r="B7" i="1"/>
  <c r="M7" i="1" s="1"/>
  <c r="L7" i="1"/>
  <c r="J335" i="1"/>
  <c r="L335" i="1"/>
  <c r="B383" i="1"/>
  <c r="M383" i="1" s="1"/>
  <c r="L383" i="1"/>
  <c r="J350" i="1"/>
  <c r="L350" i="1"/>
  <c r="B354" i="1"/>
  <c r="M354" i="1" s="1"/>
  <c r="L354" i="1"/>
  <c r="B395" i="1"/>
  <c r="M395" i="1" s="1"/>
  <c r="L395" i="1"/>
  <c r="B229" i="1"/>
  <c r="M229" i="1" s="1"/>
  <c r="J229" i="1"/>
  <c r="L229" i="1"/>
  <c r="B32" i="1"/>
  <c r="M32" i="1" s="1"/>
  <c r="J32" i="1"/>
  <c r="L32" i="1"/>
  <c r="B51" i="1"/>
  <c r="M51" i="1" s="1"/>
  <c r="J51" i="1"/>
  <c r="L51" i="1"/>
  <c r="L367" i="1"/>
  <c r="L306" i="1"/>
  <c r="L394" i="1"/>
  <c r="B221" i="1"/>
  <c r="M221" i="1" s="1"/>
  <c r="J221" i="1"/>
  <c r="L221" i="1"/>
  <c r="B240" i="1"/>
  <c r="M240" i="1" s="1"/>
  <c r="L240" i="1"/>
  <c r="B486" i="1"/>
  <c r="M486" i="1" s="1"/>
  <c r="J486" i="1"/>
  <c r="L486" i="1"/>
  <c r="B325" i="1"/>
  <c r="M325" i="1" s="1"/>
  <c r="J325" i="1"/>
  <c r="L325" i="1"/>
  <c r="L288" i="1"/>
  <c r="B144" i="1"/>
  <c r="M144" i="1" s="1"/>
  <c r="L144" i="1"/>
  <c r="J492" i="1"/>
  <c r="L492" i="1"/>
  <c r="L18" i="1"/>
  <c r="B511" i="1"/>
  <c r="M511" i="1" s="1"/>
  <c r="J511" i="1"/>
  <c r="L511" i="1"/>
  <c r="B366" i="1"/>
  <c r="M366" i="1" s="1"/>
  <c r="L366" i="1"/>
  <c r="L105" i="1"/>
  <c r="L95" i="1"/>
  <c r="J343" i="1"/>
  <c r="L343" i="1"/>
  <c r="L360" i="1"/>
  <c r="J423" i="1"/>
  <c r="L423" i="1"/>
  <c r="J191" i="1"/>
  <c r="L191" i="1"/>
  <c r="L356" i="1"/>
  <c r="L365" i="1"/>
  <c r="J47" i="1"/>
  <c r="L47" i="1"/>
  <c r="L124" i="1"/>
  <c r="L109" i="1"/>
  <c r="L38" i="1"/>
  <c r="J346" i="1"/>
  <c r="L346" i="1"/>
  <c r="J425" i="1"/>
  <c r="L425" i="1"/>
  <c r="J24" i="1"/>
  <c r="L24" i="1"/>
  <c r="J23" i="1"/>
  <c r="L23" i="1"/>
  <c r="L496" i="1"/>
  <c r="L13" i="1"/>
  <c r="J490" i="1"/>
  <c r="L490" i="1"/>
  <c r="L199" i="1"/>
  <c r="L503" i="1"/>
  <c r="L239" i="1"/>
  <c r="J494" i="1"/>
  <c r="L494" i="1"/>
  <c r="J159" i="1"/>
  <c r="L159" i="1"/>
  <c r="J160" i="1"/>
  <c r="L160" i="1"/>
  <c r="J161" i="1"/>
  <c r="L161" i="1"/>
  <c r="J493" i="1"/>
  <c r="L493" i="1"/>
  <c r="L479" i="1"/>
  <c r="J173" i="1"/>
  <c r="L173" i="1"/>
  <c r="L305" i="1"/>
  <c r="J25" i="1"/>
  <c r="L25" i="1"/>
  <c r="L76" i="1"/>
  <c r="L80" i="1"/>
  <c r="L302" i="1"/>
  <c r="L336" i="1"/>
  <c r="L372" i="1"/>
  <c r="L441" i="1"/>
  <c r="J208" i="1"/>
  <c r="L208" i="1"/>
  <c r="J210" i="1"/>
  <c r="L210" i="1"/>
  <c r="J212" i="1"/>
  <c r="L212" i="1"/>
  <c r="L255" i="1"/>
  <c r="L265" i="1"/>
  <c r="L295" i="1"/>
  <c r="L281" i="1"/>
  <c r="B317" i="1"/>
  <c r="M317" i="1" s="1"/>
  <c r="J317" i="1"/>
  <c r="L317" i="1"/>
  <c r="B287" i="1"/>
  <c r="M287" i="1" s="1"/>
  <c r="J287" i="1"/>
  <c r="L287" i="1"/>
  <c r="B364" i="1"/>
  <c r="M364" i="1" s="1"/>
  <c r="L364" i="1"/>
  <c r="J230" i="1"/>
  <c r="L230" i="1"/>
  <c r="J182" i="1"/>
  <c r="L182" i="1"/>
  <c r="B39" i="1"/>
  <c r="M39" i="1" s="1"/>
  <c r="L39" i="1"/>
  <c r="B151" i="1"/>
  <c r="M151" i="1" s="1"/>
  <c r="L151" i="1"/>
  <c r="B424" i="1"/>
  <c r="M424" i="1" s="1"/>
  <c r="J424" i="1"/>
  <c r="L424" i="1"/>
  <c r="B180" i="1"/>
  <c r="M180" i="1" s="1"/>
  <c r="J180" i="1"/>
  <c r="L180" i="1"/>
  <c r="J187" i="1"/>
  <c r="L187" i="1"/>
  <c r="J195" i="1"/>
  <c r="L195" i="1"/>
  <c r="J200" i="1"/>
  <c r="L200" i="1"/>
  <c r="J227" i="1"/>
  <c r="L227" i="1"/>
  <c r="B74" i="1"/>
  <c r="M74" i="1" s="1"/>
  <c r="L74" i="1"/>
  <c r="B179" i="1"/>
  <c r="M179" i="1" s="1"/>
  <c r="J179" i="1"/>
  <c r="L179" i="1"/>
  <c r="B85" i="1"/>
  <c r="M85" i="1" s="1"/>
  <c r="J85" i="1"/>
  <c r="L85" i="1"/>
  <c r="J381" i="1"/>
  <c r="L381" i="1"/>
  <c r="B78" i="1"/>
  <c r="M78" i="1" s="1"/>
  <c r="J78" i="1"/>
  <c r="L78" i="1"/>
  <c r="B498" i="1"/>
  <c r="M498" i="1" s="1"/>
  <c r="J498" i="1"/>
  <c r="L498" i="1"/>
  <c r="B434" i="1"/>
  <c r="M434" i="1" s="1"/>
  <c r="J434" i="1"/>
  <c r="L434" i="1"/>
  <c r="J401" i="1"/>
  <c r="L401" i="1"/>
  <c r="L371" i="1"/>
  <c r="B254" i="1"/>
  <c r="M254" i="1" s="1"/>
  <c r="L254" i="1"/>
  <c r="B81" i="1"/>
  <c r="M81" i="1" s="1"/>
  <c r="L81" i="1"/>
  <c r="B458" i="1"/>
  <c r="M458" i="1" s="1"/>
  <c r="L458" i="1"/>
  <c r="B262" i="1"/>
  <c r="M262" i="1" s="1"/>
  <c r="L262" i="1"/>
  <c r="L156" i="1"/>
  <c r="L5" i="1"/>
  <c r="J103" i="1"/>
  <c r="L103" i="1"/>
  <c r="J56" i="1"/>
  <c r="L56" i="1"/>
  <c r="L91" i="1"/>
  <c r="B44" i="1"/>
  <c r="M44" i="1" s="1"/>
  <c r="L44" i="1"/>
  <c r="B9" i="1"/>
  <c r="M9" i="1" s="1"/>
  <c r="L9" i="1"/>
  <c r="B284" i="1"/>
  <c r="M284" i="1" s="1"/>
  <c r="L284" i="1"/>
  <c r="B291" i="1"/>
  <c r="M291" i="1" s="1"/>
  <c r="L291" i="1"/>
  <c r="B46" i="1"/>
  <c r="M46" i="1" s="1"/>
  <c r="J46" i="1"/>
  <c r="L46" i="1"/>
  <c r="B48" i="1"/>
  <c r="M48" i="1" s="1"/>
  <c r="J48" i="1"/>
  <c r="L48" i="1"/>
  <c r="B138" i="1"/>
  <c r="M138" i="1" s="1"/>
  <c r="L138" i="1"/>
  <c r="B128" i="1"/>
  <c r="M128" i="1" s="1"/>
  <c r="J128" i="1"/>
  <c r="L128" i="1"/>
  <c r="B201" i="1"/>
  <c r="M201" i="1" s="1"/>
  <c r="J201" i="1"/>
  <c r="L201" i="1"/>
  <c r="J378" i="1"/>
  <c r="L378" i="1"/>
  <c r="B2" i="1"/>
  <c r="M2" i="1" s="1"/>
  <c r="L2" i="1"/>
  <c r="B203" i="1"/>
  <c r="M203" i="1" s="1"/>
  <c r="J203" i="1"/>
  <c r="L203" i="1"/>
  <c r="B60" i="1"/>
  <c r="M60" i="1" s="1"/>
  <c r="L60" i="1"/>
  <c r="J131" i="1"/>
  <c r="L131" i="1"/>
  <c r="J92" i="1"/>
  <c r="L92" i="1"/>
  <c r="J114" i="1"/>
  <c r="L114" i="1"/>
  <c r="B444" i="1"/>
  <c r="M444" i="1" s="1"/>
  <c r="J444" i="1"/>
  <c r="L444" i="1"/>
  <c r="B344" i="1"/>
  <c r="M344" i="1" s="1"/>
  <c r="J344" i="1"/>
  <c r="L344" i="1"/>
  <c r="J334" i="1"/>
  <c r="L334" i="1"/>
  <c r="L379" i="1"/>
  <c r="J340" i="1"/>
  <c r="L340" i="1"/>
  <c r="B345" i="1"/>
  <c r="M345" i="1" s="1"/>
  <c r="J345" i="1"/>
  <c r="L345" i="1"/>
  <c r="J405" i="1"/>
  <c r="L405" i="1"/>
  <c r="B316" i="1"/>
  <c r="M316" i="1" s="1"/>
  <c r="J316" i="1"/>
  <c r="L316" i="1"/>
  <c r="B384" i="1"/>
  <c r="M384" i="1" s="1"/>
  <c r="J384" i="1"/>
  <c r="L384" i="1"/>
  <c r="B30" i="1"/>
  <c r="M30" i="1" s="1"/>
  <c r="J30" i="1"/>
  <c r="L30" i="1"/>
  <c r="B283" i="1"/>
  <c r="M283" i="1" s="1"/>
  <c r="L283" i="1"/>
  <c r="B97" i="1"/>
  <c r="M97" i="1" s="1"/>
  <c r="L97" i="1"/>
  <c r="B222" i="1"/>
  <c r="M222" i="1" s="1"/>
  <c r="J222" i="1"/>
  <c r="L222" i="1"/>
  <c r="B241" i="1"/>
  <c r="M241" i="1" s="1"/>
  <c r="L241" i="1"/>
  <c r="B130" i="1"/>
  <c r="M130" i="1" s="1"/>
  <c r="L130" i="1"/>
  <c r="J362" i="1"/>
  <c r="L362" i="1"/>
  <c r="J376" i="1"/>
  <c r="L376" i="1"/>
  <c r="L28" i="1"/>
  <c r="J113" i="1"/>
  <c r="L113" i="1"/>
  <c r="J170" i="1"/>
  <c r="L170" i="1"/>
  <c r="J186" i="1"/>
  <c r="L186" i="1"/>
  <c r="J220" i="1"/>
  <c r="L220" i="1"/>
  <c r="L465" i="1"/>
  <c r="L322" i="1"/>
  <c r="B65" i="1"/>
  <c r="M65" i="1" s="1"/>
  <c r="L65" i="1"/>
  <c r="B70" i="1"/>
  <c r="M70" i="1" s="1"/>
  <c r="L70" i="1"/>
  <c r="B450" i="1"/>
  <c r="M450" i="1" s="1"/>
  <c r="L450" i="1"/>
  <c r="B514" i="1"/>
  <c r="M514" i="1" s="1"/>
  <c r="L514" i="1"/>
  <c r="B26" i="1"/>
  <c r="M26" i="1" s="1"/>
  <c r="L26" i="1"/>
  <c r="B10" i="1"/>
  <c r="M10" i="1" s="1"/>
  <c r="L10" i="1"/>
  <c r="B513" i="1"/>
  <c r="M513" i="1" s="1"/>
  <c r="L513" i="1"/>
  <c r="B248" i="1"/>
  <c r="M248" i="1" s="1"/>
  <c r="L248" i="1"/>
  <c r="B454" i="1"/>
  <c r="M454" i="1" s="1"/>
  <c r="L454" i="1"/>
  <c r="B474" i="1"/>
  <c r="M474" i="1" s="1"/>
  <c r="L474" i="1"/>
  <c r="B77" i="1"/>
  <c r="M77" i="1" s="1"/>
  <c r="L77" i="1"/>
  <c r="B166" i="1"/>
  <c r="M166" i="1" s="1"/>
  <c r="L166" i="1"/>
  <c r="B214" i="1"/>
  <c r="M214" i="1" s="1"/>
  <c r="L214" i="1"/>
  <c r="B169" i="1"/>
  <c r="M169" i="1" s="1"/>
  <c r="L169" i="1"/>
  <c r="B478" i="1"/>
  <c r="M478" i="1" s="1"/>
  <c r="L478" i="1"/>
  <c r="B485" i="1"/>
  <c r="M485" i="1" s="1"/>
  <c r="L485" i="1"/>
  <c r="B399" i="1"/>
  <c r="M399" i="1" s="1"/>
  <c r="L399" i="1"/>
  <c r="B66" i="1"/>
  <c r="M66" i="1" s="1"/>
  <c r="L66" i="1"/>
  <c r="B175" i="1"/>
  <c r="M175" i="1" s="1"/>
  <c r="J175" i="1"/>
  <c r="L175" i="1"/>
  <c r="B352" i="1"/>
  <c r="M352" i="1" s="1"/>
  <c r="J352" i="1"/>
  <c r="L352" i="1"/>
  <c r="J104" i="1"/>
  <c r="L104" i="1"/>
  <c r="L116" i="1"/>
  <c r="L117" i="1"/>
  <c r="B303" i="1"/>
  <c r="M303" i="1" s="1"/>
  <c r="L303" i="1"/>
  <c r="B188" i="1"/>
  <c r="M188" i="1" s="1"/>
  <c r="J188" i="1"/>
  <c r="L188" i="1"/>
  <c r="B205" i="1"/>
  <c r="M205" i="1" s="1"/>
  <c r="L205" i="1"/>
  <c r="J244" i="1"/>
  <c r="L244" i="1"/>
  <c r="J245" i="1"/>
  <c r="L245" i="1"/>
  <c r="J246" i="1"/>
  <c r="L246" i="1"/>
  <c r="J247" i="1"/>
  <c r="L247" i="1"/>
  <c r="J249" i="1"/>
  <c r="L249" i="1"/>
  <c r="J251" i="1"/>
  <c r="L251" i="1"/>
  <c r="J252" i="1"/>
  <c r="L252" i="1"/>
  <c r="J261" i="1"/>
  <c r="L261" i="1"/>
  <c r="B447" i="1"/>
  <c r="M447" i="1" s="1"/>
  <c r="L447" i="1"/>
  <c r="J102" i="1"/>
  <c r="L102" i="1"/>
  <c r="B407" i="1"/>
  <c r="M407" i="1" s="1"/>
  <c r="J407" i="1"/>
  <c r="L407" i="1"/>
  <c r="B409" i="1"/>
  <c r="M409" i="1" s="1"/>
  <c r="J409" i="1"/>
  <c r="L409" i="1"/>
  <c r="B33" i="1"/>
  <c r="M33" i="1" s="1"/>
  <c r="J33" i="1"/>
  <c r="L33" i="1"/>
  <c r="B158" i="1"/>
  <c r="M158" i="1" s="1"/>
  <c r="J158" i="1"/>
  <c r="L158" i="1"/>
  <c r="L339" i="1"/>
  <c r="B162" i="1"/>
  <c r="M162" i="1" s="1"/>
  <c r="J162" i="1"/>
  <c r="L162" i="1"/>
  <c r="B410" i="1"/>
  <c r="M410" i="1" s="1"/>
  <c r="J410" i="1"/>
  <c r="L410" i="1"/>
  <c r="B163" i="1"/>
  <c r="M163" i="1" s="1"/>
  <c r="J163" i="1"/>
  <c r="L163" i="1"/>
  <c r="B164" i="1"/>
  <c r="M164" i="1" s="1"/>
  <c r="J164" i="1"/>
  <c r="L164" i="1"/>
  <c r="L106" i="1"/>
  <c r="J446" i="1"/>
  <c r="L446" i="1"/>
  <c r="J412" i="1"/>
  <c r="L412" i="1"/>
  <c r="L20" i="1"/>
  <c r="J232" i="1"/>
  <c r="L232" i="1"/>
  <c r="J190" i="1"/>
  <c r="L190" i="1"/>
  <c r="L507" i="1"/>
  <c r="J224" i="1"/>
  <c r="L224" i="1"/>
  <c r="B168" i="1"/>
  <c r="M168" i="1" s="1"/>
  <c r="J168" i="1"/>
  <c r="L168" i="1"/>
  <c r="J172" i="1"/>
  <c r="L172" i="1"/>
  <c r="L112" i="1"/>
  <c r="B266" i="1"/>
  <c r="M266" i="1" s="1"/>
  <c r="L266" i="1"/>
  <c r="B294" i="1"/>
  <c r="M294" i="1" s="1"/>
  <c r="L294" i="1"/>
  <c r="J181" i="1"/>
  <c r="L181" i="1"/>
  <c r="J96" i="1"/>
  <c r="L96" i="1"/>
  <c r="L341" i="1"/>
  <c r="B293" i="1"/>
  <c r="M293" i="1" s="1"/>
  <c r="L293" i="1"/>
  <c r="B347" i="1"/>
  <c r="M347" i="1" s="1"/>
  <c r="J347" i="1"/>
  <c r="L347" i="1"/>
  <c r="B415" i="1"/>
  <c r="M415" i="1" s="1"/>
  <c r="J415" i="1"/>
  <c r="L415" i="1"/>
  <c r="B348" i="1"/>
  <c r="M348" i="1" s="1"/>
  <c r="J348" i="1"/>
  <c r="L348" i="1"/>
  <c r="B349" i="1"/>
  <c r="M349" i="1" s="1"/>
  <c r="L349" i="1"/>
  <c r="J417" i="1"/>
  <c r="L417" i="1"/>
  <c r="B353" i="1"/>
  <c r="M353" i="1" s="1"/>
  <c r="L353" i="1"/>
  <c r="J21" i="1"/>
  <c r="L21" i="1"/>
  <c r="J429" i="1"/>
  <c r="L429" i="1"/>
  <c r="L83" i="1"/>
  <c r="B368" i="1"/>
  <c r="M368" i="1" s="1"/>
  <c r="L368" i="1"/>
  <c r="L292" i="1"/>
  <c r="B398" i="1"/>
  <c r="M398" i="1" s="1"/>
  <c r="L398" i="1"/>
  <c r="J29" i="1"/>
  <c r="L29" i="1"/>
  <c r="B413" i="1"/>
  <c r="M413" i="1" s="1"/>
  <c r="L413" i="1"/>
  <c r="B420" i="1"/>
  <c r="M420" i="1" s="1"/>
  <c r="L420" i="1"/>
  <c r="B416" i="1"/>
  <c r="M416" i="1" s="1"/>
  <c r="J416" i="1"/>
  <c r="L416" i="1"/>
  <c r="B426" i="1"/>
  <c r="M426" i="1" s="1"/>
  <c r="J426" i="1"/>
  <c r="L426" i="1"/>
  <c r="B432" i="1"/>
  <c r="M432" i="1" s="1"/>
  <c r="J432" i="1"/>
  <c r="L432" i="1"/>
  <c r="B71" i="1"/>
  <c r="M71" i="1" s="1"/>
  <c r="L71" i="1"/>
  <c r="B82" i="1"/>
  <c r="M82" i="1" s="1"/>
  <c r="L82" i="1"/>
  <c r="B418" i="1"/>
  <c r="M418" i="1" s="1"/>
  <c r="J418" i="1"/>
  <c r="L418" i="1"/>
  <c r="B460" i="1"/>
  <c r="M460" i="1" s="1"/>
  <c r="L460" i="1"/>
  <c r="J132" i="1"/>
  <c r="L132" i="1"/>
  <c r="B445" i="1"/>
  <c r="M445" i="1" s="1"/>
  <c r="J445" i="1"/>
  <c r="L445" i="1"/>
  <c r="J171" i="1"/>
  <c r="L171" i="1"/>
  <c r="B22" i="1"/>
  <c r="M22" i="1" s="1"/>
  <c r="L22" i="1"/>
  <c r="J157" i="1"/>
  <c r="L157" i="1"/>
  <c r="J185" i="1"/>
  <c r="L185" i="1"/>
  <c r="J196" i="1"/>
  <c r="L196" i="1"/>
  <c r="L361" i="1"/>
  <c r="J482" i="1"/>
  <c r="L482" i="1"/>
  <c r="L500" i="1"/>
  <c r="J207" i="1"/>
  <c r="L207" i="1"/>
  <c r="J327" i="1"/>
  <c r="L327" i="1"/>
  <c r="J311" i="1"/>
  <c r="L311" i="1"/>
  <c r="L308" i="1"/>
  <c r="L309" i="1"/>
  <c r="L357" i="1"/>
  <c r="J236" i="1"/>
  <c r="L236" i="1"/>
  <c r="L506" i="1"/>
  <c r="J133" i="1"/>
  <c r="L133" i="1"/>
  <c r="L455" i="1"/>
  <c r="L4" i="1"/>
  <c r="L16" i="1"/>
  <c r="B14" i="1"/>
  <c r="M14" i="1" s="1"/>
  <c r="L14" i="1"/>
  <c r="L499" i="1"/>
  <c r="B54" i="1"/>
  <c r="M54" i="1" s="1"/>
  <c r="J54" i="1"/>
  <c r="L54" i="1"/>
  <c r="B442" i="1"/>
  <c r="M442" i="1" s="1"/>
  <c r="L442" i="1"/>
  <c r="B375" i="1"/>
  <c r="M375" i="1" s="1"/>
  <c r="L375" i="1"/>
  <c r="B508" i="1"/>
  <c r="M508" i="1" s="1"/>
  <c r="L508" i="1"/>
  <c r="B509" i="1"/>
  <c r="M509" i="1" s="1"/>
  <c r="L509" i="1"/>
  <c r="B510" i="1"/>
  <c r="M510" i="1" s="1"/>
  <c r="L510" i="1"/>
  <c r="B277" i="1"/>
  <c r="M277" i="1" s="1"/>
  <c r="L277" i="1"/>
  <c r="B69" i="1"/>
  <c r="M69" i="1" s="1"/>
  <c r="L69" i="1"/>
  <c r="B204" i="1"/>
  <c r="M204" i="1" s="1"/>
  <c r="L204" i="1"/>
  <c r="B61" i="1"/>
  <c r="M61" i="1" s="1"/>
  <c r="L61" i="1"/>
  <c r="B470" i="1"/>
  <c r="M470" i="1" s="1"/>
  <c r="L470" i="1"/>
  <c r="B477" i="1"/>
  <c r="M477" i="1" s="1"/>
  <c r="L477" i="1"/>
  <c r="B165" i="1"/>
  <c r="M165" i="1" s="1"/>
  <c r="L165" i="1"/>
  <c r="B167" i="1"/>
  <c r="M167" i="1" s="1"/>
  <c r="L167" i="1"/>
  <c r="B213" i="1"/>
  <c r="M213" i="1" s="1"/>
  <c r="L213" i="1"/>
  <c r="B174" i="1"/>
  <c r="M174" i="1" s="1"/>
  <c r="L174" i="1"/>
  <c r="B484" i="1"/>
  <c r="M484" i="1" s="1"/>
  <c r="L484" i="1"/>
  <c r="B504" i="1"/>
  <c r="M504" i="1" s="1"/>
  <c r="L504" i="1"/>
  <c r="B435" i="1"/>
  <c r="M435" i="1" s="1"/>
  <c r="L435" i="1"/>
  <c r="B67" i="1"/>
  <c r="M67" i="1" s="1"/>
  <c r="L67" i="1"/>
  <c r="B285" i="1"/>
  <c r="M285" i="1" s="1"/>
  <c r="L285" i="1"/>
  <c r="B27" i="1"/>
  <c r="M27" i="1" s="1"/>
  <c r="L27" i="1"/>
  <c r="B107" i="1"/>
  <c r="M107" i="1" s="1"/>
  <c r="L107" i="1"/>
  <c r="B278" i="1"/>
  <c r="M278" i="1" s="1"/>
  <c r="L278" i="1"/>
  <c r="B279" i="1"/>
  <c r="M279" i="1" s="1"/>
  <c r="L279" i="1"/>
  <c r="B382" i="1"/>
  <c r="M382" i="1" s="1"/>
  <c r="L382" i="1"/>
  <c r="B397" i="1"/>
  <c r="M397" i="1" s="1"/>
  <c r="L397" i="1"/>
  <c r="B448" i="1"/>
  <c r="M448" i="1" s="1"/>
  <c r="L448" i="1"/>
  <c r="B501" i="1"/>
  <c r="M501" i="1" s="1"/>
  <c r="L501" i="1"/>
  <c r="L123" i="1"/>
  <c r="B31" i="1"/>
  <c r="M31" i="1" s="1"/>
  <c r="L31" i="1"/>
  <c r="B228" i="1"/>
  <c r="M228" i="1" s="1"/>
  <c r="L228" i="1"/>
  <c r="B233" i="1"/>
  <c r="M233" i="1" s="1"/>
  <c r="L233" i="1"/>
  <c r="B280" i="1"/>
  <c r="M280" i="1" s="1"/>
  <c r="L280" i="1"/>
  <c r="B286" i="1"/>
  <c r="M286" i="1" s="1"/>
  <c r="L286" i="1"/>
  <c r="B318" i="1"/>
  <c r="M318" i="1" s="1"/>
  <c r="L318" i="1"/>
  <c r="B337" i="1"/>
  <c r="M337" i="1" s="1"/>
  <c r="L337" i="1"/>
  <c r="B369" i="1"/>
  <c r="M369" i="1" s="1"/>
  <c r="L369" i="1"/>
  <c r="B387" i="1"/>
  <c r="M387" i="1" s="1"/>
  <c r="L387" i="1"/>
  <c r="B411" i="1"/>
  <c r="M411" i="1" s="1"/>
  <c r="L411" i="1"/>
  <c r="B428" i="1"/>
  <c r="M428" i="1" s="1"/>
  <c r="L428" i="1"/>
  <c r="B433" i="1"/>
  <c r="M433" i="1" s="1"/>
  <c r="L433" i="1"/>
  <c r="B49" i="1"/>
  <c r="M49" i="1" s="1"/>
  <c r="L49" i="1"/>
  <c r="B68" i="1"/>
  <c r="M68" i="1" s="1"/>
  <c r="L68" i="1"/>
  <c r="B215" i="1"/>
  <c r="M215" i="1" s="1"/>
  <c r="L215" i="1"/>
  <c r="B467" i="1"/>
  <c r="M467" i="1" s="1"/>
  <c r="L467" i="1"/>
  <c r="B90" i="1"/>
  <c r="M90" i="1" s="1"/>
  <c r="L90" i="1"/>
  <c r="B150" i="1"/>
  <c r="M150" i="1" s="1"/>
  <c r="L150" i="1"/>
  <c r="B121" i="1"/>
  <c r="M121" i="1" s="1"/>
  <c r="L121" i="1"/>
  <c r="L377" i="1"/>
  <c r="B312" i="1"/>
  <c r="M312" i="1" s="1"/>
  <c r="L312" i="1"/>
  <c r="B310" i="1"/>
  <c r="M310" i="1" s="1"/>
  <c r="L310" i="1"/>
  <c r="B119" i="1"/>
  <c r="M119" i="1" s="1"/>
  <c r="L119" i="1"/>
  <c r="B389" i="1"/>
  <c r="M389" i="1" s="1"/>
  <c r="L389" i="1"/>
  <c r="B237" i="1"/>
  <c r="M237" i="1" s="1"/>
  <c r="L237" i="1"/>
  <c r="B152" i="1"/>
  <c r="M152" i="1" s="1"/>
  <c r="L152" i="1"/>
  <c r="B178" i="1"/>
  <c r="M178" i="1" s="1"/>
  <c r="L178" i="1"/>
  <c r="L324" i="1"/>
  <c r="B297" i="1"/>
  <c r="M297" i="1" s="1"/>
  <c r="L297" i="1"/>
  <c r="B111" i="1"/>
  <c r="M111" i="1" s="1"/>
  <c r="L111" i="1"/>
  <c r="L110" i="1"/>
  <c r="L101" i="1"/>
  <c r="B194" i="1"/>
  <c r="M194" i="1" s="1"/>
  <c r="L194" i="1"/>
  <c r="B427" i="1"/>
  <c r="M427" i="1" s="1"/>
  <c r="L427" i="1"/>
  <c r="B192" i="1"/>
  <c r="M192" i="1" s="1"/>
  <c r="L192" i="1"/>
  <c r="B193" i="1"/>
  <c r="M193" i="1" s="1"/>
  <c r="L193" i="1"/>
  <c r="B363" i="1"/>
  <c r="M363" i="1" s="1"/>
  <c r="L363" i="1"/>
  <c r="B242" i="1"/>
  <c r="M242" i="1" s="1"/>
  <c r="L242" i="1"/>
  <c r="B404" i="1"/>
  <c r="M404" i="1" s="1"/>
  <c r="L404" i="1"/>
  <c r="B488" i="1"/>
  <c r="M488" i="1" s="1"/>
  <c r="L488" i="1"/>
  <c r="B134" i="1"/>
  <c r="M134" i="1" s="1"/>
  <c r="L134" i="1"/>
  <c r="B184" i="1"/>
  <c r="M184" i="1" s="1"/>
  <c r="L184" i="1"/>
  <c r="B43" i="1"/>
  <c r="M43" i="1" s="1"/>
  <c r="L43" i="1"/>
  <c r="B73" i="1"/>
  <c r="M73" i="1" s="1"/>
  <c r="L73" i="1"/>
  <c r="B495" i="1"/>
  <c r="M495" i="1" s="1"/>
  <c r="L495" i="1"/>
  <c r="B211" i="1"/>
  <c r="M211" i="1" s="1"/>
  <c r="L211" i="1"/>
  <c r="B146" i="1"/>
  <c r="M146" i="1" s="1"/>
  <c r="L146" i="1"/>
  <c r="B422" i="1"/>
  <c r="M422" i="1" s="1"/>
  <c r="L422" i="1"/>
  <c r="B149" i="1"/>
  <c r="M149" i="1" s="1"/>
  <c r="L149" i="1"/>
  <c r="B209" i="1"/>
  <c r="M209" i="1" s="1"/>
  <c r="L209" i="1"/>
  <c r="B219" i="1"/>
  <c r="M219" i="1" s="1"/>
  <c r="L219" i="1"/>
  <c r="B386" i="1"/>
  <c r="M386" i="1" s="1"/>
  <c r="L386" i="1"/>
  <c r="B431" i="1"/>
  <c r="M431" i="1" s="1"/>
  <c r="L431" i="1"/>
  <c r="B443" i="1"/>
  <c r="M443" i="1" s="1"/>
  <c r="L443" i="1"/>
  <c r="L268" i="1"/>
  <c r="B94" i="1"/>
  <c r="M94" i="1" s="1"/>
  <c r="L94" i="1"/>
  <c r="B355" i="1"/>
  <c r="M355" i="1" s="1"/>
  <c r="L355" i="1"/>
  <c r="B11" i="1"/>
  <c r="M11" i="1" s="1"/>
  <c r="L11" i="1"/>
  <c r="B122" i="1"/>
  <c r="M122" i="1" s="1"/>
  <c r="L122" i="1"/>
  <c r="B436" i="1"/>
  <c r="M436" i="1" s="1"/>
  <c r="L436" i="1"/>
  <c r="B437" i="1"/>
  <c r="M437" i="1" s="1"/>
  <c r="L437" i="1"/>
  <c r="B438" i="1"/>
  <c r="M438" i="1" s="1"/>
  <c r="L438" i="1"/>
  <c r="B439" i="1"/>
  <c r="M439" i="1" s="1"/>
  <c r="L439" i="1"/>
  <c r="B64" i="1"/>
  <c r="M64" i="1" s="1"/>
  <c r="L64" i="1"/>
  <c r="B86" i="1"/>
  <c r="M86" i="1" s="1"/>
  <c r="L86" i="1"/>
  <c r="B403" i="1"/>
  <c r="M403" i="1" s="1"/>
  <c r="L403" i="1"/>
  <c r="B108" i="1"/>
  <c r="M108" i="1" s="1"/>
  <c r="L108" i="1"/>
  <c r="L226" i="1"/>
  <c r="B12" i="1"/>
  <c r="M12" i="1" s="1"/>
  <c r="L12" i="1"/>
  <c r="B129" i="1"/>
  <c r="M129" i="1" s="1"/>
  <c r="L129" i="1"/>
  <c r="B147" i="1"/>
  <c r="M147" i="1" s="1"/>
  <c r="L147" i="1"/>
  <c r="B137" i="1"/>
  <c r="M137" i="1" s="1"/>
  <c r="L137" i="1"/>
  <c r="B153" i="1"/>
  <c r="M153" i="1" s="1"/>
  <c r="L153" i="1"/>
  <c r="B396" i="1"/>
  <c r="M396" i="1" s="1"/>
  <c r="L396" i="1"/>
  <c r="B502" i="1"/>
  <c r="M502" i="1" s="1"/>
  <c r="L502" i="1"/>
  <c r="B300" i="1"/>
  <c r="M300" i="1" s="1"/>
  <c r="L300" i="1"/>
  <c r="B115" i="1"/>
  <c r="M115" i="1" s="1"/>
  <c r="L115" i="1"/>
  <c r="B145" i="1"/>
  <c r="M145" i="1" s="1"/>
  <c r="L145" i="1"/>
  <c r="B321" i="1"/>
  <c r="M321" i="1" s="1"/>
  <c r="L321" i="1"/>
  <c r="B461" i="1"/>
  <c r="M461" i="1" s="1"/>
  <c r="L461" i="1"/>
  <c r="B253" i="1"/>
  <c r="M253" i="1" s="1"/>
  <c r="L253" i="1"/>
  <c r="B118" i="1"/>
  <c r="M118" i="1" s="1"/>
  <c r="L118" i="1"/>
  <c r="B393" i="1"/>
  <c r="M393" i="1" s="1"/>
  <c r="L393" i="1"/>
  <c r="B419" i="1"/>
  <c r="M419" i="1" s="1"/>
  <c r="L419" i="1"/>
  <c r="B388" i="1"/>
  <c r="M388" i="1" s="1"/>
  <c r="L388" i="1"/>
  <c r="B176" i="1"/>
  <c r="M176" i="1" s="1"/>
  <c r="L176" i="1"/>
  <c r="B183" i="1"/>
  <c r="M183" i="1" s="1"/>
  <c r="L183" i="1"/>
  <c r="B359" i="1"/>
  <c r="M359" i="1" s="1"/>
  <c r="L359" i="1"/>
  <c r="B358" i="1"/>
  <c r="M358" i="1" s="1"/>
  <c r="L358" i="1"/>
  <c r="B421" i="1"/>
  <c r="M421" i="1" s="1"/>
  <c r="L421" i="1"/>
  <c r="B489" i="1"/>
  <c r="M489" i="1" s="1"/>
  <c r="L489" i="1"/>
  <c r="B58" i="1"/>
  <c r="M58" i="1" s="1"/>
  <c r="L58" i="1"/>
  <c r="B52" i="1"/>
  <c r="M52" i="1" s="1"/>
  <c r="L52" i="1"/>
  <c r="B143" i="1"/>
  <c r="M143" i="1" s="1"/>
  <c r="L143" i="1"/>
  <c r="B55" i="1"/>
  <c r="M55" i="1" s="1"/>
  <c r="L55" i="1"/>
  <c r="B259" i="1"/>
  <c r="M259" i="1" s="1"/>
  <c r="L259" i="1"/>
  <c r="B53" i="1"/>
  <c r="M53" i="1" s="1"/>
  <c r="L53" i="1"/>
  <c r="B6" i="1"/>
  <c r="M6" i="1" s="1"/>
  <c r="L6" i="1"/>
  <c r="B50" i="1"/>
  <c r="M50" i="1" s="1"/>
  <c r="L50" i="1"/>
  <c r="B57" i="1"/>
  <c r="M57" i="1" s="1"/>
  <c r="L57" i="1"/>
  <c r="B62" i="1"/>
  <c r="M62" i="1" s="1"/>
  <c r="L62" i="1"/>
  <c r="B41" i="1"/>
  <c r="M41" i="1" s="1"/>
  <c r="L41" i="1"/>
  <c r="B304" i="1"/>
  <c r="M304" i="1" s="1"/>
  <c r="L304" i="1"/>
  <c r="B189" i="1"/>
  <c r="M189" i="1" s="1"/>
  <c r="L189" i="1"/>
  <c r="B282" i="1"/>
  <c r="M282" i="1" s="1"/>
  <c r="L282" i="1"/>
  <c r="B217" i="1"/>
  <c r="M217" i="1" s="1"/>
  <c r="L217" i="1"/>
  <c r="B216" i="1"/>
  <c r="M216" i="1" s="1"/>
  <c r="L216" i="1"/>
  <c r="B223" i="1"/>
  <c r="M223" i="1" s="1"/>
  <c r="L223" i="1"/>
  <c r="B235" i="1"/>
  <c r="M235" i="1" s="1"/>
  <c r="L235" i="1"/>
  <c r="B177" i="1"/>
  <c r="M177" i="1" s="1"/>
  <c r="L177" i="1"/>
  <c r="B34" i="1"/>
  <c r="M34" i="1" s="1"/>
  <c r="L34" i="1"/>
  <c r="B243" i="1"/>
  <c r="M243" i="1" s="1"/>
  <c r="L243" i="1"/>
  <c r="B269" i="1"/>
  <c r="M269" i="1" s="1"/>
  <c r="L269" i="1"/>
  <c r="B299" i="1"/>
  <c r="M299" i="1" s="1"/>
  <c r="L299" i="1"/>
  <c r="B408" i="1"/>
  <c r="M408" i="1" s="1"/>
  <c r="L408" i="1"/>
  <c r="B440" i="1"/>
  <c r="M440" i="1" s="1"/>
  <c r="L440" i="1"/>
  <c r="B36" i="1"/>
  <c r="M36" i="1" s="1"/>
  <c r="L36" i="1"/>
  <c r="B98" i="1"/>
  <c r="M98" i="1" s="1"/>
  <c r="L98" i="1"/>
  <c r="B141" i="1"/>
  <c r="M141" i="1" s="1"/>
  <c r="L141" i="1"/>
  <c r="B320" i="1"/>
  <c r="M320" i="1" s="1"/>
  <c r="L320" i="1"/>
  <c r="B323" i="1"/>
  <c r="M323" i="1" s="1"/>
  <c r="L323" i="1"/>
  <c r="B400" i="1"/>
  <c r="M400" i="1" s="1"/>
  <c r="L400" i="1"/>
  <c r="B3" i="1"/>
  <c r="M3" i="1" s="1"/>
  <c r="L3" i="1"/>
  <c r="B8" i="1"/>
  <c r="M8" i="1" s="1"/>
  <c r="L8" i="1"/>
  <c r="B15" i="1"/>
  <c r="M15" i="1" s="1"/>
  <c r="L15" i="1"/>
  <c r="B17" i="1"/>
  <c r="M17" i="1" s="1"/>
  <c r="L17" i="1"/>
  <c r="B40" i="1"/>
  <c r="M40" i="1" s="1"/>
  <c r="L40" i="1"/>
  <c r="B75" i="1"/>
  <c r="M75" i="1" s="1"/>
  <c r="L75" i="1"/>
  <c r="B79" i="1"/>
  <c r="M79" i="1" s="1"/>
  <c r="L79" i="1"/>
  <c r="B93" i="1"/>
  <c r="M93" i="1" s="1"/>
  <c r="L93" i="1"/>
  <c r="B466" i="1"/>
  <c r="M466" i="1" s="1"/>
  <c r="L466" i="1"/>
  <c r="B481" i="1"/>
  <c r="M481" i="1" s="1"/>
  <c r="L481" i="1"/>
  <c r="B491" i="1"/>
  <c r="M491" i="1" s="1"/>
  <c r="L491" i="1"/>
  <c r="B497" i="1"/>
  <c r="M497" i="1" s="1"/>
  <c r="L497" i="1"/>
  <c r="N497" i="1"/>
  <c r="B468" i="1"/>
  <c r="M468" i="1" s="1"/>
  <c r="L468" i="1"/>
  <c r="L142" i="1"/>
  <c r="B238" i="1"/>
  <c r="M238" i="1" s="1"/>
  <c r="L238" i="1"/>
  <c r="B100" i="1"/>
  <c r="M100" i="1" s="1"/>
  <c r="L100" i="1"/>
  <c r="L125" i="1"/>
  <c r="B126" i="1"/>
  <c r="M126" i="1" s="1"/>
  <c r="L126" i="1"/>
  <c r="B148" i="1"/>
  <c r="M148" i="1" s="1"/>
  <c r="L148" i="1"/>
  <c r="B154" i="1"/>
  <c r="M154" i="1" s="1"/>
  <c r="L154" i="1"/>
  <c r="B155" i="1"/>
  <c r="M155" i="1" s="1"/>
  <c r="L155" i="1"/>
  <c r="L414" i="1"/>
  <c r="B370" i="1"/>
  <c r="M370" i="1" s="1"/>
  <c r="L370" i="1"/>
  <c r="B72" i="1"/>
  <c r="M72" i="1" s="1"/>
  <c r="L72" i="1"/>
  <c r="B99" i="1"/>
  <c r="M99" i="1" s="1"/>
  <c r="L99" i="1"/>
  <c r="B120" i="1"/>
  <c r="M120" i="1" s="1"/>
  <c r="L120" i="1"/>
  <c r="B140" i="1"/>
  <c r="M140" i="1" s="1"/>
  <c r="L140" i="1"/>
  <c r="B258" i="1"/>
  <c r="M258" i="1" s="1"/>
  <c r="L258" i="1"/>
  <c r="B260" i="1"/>
  <c r="M260" i="1" s="1"/>
  <c r="L260" i="1"/>
  <c r="B289" i="1"/>
  <c r="M289" i="1" s="1"/>
  <c r="L289" i="1"/>
  <c r="B452" i="1"/>
  <c r="M452" i="1" s="1"/>
  <c r="L452" i="1"/>
  <c r="B456" i="1"/>
  <c r="M456" i="1" s="1"/>
  <c r="L456" i="1"/>
  <c r="B457" i="1"/>
  <c r="M457" i="1" s="1"/>
  <c r="L457" i="1"/>
  <c r="B469" i="1"/>
  <c r="M469" i="1" s="1"/>
  <c r="L469" i="1"/>
  <c r="B471" i="1"/>
  <c r="M471" i="1" s="1"/>
  <c r="L471" i="1"/>
  <c r="B473" i="1"/>
  <c r="M473" i="1" s="1"/>
  <c r="L473" i="1"/>
  <c r="B301" i="1"/>
  <c r="M301" i="1" s="1"/>
  <c r="L301" i="1"/>
  <c r="B487" i="1"/>
  <c r="M487" i="1" s="1"/>
  <c r="L487" i="1"/>
  <c r="B89" i="1"/>
  <c r="M89" i="1" s="1"/>
  <c r="L89" i="1"/>
  <c r="B19" i="1"/>
  <c r="M19" i="1" s="1"/>
  <c r="L19" i="1"/>
  <c r="B35" i="1"/>
  <c r="M35" i="1" s="1"/>
  <c r="L35" i="1"/>
  <c r="B42" i="1"/>
  <c r="M42" i="1" s="1"/>
  <c r="L42" i="1"/>
  <c r="B45" i="1"/>
  <c r="M45" i="1" s="1"/>
  <c r="L45" i="1"/>
  <c r="B84" i="1"/>
  <c r="M84" i="1" s="1"/>
  <c r="L84" i="1"/>
  <c r="B87" i="1"/>
  <c r="M87" i="1" s="1"/>
  <c r="L87" i="1"/>
  <c r="B88" i="1"/>
  <c r="M88" i="1" s="1"/>
  <c r="L88" i="1"/>
  <c r="B135" i="1"/>
  <c r="M135" i="1" s="1"/>
  <c r="L135" i="1"/>
  <c r="B250" i="1"/>
  <c r="M250" i="1" s="1"/>
  <c r="L250" i="1"/>
  <c r="B256" i="1"/>
  <c r="M256" i="1" s="1"/>
  <c r="L256" i="1"/>
  <c r="B257" i="1"/>
  <c r="M257" i="1" s="1"/>
  <c r="L257" i="1"/>
  <c r="B380" i="1"/>
  <c r="M380" i="1" s="1"/>
  <c r="L380" i="1"/>
  <c r="B391" i="1"/>
  <c r="M391" i="1" s="1"/>
  <c r="L391" i="1"/>
  <c r="B451" i="1"/>
  <c r="M451" i="1" s="1"/>
  <c r="L451" i="1"/>
  <c r="B453" i="1"/>
  <c r="M453" i="1" s="1"/>
  <c r="L453" i="1"/>
  <c r="B459" i="1"/>
  <c r="M459" i="1" s="1"/>
  <c r="L459" i="1"/>
  <c r="B462" i="1"/>
  <c r="M462" i="1" s="1"/>
  <c r="L462" i="1"/>
  <c r="B463" i="1"/>
  <c r="M463" i="1" s="1"/>
  <c r="L463" i="1"/>
  <c r="B464" i="1"/>
  <c r="M464" i="1" s="1"/>
  <c r="L464" i="1"/>
  <c r="B472" i="1"/>
  <c r="M472" i="1" s="1"/>
  <c r="L472" i="1"/>
  <c r="B475" i="1"/>
  <c r="M475" i="1" s="1"/>
  <c r="L475" i="1"/>
  <c r="B476" i="1"/>
  <c r="M476" i="1" s="1"/>
  <c r="L476" i="1"/>
  <c r="B483" i="1"/>
  <c r="M483" i="1" s="1"/>
  <c r="L483" i="1"/>
  <c r="B373" i="1"/>
  <c r="M373" i="1" s="1"/>
  <c r="L373" i="1"/>
  <c r="B374" i="1"/>
  <c r="M374" i="1" s="1"/>
  <c r="L374" i="1"/>
  <c r="B515" i="1"/>
  <c r="M515" i="1" s="1"/>
  <c r="L515" i="1"/>
  <c r="B516" i="1"/>
  <c r="M516" i="1" s="1"/>
  <c r="L516" i="1"/>
  <c r="B517" i="1"/>
  <c r="M517" i="1" s="1"/>
  <c r="L517" i="1"/>
  <c r="B518" i="1"/>
  <c r="M518" i="1" s="1"/>
  <c r="L518" i="1"/>
  <c r="N518" i="1"/>
  <c r="B519" i="1"/>
  <c r="M519" i="1" s="1"/>
  <c r="L519" i="1"/>
  <c r="B520" i="1"/>
  <c r="M520" i="1" s="1"/>
  <c r="L520" i="1"/>
  <c r="B521" i="1"/>
  <c r="M521" i="1" s="1"/>
  <c r="L521" i="1"/>
  <c r="B522" i="1"/>
  <c r="M522" i="1" s="1"/>
  <c r="L522" i="1"/>
  <c r="B523" i="1"/>
  <c r="M523" i="1" s="1"/>
  <c r="L523" i="1"/>
  <c r="B524" i="1"/>
  <c r="M524" i="1" s="1"/>
  <c r="L524" i="1"/>
  <c r="N524" i="1"/>
  <c r="B525" i="1"/>
  <c r="M525" i="1" s="1"/>
  <c r="L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N541" i="1"/>
  <c r="B542" i="1"/>
  <c r="M542" i="1" s="1"/>
  <c r="L542" i="1"/>
  <c r="N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N553" i="1"/>
  <c r="B554" i="1"/>
  <c r="M554" i="1" s="1"/>
  <c r="L554" i="1"/>
  <c r="N554" i="1"/>
  <c r="B555" i="1"/>
  <c r="M555" i="1" s="1"/>
  <c r="L555" i="1"/>
  <c r="B556" i="1"/>
  <c r="M556" i="1" s="1"/>
  <c r="L556" i="1"/>
  <c r="B557" i="1"/>
  <c r="M557" i="1" s="1"/>
  <c r="L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B570" i="1"/>
  <c r="M570" i="1" s="1"/>
  <c r="L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N589" i="1"/>
  <c r="B590" i="1"/>
  <c r="M590" i="1" s="1"/>
  <c r="L590" i="1"/>
  <c r="N590" i="1"/>
  <c r="B591" i="1"/>
  <c r="M591" i="1" s="1"/>
  <c r="L591" i="1"/>
  <c r="B592" i="1"/>
  <c r="M592" i="1" s="1"/>
  <c r="L592" i="1"/>
  <c r="B593" i="1"/>
  <c r="M593" i="1" s="1"/>
  <c r="L593" i="1"/>
  <c r="B594" i="1"/>
  <c r="M594" i="1" s="1"/>
  <c r="L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I3" i="9"/>
  <c r="B1" i="4"/>
  <c r="B3" i="6"/>
  <c r="B4" i="6"/>
  <c r="H2" i="7"/>
  <c r="N251" i="1"/>
  <c r="I33" i="9" l="1"/>
  <c r="C18" i="10"/>
  <c r="A1" i="10"/>
  <c r="B101" i="1"/>
  <c r="M101" i="1" s="1"/>
  <c r="B414" i="1"/>
  <c r="M414" i="1" s="1"/>
  <c r="B5" i="6"/>
  <c r="B406" i="1"/>
  <c r="M406" i="1" s="1"/>
  <c r="B268" i="1"/>
  <c r="M268" i="1" s="1"/>
  <c r="B106" i="1"/>
  <c r="M106" i="1" s="1"/>
  <c r="B244" i="1"/>
  <c r="M244" i="1" s="1"/>
  <c r="B335" i="1"/>
  <c r="M335" i="1" s="1"/>
  <c r="B251" i="1"/>
  <c r="M251" i="1" s="1"/>
  <c r="B261" i="1"/>
  <c r="M261" i="1" s="1"/>
  <c r="B156" i="1"/>
  <c r="M156"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K46" i="4"/>
  <c r="M47" i="4"/>
  <c r="C13" i="6"/>
  <c r="C10" i="6"/>
  <c r="K40" i="9"/>
  <c r="L41" i="9"/>
  <c r="L43" i="9"/>
  <c r="L46" i="9" s="1"/>
  <c r="K45" i="9"/>
  <c r="B43" i="9" s="1"/>
  <c r="M13" i="4"/>
  <c r="K12" i="4"/>
  <c r="J12" i="4" s="1"/>
  <c r="C11" i="6"/>
  <c r="K82" i="4" l="1"/>
  <c r="F65" i="9"/>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<sst xmlns="http://schemas.openxmlformats.org/spreadsheetml/2006/main" count="16612" uniqueCount="6760">
  <si>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</si>
  <si>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</si>
  <si>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</si>
  <si>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</si>
  <si>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</si>
  <si>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</si>
  <si>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</si>
  <si>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</si>
  <si>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</si>
  <si>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</si>
  <si>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</si>
  <si>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</si>
  <si>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</si>
  <si>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</si>
  <si>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</si>
  <si>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</si>
  <si>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</si>
  <si>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</si>
  <si>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</si>
  <si>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</si>
  <si>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</si>
  <si>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</si>
  <si>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</si>
  <si>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</si>
  <si>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</si>
  <si>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</si>
  <si>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</si>
  <si>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</si>
  <si>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</si>
  <si>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</si>
  <si>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</si>
  <si>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</si>
  <si>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</si>
  <si>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</si>
  <si>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</si>
  <si>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</si>
  <si>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</si>
  <si>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</si>
  <si>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</si>
  <si>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</si>
  <si>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</si>
  <si>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</si>
  <si>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</si>
  <si>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</si>
  <si>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</si>
  <si>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</si>
  <si>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</si>
  <si>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</si>
  <si>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</si>
  <si>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</si>
  <si>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</si>
  <si>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</si>
  <si>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</si>
  <si>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</si>
  <si>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</si>
  <si>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</si>
  <si>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</si>
  <si>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</si>
  <si>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</si>
  <si>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</si>
  <si>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</si>
  <si>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</si>
  <si>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</si>
  <si>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</si>
  <si>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</si>
  <si>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</si>
  <si>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</si>
  <si>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</si>
  <si>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</si>
  <si>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</si>
  <si>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</si>
  <si>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</si>
  <si>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</si>
  <si>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</si>
  <si>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</si>
  <si>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</si>
  <si>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</si>
  <si>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</si>
  <si>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</si>
  <si>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</si>
  <si>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</si>
  <si>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</si>
  <si>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</si>
  <si>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</si>
  <si>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</si>
  <si>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</si>
  <si>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</si>
  <si>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</si>
  <si>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</si>
  <si>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</si>
  <si>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</si>
  <si>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</si>
  <si>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</si>
  <si>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</si>
  <si>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</si>
  <si>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</si>
  <si>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</si>
  <si>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</si>
  <si>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</si>
  <si>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</si>
  <si>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</si>
  <si>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</si>
  <si>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</si>
  <si>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</si>
  <si>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</si>
  <si>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</si>
  <si>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</si>
  <si>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</si>
  <si>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</si>
  <si>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</si>
  <si>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</si>
  <si>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</si>
  <si>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</si>
  <si>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</si>
  <si>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</si>
  <si>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</si>
  <si>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</si>
  <si>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</si>
  <si>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</si>
  <si>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</si>
  <si>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</si>
  <si>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</si>
  <si>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</si>
  <si>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</si>
  <si>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</si>
  <si>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</si>
  <si>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</si>
  <si>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</si>
  <si>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</si>
  <si>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</si>
  <si>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</si>
  <si>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</si>
  <si>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</si>
  <si>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</si>
  <si>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</si>
  <si>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</si>
  <si>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</si>
  <si>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</si>
  <si>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</si>
  <si>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</si>
  <si>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</si>
  <si>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</si>
  <si>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</si>
  <si>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</si>
  <si>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</si>
  <si>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</si>
  <si>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</si>
  <si>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</si>
  <si>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</si>
  <si>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</si>
  <si>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</si>
  <si>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</si>
  <si>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</si>
  <si>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</si>
  <si>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</si>
  <si>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</si>
  <si>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</si>
  <si>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</si>
  <si>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</si>
  <si>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</si>
  <si>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</si>
  <si>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</si>
  <si>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</si>
  <si>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</si>
  <si>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</si>
  <si>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</si>
  <si>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</si>
  <si>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</si>
  <si>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</si>
  <si>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</si>
  <si>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</si>
  <si>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</si>
  <si>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</si>
  <si>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</si>
  <si>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</si>
  <si>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</si>
  <si>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</si>
  <si>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</si>
  <si>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</si>
  <si>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</si>
  <si>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</si>
  <si>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</si>
  <si>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</si>
  <si>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</si>
  <si>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</si>
  <si>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</si>
  <si>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</si>
  <si>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</si>
  <si>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</si>
  <si>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</si>
  <si>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</si>
  <si>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</si>
  <si>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</si>
  <si>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</si>
  <si>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</si>
  <si>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</si>
  <si>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</si>
  <si>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</si>
  <si>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</si>
  <si>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</si>
  <si>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</si>
  <si>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</si>
  <si>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</si>
  <si>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</si>
  <si>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</si>
  <si>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</si>
  <si>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</si>
  <si>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</si>
  <si>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</si>
  <si>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</si>
  <si>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</si>
  <si>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</si>
  <si>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</si>
  <si>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</si>
  <si>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</si>
  <si>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</si>
  <si>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</si>
  <si>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</si>
  <si>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</si>
  <si>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</si>
  <si>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</si>
  <si>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</si>
  <si>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</si>
  <si>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</si>
  <si>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</si>
  <si>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</si>
  <si>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</si>
  <si>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</si>
  <si>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</si>
  <si>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</si>
  <si>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</si>
  <si>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</si>
  <si>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</si>
  <si>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</si>
  <si>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</si>
  <si>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</si>
  <si>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</si>
  <si>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</si>
  <si>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</si>
  <si>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</si>
  <si>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</si>
  <si>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</si>
  <si>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</si>
  <si>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</si>
  <si>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</si>
  <si>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</si>
  <si>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</si>
  <si>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</si>
  <si>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</si>
  <si>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</si>
  <si>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</si>
  <si>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</si>
  <si>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</si>
  <si>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</si>
  <si>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</si>
  <si>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</si>
  <si>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</si>
  <si>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</si>
  <si>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</si>
  <si>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</si>
  <si>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</si>
  <si>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</si>
  <si>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</si>
  <si>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</si>
  <si>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</si>
  <si>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</si>
  <si>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</si>
  <si>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</si>
  <si>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</si>
  <si>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</si>
  <si>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</si>
  <si>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</si>
  <si>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</si>
  <si>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</si>
  <si>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</si>
  <si>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</si>
  <si>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</si>
  <si>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</si>
  <si>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</si>
  <si>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</si>
  <si>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</si>
  <si>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</si>
  <si>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</si>
  <si>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</si>
  <si>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</si>
  <si>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</si>
  <si>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</si>
  <si>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</si>
  <si>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</si>
  <si>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</si>
  <si>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</si>
  <si>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</si>
  <si>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</si>
  <si>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</si>
  <si>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</si>
  <si>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</si>
  <si>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</si>
  <si>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</si>
  <si>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</si>
  <si>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</si>
  <si>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</si>
  <si>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</si>
  <si>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</si>
  <si>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</si>
  <si>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</si>
  <si>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</si>
  <si>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</si>
  <si>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</si>
  <si>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</si>
  <si>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</si>
  <si>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</si>
  <si>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</si>
  <si>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</si>
  <si>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</si>
  <si>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</si>
  <si>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</si>
  <si>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</si>
  <si>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</si>
  <si>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</si>
  <si>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</si>
  <si>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</si>
  <si>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</si>
  <si>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</si>
  <si>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</si>
  <si>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</si>
  <si>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</si>
  <si>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</si>
  <si>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</si>
  <si>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</si>
  <si>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</si>
  <si>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</si>
  <si>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</si>
  <si>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</si>
  <si>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</si>
  <si>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</si>
  <si>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</si>
  <si>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</si>
  <si>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</si>
  <si>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</si>
  <si>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</si>
  <si>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</si>
  <si>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</si>
  <si>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</si>
  <si>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</si>
  <si>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</si>
  <si>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</si>
  <si>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</si>
  <si>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</si>
  <si>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</si>
  <si>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</si>
  <si>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</si>
  <si>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</si>
  <si>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</si>
  <si>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</si>
  <si>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</si>
  <si>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</si>
  <si>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</si>
  <si>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</si>
  <si>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</si>
  <si>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</si>
  <si>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</si>
  <si>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</si>
  <si>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</si>
  <si>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</si>
  <si>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</si>
  <si>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</si>
  <si>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</si>
  <si>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</si>
  <si>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</si>
  <si>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</si>
  <si>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</si>
  <si>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</si>
  <si>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</si>
  <si>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</si>
  <si>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</si>
  <si>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</si>
  <si>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</si>
  <si>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</si>
  <si>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</si>
  <si>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</si>
  <si>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</si>
  <si>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</si>
  <si>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</si>
  <si>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</si>
  <si>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</si>
  <si>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</si>
  <si>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</si>
  <si>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</si>
  <si>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</si>
  <si>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</si>
  <si>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</si>
  <si>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</si>
  <si>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</si>
  <si>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</si>
  <si>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</si>
  <si>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</si>
  <si>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</si>
  <si>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</si>
  <si>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</si>
  <si>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</si>
  <si>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</si>
  <si>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</si>
  <si>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</si>
  <si>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</si>
  <si>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</si>
  <si>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</si>
  <si>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</si>
  <si>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</si>
  <si>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</si>
  <si>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</si>
  <si>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</si>
  <si>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</si>
  <si>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</si>
  <si>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</si>
  <si>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</si>
  <si>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</si>
  <si>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</si>
  <si>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</si>
  <si>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</si>
  <si>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</si>
  <si>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</si>
  <si>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</si>
  <si>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</si>
  <si>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</si>
  <si>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</si>
  <si>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</si>
  <si>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</si>
  <si>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</si>
  <si>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</si>
  <si>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</si>
  <si>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</si>
  <si>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</si>
  <si>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</si>
  <si>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</si>
  <si>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</si>
  <si>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</si>
  <si>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</si>
  <si>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</si>
  <si>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</si>
  <si>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</si>
  <si>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</si>
  <si>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</si>
  <si>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</si>
  <si>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</si>
  <si>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</si>
  <si>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</si>
  <si>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</si>
  <si>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</si>
  <si>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</si>
  <si>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</si>
  <si>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</si>
  <si>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</si>
  <si>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</si>
  <si>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</si>
  <si>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</si>
  <si>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</si>
  <si>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</si>
  <si>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</si>
  <si>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</si>
  <si>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</si>
  <si>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</si>
  <si>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</si>
  <si>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</si>
  <si>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</si>
  <si>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</si>
  <si>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</si>
  <si>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</si>
  <si>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</si>
  <si>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</si>
  <si>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</si>
  <si>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</si>
  <si>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</si>
  <si>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</si>
  <si>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</si>
  <si>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</si>
  <si>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</si>
  <si>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</si>
  <si>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</si>
  <si>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</si>
  <si>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</si>
  <si>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</si>
  <si>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</si>
  <si>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</si>
  <si>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</si>
  <si>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</si>
  <si>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</si>
  <si>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</si>
  <si>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</si>
  <si>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</si>
  <si>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</si>
  <si>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</si>
  <si>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</si>
  <si>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</si>
  <si>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</si>
  <si>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</si>
  <si>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</si>
  <si>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</si>
  <si>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</si>
  <si>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</si>
  <si>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</si>
  <si>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</si>
  <si>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</si>
  <si>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</si>
  <si>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</si>
  <si>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</si>
  <si>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</si>
  <si>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</si>
  <si>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</si>
  <si>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</si>
  <si>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</si>
  <si>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</si>
  <si>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</si>
  <si>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</si>
  <si>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</si>
  <si>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</si>
  <si>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</si>
  <si>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</si>
  <si>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</si>
  <si>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</si>
  <si>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</si>
  <si>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</si>
  <si>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</si>
  <si>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</si>
  <si>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</si>
  <si>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</si>
  <si>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</si>
  <si>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</si>
  <si>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</si>
  <si>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</si>
  <si>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</si>
  <si>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</si>
  <si>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</si>
  <si>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</si>
  <si>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</si>
  <si>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</si>
  <si>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</si>
  <si>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</si>
  <si>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</si>
  <si>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</si>
  <si>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</si>
  <si>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</si>
  <si>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</si>
  <si>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</si>
  <si>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</si>
  <si>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</si>
  <si>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</si>
  <si>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</si>
  <si>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</si>
  <si>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</si>
  <si>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</si>
  <si>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</si>
  <si>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</si>
  <si>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</si>
  <si>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</si>
  <si>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</si>
  <si>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</si>
  <si>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</si>
  <si>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</si>
  <si>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</si>
  <si>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</si>
  <si>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</si>
  <si>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</si>
  <si>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</si>
  <si>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</si>
  <si>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</si>
  <si>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</si>
  <si>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</si>
  <si>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</si>
  <si>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</si>
  <si>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</si>
  <si>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</si>
  <si>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</si>
  <si>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</si>
  <si>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</si>
  <si>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</si>
  <si>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</si>
  <si>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</si>
  <si>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</si>
  <si>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</si>
  <si>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</si>
  <si>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</si>
  <si>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</si>
  <si>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</si>
  <si>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</si>
  <si>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</si>
  <si>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</si>
  <si>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</si>
  <si>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</si>
  <si>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</si>
  <si>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</si>
  <si>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</si>
  <si>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</si>
  <si>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</si>
  <si>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</si>
  <si>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</si>
  <si>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</si>
  <si>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</si>
  <si>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</si>
  <si>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</si>
  <si>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</si>
  <si>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</si>
  <si>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</si>
  <si>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</si>
  <si>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</si>
  <si>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</si>
  <si>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</si>
  <si>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</si>
  <si>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</si>
  <si>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</si>
  <si>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</si>
  <si>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</si>
  <si>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</si>
  <si>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</si>
  <si>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</si>
  <si>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</si>
  <si>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</si>
  <si>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</si>
  <si>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</si>
  <si>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</si>
  <si>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</si>
  <si>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</si>
  <si>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</si>
  <si>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</si>
  <si>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</si>
  <si>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</si>
  <si>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</si>
  <si>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</si>
  <si>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</si>
  <si>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</si>
  <si>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</si>
  <si>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</si>
  <si>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</si>
  <si>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</si>
  <si>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</si>
  <si>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</si>
  <si>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</si>
  <si>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</si>
  <si>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</si>
  <si>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</si>
  <si>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</si>
  <si>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</si>
  <si>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</si>
  <si>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</si>
  <si>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</si>
  <si>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</si>
  <si>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</si>
  <si>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</si>
  <si>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</si>
  <si>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</si>
  <si>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</si>
  <si>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</si>
  <si>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</si>
  <si>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</si>
  <si>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</si>
  <si>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</si>
  <si>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</si>
  <si>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</si>
  <si>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</si>
  <si>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</si>
  <si>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</si>
  <si>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</si>
  <si>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</si>
  <si>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</si>
  <si>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</si>
  <si>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</si>
  <si>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</si>
  <si>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</si>
  <si>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</si>
  <si>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</si>
  <si>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</si>
  <si>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</si>
  <si>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</si>
  <si>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</si>
  <si>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</si>
  <si>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</si>
  <si>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</si>
  <si>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</si>
  <si>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</si>
  <si>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</si>
  <si>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</si>
  <si>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</si>
  <si>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</si>
  <si>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</si>
  <si>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</si>
  <si>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</si>
  <si>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</si>
  <si>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</si>
  <si>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</si>
  <si>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</si>
  <si>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</si>
  <si>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</si>
  <si>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</si>
  <si>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</si>
  <si>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</si>
  <si>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</si>
  <si>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</si>
  <si>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</si>
  <si>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</si>
  <si>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</si>
  <si>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</si>
  <si>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</si>
  <si>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</si>
  <si>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</si>
  <si>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</si>
  <si>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</si>
  <si>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</si>
  <si>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</si>
  <si>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</si>
  <si>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</si>
  <si>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</si>
  <si>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</si>
  <si>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</si>
  <si>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</si>
  <si>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</si>
  <si>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</si>
  <si>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</si>
  <si>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</si>
  <si>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</si>
  <si>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</si>
  <si>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</si>
  <si>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</si>
  <si>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</si>
  <si>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</si>
  <si>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</si>
  <si>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</si>
  <si>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</si>
  <si>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</si>
  <si>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</si>
  <si>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</si>
  <si>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</si>
  <si>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</si>
  <si>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</si>
  <si>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</si>
  <si>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</si>
  <si>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</si>
  <si>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</si>
  <si>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</si>
  <si>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</si>
  <si>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</si>
  <si>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</si>
  <si>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</si>
  <si>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</si>
  <si>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</si>
  <si>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</si>
  <si>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</si>
  <si>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</si>
  <si>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</si>
  <si>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</si>
  <si>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</si>
  <si>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</si>
  <si>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</si>
  <si>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</si>
  <si>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</si>
  <si>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</si>
  <si>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</si>
  <si>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</si>
  <si>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</si>
  <si>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</si>
  <si>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</si>
  <si>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</si>
  <si>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</si>
  <si>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</si>
  <si>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</si>
  <si>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</si>
  <si>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</si>
  <si>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</si>
  <si>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</si>
  <si>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</si>
  <si>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</si>
  <si>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</si>
  <si>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</si>
  <si>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</si>
  <si>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</si>
  <si>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</si>
  <si>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</si>
  <si>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</si>
  <si>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</si>
  <si>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</si>
  <si>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</si>
  <si>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</si>
  <si>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</si>
  <si>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</si>
  <si>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</si>
  <si>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</si>
  <si>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</si>
  <si>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</si>
  <si>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</si>
  <si>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</si>
  <si>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</si>
  <si>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</si>
  <si>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</si>
  <si>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</si>
  <si>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</si>
  <si>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</si>
  <si>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</si>
  <si>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</si>
  <si>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</si>
  <si>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</si>
  <si>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</si>
  <si>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</si>
  <si>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</si>
  <si>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</si>
  <si>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</si>
  <si>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</si>
  <si>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</si>
  <si>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</si>
  <si>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</si>
  <si>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</si>
  <si>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</si>
  <si>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</si>
  <si>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</si>
  <si>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</si>
  <si>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</si>
  <si>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</si>
  <si>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</si>
  <si>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</si>
  <si>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</si>
  <si>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</si>
  <si>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</si>
  <si>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</si>
  <si>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</si>
  <si>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</si>
  <si>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</si>
  <si>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</si>
  <si>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</si>
  <si>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</si>
  <si>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</si>
  <si>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</si>
  <si>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</si>
  <si>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</si>
  <si>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</si>
  <si>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</si>
  <si>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</si>
  <si>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</si>
  <si>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</si>
  <si>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</si>
  <si>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</si>
  <si>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</si>
  <si>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</si>
  <si>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</si>
  <si>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</si>
  <si>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</si>
  <si>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</si>
  <si>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</si>
  <si>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</si>
  <si>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</si>
  <si>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</si>
  <si>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</si>
  <si>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</si>
  <si>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</si>
  <si>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</si>
  <si>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</si>
  <si>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</si>
  <si>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</si>
  <si>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</si>
  <si>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</si>
  <si>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</si>
  <si>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</si>
  <si>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</si>
  <si>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</si>
  <si>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</si>
  <si>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</si>
  <si>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</si>
  <si>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</si>
  <si>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</si>
  <si>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</si>
  <si>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</si>
  <si>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</si>
  <si>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</si>
  <si>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</si>
  <si>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</si>
  <si>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</si>
  <si>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</si>
  <si>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</si>
  <si>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</si>
  <si>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</si>
  <si>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</si>
  <si>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</si>
  <si>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</si>
  <si>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</si>
  <si>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</si>
  <si>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</si>
  <si>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</si>
  <si>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</si>
  <si>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</si>
  <si>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</si>
  <si>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</si>
  <si>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</si>
  <si>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</si>
  <si>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</si>
  <si>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</si>
  <si>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</si>
  <si>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</si>
  <si>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</si>
  <si>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</si>
  <si>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</si>
  <si>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</si>
  <si>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</si>
  <si>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</si>
  <si>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</si>
  <si>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</si>
  <si>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</si>
  <si>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</si>
  <si>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</si>
  <si>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</si>
  <si>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</si>
  <si>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</si>
  <si>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</si>
  <si>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</si>
  <si>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</si>
  <si>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</si>
  <si>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</si>
  <si>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</si>
  <si>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</si>
  <si>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</si>
  <si>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</si>
  <si>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</si>
  <si>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</si>
  <si>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</si>
  <si>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</si>
  <si>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</si>
  <si>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</si>
  <si>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</si>
  <si>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</si>
  <si>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</si>
  <si>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</si>
  <si>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</si>
  <si>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</si>
  <si>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</si>
  <si>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</si>
  <si>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</si>
  <si>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</si>
  <si>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</si>
  <si>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</si>
  <si>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</si>
  <si>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</si>
  <si>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</si>
  <si>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</si>
  <si>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</si>
  <si>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</si>
  <si>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</si>
  <si>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</si>
  <si>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</si>
  <si>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</si>
  <si>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</si>
  <si>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</si>
  <si>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</si>
  <si>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</si>
  <si>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</si>
  <si>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</si>
  <si>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</si>
  <si>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</si>
  <si>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</si>
  <si>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</si>
  <si>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</si>
  <si>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</si>
  <si>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</si>
  <si>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</si>
  <si>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</si>
  <si>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</si>
  <si>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</si>
  <si>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</si>
  <si>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</si>
  <si>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</si>
  <si>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</si>
  <si>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</si>
  <si>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</si>
  <si>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</si>
  <si>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</si>
  <si>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</si>
  <si>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</si>
  <si>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</si>
  <si>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</si>
  <si>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</si>
  <si>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</si>
  <si>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</si>
  <si>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</si>
  <si>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</si>
  <si>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</si>
  <si>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</si>
  <si>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</si>
  <si>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</si>
  <si>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</si>
  <si>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</si>
  <si>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</si>
  <si>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</si>
  <si>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</si>
  <si>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</si>
  <si>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</si>
  <si>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</si>
  <si>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</si>
  <si>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</si>
  <si>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</si>
  <si>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</si>
  <si>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</si>
  <si>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</si>
  <si>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</si>
  <si>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</si>
  <si>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</si>
  <si>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</si>
  <si>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</si>
  <si>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</si>
  <si>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</si>
  <si>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</si>
  <si>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</si>
  <si>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</si>
  <si>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</si>
  <si>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</si>
  <si>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</si>
  <si>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</si>
  <si>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</si>
  <si>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</si>
  <si>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</si>
  <si>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</si>
  <si>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</si>
  <si>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</si>
  <si>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</si>
  <si>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</si>
  <si>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</si>
  <si>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</si>
  <si>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</si>
  <si>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</si>
  <si>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</si>
  <si>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</si>
  <si>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</si>
  <si>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</si>
  <si>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</si>
  <si>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</si>
  <si>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</si>
  <si>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</si>
  <si>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</si>
  <si>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</si>
  <si>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</si>
  <si>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</si>
  <si>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</si>
  <si>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</si>
  <si>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</si>
  <si>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</si>
  <si>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</si>
  <si>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</si>
  <si>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</si>
  <si>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</si>
  <si>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</si>
  <si>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</si>
  <si>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</si>
  <si>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</si>
  <si>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</si>
  <si>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</si>
  <si>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</si>
  <si>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</si>
  <si>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</si>
  <si>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</si>
  <si>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</si>
  <si>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</si>
  <si>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</si>
  <si>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</si>
  <si>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</si>
  <si>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</si>
  <si>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</si>
  <si>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</si>
  <si>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</si>
  <si>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</si>
  <si>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</si>
  <si>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</si>
  <si>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</si>
  <si>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</si>
  <si>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</si>
  <si>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</si>
  <si>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</si>
  <si>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</si>
  <si>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</si>
  <si>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</si>
  <si>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</si>
  <si>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</si>
  <si>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</si>
  <si>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</si>
  <si>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</si>
  <si>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</si>
  <si>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</si>
  <si>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</si>
  <si>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</si>
  <si>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</si>
  <si>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</si>
  <si>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</si>
  <si>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</si>
  <si>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</si>
  <si>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</si>
  <si>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</si>
  <si>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</si>
  <si>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</si>
  <si>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</si>
  <si>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</si>
  <si>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</si>
  <si>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</si>
  <si>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</si>
  <si>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</si>
  <si>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</si>
  <si>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</si>
  <si>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</si>
  <si>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</si>
  <si>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</si>
  <si>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</si>
  <si>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</si>
  <si>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</si>
  <si>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</si>
  <si>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</si>
  <si>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</si>
  <si>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</si>
  <si>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</si>
  <si>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</si>
  <si>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</si>
  <si>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</si>
  <si>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</si>
  <si>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</si>
  <si>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</si>
  <si>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</si>
  <si>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</si>
  <si>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</si>
  <si>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</si>
  <si>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</si>
  <si>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</si>
  <si>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</si>
  <si>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</si>
  <si>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</si>
  <si>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</si>
  <si>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</si>
  <si>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</si>
  <si>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</si>
  <si>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</si>
  <si>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</si>
  <si>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</si>
  <si>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</si>
  <si>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</si>
  <si>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</si>
  <si>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</si>
  <si>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</si>
  <si>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</si>
  <si>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</si>
  <si>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</si>
  <si>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</si>
  <si>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</si>
  <si>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</si>
  <si>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</si>
  <si>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</si>
  <si>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</si>
  <si>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</si>
  <si>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</si>
  <si>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</si>
  <si>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</si>
  <si>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</si>
  <si>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</si>
  <si>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</si>
  <si>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</si>
  <si>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</si>
  <si>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</si>
  <si>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</si>
  <si>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</si>
  <si>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</si>
  <si>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</si>
  <si>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</si>
  <si>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</si>
  <si>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</si>
  <si>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</si>
  <si>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</si>
  <si>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</si>
  <si>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</si>
  <si>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</si>
  <si>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</si>
  <si>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</si>
  <si>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</si>
  <si>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</si>
  <si>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</si>
  <si>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</si>
  <si>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</si>
  <si>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</si>
  <si>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</si>
  <si>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</si>
  <si>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</si>
  <si>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</si>
  <si>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</si>
  <si>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</si>
  <si>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</si>
  <si>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</si>
  <si>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</si>
  <si>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</si>
  <si>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</si>
  <si>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</si>
  <si>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</si>
  <si>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</si>
  <si>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</si>
  <si>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</si>
  <si>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</si>
  <si>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</si>
  <si>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</si>
  <si>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</si>
  <si>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</si>
  <si>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</si>
  <si>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</si>
  <si>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</si>
  <si>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</si>
  <si>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</si>
  <si>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</si>
  <si>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</si>
  <si>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</si>
  <si>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</si>
  <si>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</si>
  <si>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</si>
  <si>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</si>
  <si>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</si>
  <si>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</si>
  <si>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</si>
  <si>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</si>
  <si>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</si>
  <si>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</si>
  <si>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</si>
  <si>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</si>
  <si>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</si>
  <si>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</si>
  <si>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</si>
  <si>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</si>
  <si>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</si>
  <si>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</si>
  <si>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</si>
  <si>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</si>
  <si>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</si>
  <si>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</si>
  <si>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</si>
  <si>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</si>
  <si>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</si>
  <si>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</si>
  <si>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</si>
  <si>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</si>
  <si>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</si>
  <si>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</si>
  <si>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</si>
  <si>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</si>
  <si>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</si>
  <si>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</si>
  <si>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</si>
  <si>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</si>
  <si>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</si>
  <si>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</si>
  <si>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</si>
  <si>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</si>
  <si>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</si>
  <si>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</si>
  <si>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</si>
  <si>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</si>
  <si>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</si>
  <si>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</si>
  <si>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</si>
  <si>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</si>
  <si>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</si>
  <si>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</si>
  <si>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</si>
  <si>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</si>
  <si>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</si>
  <si>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</si>
  <si>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</si>
  <si>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</si>
  <si>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</si>
  <si>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</si>
  <si>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</si>
  <si>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</si>
  <si>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</si>
  <si>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</si>
  <si>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</si>
  <si>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</si>
  <si>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</si>
  <si>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</si>
  <si>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</si>
  <si>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</si>
  <si>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</si>
  <si>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</si>
  <si>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</si>
  <si>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</si>
  <si>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</si>
  <si>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</si>
  <si>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</si>
  <si>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</si>
  <si>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</si>
  <si>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</si>
  <si>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</si>
  <si>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</si>
  <si>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</si>
  <si>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</si>
  <si>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</si>
  <si>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</si>
  <si>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</si>
  <si>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</si>
  <si>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</si>
  <si>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</si>
  <si>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</si>
  <si>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</si>
  <si>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</si>
  <si>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</si>
  <si>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</si>
  <si>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</si>
  <si>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</si>
  <si>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</si>
  <si>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</si>
  <si>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</si>
  <si>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</si>
  <si>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</si>
  <si>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</si>
  <si>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</si>
  <si>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</si>
  <si>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</si>
  <si>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</si>
  <si>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</si>
  <si>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</si>
  <si>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</si>
  <si>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</si>
  <si>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</si>
  <si>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</si>
  <si>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</si>
  <si>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</si>
  <si>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</si>
  <si>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</si>
  <si>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</si>
  <si>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</si>
  <si>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</si>
  <si>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</si>
  <si>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</si>
  <si>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</si>
  <si>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</si>
  <si>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</si>
  <si>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</si>
  <si>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</si>
  <si>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</si>
  <si>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</si>
  <si>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</si>
  <si>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</si>
  <si>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</si>
  <si>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</si>
  <si>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</si>
  <si>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</si>
  <si>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</si>
  <si>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</si>
  <si>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</si>
  <si>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</si>
  <si>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</si>
  <si>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</si>
  <si>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</si>
  <si>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</si>
  <si>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</si>
  <si>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</si>
  <si>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</si>
  <si>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</si>
  <si>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</si>
  <si>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</si>
  <si>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</si>
  <si>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</si>
  <si>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</si>
  <si>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</si>
  <si>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</si>
  <si>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</si>
  <si>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</si>
  <si>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</si>
  <si>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</si>
  <si>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</si>
  <si>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</si>
  <si>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</si>
  <si>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</si>
  <si>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</si>
  <si>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</si>
  <si>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</si>
  <si>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</si>
  <si>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</si>
  <si>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</si>
  <si>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</si>
  <si>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</si>
  <si>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</si>
  <si>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</si>
  <si>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</si>
  <si>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</si>
  <si>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</si>
  <si>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</si>
  <si>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</si>
  <si>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</si>
  <si>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</si>
  <si>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</si>
  <si>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</si>
  <si>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</si>
  <si>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</si>
  <si>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</si>
  <si>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</si>
  <si>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</si>
  <si>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</si>
  <si>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</si>
  <si>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</si>
  <si>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</si>
  <si>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</si>
  <si>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</si>
  <si>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</si>
  <si>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</si>
  <si>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</si>
  <si>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</si>
  <si>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</si>
  <si>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</si>
  <si>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</si>
  <si>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</si>
  <si>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</si>
  <si>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</si>
  <si>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</si>
  <si>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</si>
  <si>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</si>
  <si>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</si>
  <si>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</si>
  <si>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</si>
  <si>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</si>
  <si>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</si>
  <si>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</si>
  <si>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</si>
  <si>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</si>
  <si>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</si>
  <si>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</si>
  <si>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</si>
  <si>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</si>
  <si>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</si>
  <si>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</si>
  <si>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</si>
  <si>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</si>
  <si>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</si>
  <si>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</si>
  <si>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</si>
  <si>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</si>
  <si>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</si>
  <si>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</si>
  <si>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</si>
  <si>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</si>
  <si>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</si>
  <si>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</si>
  <si>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</si>
  <si>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</si>
  <si>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</si>
  <si>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</si>
  <si>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</si>
  <si>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</si>
  <si>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</si>
  <si>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</si>
  <si>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</si>
  <si>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</si>
  <si>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</si>
  <si>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</si>
  <si>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</si>
  <si>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</si>
  <si>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</si>
  <si>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</si>
  <si>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</si>
  <si>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</si>
  <si>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</si>
  <si>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</si>
  <si>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</si>
  <si>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</si>
  <si>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</si>
  <si>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</si>
  <si>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</si>
  <si>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</si>
  <si>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</si>
  <si>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</si>
  <si>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</si>
  <si>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</si>
  <si>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</si>
  <si>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</si>
  <si>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</si>
  <si>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</si>
  <si>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</si>
  <si>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</si>
  <si>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</si>
  <si>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</si>
  <si>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</si>
  <si>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</si>
  <si>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</si>
  <si>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</si>
  <si>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</si>
  <si>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</si>
  <si>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</si>
  <si>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</si>
  <si>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</si>
  <si>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</si>
  <si>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</si>
  <si>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</si>
  <si>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</si>
  <si>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</si>
  <si>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</si>
  <si>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</si>
  <si>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</si>
  <si>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</si>
  <si>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</si>
  <si>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</si>
  <si>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</si>
  <si>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</si>
  <si>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</si>
  <si>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</si>
  <si>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</si>
  <si>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</si>
  <si>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</si>
  <si>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</si>
  <si>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</si>
  <si>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</si>
  <si>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</si>
  <si>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</si>
  <si>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</si>
  <si>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</si>
  <si>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</si>
  <si>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</si>
  <si>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</si>
  <si>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</si>
  <si>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</si>
  <si>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</si>
  <si>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</si>
  <si>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</si>
  <si>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</si>
  <si>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</si>
  <si>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</si>
  <si>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</si>
  <si>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</si>
  <si>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</si>
  <si>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</si>
  <si>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</si>
  <si>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</si>
  <si>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</si>
  <si>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</si>
  <si>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</si>
  <si>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</si>
  <si>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</si>
  <si>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</si>
  <si>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</si>
  <si>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</si>
  <si>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</si>
  <si>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</si>
  <si>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</si>
  <si>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</si>
  <si>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</si>
  <si>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</si>
  <si>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</si>
  <si>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</si>
  <si>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</si>
  <si>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</si>
  <si>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</si>
  <si>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</si>
  <si>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</si>
  <si>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</si>
  <si>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</si>
  <si>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</si>
  <si>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</si>
  <si>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</si>
  <si>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</si>
  <si>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</si>
  <si>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</si>
  <si>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</si>
  <si>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</si>
  <si>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</si>
  <si>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</si>
  <si>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</si>
  <si>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</si>
  <si>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</si>
  <si>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</si>
  <si>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</si>
  <si>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</si>
  <si>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</si>
  <si>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</si>
  <si>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</si>
  <si>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</si>
  <si>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</si>
  <si>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</si>
  <si>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</si>
  <si>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</si>
  <si>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</si>
  <si>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</si>
  <si>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</si>
  <si>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</si>
  <si>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</si>
  <si>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</si>
  <si>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</si>
  <si>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</si>
  <si>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</si>
  <si>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</si>
  <si>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</si>
  <si>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</si>
  <si>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</si>
  <si>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</si>
  <si>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</si>
  <si>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</si>
  <si>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</si>
  <si>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</si>
  <si>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</si>
  <si>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</si>
  <si>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</si>
  <si>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</si>
  <si>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</si>
  <si>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</si>
  <si>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</si>
  <si>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</si>
  <si>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</si>
  <si>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</si>
  <si>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</si>
  <si>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</si>
  <si>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</si>
  <si>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</si>
  <si>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</si>
  <si>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</si>
  <si>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</si>
  <si>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</si>
  <si>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</si>
  <si>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</si>
  <si>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</si>
  <si>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</si>
  <si>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</si>
  <si>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</si>
  <si>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</si>
  <si>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</si>
  <si>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</si>
  <si>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</si>
  <si>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</si>
  <si>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</si>
  <si>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</si>
  <si>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</si>
  <si>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</si>
  <si>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</si>
  <si>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</si>
  <si>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</si>
  <si>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</si>
  <si>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</si>
  <si>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</si>
  <si>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</si>
  <si>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</si>
  <si>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</si>
  <si>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</si>
  <si>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</si>
  <si>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</si>
  <si>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</si>
  <si>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</si>
  <si>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</si>
  <si>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</si>
  <si>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</si>
  <si>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</si>
  <si>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</si>
  <si>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</si>
  <si>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</si>
  <si>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</si>
  <si>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</si>
  <si>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</si>
  <si>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</si>
  <si>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</si>
  <si>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</si>
  <si>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</si>
  <si>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</si>
  <si>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</si>
  <si>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</si>
  <si>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</si>
  <si>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</si>
  <si>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</si>
  <si>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</si>
  <si>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</si>
  <si>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</si>
  <si>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</si>
  <si>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</si>
  <si>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</si>
  <si>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</si>
  <si>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</si>
  <si>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</si>
  <si>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</si>
  <si>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</si>
  <si>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</si>
  <si>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</si>
  <si>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</si>
  <si>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</si>
  <si>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</si>
  <si>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</si>
  <si>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</si>
  <si>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</si>
  <si>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</si>
  <si>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</si>
  <si>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</si>
  <si>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</si>
  <si>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</si>
  <si>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</si>
  <si>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</si>
  <si>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</si>
  <si>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</si>
  <si>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</si>
  <si>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</si>
  <si>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</si>
  <si>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</si>
  <si>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</si>
  <si>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</si>
  <si>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</si>
  <si>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</si>
  <si>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</si>
  <si>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</si>
  <si>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</si>
  <si>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</si>
  <si>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</si>
  <si>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</si>
  <si>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</si>
  <si>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</si>
  <si>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</si>
  <si>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</si>
  <si>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</si>
  <si>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</si>
  <si>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</si>
  <si>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</si>
  <si>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</si>
  <si>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</si>
  <si>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</si>
  <si>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</si>
  <si>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</si>
  <si>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</si>
  <si>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</si>
  <si>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</si>
  <si>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</si>
  <si>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</si>
  <si>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</si>
  <si>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</si>
  <si>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</si>
  <si>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</si>
  <si>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</si>
  <si>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</si>
  <si>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</si>
  <si>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</si>
  <si>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</si>
  <si>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</si>
  <si>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</si>
  <si>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</si>
  <si>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</si>
  <si>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</si>
  <si>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</si>
  <si>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</si>
  <si>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</si>
  <si>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</si>
  <si>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</si>
  <si>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</si>
  <si>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</si>
  <si>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</si>
  <si>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</si>
  <si>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</si>
  <si>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</si>
  <si>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</si>
  <si>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</si>
  <si>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</si>
  <si>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</si>
  <si>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</si>
  <si>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</si>
  <si>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</si>
  <si>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</si>
  <si>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</si>
  <si>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</si>
  <si>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</si>
  <si>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</si>
  <si>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</si>
  <si>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</si>
  <si>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</si>
  <si>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</si>
  <si>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</si>
  <si>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</si>
  <si>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</si>
  <si>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</si>
  <si>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</si>
  <si>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</si>
  <si>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</si>
  <si>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</si>
  <si>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</si>
  <si>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</si>
  <si>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</si>
  <si>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</si>
  <si>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</si>
  <si>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</si>
  <si>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</si>
  <si>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</si>
  <si>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</si>
  <si>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</si>
  <si>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</si>
  <si>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</si>
  <si>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</si>
  <si>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</si>
  <si>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</si>
  <si>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</si>
  <si>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</si>
  <si>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</si>
  <si>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</si>
  <si>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</si>
  <si>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</si>
  <si>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</si>
  <si>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</si>
  <si>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</si>
  <si>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</si>
  <si>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</si>
  <si>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</si>
  <si>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</si>
  <si>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</si>
  <si>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</si>
  <si>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</si>
  <si>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</si>
  <si>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</si>
  <si>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</si>
  <si>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</si>
  <si>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</si>
  <si>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</si>
  <si>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</si>
  <si>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</si>
  <si>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</si>
  <si>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</si>
  <si>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</si>
  <si>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</si>
  <si>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</si>
  <si>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</si>
  <si>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</si>
  <si>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</si>
  <si>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</si>
  <si>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</si>
  <si>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</si>
  <si>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</si>
  <si>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</si>
  <si>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</si>
  <si>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</si>
  <si>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</si>
  <si>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</si>
  <si>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</si>
  <si>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</si>
  <si>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</si>
  <si>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</si>
  <si>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</si>
  <si>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</si>
  <si>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</si>
  <si>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</si>
  <si>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</si>
  <si>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</si>
  <si>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</si>
  <si>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</si>
  <si>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</si>
  <si>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</si>
  <si>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</si>
  <si>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</si>
  <si>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</si>
  <si>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</si>
  <si>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</si>
  <si>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</si>
  <si>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</si>
  <si>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</si>
  <si>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</si>
  <si>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</si>
  <si>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</si>
  <si>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</si>
  <si>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</si>
  <si>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</si>
  <si>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</si>
  <si>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</si>
  <si>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</si>
  <si>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</si>
  <si>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</si>
  <si>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</si>
  <si>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</si>
  <si>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</si>
  <si>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</si>
  <si>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</si>
  <si>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</si>
  <si>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</si>
  <si>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</si>
  <si>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</si>
  <si>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</si>
  <si>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</si>
  <si>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</si>
  <si>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</si>
  <si>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</si>
  <si>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</si>
  <si>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</si>
  <si>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</si>
  <si>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</si>
  <si>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</si>
  <si>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</si>
  <si>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</si>
  <si>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</si>
  <si>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</si>
  <si>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</si>
  <si>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</si>
  <si>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</si>
  <si>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</si>
  <si>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</si>
  <si>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</si>
  <si>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</si>
  <si>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</si>
  <si>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</si>
  <si>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</si>
  <si>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</si>
  <si>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</si>
  <si>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</si>
  <si>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</si>
  <si>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</si>
  <si>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</si>
  <si>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</si>
  <si>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</si>
  <si>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</si>
  <si>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</si>
  <si>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</si>
  <si>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</si>
  <si>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</si>
  <si>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</si>
  <si>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</si>
  <si>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</si>
  <si>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</si>
  <si>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</si>
  <si>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</si>
  <si>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</si>
  <si>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</si>
  <si>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</si>
  <si>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</si>
  <si>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</si>
  <si>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</si>
  <si>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</si>
  <si>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</si>
  <si>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</si>
  <si>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</si>
  <si>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</si>
  <si>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</si>
  <si>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</si>
  <si>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</si>
  <si>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</si>
  <si>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</si>
  <si>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</si>
  <si>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</si>
  <si>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</si>
  <si>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</si>
  <si>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</si>
  <si>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</si>
  <si>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</si>
  <si>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</si>
  <si>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</si>
  <si>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</si>
  <si>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</si>
  <si>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</si>
  <si>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</si>
  <si>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</si>
  <si>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</si>
  <si>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</si>
  <si>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</si>
  <si>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</si>
  <si>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</si>
  <si>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</si>
  <si>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</si>
  <si>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</si>
  <si>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</si>
  <si>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</si>
  <si>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</si>
  <si>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</si>
  <si>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</si>
  <si>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</si>
  <si>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</si>
  <si>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</si>
  <si>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</si>
  <si>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</si>
  <si>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</si>
  <si>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</si>
  <si>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</si>
  <si>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</si>
  <si>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</si>
  <si>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</si>
  <si>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</si>
  <si>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</si>
  <si>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</si>
  <si>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</si>
  <si>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</si>
  <si>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</si>
  <si>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</si>
  <si>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</si>
  <si>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</si>
  <si>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</si>
  <si>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</si>
  <si>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</si>
  <si>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</si>
  <si>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</si>
  <si>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</si>
  <si>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</si>
  <si>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</si>
  <si>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</si>
  <si>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</si>
  <si>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</si>
  <si>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</si>
  <si>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</si>
  <si>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</si>
  <si>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</si>
  <si>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</si>
  <si>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</si>
  <si>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</si>
  <si>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</si>
  <si>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</si>
  <si>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</si>
  <si>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</si>
  <si>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</si>
  <si>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</si>
  <si>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</si>
  <si>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</si>
  <si>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</si>
  <si>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</si>
  <si>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</si>
  <si>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</si>
  <si>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</si>
  <si>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</si>
  <si>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</si>
  <si>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</si>
  <si>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</si>
  <si>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</si>
  <si>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</si>
  <si>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</si>
  <si>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</si>
  <si>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</si>
  <si>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</si>
  <si>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</si>
  <si>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</si>
  <si>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</si>
  <si>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</si>
  <si>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</si>
  <si>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</si>
  <si>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</si>
  <si>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</si>
  <si>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</si>
  <si>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</si>
  <si>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</si>
  <si>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</si>
  <si>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</si>
  <si>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</si>
  <si>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</si>
  <si>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</si>
  <si>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</si>
  <si>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</si>
  <si>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</si>
  <si>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</si>
  <si>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</si>
  <si>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</si>
  <si>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</si>
  <si>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</si>
  <si>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</si>
  <si>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</si>
  <si>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</si>
  <si>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</si>
  <si>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</si>
  <si>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</si>
  <si>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</si>
  <si>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</si>
  <si>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</si>
  <si>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</si>
  <si>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</si>
  <si>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</si>
  <si>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</si>
  <si>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</si>
  <si>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</si>
  <si>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</si>
  <si>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</si>
  <si>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</si>
  <si>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</si>
  <si>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</si>
  <si>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</si>
  <si>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</si>
  <si>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</si>
  <si>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</si>
  <si>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</si>
  <si>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</si>
  <si>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</si>
  <si>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</si>
  <si>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</si>
  <si>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</si>
  <si>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</si>
  <si>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</si>
  <si>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</si>
  <si>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</si>
  <si>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</si>
  <si>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</si>
  <si>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</si>
  <si>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</si>
  <si>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</si>
  <si>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</si>
  <si>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</si>
  <si>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</si>
  <si>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</si>
  <si>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</si>
  <si>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</si>
  <si>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</si>
  <si>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</si>
  <si>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</si>
  <si>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</si>
  <si>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</si>
  <si>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</si>
  <si>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</si>
  <si>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</si>
  <si>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</si>
  <si>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</si>
  <si>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</si>
  <si>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</si>
  <si>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</si>
  <si>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</si>
  <si>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</si>
  <si>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</si>
  <si>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</si>
  <si>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</si>
  <si>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</si>
  <si>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</si>
  <si>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</si>
  <si>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</si>
  <si>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</si>
  <si>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</si>
  <si>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</si>
  <si>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</si>
  <si>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</si>
  <si>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</si>
  <si>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</si>
  <si>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</si>
  <si>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</si>
  <si>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</si>
  <si>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</si>
  <si>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</si>
  <si>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</si>
  <si>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</si>
  <si>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</si>
  <si>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</si>
  <si>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</si>
  <si>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</si>
  <si>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</si>
  <si>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</si>
  <si>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</si>
  <si>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</si>
  <si>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</si>
  <si>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</si>
  <si>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</si>
  <si>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</si>
  <si>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</si>
  <si>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</si>
  <si>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</si>
  <si>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</si>
  <si>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</si>
  <si>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</si>
  <si>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</si>
  <si>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</si>
  <si>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</si>
  <si>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</si>
  <si>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</si>
  <si>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</si>
  <si>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</si>
  <si>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</si>
  <si>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</si>
  <si>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</si>
  <si>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</si>
  <si>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</si>
  <si>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</si>
  <si>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</si>
  <si>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</si>
  <si>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</si>
  <si>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</si>
  <si>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</si>
  <si>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</si>
  <si>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</si>
  <si>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</si>
  <si>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</si>
  <si>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</si>
  <si>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</si>
  <si>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</si>
  <si>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</si>
  <si>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</si>
  <si>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</si>
  <si>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</si>
  <si>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</si>
  <si>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</si>
  <si>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</si>
  <si>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</si>
  <si>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</si>
  <si>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</si>
  <si>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</si>
  <si>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</si>
  <si>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</si>
  <si>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</si>
  <si>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</si>
  <si>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</si>
  <si>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</si>
  <si>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</si>
  <si>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</si>
  <si>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</si>
  <si>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</si>
  <si>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</si>
  <si>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</si>
  <si>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</si>
  <si>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</si>
  <si>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</si>
  <si>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</si>
  <si>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</si>
  <si>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</si>
  <si>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</si>
  <si>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</si>
  <si>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</si>
  <si>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</si>
  <si>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</si>
  <si>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</si>
  <si>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</si>
  <si>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</si>
  <si>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</si>
  <si>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</si>
  <si>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</si>
  <si>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</si>
  <si>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</si>
  <si>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</si>
  <si>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</si>
  <si>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</si>
  <si>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</si>
  <si>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</si>
  <si>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</si>
  <si>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</si>
  <si>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</si>
  <si>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</si>
  <si>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</si>
  <si>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</si>
  <si>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</si>
  <si>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</si>
  <si>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</si>
  <si>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</si>
  <si>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</si>
  <si>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</si>
  <si>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</si>
  <si>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</si>
  <si>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</si>
  <si>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</si>
  <si>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</si>
  <si>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</si>
  <si>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</si>
  <si>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</si>
  <si>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</si>
  <si>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</si>
  <si>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</si>
  <si>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</si>
  <si>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</si>
  <si>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</si>
  <si>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</si>
  <si>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</si>
  <si>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</si>
  <si>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</si>
  <si>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</si>
  <si>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</si>
  <si>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</si>
  <si>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</si>
  <si>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</si>
  <si>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</si>
  <si>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</si>
  <si>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</si>
  <si>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</si>
  <si>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</si>
  <si>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</si>
  <si>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</si>
  <si>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</si>
  <si>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</si>
  <si>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</si>
  <si>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</si>
  <si>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</si>
  <si>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</si>
  <si>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</si>
  <si>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</si>
  <si>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</si>
  <si>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</si>
  <si>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</si>
  <si>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</si>
  <si>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</si>
  <si>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</si>
  <si>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</si>
  <si>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</si>
  <si>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</si>
  <si>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</si>
  <si>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</si>
  <si>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</si>
  <si>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</si>
  <si>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</si>
  <si>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</si>
  <si>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</si>
  <si>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</si>
  <si>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</si>
  <si>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</si>
  <si>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</si>
  <si>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</si>
  <si>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</si>
  <si>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</si>
  <si>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</si>
  <si>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</si>
  <si>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</si>
  <si>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</si>
  <si>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</si>
  <si>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</si>
  <si>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</si>
  <si>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</si>
  <si>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</si>
  <si>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</si>
  <si>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</si>
  <si>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</si>
  <si>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</si>
  <si>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</si>
  <si>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</si>
  <si>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</si>
  <si>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</si>
  <si>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</si>
  <si>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</si>
  <si>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</si>
  <si>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</si>
  <si>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</si>
  <si>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</si>
  <si>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</si>
  <si>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</si>
  <si>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</si>
  <si>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</si>
  <si>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</si>
  <si>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</si>
  <si>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</si>
  <si>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</si>
  <si>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</si>
  <si>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</si>
  <si>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</si>
  <si>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</si>
  <si>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</si>
  <si>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</si>
  <si>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</si>
  <si>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</si>
  <si>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</si>
  <si>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</si>
  <si>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</si>
  <si>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</si>
  <si>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</si>
  <si>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</si>
  <si>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</si>
  <si>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</si>
  <si>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</si>
  <si>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</si>
  <si>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</si>
  <si>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</si>
  <si>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</si>
  <si>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</si>
  <si>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</si>
  <si>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</si>
  <si>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</si>
  <si>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</si>
  <si>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</si>
  <si>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</si>
  <si>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</si>
  <si>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</si>
  <si>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</si>
  <si>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</si>
  <si>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</si>
  <si>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</si>
  <si>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</si>
  <si>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</si>
  <si>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</si>
  <si>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</si>
  <si>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</si>
  <si>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</si>
  <si>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</si>
  <si>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</si>
  <si>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</si>
  <si>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</si>
  <si>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</si>
  <si>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</si>
  <si>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</si>
  <si>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</si>
  <si>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</si>
  <si>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</si>
  <si>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</si>
  <si>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</si>
  <si>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</si>
  <si>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</si>
  <si>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</si>
  <si>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</si>
  <si>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</si>
  <si>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</si>
  <si>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</si>
  <si>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</si>
  <si>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</si>
  <si>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</si>
  <si>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</si>
  <si>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</si>
  <si>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</si>
  <si>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</si>
  <si>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</si>
  <si>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</si>
  <si>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</si>
  <si>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</si>
  <si>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</si>
  <si>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</si>
  <si>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</si>
  <si>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</si>
  <si>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</si>
  <si>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</si>
  <si>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</si>
  <si>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</si>
  <si>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</si>
  <si>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</si>
  <si>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</si>
  <si>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</si>
  <si>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</si>
  <si>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</si>
  <si>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</si>
  <si>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</si>
  <si>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</si>
  <si>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</si>
  <si>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</si>
  <si>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</si>
  <si>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</si>
  <si>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</si>
  <si>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</si>
  <si>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</si>
  <si>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</si>
  <si>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</si>
  <si>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</si>
  <si>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</si>
  <si>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</si>
  <si>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</si>
  <si>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</si>
  <si>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</si>
  <si>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</si>
  <si>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</si>
  <si>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</si>
  <si>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</si>
  <si>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</si>
  <si>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</si>
  <si>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</si>
  <si>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</si>
  <si>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</si>
  <si>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</si>
  <si>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</si>
  <si>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</si>
  <si>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</si>
  <si>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</si>
  <si>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</si>
  <si>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</si>
  <si>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</si>
  <si>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</si>
  <si>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</si>
  <si>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</si>
  <si>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</si>
  <si>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</si>
  <si>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</si>
  <si>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</si>
  <si>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</si>
  <si>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</si>
  <si>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</si>
  <si>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</si>
  <si>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</si>
  <si>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</si>
  <si>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</si>
  <si>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</si>
  <si>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</si>
  <si>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</si>
  <si>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</si>
  <si>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</si>
  <si>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</si>
  <si>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</si>
  <si>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</si>
  <si>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</si>
  <si>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</si>
  <si>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</si>
  <si>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</si>
  <si>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</si>
  <si>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</si>
  <si>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</si>
  <si>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</si>
  <si>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</si>
  <si>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</si>
  <si>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</si>
  <si>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</si>
  <si>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</si>
  <si>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</si>
  <si>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</si>
  <si>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</si>
  <si>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</si>
  <si>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</si>
  <si>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</si>
  <si>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</si>
  <si>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</si>
  <si>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</si>
  <si>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</si>
  <si>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</si>
  <si>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</si>
  <si>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</si>
  <si>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</si>
  <si>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</si>
  <si>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</si>
  <si>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</si>
  <si>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</si>
  <si>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</si>
  <si>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</si>
  <si>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</si>
  <si>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</si>
  <si>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</si>
  <si>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</si>
  <si>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</si>
  <si>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</si>
  <si>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</si>
  <si>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</si>
  <si>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</si>
  <si>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</si>
  <si>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</si>
  <si>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</si>
  <si>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</si>
  <si>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</si>
  <si>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</si>
  <si>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</si>
  <si>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</si>
  <si>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</si>
  <si>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</si>
  <si>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</si>
  <si>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</si>
  <si>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</si>
  <si>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</si>
  <si>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</si>
  <si>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</si>
  <si>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</si>
  <si>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</si>
  <si>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</si>
  <si>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</si>
  <si>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</si>
  <si>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</si>
  <si>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</si>
  <si>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</si>
  <si>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</si>
  <si>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</si>
  <si>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</si>
  <si>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</si>
  <si>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</si>
  <si>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</si>
  <si>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</si>
  <si>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</si>
  <si>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</si>
  <si>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</si>
  <si>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</si>
  <si>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</si>
  <si>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</si>
  <si>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</si>
  <si>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</si>
  <si>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</si>
  <si>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</si>
  <si>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</si>
  <si>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</si>
  <si>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</si>
  <si>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</si>
  <si>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</si>
  <si>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</si>
  <si>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</si>
  <si>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</si>
  <si>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</si>
  <si>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</si>
  <si>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</si>
  <si>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</si>
  <si>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</si>
  <si>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</si>
  <si>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</si>
  <si>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</si>
  <si>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</si>
  <si>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</si>
  <si>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</si>
  <si>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</si>
  <si>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</si>
  <si>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</si>
  <si>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</si>
  <si>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</si>
  <si>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</si>
  <si>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</si>
  <si>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</si>
  <si>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</si>
  <si>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</si>
  <si>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</si>
  <si>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</si>
  <si>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</si>
  <si>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</si>
  <si>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</si>
  <si>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</si>
  <si>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</si>
  <si>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</si>
  <si>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</si>
  <si>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</si>
  <si>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</si>
  <si>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</si>
  <si>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</si>
  <si>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</si>
  <si>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</si>
  <si>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</si>
  <si>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</si>
  <si>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</si>
  <si>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</si>
  <si>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</si>
  <si>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</si>
  <si>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</si>
  <si>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</si>
  <si>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</si>
  <si>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</si>
  <si>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</si>
  <si>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</si>
  <si>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</si>
  <si>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</si>
  <si>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</si>
  <si>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</si>
  <si>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</si>
  <si>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</si>
  <si>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</si>
  <si>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</si>
  <si>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</si>
  <si>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</si>
  <si>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</si>
  <si>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</si>
  <si>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</si>
  <si>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</si>
  <si>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</si>
  <si>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</si>
  <si>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</si>
  <si>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</si>
  <si>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</si>
  <si>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</si>
  <si>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</si>
  <si>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</si>
  <si>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</si>
  <si>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</si>
  <si>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</si>
  <si>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</si>
  <si>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</si>
  <si>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</si>
  <si>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</si>
  <si>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</si>
  <si>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</si>
  <si>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</si>
  <si>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</si>
  <si>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</si>
  <si>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</si>
  <si>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</si>
  <si>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</si>
  <si>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</si>
  <si>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</si>
  <si>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</si>
  <si>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</si>
  <si>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</si>
  <si>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</si>
  <si>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</si>
  <si>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</si>
  <si>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</si>
  <si>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</si>
  <si>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</si>
  <si>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</si>
  <si>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</si>
  <si>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</si>
  <si>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</si>
  <si>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</si>
  <si>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</si>
  <si>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</si>
  <si>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</si>
  <si>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</si>
  <si>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</si>
  <si>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</si>
  <si>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</si>
  <si>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</si>
  <si>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</si>
  <si>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</si>
  <si>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</si>
  <si>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</si>
  <si>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</si>
  <si>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</si>
  <si>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</si>
  <si>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</si>
  <si>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</si>
  <si>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</si>
  <si>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</si>
  <si>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</si>
  <si>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</si>
  <si>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</si>
  <si>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</si>
  <si>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</si>
  <si>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</si>
  <si>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</si>
  <si>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</si>
  <si>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</si>
  <si>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</si>
  <si>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</si>
  <si>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</si>
  <si>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</si>
  <si>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</si>
  <si>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</si>
  <si>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</si>
  <si>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</si>
  <si>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</si>
  <si>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</si>
  <si>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</si>
  <si>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</si>
  <si>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</si>
  <si>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</si>
  <si>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</si>
  <si>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</si>
  <si>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</si>
  <si>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</si>
  <si>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</si>
  <si>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</si>
  <si>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</si>
  <si>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</si>
  <si>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</si>
  <si>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</si>
  <si>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</si>
  <si>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</si>
  <si>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</si>
  <si>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</si>
  <si>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</si>
  <si>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</si>
  <si>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</si>
  <si>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</si>
  <si>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</si>
  <si>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</si>
  <si>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</si>
  <si>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</si>
  <si>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</si>
  <si>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</si>
  <si>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</si>
  <si>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</si>
  <si>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</si>
  <si>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</si>
  <si>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</si>
  <si>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</si>
  <si>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</si>
  <si>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</si>
  <si>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</si>
  <si>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</si>
  <si>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</si>
  <si>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</si>
  <si>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</si>
  <si>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</si>
  <si>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</si>
  <si>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</si>
  <si>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</si>
  <si>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</si>
  <si>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</si>
  <si>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</si>
  <si>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</si>
  <si>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</si>
  <si>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</si>
  <si>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</si>
  <si>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</si>
  <si>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</si>
  <si>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</si>
  <si>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</si>
  <si>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</si>
  <si>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</si>
  <si>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</si>
  <si>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</si>
  <si>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</si>
  <si>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</si>
  <si>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</si>
  <si>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</si>
  <si>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</si>
  <si>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</si>
  <si>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</si>
  <si>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</si>
  <si>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</si>
  <si>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</si>
  <si>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</si>
  <si>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</si>
  <si>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</si>
  <si>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</si>
  <si>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</si>
  <si>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</si>
  <si>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</si>
  <si>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</si>
  <si>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</si>
  <si>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</si>
  <si>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</si>
  <si>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</si>
  <si>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</si>
  <si>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</si>
  <si>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</si>
  <si>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</si>
  <si>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</si>
  <si>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</si>
  <si>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</si>
  <si>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</si>
  <si>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</si>
  <si>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</si>
  <si>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</si>
  <si>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</si>
  <si>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</si>
  <si>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</si>
  <si>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</si>
  <si>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</si>
  <si>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</si>
  <si>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</si>
  <si>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</si>
  <si>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</si>
  <si>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</si>
  <si>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</si>
  <si>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</si>
  <si>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</si>
  <si>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</si>
  <si>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</si>
  <si>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</si>
  <si>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</si>
  <si>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</si>
  <si>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</si>
  <si>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</si>
  <si>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</si>
  <si>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</si>
  <si>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</si>
  <si>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</si>
  <si>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</si>
  <si>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</si>
  <si>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</si>
  <si>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</si>
  <si>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</si>
  <si>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</si>
  <si>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</si>
  <si>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</si>
  <si>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</si>
  <si>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</si>
  <si>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</si>
  <si>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</si>
  <si>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</si>
  <si>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</si>
  <si>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</si>
  <si>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</si>
  <si>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</si>
  <si>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</si>
  <si>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</si>
  <si>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</si>
  <si>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</si>
  <si>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</si>
  <si>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</si>
  <si>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</si>
  <si>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</si>
  <si>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</si>
  <si>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</si>
  <si>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</si>
  <si>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</si>
  <si>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</si>
  <si>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</si>
  <si>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</si>
  <si>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</si>
  <si>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</si>
  <si>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</si>
  <si>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</si>
  <si>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</si>
  <si>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</si>
  <si>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</si>
  <si>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</si>
  <si>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</si>
  <si>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</si>
  <si>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</si>
  <si>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</si>
  <si>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</si>
  <si>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</si>
  <si>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</si>
  <si>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</si>
  <si>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</si>
  <si>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</si>
  <si>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</si>
  <si>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</si>
  <si>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</si>
  <si>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</si>
  <si>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</si>
  <si>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</si>
  <si>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</si>
  <si>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</si>
  <si>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</si>
  <si>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</si>
  <si>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</si>
  <si>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</si>
  <si>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</si>
  <si>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</si>
  <si>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</si>
  <si>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</si>
  <si>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</si>
  <si>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</si>
  <si>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</si>
  <si>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</si>
  <si>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</si>
  <si>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</si>
  <si>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</si>
  <si>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</si>
  <si>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</si>
  <si>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</si>
  <si>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</si>
  <si>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</si>
  <si>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</si>
  <si>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</si>
  <si>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</si>
  <si>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</si>
  <si>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</si>
  <si>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</si>
  <si>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</si>
  <si>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</si>
  <si>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</si>
  <si>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</si>
  <si>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</si>
  <si>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</si>
  <si>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</si>
  <si>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</si>
  <si>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</si>
  <si>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</si>
  <si>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</si>
  <si>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</si>
  <si>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</si>
  <si>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</si>
  <si>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</si>
  <si>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</si>
  <si>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</si>
  <si>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</si>
  <si>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</si>
  <si>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</si>
  <si>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</si>
  <si>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</si>
  <si>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</si>
  <si>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</si>
  <si>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</si>
  <si>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</si>
  <si>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</si>
  <si>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</si>
  <si>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</si>
  <si>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</si>
  <si>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</si>
  <si>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</si>
  <si>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</si>
  <si>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</si>
  <si>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</si>
  <si>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</si>
  <si>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</si>
  <si>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</si>
  <si>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</si>
  <si>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</si>
  <si>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</si>
  <si>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</si>
  <si>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</si>
  <si>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</si>
  <si>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</si>
  <si>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</si>
  <si>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</si>
  <si>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</si>
  <si>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</si>
  <si>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</si>
  <si>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</si>
  <si>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</si>
  <si>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</si>
  <si>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</si>
  <si>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</si>
  <si>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</si>
  <si>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</si>
  <si>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</si>
  <si>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</si>
  <si>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</si>
  <si>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</si>
  <si>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</si>
  <si>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</si>
  <si>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</si>
  <si>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</si>
  <si>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</si>
  <si>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</si>
  <si>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</si>
  <si>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</si>
  <si>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</si>
  <si>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</si>
  <si>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</si>
  <si>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</si>
  <si>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</si>
  <si>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</si>
  <si>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</si>
  <si>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</si>
  <si>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</si>
  <si>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</si>
  <si>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</si>
  <si>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</si>
  <si>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</si>
  <si>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</si>
  <si>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</si>
  <si>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</si>
  <si>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</si>
  <si>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</si>
  <si>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</si>
  <si>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</si>
  <si>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</si>
  <si>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</si>
  <si>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</si>
  <si>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</si>
  <si>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</si>
  <si>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</si>
  <si>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</si>
  <si>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</si>
  <si>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</si>
  <si>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</si>
  <si>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</si>
  <si>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</si>
  <si>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</si>
  <si>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</si>
  <si>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</si>
  <si>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</si>
  <si>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</si>
  <si>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</si>
  <si>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</si>
  <si>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</si>
  <si>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</si>
  <si>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</si>
  <si>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</si>
  <si>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</si>
  <si>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</si>
  <si>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</si>
  <si>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</si>
  <si>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</si>
  <si>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</si>
  <si>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</si>
  <si>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</si>
  <si>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</si>
  <si>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</si>
  <si>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</si>
  <si>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</si>
  <si>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</si>
  <si>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 - činnosť Slovenského olympijského a športového výboru</t>
  </si>
  <si>
    <t>ŠPORTOVÉ AKTIVITY</t>
  </si>
  <si>
    <t>Podpora vzdelávacích aktivít</t>
  </si>
  <si>
    <t>DFT250233</t>
  </si>
  <si>
    <t>OF2527</t>
  </si>
  <si>
    <t/>
  </si>
  <si>
    <t>Úhrada/refundácia nákladov vynaložených na zabezpečenie medzinárodného kongresu  10. - 11.04.2025 V KOŠICIACH</t>
  </si>
  <si>
    <t>17317932</t>
  </si>
  <si>
    <t>Slovenská spoločnosť telovýchovného lekárstva</t>
  </si>
  <si>
    <t>Konferencia psychológia v športe</t>
  </si>
  <si>
    <t>DFT250414</t>
  </si>
  <si>
    <t>2506001</t>
  </si>
  <si>
    <t>Prenájom priestorov refundácia nákladov na  konferenciu Psychológia v športe 2025</t>
  </si>
  <si>
    <t>36061174</t>
  </si>
  <si>
    <t>Slovenská asociácia športovej psychológie</t>
  </si>
  <si>
    <t>DFT250484</t>
  </si>
  <si>
    <t>10250208</t>
  </si>
  <si>
    <t>Konferencia Psychológia v športe prenájom priestorov</t>
  </si>
  <si>
    <t>35862289</t>
  </si>
  <si>
    <t>DOM ŠPORTU s.r.o.</t>
  </si>
  <si>
    <t>Medzinárodná kongres športovej medicíny</t>
  </si>
  <si>
    <t>DFT250541</t>
  </si>
  <si>
    <t>20250097</t>
  </si>
  <si>
    <t>Technické zabezpečenie Medzinárodného kongresu športovej medicíny</t>
  </si>
  <si>
    <t>36358703</t>
  </si>
  <si>
    <t>HIPOKRAT, spol. s r.o.</t>
  </si>
  <si>
    <t xml:space="preserve">Seminár ČOV k zdravotnému zabezpečeniu ZOH </t>
  </si>
  <si>
    <t>DFZ250209</t>
  </si>
  <si>
    <t>250100267</t>
  </si>
  <si>
    <t>Seminár ČOV k zdravotnému zabezpečeniu ZOH Milano Cortina 2026</t>
  </si>
  <si>
    <t>28777344</t>
  </si>
  <si>
    <t>FLORA TOP J+P s.r.o.</t>
  </si>
  <si>
    <t>Činnosť komisií</t>
  </si>
  <si>
    <t>DFT250444</t>
  </si>
  <si>
    <t>2025031</t>
  </si>
  <si>
    <t>Catering - Stretnutie olympionikov a športovcov 26.06.2025 (60os)</t>
  </si>
  <si>
    <t>50358341</t>
  </si>
  <si>
    <t>LEVEREN s.r.o.</t>
  </si>
  <si>
    <t>DFT250476</t>
  </si>
  <si>
    <t>33/2025</t>
  </si>
  <si>
    <t>10ks ruží - Stretnutie olympionikov a športovcov 26.06.2025</t>
  </si>
  <si>
    <t>11689838</t>
  </si>
  <si>
    <t>Ján Pálfy Kvetinárstvo</t>
  </si>
  <si>
    <t>Vyplatenie odmeny za umiestnenie na OH</t>
  </si>
  <si>
    <t>OP250243</t>
  </si>
  <si>
    <t>250243</t>
  </si>
  <si>
    <t>doplatenie odmeny za umiestnenie na OH 2012 vo vysledkoch z 5. miesta na 4. miesto - beh na 1500 m</t>
  </si>
  <si>
    <t>Hrivnák Klocová Lucia</t>
  </si>
  <si>
    <t>OP250250</t>
  </si>
  <si>
    <t>250250</t>
  </si>
  <si>
    <t>odmena RT za posun zo 5. na 4. miesto LOH Londýn 2012 - Lucia Hrivnák Klocová pre Pavel Slouka</t>
  </si>
  <si>
    <t>Slouka Pavel</t>
  </si>
  <si>
    <t>JOT Games</t>
  </si>
  <si>
    <t>DFT250761</t>
  </si>
  <si>
    <t>5020254836</t>
  </si>
  <si>
    <t>strava pre Juniorsky olympijsky tím JOT games 2025</t>
  </si>
  <si>
    <t>46640134</t>
  </si>
  <si>
    <t>X-BIONIC® SPHERE a.s.</t>
  </si>
  <si>
    <t>250330</t>
  </si>
  <si>
    <t>50424785</t>
  </si>
  <si>
    <t>Good deals, s. r. o.</t>
  </si>
  <si>
    <t>34119744</t>
  </si>
  <si>
    <t>VEROPHARM s.r.o.</t>
  </si>
  <si>
    <t>DFZ250190</t>
  </si>
  <si>
    <t>INUE/25/00000684</t>
  </si>
  <si>
    <t>oblečenie 4F ZOH Milano Cortina 2026</t>
  </si>
  <si>
    <t>PL9451978451</t>
  </si>
  <si>
    <t>OTCF S.A.</t>
  </si>
  <si>
    <t>36631124</t>
  </si>
  <si>
    <t>202601</t>
  </si>
  <si>
    <t>53305141</t>
  </si>
  <si>
    <t>35875780</t>
  </si>
  <si>
    <t>Artwell Creative, s.r.o.</t>
  </si>
  <si>
    <t>36199451</t>
  </si>
  <si>
    <t>Hi-Reklama, s.r.o.</t>
  </si>
  <si>
    <t>Organising Committee for the Olympic and Paralympic Winter Games - Milano Cortina 2026</t>
  </si>
  <si>
    <t>DFZ260014</t>
  </si>
  <si>
    <t>ubytovanie ZOH Milano Cortina</t>
  </si>
  <si>
    <t>ZPC26002</t>
  </si>
  <si>
    <t>ZPC25006 - diéty</t>
  </si>
  <si>
    <t>Alexandra Longová (Miškovská)</t>
  </si>
  <si>
    <t>FO0012</t>
  </si>
  <si>
    <t>Buček Roman</t>
  </si>
  <si>
    <t>Demeter Boris</t>
  </si>
  <si>
    <t>31365698</t>
  </si>
  <si>
    <t>WINGS, s.r.o.</t>
  </si>
  <si>
    <t>cestovné, stravné</t>
  </si>
  <si>
    <t>Ľubomíra Ilanovská</t>
  </si>
  <si>
    <t>Klimko Ján</t>
  </si>
  <si>
    <t>AKTIVITY ROZVOJA OLYMPIZMU</t>
  </si>
  <si>
    <t>Vykročte za zdravím</t>
  </si>
  <si>
    <t>DFT250328</t>
  </si>
  <si>
    <t>08525</t>
  </si>
  <si>
    <t>Prenájom telocvične</t>
  </si>
  <si>
    <t>00686514</t>
  </si>
  <si>
    <t>Súkromná stredná odborná škola hotelierstva a gastronómie Mladosť</t>
  </si>
  <si>
    <t>OP250239</t>
  </si>
  <si>
    <t>250239</t>
  </si>
  <si>
    <t>preuctovanie miezd a DVP za 6/2025</t>
  </si>
  <si>
    <t>DFT250477</t>
  </si>
  <si>
    <t>25001</t>
  </si>
  <si>
    <t>Prenájom priestorov, 42 hod. - Vykročte za zdravím</t>
  </si>
  <si>
    <t>42304547</t>
  </si>
  <si>
    <t>ZO OZ PŠAV na Slovensku SOU-S</t>
  </si>
  <si>
    <t>DFT250662</t>
  </si>
  <si>
    <t>2025158701</t>
  </si>
  <si>
    <t>Cvičebné pomôcky - Vykročte za zdravím</t>
  </si>
  <si>
    <t>47658827</t>
  </si>
  <si>
    <t>Decathlon SK s. r. o.</t>
  </si>
  <si>
    <t>DFT250717</t>
  </si>
  <si>
    <t>1259050337</t>
  </si>
  <si>
    <t>materiál -Vykročte za zdravím</t>
  </si>
  <si>
    <t>31329217</t>
  </si>
  <si>
    <t>Slovak parcel service, s.r.o.</t>
  </si>
  <si>
    <t>OP260005</t>
  </si>
  <si>
    <t>260005</t>
  </si>
  <si>
    <t>31768873</t>
  </si>
  <si>
    <t>Základná škola s materskou školou, Riazanská 75, Bratislava</t>
  </si>
  <si>
    <t>OP260006</t>
  </si>
  <si>
    <t>260006</t>
  </si>
  <si>
    <t>nájomné za telocvičňu k projektu Vykročte za zdravím</t>
  </si>
  <si>
    <t>35546077</t>
  </si>
  <si>
    <t>Základná škola Spišská Nová Ves</t>
  </si>
  <si>
    <t>Fair play</t>
  </si>
  <si>
    <t>OP250012</t>
  </si>
  <si>
    <t>3325</t>
  </si>
  <si>
    <t>Kytica - pohreb Jána Zacharu</t>
  </si>
  <si>
    <t>46473718</t>
  </si>
  <si>
    <t>Veronika Hrvolová rozkvet</t>
  </si>
  <si>
    <t>DFZ250021</t>
  </si>
  <si>
    <t>Membership fee 2025 - Členský poplatok FAIR play</t>
  </si>
  <si>
    <t>Comité International pour le Fair Play</t>
  </si>
  <si>
    <t>DFT250144</t>
  </si>
  <si>
    <t>1000028425</t>
  </si>
  <si>
    <t>Plakety Fair play</t>
  </si>
  <si>
    <t>35774282</t>
  </si>
  <si>
    <t>Victory sport, spol. s r.o.</t>
  </si>
  <si>
    <t>DFT250224</t>
  </si>
  <si>
    <t>0001FV000385/25</t>
  </si>
  <si>
    <t>výroba plakiet k udeleniu v duchu fair play</t>
  </si>
  <si>
    <t>DFT250406</t>
  </si>
  <si>
    <t>1000085325</t>
  </si>
  <si>
    <t>Fair play - plaketa 1ks</t>
  </si>
  <si>
    <t>DFT250540</t>
  </si>
  <si>
    <t>1000115825</t>
  </si>
  <si>
    <t>plaketa Fair play</t>
  </si>
  <si>
    <t>OP250347</t>
  </si>
  <si>
    <t>146582</t>
  </si>
  <si>
    <t>ocenenia fair play počas podujatia Detsky Davis Cup 2025, fotorámy 2ks a tlač diplomov 2ks</t>
  </si>
  <si>
    <t>46868674</t>
  </si>
  <si>
    <t>Pepco Slovakia s.r.o.</t>
  </si>
  <si>
    <t>DFT250786</t>
  </si>
  <si>
    <t>2025048</t>
  </si>
  <si>
    <t>občerstvenie počas odovzdávania medzinárodnej ceny fair play Kataríny Ráczovej</t>
  </si>
  <si>
    <t>Olympijské kluby</t>
  </si>
  <si>
    <t>DFT250384</t>
  </si>
  <si>
    <t>1025052831</t>
  </si>
  <si>
    <t>Poštovné - doručenie materiálov na OK</t>
  </si>
  <si>
    <t>DFT250438</t>
  </si>
  <si>
    <t>1259002076</t>
  </si>
  <si>
    <t>Distribúcia pohárov a medailí na OK</t>
  </si>
  <si>
    <t xml:space="preserve">Organizácia podujatia 
názov podujatia: VV ZOK 3.2.
miesto konania: Bratislava
termín: 3.2.2025
počet aktívnych účastníkov: 6
</t>
  </si>
  <si>
    <t>DFT250052</t>
  </si>
  <si>
    <t>24250071</t>
  </si>
  <si>
    <t>Ubytovanie pre členov VV ZOK</t>
  </si>
  <si>
    <t>31391621</t>
  </si>
  <si>
    <t>STH - Stravohotely, a.s., hotel Nivy</t>
  </si>
  <si>
    <t xml:space="preserve">Organizácia podujatia 
názov podujatia: Valné zhromaždenie združenia olympijských klubov SR
miesto konania: Kežmarok
termín: 4.4. - 5.4.
počet aktívnych účastníkov: 40
</t>
  </si>
  <si>
    <t>DFT250216</t>
  </si>
  <si>
    <t>25050</t>
  </si>
  <si>
    <t>Ubytovanie, strava, prenájom priestorov - VZ ZOK SR Kežmarok 04/2025</t>
  </si>
  <si>
    <t>32404727</t>
  </si>
  <si>
    <t>JURAJ GANTNER</t>
  </si>
  <si>
    <t xml:space="preserve">Organizácia podujatia 
názov podujatia: VV ZOK 
miesto konania: Banská Bystrica
termín: 8.7.2025
počet aktívnych účastníkov: 8
</t>
  </si>
  <si>
    <t>DFT250508</t>
  </si>
  <si>
    <t>25VF00035</t>
  </si>
  <si>
    <t>Prenájom priestorov + obed VV ZOK SR</t>
  </si>
  <si>
    <t>55238513</t>
  </si>
  <si>
    <t>Acomopro s.r.o.</t>
  </si>
  <si>
    <t>Odznak všestrannosti OLOV</t>
  </si>
  <si>
    <t>Školské kolá</t>
  </si>
  <si>
    <t>DFT250040</t>
  </si>
  <si>
    <t>25FV0200</t>
  </si>
  <si>
    <t>Distibúcia odznakov OLOV</t>
  </si>
  <si>
    <t>DFT250077</t>
  </si>
  <si>
    <t>20250073</t>
  </si>
  <si>
    <t>Rozosielanie a balenie balíkov OLOV</t>
  </si>
  <si>
    <t>53141628</t>
  </si>
  <si>
    <t>AG Print, s.r.o.</t>
  </si>
  <si>
    <t>Všeobecné výdavky</t>
  </si>
  <si>
    <t>DFT250041</t>
  </si>
  <si>
    <t>20250072</t>
  </si>
  <si>
    <t xml:space="preserve">Tlač certifikátov OLOV 2024/2025 11 577 ks </t>
  </si>
  <si>
    <t>DFT250074</t>
  </si>
  <si>
    <t>3250000646</t>
  </si>
  <si>
    <t>Publikovanie článku prof. RNDr. Viktora Bielika, PhD.</t>
  </si>
  <si>
    <t>00397865</t>
  </si>
  <si>
    <t>UNIVERZITA KOMENSKÉHO V BRATISLAVE</t>
  </si>
  <si>
    <t>OP250042</t>
  </si>
  <si>
    <t>250042</t>
  </si>
  <si>
    <t>Laminovacie fólie - OLOV</t>
  </si>
  <si>
    <t>31331131</t>
  </si>
  <si>
    <t>ŠEVT, a.s.</t>
  </si>
  <si>
    <t>DFT250135</t>
  </si>
  <si>
    <t>1025017513</t>
  </si>
  <si>
    <t>Preprava zásielok</t>
  </si>
  <si>
    <t>DFT250148</t>
  </si>
  <si>
    <t>1025020931</t>
  </si>
  <si>
    <t>DFT250274</t>
  </si>
  <si>
    <t>25017</t>
  </si>
  <si>
    <t>tvorba a spracovanie fotografií na akcii OLOV</t>
  </si>
  <si>
    <t>47402130</t>
  </si>
  <si>
    <t>Gapal, s.r.o.</t>
  </si>
  <si>
    <t>DFT250555</t>
  </si>
  <si>
    <t>2025013</t>
  </si>
  <si>
    <t>OLOV 2025 - grafické práce</t>
  </si>
  <si>
    <t>56519915</t>
  </si>
  <si>
    <t>MARKA s.r.o.</t>
  </si>
  <si>
    <t>Organizácia podujatia 
názov podujatia: 
miesto konania: celá SR
termín: od do
počet aktívnych účastníkov:
počet odpracovaných hodín spolu: 
hrubé mzdy vyplatené osobám v súvislosti s podujatím vrátane odvodov zamestnávateľa spolu (dohody, zmluvy, faktúry, a pod.) v eur:</t>
  </si>
  <si>
    <t>DFT250136</t>
  </si>
  <si>
    <t>20250224</t>
  </si>
  <si>
    <t>Diplomy OLOV - 24 ks</t>
  </si>
  <si>
    <t>DFT250185</t>
  </si>
  <si>
    <t>2025104</t>
  </si>
  <si>
    <t>občerstvenie pre účastníkov Krajského kola OLOV v Pezinku</t>
  </si>
  <si>
    <t>32822502</t>
  </si>
  <si>
    <t>Róbert Krátky - EDUŠO</t>
  </si>
  <si>
    <t>OP250078</t>
  </si>
  <si>
    <t>250078</t>
  </si>
  <si>
    <t>Nákup pásiek vyznačenie súťažných dráh - Dubnica nad Váhom</t>
  </si>
  <si>
    <t>31321828</t>
  </si>
  <si>
    <t>TESCO STORES SR, a.s.</t>
  </si>
  <si>
    <t>DFT250202</t>
  </si>
  <si>
    <t>125500771</t>
  </si>
  <si>
    <t>Ubytovanie 5 osôb, 1 noc - OLOV Krajské kolo Detva</t>
  </si>
  <si>
    <t>36033499</t>
  </si>
  <si>
    <t>AGROSEV, spol. s.r.o.</t>
  </si>
  <si>
    <t>DFT250226</t>
  </si>
  <si>
    <t>2500157</t>
  </si>
  <si>
    <t>Krajské kolo OLOV ŽILINA - ubytovanie od 06.04. - 07.04.2025</t>
  </si>
  <si>
    <t>47621028</t>
  </si>
  <si>
    <t>Penzión Kamélia, s.r.o.</t>
  </si>
  <si>
    <t>OP250079</t>
  </si>
  <si>
    <t>250079</t>
  </si>
  <si>
    <t>Nákup pásiek na vyznačenie súťažných dráh - Poprad</t>
  </si>
  <si>
    <t>54527571</t>
  </si>
  <si>
    <t>Action Slovak s.r.o.</t>
  </si>
  <si>
    <t>DFT250254</t>
  </si>
  <si>
    <t>62500053</t>
  </si>
  <si>
    <t>UBYTOVANIE , MIESTNY POPLATOK - krajské kolo OLOV, Košický kraj</t>
  </si>
  <si>
    <t>36215678</t>
  </si>
  <si>
    <t>PENZIÓN SET s.r.o.</t>
  </si>
  <si>
    <t>DFT250259</t>
  </si>
  <si>
    <t>202507</t>
  </si>
  <si>
    <t>Služby športového odborníka rozhodcu</t>
  </si>
  <si>
    <t>54645654</t>
  </si>
  <si>
    <t>Radovan Tomeček</t>
  </si>
  <si>
    <t>DFT250345</t>
  </si>
  <si>
    <t>20250108</t>
  </si>
  <si>
    <t>ubytovanie 3 x dvojlôžková izba od 01. - 02.04.2025 - KK Nitriansky kraj (Zlaté Moravce)</t>
  </si>
  <si>
    <t>31445551</t>
  </si>
  <si>
    <t>EMINENT, spol. s r.o.</t>
  </si>
  <si>
    <t>Organizačná a rozhodcovská činnosť dobrovoľníka - Krajské kolo OLOV</t>
  </si>
  <si>
    <t>OP250120</t>
  </si>
  <si>
    <t>250120</t>
  </si>
  <si>
    <t>Linda Cíferská</t>
  </si>
  <si>
    <t>OP250124</t>
  </si>
  <si>
    <t>250124</t>
  </si>
  <si>
    <t>Dominika Ovšonková</t>
  </si>
  <si>
    <t>OP250149</t>
  </si>
  <si>
    <t>250149</t>
  </si>
  <si>
    <t>Lucia Moravčíková</t>
  </si>
  <si>
    <t>OP250136</t>
  </si>
  <si>
    <t>250136</t>
  </si>
  <si>
    <t>Vladimír Šúth</t>
  </si>
  <si>
    <t>OP250143</t>
  </si>
  <si>
    <t>250143</t>
  </si>
  <si>
    <t>Margaréta Jánošíková</t>
  </si>
  <si>
    <t>OP250157</t>
  </si>
  <si>
    <t>250157</t>
  </si>
  <si>
    <t>Hana Dziaková</t>
  </si>
  <si>
    <t>OP250110</t>
  </si>
  <si>
    <t>250110</t>
  </si>
  <si>
    <t>Vanessa Hráchová</t>
  </si>
  <si>
    <t>OP250112</t>
  </si>
  <si>
    <t>250112</t>
  </si>
  <si>
    <t>Petra Švachová</t>
  </si>
  <si>
    <t>OP250115</t>
  </si>
  <si>
    <t>250115</t>
  </si>
  <si>
    <t>Sophie Liptáková</t>
  </si>
  <si>
    <t>OP250121</t>
  </si>
  <si>
    <t>250121</t>
  </si>
  <si>
    <t>Sebastian Gabriš</t>
  </si>
  <si>
    <t>OP250129</t>
  </si>
  <si>
    <t>250129</t>
  </si>
  <si>
    <t>Petra Fašková</t>
  </si>
  <si>
    <t>OP250137</t>
  </si>
  <si>
    <t>250137</t>
  </si>
  <si>
    <t>David Chamula</t>
  </si>
  <si>
    <t>OP250142</t>
  </si>
  <si>
    <t>250142</t>
  </si>
  <si>
    <t>Martina Lapínová</t>
  </si>
  <si>
    <t>OP250150</t>
  </si>
  <si>
    <t>250150</t>
  </si>
  <si>
    <t>Mário Brna</t>
  </si>
  <si>
    <t>OP250159</t>
  </si>
  <si>
    <t>250159</t>
  </si>
  <si>
    <t>Emma Libová</t>
  </si>
  <si>
    <t>OP250114</t>
  </si>
  <si>
    <t>250114</t>
  </si>
  <si>
    <t>Simona Kozáková</t>
  </si>
  <si>
    <t>OP250134</t>
  </si>
  <si>
    <t>250134</t>
  </si>
  <si>
    <t>Jozef Hanuska</t>
  </si>
  <si>
    <t>OP250138</t>
  </si>
  <si>
    <t>250138</t>
  </si>
  <si>
    <t>Damián Drdoš</t>
  </si>
  <si>
    <t>OP250147</t>
  </si>
  <si>
    <t>250147</t>
  </si>
  <si>
    <t>OP250160</t>
  </si>
  <si>
    <t>250160</t>
  </si>
  <si>
    <t>OP250108</t>
  </si>
  <si>
    <t>250108</t>
  </si>
  <si>
    <t>OP250151</t>
  </si>
  <si>
    <t>250151</t>
  </si>
  <si>
    <t>David Zauška</t>
  </si>
  <si>
    <t>OP250119</t>
  </si>
  <si>
    <t>250119</t>
  </si>
  <si>
    <t>Lenka Štetinová</t>
  </si>
  <si>
    <t>OP250132</t>
  </si>
  <si>
    <t>250132</t>
  </si>
  <si>
    <t>Renata Lašáková</t>
  </si>
  <si>
    <t>OP250146</t>
  </si>
  <si>
    <t>250146</t>
  </si>
  <si>
    <t>Vanesa Kučerová</t>
  </si>
  <si>
    <t>OP250158</t>
  </si>
  <si>
    <t>250158</t>
  </si>
  <si>
    <t>OP250109</t>
  </si>
  <si>
    <t>250109</t>
  </si>
  <si>
    <t>Viktória Urbanová</t>
  </si>
  <si>
    <t>OP250117</t>
  </si>
  <si>
    <t>250117</t>
  </si>
  <si>
    <t>Veronika Čelinská</t>
  </si>
  <si>
    <t>OP250125</t>
  </si>
  <si>
    <t>250125</t>
  </si>
  <si>
    <t>Zuzana Anna Mrázová</t>
  </si>
  <si>
    <t>OP250133</t>
  </si>
  <si>
    <t>250133</t>
  </si>
  <si>
    <t>Lucia Žilíková</t>
  </si>
  <si>
    <t>OP250154</t>
  </si>
  <si>
    <t>250154</t>
  </si>
  <si>
    <t>OP250130</t>
  </si>
  <si>
    <t>250130</t>
  </si>
  <si>
    <t>Timea Zvarová</t>
  </si>
  <si>
    <t>OP250144</t>
  </si>
  <si>
    <t>250144</t>
  </si>
  <si>
    <t>Liliana Chamulová</t>
  </si>
  <si>
    <t>OP250126</t>
  </si>
  <si>
    <t>250126</t>
  </si>
  <si>
    <t>Lucia Líšková</t>
  </si>
  <si>
    <t>OP250148</t>
  </si>
  <si>
    <t>250148</t>
  </si>
  <si>
    <t>OP250153</t>
  </si>
  <si>
    <t>250153</t>
  </si>
  <si>
    <t>OP250156</t>
  </si>
  <si>
    <t>250156</t>
  </si>
  <si>
    <t>OP250111</t>
  </si>
  <si>
    <t>250111</t>
  </si>
  <si>
    <t>Nina Kopčanová</t>
  </si>
  <si>
    <t>OP250116</t>
  </si>
  <si>
    <t>250116</t>
  </si>
  <si>
    <t>Adam Cyprian</t>
  </si>
  <si>
    <t>OP250128</t>
  </si>
  <si>
    <t>250128</t>
  </si>
  <si>
    <t>Natália Minichová</t>
  </si>
  <si>
    <t>OP250141</t>
  </si>
  <si>
    <t>250141</t>
  </si>
  <si>
    <t>Matteo Marcinek</t>
  </si>
  <si>
    <t>OP250145</t>
  </si>
  <si>
    <t>250145</t>
  </si>
  <si>
    <t>Mgr. Ján Nosáľ</t>
  </si>
  <si>
    <t>OP250155</t>
  </si>
  <si>
    <t>250155</t>
  </si>
  <si>
    <t>OP250107</t>
  </si>
  <si>
    <t>250107</t>
  </si>
  <si>
    <t>Mariana Bučková</t>
  </si>
  <si>
    <t>OP250113</t>
  </si>
  <si>
    <t>250113</t>
  </si>
  <si>
    <t>Lea Čuboňová</t>
  </si>
  <si>
    <t>OP250118</t>
  </si>
  <si>
    <t>250118</t>
  </si>
  <si>
    <t>Samuel Goga</t>
  </si>
  <si>
    <t>OP250123</t>
  </si>
  <si>
    <t>250123</t>
  </si>
  <si>
    <t>Viktória Borárosová</t>
  </si>
  <si>
    <t>OP250127</t>
  </si>
  <si>
    <t>250127</t>
  </si>
  <si>
    <t>Rafael Ján Tomík</t>
  </si>
  <si>
    <t>OP250139</t>
  </si>
  <si>
    <t>250139</t>
  </si>
  <si>
    <t>David Hubina</t>
  </si>
  <si>
    <t>OP250152</t>
  </si>
  <si>
    <t>250152</t>
  </si>
  <si>
    <t>OP250122</t>
  </si>
  <si>
    <t>250122</t>
  </si>
  <si>
    <t>Michaela Liptáková</t>
  </si>
  <si>
    <t>OP250131</t>
  </si>
  <si>
    <t>250131</t>
  </si>
  <si>
    <t>Miriam Moravíková</t>
  </si>
  <si>
    <t>OP250135</t>
  </si>
  <si>
    <t>250135</t>
  </si>
  <si>
    <t>Tomáš Malček</t>
  </si>
  <si>
    <t>OP250140</t>
  </si>
  <si>
    <t>250140</t>
  </si>
  <si>
    <t>Timon Marcinek</t>
  </si>
  <si>
    <t>Organizácia podujatia 
názov podujatia:
miesto konania:
termín:
počet aktívnych účastníkov:
počet odpracovaných hodín spolu: 
hrubé mzdy vyplatené osobám v súvislosti s podujatím vrátane odvodov zamestnávateľa spolu (dohody, zmluvy, faktúry, a pod.) v eur:</t>
  </si>
  <si>
    <t>OP250201</t>
  </si>
  <si>
    <t>250201</t>
  </si>
  <si>
    <t>Očerstvenie pre pomáhajúci personál Finále OLOV</t>
  </si>
  <si>
    <t>54038405</t>
  </si>
  <si>
    <t>Bajkery, s.r.o.</t>
  </si>
  <si>
    <t>DFT250413</t>
  </si>
  <si>
    <t>20250836</t>
  </si>
  <si>
    <t>Edukačné materiály na Finále OLOV 800ks</t>
  </si>
  <si>
    <t>DFT250399</t>
  </si>
  <si>
    <t>20250822</t>
  </si>
  <si>
    <t xml:space="preserve">Certifikáty 64ks, Diplomy 8ks, Mesh OLOV, Šponovacie lano </t>
  </si>
  <si>
    <t>DFT250383</t>
  </si>
  <si>
    <t>0001FV000727/25</t>
  </si>
  <si>
    <t>Pohár a medaily celoštátne kolo OLOV</t>
  </si>
  <si>
    <t>DFT250424</t>
  </si>
  <si>
    <t>príprava orientačného labyrintu na OLOV</t>
  </si>
  <si>
    <t>DFZ250091</t>
  </si>
  <si>
    <t>012025</t>
  </si>
  <si>
    <t>preťahovanie lanom, finále OLOV</t>
  </si>
  <si>
    <t>27006964</t>
  </si>
  <si>
    <t>Česká unie sportu v přetahování lanem</t>
  </si>
  <si>
    <t>DFT250423</t>
  </si>
  <si>
    <t>25SPF021</t>
  </si>
  <si>
    <t>Technicko - organizačné zabezpečenie podujatia, plavecká súťaž - rozhodovanie</t>
  </si>
  <si>
    <t>DFT250404</t>
  </si>
  <si>
    <t>250331</t>
  </si>
  <si>
    <t>Doprava žiakov - 11.6.2025 - SOŠV - Šamorín 12.6.2025 - Šamorín -  SOŠV</t>
  </si>
  <si>
    <t>33558884</t>
  </si>
  <si>
    <t>Stanislav Bohdan</t>
  </si>
  <si>
    <t>DFT250425</t>
  </si>
  <si>
    <t>5020252197</t>
  </si>
  <si>
    <t>OLOV Finále - stravovanie počas podujatia</t>
  </si>
  <si>
    <t>DFT250443</t>
  </si>
  <si>
    <t>01/06/25</t>
  </si>
  <si>
    <t>Pódium, ozvučenie, obsluha - tech. zabezpečenie podujatia OLOV finále</t>
  </si>
  <si>
    <t>50734211</t>
  </si>
  <si>
    <t>INDUSTRIAL AUDIO s. r. o.</t>
  </si>
  <si>
    <t>DFT250480</t>
  </si>
  <si>
    <t>2025166</t>
  </si>
  <si>
    <t>Zdravotná služba OLOV finále</t>
  </si>
  <si>
    <t>52781810</t>
  </si>
  <si>
    <t>AP Rescue, s.r.o.</t>
  </si>
  <si>
    <t>DFT250485</t>
  </si>
  <si>
    <t>25039</t>
  </si>
  <si>
    <t>Fotografovanie finále OLOV</t>
  </si>
  <si>
    <t>DFT250528</t>
  </si>
  <si>
    <t>0068/2025</t>
  </si>
  <si>
    <t>Finále podujatia OLOV v Šamoríne - Ubytovanie a služby recepcie</t>
  </si>
  <si>
    <t>35801549</t>
  </si>
  <si>
    <t>Slovenská olympijská marketingová, a.s.</t>
  </si>
  <si>
    <t>Organizačná a rozhodcovská činnosť dobrovoľníka</t>
  </si>
  <si>
    <t>OP250216</t>
  </si>
  <si>
    <t>250216</t>
  </si>
  <si>
    <t>Dobrovoľnícka činnosť - Finále OLOV</t>
  </si>
  <si>
    <t>Sofia Tižinovská</t>
  </si>
  <si>
    <t>OP250219</t>
  </si>
  <si>
    <t>250219</t>
  </si>
  <si>
    <t>OP250220</t>
  </si>
  <si>
    <t>250220</t>
  </si>
  <si>
    <t>Dáša Koprdová</t>
  </si>
  <si>
    <t>OP250215</t>
  </si>
  <si>
    <t>250215</t>
  </si>
  <si>
    <t>Filip Tonka</t>
  </si>
  <si>
    <t>OP250214</t>
  </si>
  <si>
    <t>250214</t>
  </si>
  <si>
    <t>Jozef Krupa</t>
  </si>
  <si>
    <t>OP250221</t>
  </si>
  <si>
    <t>250221</t>
  </si>
  <si>
    <t>Mario Minarik</t>
  </si>
  <si>
    <t>OP250217</t>
  </si>
  <si>
    <t>250217</t>
  </si>
  <si>
    <t>Machajdík Igor</t>
  </si>
  <si>
    <t>Činnosť rozhodcu</t>
  </si>
  <si>
    <t>DFT250405</t>
  </si>
  <si>
    <t>202513</t>
  </si>
  <si>
    <t>Rozhodcovská činnosť - OLOV</t>
  </si>
  <si>
    <t>OLOV pre seniorov</t>
  </si>
  <si>
    <t>DFT250769</t>
  </si>
  <si>
    <t>225177</t>
  </si>
  <si>
    <t>programátorské prace na projekte OLOV pre seniorov</t>
  </si>
  <si>
    <t>47428830</t>
  </si>
  <si>
    <t>Afinode, s. r. o.</t>
  </si>
  <si>
    <t>DFT260008</t>
  </si>
  <si>
    <t>025011401</t>
  </si>
  <si>
    <t>Pomôcky na testovanie OLOV Seniorov (jednoručné činky 60ks)</t>
  </si>
  <si>
    <t>52621901</t>
  </si>
  <si>
    <t>Sport Performance s. r. o.</t>
  </si>
  <si>
    <t>OVEP</t>
  </si>
  <si>
    <t>DFZ250152</t>
  </si>
  <si>
    <t>25201572</t>
  </si>
  <si>
    <t>Skladací stôl s elastickým poťahom 2ks</t>
  </si>
  <si>
    <t>25950525</t>
  </si>
  <si>
    <t>TENTino s.r.o.</t>
  </si>
  <si>
    <t>DFT250658</t>
  </si>
  <si>
    <t>20250005</t>
  </si>
  <si>
    <t>vodomostna sutaz - Ekoolympiada z programu OVEP 2025</t>
  </si>
  <si>
    <t>52270572</t>
  </si>
  <si>
    <t>Planet Lover</t>
  </si>
  <si>
    <t>DFT250575</t>
  </si>
  <si>
    <t>20251311</t>
  </si>
  <si>
    <t>Edukačné materiály 500ks</t>
  </si>
  <si>
    <t>DFT250586</t>
  </si>
  <si>
    <t>20251337</t>
  </si>
  <si>
    <t xml:space="preserve">OVEP puzzle malé 150ks </t>
  </si>
  <si>
    <t>DFT250726</t>
  </si>
  <si>
    <t>20251607</t>
  </si>
  <si>
    <t>OVEP- metodické materiály - tajnička 500ks</t>
  </si>
  <si>
    <t>DFT250716</t>
  </si>
  <si>
    <t>2025509</t>
  </si>
  <si>
    <t>ubytovanie v Penzion MartiNN, 5.-6.11.2025 p. Dobrovodsky, Kovac OVEP- Šport nás spája</t>
  </si>
  <si>
    <t>45944512</t>
  </si>
  <si>
    <t>MartInn, s.r.o.</t>
  </si>
  <si>
    <t>MDD Kuchajda</t>
  </si>
  <si>
    <t>OP250198</t>
  </si>
  <si>
    <t>250198</t>
  </si>
  <si>
    <t xml:space="preserve">Dobrovoľnícka činnosť - OVEP - MDD Kuchajda </t>
  </si>
  <si>
    <t>Michal Minár</t>
  </si>
  <si>
    <t>OP250199</t>
  </si>
  <si>
    <t>250199</t>
  </si>
  <si>
    <t>Hana Ferejová</t>
  </si>
  <si>
    <t>OP250200</t>
  </si>
  <si>
    <t>250200</t>
  </si>
  <si>
    <t>OP250202</t>
  </si>
  <si>
    <t>250202</t>
  </si>
  <si>
    <t>Adam Víglaský</t>
  </si>
  <si>
    <t>OP250203</t>
  </si>
  <si>
    <t>250203</t>
  </si>
  <si>
    <t>OD - deti s rakovinou</t>
  </si>
  <si>
    <t>OP250205</t>
  </si>
  <si>
    <t>250205</t>
  </si>
  <si>
    <t>Dobrovoľnícka činnosť - OVEP - OD deti s rakovinou</t>
  </si>
  <si>
    <t>OP250206</t>
  </si>
  <si>
    <t>250206</t>
  </si>
  <si>
    <t>Katarína Slobodová</t>
  </si>
  <si>
    <t>OP250207</t>
  </si>
  <si>
    <t>250207</t>
  </si>
  <si>
    <t>Karolína Vojtášová</t>
  </si>
  <si>
    <t>OP250208</t>
  </si>
  <si>
    <t>250208</t>
  </si>
  <si>
    <t>OD Petržalka</t>
  </si>
  <si>
    <t>OP250211</t>
  </si>
  <si>
    <t>250211</t>
  </si>
  <si>
    <t>Doborvoľnícka činnosť - OVEP - OD Petrzalka</t>
  </si>
  <si>
    <t>Terézia Rumanovičová</t>
  </si>
  <si>
    <t>OP250212</t>
  </si>
  <si>
    <t>250212</t>
  </si>
  <si>
    <t>Dobrovoľnícka činnosť  - OVEP - OD Petržalka</t>
  </si>
  <si>
    <t>OP250213</t>
  </si>
  <si>
    <t>250213</t>
  </si>
  <si>
    <t>Melánie Dedíková</t>
  </si>
  <si>
    <t>Organizácia podujatia 
názov podujatia: OVEP workshop
miesto konania: Horný Smokovec
termín: 4.9. - 7.9.2025
počet aktívnych účastníkov: 30
počet odpracovaných hodín spolu: 
hrubé mzdy vyplatené osobám v súvislosti s podujatím vrátane odvodov zamestnávateľa spolu (dohody, zmluvy, faktúry, a pod.) v eur:</t>
  </si>
  <si>
    <t>DFT250556</t>
  </si>
  <si>
    <t>322501040</t>
  </si>
  <si>
    <t>Workshop OVEP 4.9.-7.9.2025</t>
  </si>
  <si>
    <t>35781319</t>
  </si>
  <si>
    <t>GRAND HOTEL BELLEVUE, a.s.</t>
  </si>
  <si>
    <t>DFT250565</t>
  </si>
  <si>
    <t>322501039</t>
  </si>
  <si>
    <t>Workshop OVEP</t>
  </si>
  <si>
    <t>Organizácia podujatia 
názov podujatia: OVEP - deň otvorených dverí prezidentský palác
miesto konania: Bratislava, prezidentský palác
termín: 30.8.2025 
počet aktívnych účastníkov: 100
počet odpracovaných hodín spolu: 60
hrubé mzdy vyplatené osobám v súvislosti s podujatím vrátane odvodov zamestnávateľa spolu (dohody, zmluvy, faktúry, a pod.) v eur: 281,40</t>
  </si>
  <si>
    <t>OP250297</t>
  </si>
  <si>
    <t>250297</t>
  </si>
  <si>
    <t>Dobrovoľnícka činnosť -OVEP Den otvorenych dveri - Prezidentsky palac</t>
  </si>
  <si>
    <t>Dobrovoľnícka činnosť - OVEP Deň otvorených dverí - Prezidentský palác</t>
  </si>
  <si>
    <t>Karolína Kytková</t>
  </si>
  <si>
    <t>DFT250670</t>
  </si>
  <si>
    <t>20251432</t>
  </si>
  <si>
    <t>Olympijský deň- Nálepky na prekážky 30ks, nálepky na kladinu 2ks</t>
  </si>
  <si>
    <t>Olympijský deň/Materiál</t>
  </si>
  <si>
    <t>DFT250334</t>
  </si>
  <si>
    <t>20250671</t>
  </si>
  <si>
    <t>dodanie tovaru pracovný list - 3000 ks omalovánka - 500 ks</t>
  </si>
  <si>
    <t>DFT250342</t>
  </si>
  <si>
    <t>20250694</t>
  </si>
  <si>
    <t>Dodanie a potlač hry ruky - nohy - 1ks</t>
  </si>
  <si>
    <t>DFT250341</t>
  </si>
  <si>
    <t>20250687</t>
  </si>
  <si>
    <t>hracie kartičky pre deti - 3000 ks</t>
  </si>
  <si>
    <t>DFT250320</t>
  </si>
  <si>
    <t>20250659</t>
  </si>
  <si>
    <t>Tlačoviny - Olympijský deň pre deti s rakovinou FTVŠ 2025</t>
  </si>
  <si>
    <t>OP250222</t>
  </si>
  <si>
    <t>250222</t>
  </si>
  <si>
    <t>Predlžovačka na nafukovaciu bránu - Olympijský deň</t>
  </si>
  <si>
    <t>48258946</t>
  </si>
  <si>
    <t>OBI Slovakia s.r.o.</t>
  </si>
  <si>
    <t>DFT250432</t>
  </si>
  <si>
    <t>1025059012</t>
  </si>
  <si>
    <t>ditribucia medaili a poharov</t>
  </si>
  <si>
    <t>DFT250411</t>
  </si>
  <si>
    <t>1025056763</t>
  </si>
  <si>
    <t>Distribúcia medailí a pohárov na OK</t>
  </si>
  <si>
    <t>DFT250445</t>
  </si>
  <si>
    <t>0001FV000867/25</t>
  </si>
  <si>
    <t>Nákup pohárov zlato a štítkov Olympijský deň - na sklad ORO</t>
  </si>
  <si>
    <t>DFT250633</t>
  </si>
  <si>
    <t>2025020</t>
  </si>
  <si>
    <t xml:space="preserve">Grafické práce - Olympijský deň 2025 (diplomy, poďakovania, certifikáty) </t>
  </si>
  <si>
    <t>OD - Spišská Nová Ves</t>
  </si>
  <si>
    <t>DFT250446</t>
  </si>
  <si>
    <t>1120250404</t>
  </si>
  <si>
    <t>Ubytovanie OD Spišská Nová Ves 22.06. - 23.06.2025</t>
  </si>
  <si>
    <t>31673074</t>
  </si>
  <si>
    <t>Hotel METROPOL a.s.</t>
  </si>
  <si>
    <t>OP250246</t>
  </si>
  <si>
    <t>250246</t>
  </si>
  <si>
    <t>Olympijský deň 2025 Spišská Nová Ves - dobrovoľnícka činnosť (2 osoby)</t>
  </si>
  <si>
    <t>OD - Deň utečencov</t>
  </si>
  <si>
    <t>OP250245</t>
  </si>
  <si>
    <t>250245</t>
  </si>
  <si>
    <t>Dobrovoľnícka činnosť - deň utečencov</t>
  </si>
  <si>
    <t>OP250247</t>
  </si>
  <si>
    <t>250247</t>
  </si>
  <si>
    <t>Olympijský deň 2025 - Deň utečencov 21.06.2025 Bratislava - dobrovoľnícka činnosť</t>
  </si>
  <si>
    <t>OP250248</t>
  </si>
  <si>
    <t>250248</t>
  </si>
  <si>
    <t>OD - Otvorenie kultúrneho leta</t>
  </si>
  <si>
    <t>Olympijský deň 2025 - Otvorenie kultúrneho leta 29.06.2025 Bratislava - dobrovoľnícka činnosť</t>
  </si>
  <si>
    <t>Ema Kmeťová</t>
  </si>
  <si>
    <t>B0102/Olympijský deň/Organizačné zabezpečenie</t>
  </si>
  <si>
    <t>Olympijský deň 2025 ZŠ Kalinčiakova - dobrovoľnícka činnosť</t>
  </si>
  <si>
    <t>Alex Švec</t>
  </si>
  <si>
    <t>René Petreszél</t>
  </si>
  <si>
    <t>Samuel Brečka</t>
  </si>
  <si>
    <t>Štafetový odkaz - ZOH 2026 Milano - Cortina</t>
  </si>
  <si>
    <t>DFT250755</t>
  </si>
  <si>
    <t>20252254</t>
  </si>
  <si>
    <t>modrý športový batoh s potlačou  - 50ks</t>
  </si>
  <si>
    <t>36531154</t>
  </si>
  <si>
    <t>DEMI šport plus, s.r.o.</t>
  </si>
  <si>
    <t>DFZ250166</t>
  </si>
  <si>
    <t>20250477</t>
  </si>
  <si>
    <t>Ocenenia víťazov súťažných výziev rámci projektu Oly vola školy</t>
  </si>
  <si>
    <t>17120918</t>
  </si>
  <si>
    <t>*3D DEN s.r.o.</t>
  </si>
  <si>
    <t>DFZ250171</t>
  </si>
  <si>
    <t>20250492</t>
  </si>
  <si>
    <t>výroba ocenení - štafetový odkaz ZOH 2026/Oly vola školy - Držme spolu v školských laviciach</t>
  </si>
  <si>
    <t>GOP250021</t>
  </si>
  <si>
    <t>10250397</t>
  </si>
  <si>
    <t>Prenájom zasadačky pre  projekt Štafetový odkaz ZOH 2026 Milano Cortina, Oly vola školy - Držme spolu v školských laviciach</t>
  </si>
  <si>
    <t>DFT250788</t>
  </si>
  <si>
    <t>2025110095</t>
  </si>
  <si>
    <t>tlačiarenské služby - Edukačná pomôcka puzzle Držme spolu v Milane Cortina 2026  - 50ks</t>
  </si>
  <si>
    <t>REMPrint, s.r.o.</t>
  </si>
  <si>
    <t>DFT250754</t>
  </si>
  <si>
    <t>20251663</t>
  </si>
  <si>
    <t>Štafetový odkaz Miláno Cortina - tlač diplomov - 39ks</t>
  </si>
  <si>
    <t>DFT250789</t>
  </si>
  <si>
    <t>20251782</t>
  </si>
  <si>
    <t>Tlač diplomov k projektu Oly volá školy</t>
  </si>
  <si>
    <t>MEDIÁLNA ČINNOSŤ</t>
  </si>
  <si>
    <t>Publikačná činnosť/Publikačná činnosť - spolufinancovanie</t>
  </si>
  <si>
    <t>DFT250116</t>
  </si>
  <si>
    <t>2025/03</t>
  </si>
  <si>
    <t>Nákup publikácie k 70. ročníku Veľkej ceny Slovenska v zjazdovom lyžovaní (25ks)</t>
  </si>
  <si>
    <t>17151449</t>
  </si>
  <si>
    <t>Organizačný výbor Veľkej ceny Slovenska</t>
  </si>
  <si>
    <t>DFT250447</t>
  </si>
  <si>
    <t>40250108</t>
  </si>
  <si>
    <t>Kniha "Storočnica s loptičkou na raketách" 20ks - na sklad Propagácia</t>
  </si>
  <si>
    <t>Mediálne aktivity/Sociálne siete</t>
  </si>
  <si>
    <t>ŠPORTOVEC ROKA 2024</t>
  </si>
  <si>
    <t>OP250022</t>
  </si>
  <si>
    <t>2025/001</t>
  </si>
  <si>
    <t xml:space="preserve">Zabezpečenie pozývacieho procesuna podujatie </t>
  </si>
  <si>
    <t>45965668</t>
  </si>
  <si>
    <t>Buy&amp;Large Consulting s.r.o.</t>
  </si>
  <si>
    <t>DFT250024</t>
  </si>
  <si>
    <t>20250078</t>
  </si>
  <si>
    <t>Športovec roka - letenka J. Sabovčík</t>
  </si>
  <si>
    <t>31380123</t>
  </si>
  <si>
    <t>GO travel Slovakia, s.r.o.</t>
  </si>
  <si>
    <t>DFT250199</t>
  </si>
  <si>
    <t>1/2025</t>
  </si>
  <si>
    <t>Práva súvisiace s organizáciou a usporiadaním podujatia Športovec roka 2024</t>
  </si>
  <si>
    <t>37998471</t>
  </si>
  <si>
    <t>Klub športových redaktorov</t>
  </si>
  <si>
    <t>Športová kvapka krvi</t>
  </si>
  <si>
    <t>DFT250358</t>
  </si>
  <si>
    <t>25023</t>
  </si>
  <si>
    <t>Tvorba a spracovanie fotografií z akcie - Športová kvapka krvi</t>
  </si>
  <si>
    <t>DFT250359</t>
  </si>
  <si>
    <t>20250010</t>
  </si>
  <si>
    <t>Športová kvapka krvi - moderovanie v SOŠM</t>
  </si>
  <si>
    <t>52145620</t>
  </si>
  <si>
    <t>Rastislav Konečný</t>
  </si>
  <si>
    <t>Ostatné výdaje mediálneho oddelenia</t>
  </si>
  <si>
    <t>DFT250120</t>
  </si>
  <si>
    <t>20250554</t>
  </si>
  <si>
    <t>Využívanie aplikácie MONITORA - monitoring online, tlačených a audiovizuálnych médií 02/2025</t>
  </si>
  <si>
    <t>47242396</t>
  </si>
  <si>
    <t>Mediaboard Slovakia s. r. o.</t>
  </si>
  <si>
    <t>DFT250378</t>
  </si>
  <si>
    <t>25022</t>
  </si>
  <si>
    <t>Tvorba a s pracovanie fotografií z akcie - Noc múzeí a galérií 17.05.2025</t>
  </si>
  <si>
    <t>PREVÁDZKA SOŠV</t>
  </si>
  <si>
    <t>Kancelárska technika a kancelárske potreby</t>
  </si>
  <si>
    <t>OP250054</t>
  </si>
  <si>
    <t>250054</t>
  </si>
  <si>
    <t>Podložka na myš - 1ks</t>
  </si>
  <si>
    <t>35739487</t>
  </si>
  <si>
    <t>NAY a.s.</t>
  </si>
  <si>
    <t>OP250056</t>
  </si>
  <si>
    <t>442</t>
  </si>
  <si>
    <t>napájací adaptér na notebook - 1ks</t>
  </si>
  <si>
    <t>DFT250260</t>
  </si>
  <si>
    <t>250034324</t>
  </si>
  <si>
    <t>Dosky na knihu jázd</t>
  </si>
  <si>
    <t>35710691</t>
  </si>
  <si>
    <t>Lamitec, spol. s r.o.</t>
  </si>
  <si>
    <t>DFT250170</t>
  </si>
  <si>
    <t>250790</t>
  </si>
  <si>
    <t>Poštové obálky 1000 ks</t>
  </si>
  <si>
    <t>DFT250654</t>
  </si>
  <si>
    <t>252824</t>
  </si>
  <si>
    <t>obálky C4 Cygnus s potlačou loga 500ks</t>
  </si>
  <si>
    <t>DFT250659</t>
  </si>
  <si>
    <t>25094</t>
  </si>
  <si>
    <t>obalový materiál na knihy</t>
  </si>
  <si>
    <t>46684484</t>
  </si>
  <si>
    <t>node98 s.r.o.</t>
  </si>
  <si>
    <t>DFT250357</t>
  </si>
  <si>
    <t>2501932</t>
  </si>
  <si>
    <t xml:space="preserve">HP Dock ThunderBolt 120W G4 (Marková) 1ks </t>
  </si>
  <si>
    <t>36395994</t>
  </si>
  <si>
    <t>EUROLINE computer, s.r.o.</t>
  </si>
  <si>
    <t>DFT250653</t>
  </si>
  <si>
    <t>2503764</t>
  </si>
  <si>
    <t>HP monitor</t>
  </si>
  <si>
    <t>DFT250703</t>
  </si>
  <si>
    <t>2504071</t>
  </si>
  <si>
    <t>HP monitor + príslušenstvo p. Simon</t>
  </si>
  <si>
    <t>DFT250028</t>
  </si>
  <si>
    <t>250006058</t>
  </si>
  <si>
    <t>Nákup kancelárskych potrieb - sekretariát SOŠV, SOŠM</t>
  </si>
  <si>
    <t>DFT250071</t>
  </si>
  <si>
    <t>250011022</t>
  </si>
  <si>
    <t>DFT250171</t>
  </si>
  <si>
    <t>250025537</t>
  </si>
  <si>
    <t>Kancelarske potreby</t>
  </si>
  <si>
    <t>DFT250308</t>
  </si>
  <si>
    <t>250039373</t>
  </si>
  <si>
    <t>kancelárske potreby</t>
  </si>
  <si>
    <t>DFT250364</t>
  </si>
  <si>
    <t>250045084</t>
  </si>
  <si>
    <t>Nákup kancelárskych potrieb</t>
  </si>
  <si>
    <t>DFT250367</t>
  </si>
  <si>
    <t>250045075</t>
  </si>
  <si>
    <t>DFT250481</t>
  </si>
  <si>
    <t>250056440</t>
  </si>
  <si>
    <t>Kancelárske potreby</t>
  </si>
  <si>
    <t>DFT250534</t>
  </si>
  <si>
    <t>250066235</t>
  </si>
  <si>
    <t>DFT250584</t>
  </si>
  <si>
    <t>250075383</t>
  </si>
  <si>
    <t>DFT250634</t>
  </si>
  <si>
    <t>250078942</t>
  </si>
  <si>
    <t>DFT250661</t>
  </si>
  <si>
    <t>250082343</t>
  </si>
  <si>
    <t>DFT250753</t>
  </si>
  <si>
    <t>250092301</t>
  </si>
  <si>
    <t>DFT250774</t>
  </si>
  <si>
    <t>250098857</t>
  </si>
  <si>
    <t>DFT250773</t>
  </si>
  <si>
    <t>250098871</t>
  </si>
  <si>
    <t>nástenný  kalendár  3 mesačný</t>
  </si>
  <si>
    <t>DFT250810</t>
  </si>
  <si>
    <t>250104150</t>
  </si>
  <si>
    <t>DFT260013</t>
  </si>
  <si>
    <t>260003563</t>
  </si>
  <si>
    <t>Telekomunikačné služby</t>
  </si>
  <si>
    <t>DFT250056</t>
  </si>
  <si>
    <t>1012506995</t>
  </si>
  <si>
    <t>Internetové služby 2/2025</t>
  </si>
  <si>
    <t>35845007</t>
  </si>
  <si>
    <t>VNET a.s.</t>
  </si>
  <si>
    <t>DFT250055</t>
  </si>
  <si>
    <t>1012509488</t>
  </si>
  <si>
    <t>VoIP Virtual PBX (virtuálna ústredňa) 02/2025</t>
  </si>
  <si>
    <t>DFT250109</t>
  </si>
  <si>
    <t>1012514192</t>
  </si>
  <si>
    <t>Internet, STB, TV, server 03/2025</t>
  </si>
  <si>
    <t>DFT250119</t>
  </si>
  <si>
    <t>1012516011</t>
  </si>
  <si>
    <t>Virtuálna ústredňa 03/2025</t>
  </si>
  <si>
    <t>DFT250201</t>
  </si>
  <si>
    <t>1012520180</t>
  </si>
  <si>
    <t>Internet, STB, TV, server - 04/2025</t>
  </si>
  <si>
    <t>DFT250211</t>
  </si>
  <si>
    <t>1012523166</t>
  </si>
  <si>
    <t>Virtuálna ústredňa 04/2025</t>
  </si>
  <si>
    <t>DFT250282</t>
  </si>
  <si>
    <t>1012526498</t>
  </si>
  <si>
    <t>Prenájom STB, setobox, internetové služby za 5/2025</t>
  </si>
  <si>
    <t>DFT250281</t>
  </si>
  <si>
    <t>1012529725</t>
  </si>
  <si>
    <t>VoIP Virtual PBX, Konfigurácia, Premenovanie klapky, hovory.</t>
  </si>
  <si>
    <t>DFT250363</t>
  </si>
  <si>
    <t>1012533089</t>
  </si>
  <si>
    <t>Internetové služby 06/2025</t>
  </si>
  <si>
    <t>DFT250369</t>
  </si>
  <si>
    <t>1012535788</t>
  </si>
  <si>
    <t>VoIP Virtual PBX (virtuálna ústredňa) 06/2025</t>
  </si>
  <si>
    <t>DFT250456</t>
  </si>
  <si>
    <t>1012540360</t>
  </si>
  <si>
    <t>Internet, STB, TV, server - 07/2025</t>
  </si>
  <si>
    <t>DFT2504545</t>
  </si>
  <si>
    <t>1012542870</t>
  </si>
  <si>
    <t>VoIP Virtual PBX (virtuálna ústredňa) 07/2025</t>
  </si>
  <si>
    <t>DFT250496</t>
  </si>
  <si>
    <t>1012549167</t>
  </si>
  <si>
    <t>Internet 08/2025</t>
  </si>
  <si>
    <t>DFT250494</t>
  </si>
  <si>
    <t>1012549811</t>
  </si>
  <si>
    <t>Virtuálna ústredná 08/2025</t>
  </si>
  <si>
    <t>DFT250548</t>
  </si>
  <si>
    <t>1012555690</t>
  </si>
  <si>
    <t>Internetové služby 09/2025</t>
  </si>
  <si>
    <t>DFT250554</t>
  </si>
  <si>
    <t>1012556371</t>
  </si>
  <si>
    <t>Virtuálna ústredňa 9/2025</t>
  </si>
  <si>
    <t>DFT250613</t>
  </si>
  <si>
    <t>1012559528</t>
  </si>
  <si>
    <t>IP telefón Zealink SIP-T31P 3ks</t>
  </si>
  <si>
    <t>DFT250635</t>
  </si>
  <si>
    <t>1012560684</t>
  </si>
  <si>
    <t>Internetové služby 10/2025</t>
  </si>
  <si>
    <t>DFT250660</t>
  </si>
  <si>
    <t>1012562944</t>
  </si>
  <si>
    <t>Virtuálna ústredňa  mes. poplatok 10/2025</t>
  </si>
  <si>
    <t>DFT250720</t>
  </si>
  <si>
    <t>1012568717</t>
  </si>
  <si>
    <t>Internetové služby za 11/2025</t>
  </si>
  <si>
    <t>DFT250752</t>
  </si>
  <si>
    <t>1012569454</t>
  </si>
  <si>
    <t>VoIP Virtual PBX za obdobie 11/2025</t>
  </si>
  <si>
    <t>DFT250806</t>
  </si>
  <si>
    <t>1012575360</t>
  </si>
  <si>
    <t>Internet, STB, TV, server 12/2025</t>
  </si>
  <si>
    <t>DFT250812</t>
  </si>
  <si>
    <t>1012576215</t>
  </si>
  <si>
    <t>VoIP Virtual PBX (virtuálna ústredňa) 12/2025</t>
  </si>
  <si>
    <t>DFT260002</t>
  </si>
  <si>
    <t>1012603076</t>
  </si>
  <si>
    <t>VoIP Virtual PBX 01/2026</t>
  </si>
  <si>
    <t>DFT260003</t>
  </si>
  <si>
    <t>1012601811</t>
  </si>
  <si>
    <t>Internet, STB, server 01/2026</t>
  </si>
  <si>
    <t>Prenájmy</t>
  </si>
  <si>
    <t>DFT250048</t>
  </si>
  <si>
    <t>0003/2025</t>
  </si>
  <si>
    <t>Prenájom administratívnych, skladových a parkovacích miest - 02/2025</t>
  </si>
  <si>
    <t>DFT250049</t>
  </si>
  <si>
    <t>0004/2025</t>
  </si>
  <si>
    <t>Preddavky na služby, energie a prevádzkové náklady - 02/2025</t>
  </si>
  <si>
    <t>DFT250099</t>
  </si>
  <si>
    <t>0062025</t>
  </si>
  <si>
    <t>Upratovacie služby, čistiace prostriedky 01/2025</t>
  </si>
  <si>
    <t>DFT250156</t>
  </si>
  <si>
    <t>00172025</t>
  </si>
  <si>
    <t>Upratovacie služby, čistiace prostriedky 02/2025</t>
  </si>
  <si>
    <t>DFT250177</t>
  </si>
  <si>
    <t>132025</t>
  </si>
  <si>
    <t>Nájomné za administratívne priestory, parkovacie miesta,  skladové priestory 04/2025 03/2025</t>
  </si>
  <si>
    <t>DFT250174</t>
  </si>
  <si>
    <t>252025</t>
  </si>
  <si>
    <t>Nájomné za administratívne priestory, parkovacie miesta,  skladové priestory 04/2025</t>
  </si>
  <si>
    <t>DFT250176</t>
  </si>
  <si>
    <t>142025</t>
  </si>
  <si>
    <t>preddavky na služby, energie a prevádzkové náklady 03/2025</t>
  </si>
  <si>
    <t>DFT250175</t>
  </si>
  <si>
    <t>262025</t>
  </si>
  <si>
    <t>preddavky prevádzkové náklady 04/2025</t>
  </si>
  <si>
    <t>DFT250235</t>
  </si>
  <si>
    <t>00312025</t>
  </si>
  <si>
    <t>Upratovacie služby, čistiace prostriedky 03/2025</t>
  </si>
  <si>
    <t>DFT250322</t>
  </si>
  <si>
    <t>0033/2025</t>
  </si>
  <si>
    <t>Nájomné 05/2025</t>
  </si>
  <si>
    <t>DFT250395</t>
  </si>
  <si>
    <t>0043/2025</t>
  </si>
  <si>
    <t>Nájomné administratívnych priestorov, skladových preistorov, parkovacie miesta 06/2025</t>
  </si>
  <si>
    <t>DFT250323</t>
  </si>
  <si>
    <t>0034/2025</t>
  </si>
  <si>
    <t>Energie, prevádzkové náklady 05/2025</t>
  </si>
  <si>
    <t>DFT250394</t>
  </si>
  <si>
    <t>0044/2025</t>
  </si>
  <si>
    <t>Preddavky na služby, energie 06/2025</t>
  </si>
  <si>
    <t>DFT250352</t>
  </si>
  <si>
    <t>0045/2025</t>
  </si>
  <si>
    <t>upratovacie služby 05/2025</t>
  </si>
  <si>
    <t>DFT250478</t>
  </si>
  <si>
    <t>0057/2025</t>
  </si>
  <si>
    <t>Upratovacie služby 06/2025</t>
  </si>
  <si>
    <t>DFT250321</t>
  </si>
  <si>
    <t>0036/2025</t>
  </si>
  <si>
    <t>Upratovacie služby 04/2025</t>
  </si>
  <si>
    <t>DFT250467</t>
  </si>
  <si>
    <t>0055/2025</t>
  </si>
  <si>
    <t>Najomne 07/2025</t>
  </si>
  <si>
    <t>DFT250471</t>
  </si>
  <si>
    <t>562025</t>
  </si>
  <si>
    <t>Energie, prevádzkové náklady 07/2025</t>
  </si>
  <si>
    <t>DFT250523</t>
  </si>
  <si>
    <t>0070/2025</t>
  </si>
  <si>
    <t>Nájomné 08/2025</t>
  </si>
  <si>
    <t>DFT250524</t>
  </si>
  <si>
    <t>0071/2025</t>
  </si>
  <si>
    <t>Energie, prevádzkové náklady 08/2025</t>
  </si>
  <si>
    <t>DFT250522</t>
  </si>
  <si>
    <t>0072/2025</t>
  </si>
  <si>
    <t>Upratovacie služby 08/2025</t>
  </si>
  <si>
    <t>DFT250581</t>
  </si>
  <si>
    <t>0080/2025</t>
  </si>
  <si>
    <t>Nájomné 09/2025</t>
  </si>
  <si>
    <t>DFT250583</t>
  </si>
  <si>
    <t>0081/2025</t>
  </si>
  <si>
    <t>Energie, prevadzkové služby 09/2025</t>
  </si>
  <si>
    <t>DFT250582</t>
  </si>
  <si>
    <t>0082/2025</t>
  </si>
  <si>
    <t>DFT250626</t>
  </si>
  <si>
    <t>0087/2025</t>
  </si>
  <si>
    <t>upratovacie služby a čistiace prostriedky</t>
  </si>
  <si>
    <t>DFT250650</t>
  </si>
  <si>
    <t>0085/2025</t>
  </si>
  <si>
    <t>Nájomné 10/2025</t>
  </si>
  <si>
    <t>DFT250649</t>
  </si>
  <si>
    <t>0086/2025</t>
  </si>
  <si>
    <t>Energia a prevádzkové náklady 10/2025</t>
  </si>
  <si>
    <t>DFT250731</t>
  </si>
  <si>
    <t>0093/2025</t>
  </si>
  <si>
    <t>DFT250732</t>
  </si>
  <si>
    <t>0094/2025</t>
  </si>
  <si>
    <t>Energie a prevádzkové náklady  10/2025</t>
  </si>
  <si>
    <t>DFT250733</t>
  </si>
  <si>
    <t>0096/2025</t>
  </si>
  <si>
    <t>Upratovacie služby, čistiace prostriedky 10/2025</t>
  </si>
  <si>
    <t>DFT250830</t>
  </si>
  <si>
    <t>0105/2025</t>
  </si>
  <si>
    <t>Nájomné 12/2025</t>
  </si>
  <si>
    <t>DFT250831</t>
  </si>
  <si>
    <t>0106/2025</t>
  </si>
  <si>
    <t>Energie, prevádzkové náklady 12/2025</t>
  </si>
  <si>
    <t>DFT250843</t>
  </si>
  <si>
    <t>0108/2025</t>
  </si>
  <si>
    <t>Upratovanie, čistiace prostriedky 11/2025</t>
  </si>
  <si>
    <t>DFT250145</t>
  </si>
  <si>
    <t>25200050</t>
  </si>
  <si>
    <t>Prenájom skladových priestorov SOŠV 02/2025</t>
  </si>
  <si>
    <t>35723025</t>
  </si>
  <si>
    <t>Športová hala Mladosť, s.r.o.</t>
  </si>
  <si>
    <t>DFT250553</t>
  </si>
  <si>
    <t>25200301</t>
  </si>
  <si>
    <t>Nájom - sklad Múzeum za 9/2025</t>
  </si>
  <si>
    <t>DFT250557</t>
  </si>
  <si>
    <t>25200302</t>
  </si>
  <si>
    <t>Prenájom sklad SOŠV 9/2025</t>
  </si>
  <si>
    <t>DFT250637</t>
  </si>
  <si>
    <t>25200335</t>
  </si>
  <si>
    <t>Prenájom skladových priestorov 10/2025</t>
  </si>
  <si>
    <t>DFT250722</t>
  </si>
  <si>
    <t>25200373</t>
  </si>
  <si>
    <t>prenájom skladových priestorov za 11/2025</t>
  </si>
  <si>
    <t>DFT260001</t>
  </si>
  <si>
    <t>26200019</t>
  </si>
  <si>
    <t>Prenájom skladových priestorov pre SOŠM 01/2026</t>
  </si>
  <si>
    <t>Externé služby</t>
  </si>
  <si>
    <t>DFT240628</t>
  </si>
  <si>
    <t>FA2407068</t>
  </si>
  <si>
    <t>Sluzby VO 07/2024 - (duplicitná platba)</t>
  </si>
  <si>
    <t>52245489</t>
  </si>
  <si>
    <t>obstaráme, s.r.o.</t>
  </si>
  <si>
    <t>DFT250072</t>
  </si>
  <si>
    <t>25FV022</t>
  </si>
  <si>
    <t>Prístup na portál VO www.vo-portal.sk 1 rok</t>
  </si>
  <si>
    <t>43955134</t>
  </si>
  <si>
    <t>Global Procurement s. r. o.</t>
  </si>
  <si>
    <t>DFT250129</t>
  </si>
  <si>
    <t>24225</t>
  </si>
  <si>
    <t>Manipulačné práce v sklade 12/2024 a 01/02/2025</t>
  </si>
  <si>
    <t>52442063</t>
  </si>
  <si>
    <t>Future Baller s. r. o.</t>
  </si>
  <si>
    <t>DFT250172</t>
  </si>
  <si>
    <t>2025-003</t>
  </si>
  <si>
    <t>Počítačové služby - práce 
 v aplikácii SOVA, ktorá slúži na vyúčtovanie nákladov na MCRŠSR</t>
  </si>
  <si>
    <t>52601439</t>
  </si>
  <si>
    <t>dev28 s. r. o.</t>
  </si>
  <si>
    <t>DFT250037</t>
  </si>
  <si>
    <t>FV250040</t>
  </si>
  <si>
    <t>Mesačný poplatok za prevádzku čistiaceho filtračného zariadenia pitnej vody WL3 01/2025</t>
  </si>
  <si>
    <t>36512630</t>
  </si>
  <si>
    <t>ASTRA VENDING, s.r.o.</t>
  </si>
  <si>
    <t>DFT250107</t>
  </si>
  <si>
    <t>FV250194</t>
  </si>
  <si>
    <t>Mesačný poplatok za prevádzku čistiaceho a filtračného zariadenia pitnej vody WL3 02/2025</t>
  </si>
  <si>
    <t>DFT250213</t>
  </si>
  <si>
    <t>FV250349</t>
  </si>
  <si>
    <t>poplatok za prevádzku čistiaceho a filtračného zariadenia pitnej vody WL3 03/2025</t>
  </si>
  <si>
    <t>DFT250241</t>
  </si>
  <si>
    <t>2025421</t>
  </si>
  <si>
    <t>zakladny balik Edumio</t>
  </si>
  <si>
    <t>35741058</t>
  </si>
  <si>
    <t>Education, s. r. o.</t>
  </si>
  <si>
    <t>2025550</t>
  </si>
  <si>
    <t>zDFT25003 - podpisovanie certifikátov formou SMS</t>
  </si>
  <si>
    <t>DFT250296</t>
  </si>
  <si>
    <t>1020250030</t>
  </si>
  <si>
    <t xml:space="preserve">Školenie FIMAN -analytické a programátorské práce k systému na plánovanie a tvorbu rozpočtu </t>
  </si>
  <si>
    <t>51797518</t>
  </si>
  <si>
    <t>Emasoft s. r. o.</t>
  </si>
  <si>
    <t>DFT250293</t>
  </si>
  <si>
    <t>2510665</t>
  </si>
  <si>
    <t>Školenie k umelej inteligencii - praktické využitie v každodennej agende sekretariátu SOŠV, najmä pri tvorbe legislatívy, rozpočtu, plánovaní a ďalších činnostiach naprieč všetkými oddeleniami.</t>
  </si>
  <si>
    <t>43939899</t>
  </si>
  <si>
    <t>IT LEARNING SLOVAKIA, s.r.o.</t>
  </si>
  <si>
    <t>DFT250340</t>
  </si>
  <si>
    <t>45200740</t>
  </si>
  <si>
    <t>príprava a podanie DPH priznania, poplatky francúzskej komore</t>
  </si>
  <si>
    <t>35692766</t>
  </si>
  <si>
    <t>PricewaterhouseCoopers Tax, k.s.</t>
  </si>
  <si>
    <t>DFT250361</t>
  </si>
  <si>
    <t>20250043</t>
  </si>
  <si>
    <t>Školenie - Dobrovoľnícke zmluvy v nadväznosti na platnú legislatívu</t>
  </si>
  <si>
    <t>50314980</t>
  </si>
  <si>
    <t>Educaunting s.r.o.</t>
  </si>
  <si>
    <t>DFT250379</t>
  </si>
  <si>
    <t>25200195</t>
  </si>
  <si>
    <t>Prenájom nebytových priestorov pre SOŠM 06/2025</t>
  </si>
  <si>
    <t>25301437</t>
  </si>
  <si>
    <t>zDFT25005 - online seminár - Správne zverejňovanie zmlúv, faktúr a objednávok vo verejnej správe a samospráve a pre NO a občianske združenia</t>
  </si>
  <si>
    <t>35730129</t>
  </si>
  <si>
    <t>Verlag Dashofer-vydavateľstvo, s.r.o.</t>
  </si>
  <si>
    <t>DFT250621</t>
  </si>
  <si>
    <t>20250488</t>
  </si>
  <si>
    <t>Preklad dokumentov ZOH Milano Cortina do angličtiny</t>
  </si>
  <si>
    <t>35789671</t>
  </si>
  <si>
    <t>STILUS, s.r.o.</t>
  </si>
  <si>
    <t>DFT250652</t>
  </si>
  <si>
    <t>25009017</t>
  </si>
  <si>
    <t>Úpravy šablón v informačnom systéme na správu registratúry</t>
  </si>
  <si>
    <t>35722533</t>
  </si>
  <si>
    <t>Nuaktiv s. r. o.</t>
  </si>
  <si>
    <t>OP250325</t>
  </si>
  <si>
    <t>250325</t>
  </si>
  <si>
    <t>Školenie ohľadom zverejňovania zmlúv, faktúr a objednávok pre mimovládne organizácie, dňa 29.10.2025</t>
  </si>
  <si>
    <t>Dr. Jozef Sýkora, MBA, DSc.</t>
  </si>
  <si>
    <t>DFT250306</t>
  </si>
  <si>
    <t>25010085</t>
  </si>
  <si>
    <t>prenájom systému PROEBIZ JOSEPHINE pre realizáciu prieskumov trhu v rámci obstarávania tovarov, služieb a stavebných prác.</t>
  </si>
  <si>
    <t>36694207</t>
  </si>
  <si>
    <t>PROEBIZ s.r.o., organizačná zložka podniku zahraničnej osoby</t>
  </si>
  <si>
    <t>250800002</t>
  </si>
  <si>
    <t>zDFT25008 - skolenie zamestnancov ohľadom elektornického obehu požiadaviek v súvisloti so zadávaním zákaziek na workshope Raňajky s Wendy 12.11.2025</t>
  </si>
  <si>
    <t>DFT250448</t>
  </si>
  <si>
    <t>20250026</t>
  </si>
  <si>
    <t>Poradenské služby na skvalitnenie činností SOŠV - procesný audit</t>
  </si>
  <si>
    <t>52834913</t>
  </si>
  <si>
    <t>COEDU Consulting &amp; Education, s.r.o.</t>
  </si>
  <si>
    <t>DFT250569</t>
  </si>
  <si>
    <t>20250039</t>
  </si>
  <si>
    <t xml:space="preserve">Odborné konzultantské služby na skvalitnenie činností SOŠV, poradenstvo pri tvorbe interných predpisov </t>
  </si>
  <si>
    <t>DFT250702</t>
  </si>
  <si>
    <t>20250050</t>
  </si>
  <si>
    <t>Poradenské služby zamerane na skvalitnenie činnosti SOSV, človekohodiny v období 1.9.- 28.10.2025</t>
  </si>
  <si>
    <t>DFT250802</t>
  </si>
  <si>
    <t>20252259</t>
  </si>
  <si>
    <t>Služba ekosystém autoform - 11/2025</t>
  </si>
  <si>
    <t>50881337</t>
  </si>
  <si>
    <t>Služby Slovensko.Digital, s.r.o.</t>
  </si>
  <si>
    <t>8825073571</t>
  </si>
  <si>
    <t>zDFT25014 - predĺženie licencie programu Omega</t>
  </si>
  <si>
    <t>31635903</t>
  </si>
  <si>
    <t>KROS a.s.</t>
  </si>
  <si>
    <t>DFT250803</t>
  </si>
  <si>
    <t>2025190</t>
  </si>
  <si>
    <t>Programátorske práce na systéme Heroku app formuláre</t>
  </si>
  <si>
    <t>DFT250400</t>
  </si>
  <si>
    <t>20250827</t>
  </si>
  <si>
    <t xml:space="preserve">Tlač Výročná správa 2024 10ks </t>
  </si>
  <si>
    <t>DFT250825</t>
  </si>
  <si>
    <t>20251546</t>
  </si>
  <si>
    <t>2000 ks - obaly na diplomy/dekréty  pre ocenenia  na športové podujatia  počas 1 roka pre SOŠM a SOSV</t>
  </si>
  <si>
    <t>DFT250801</t>
  </si>
  <si>
    <t>25011029</t>
  </si>
  <si>
    <t>Poskytnuté služby - systém ActiveRegistratúra 15.11.2025 - 14.11.2026</t>
  </si>
  <si>
    <t>DFT250827</t>
  </si>
  <si>
    <t>25FV3494</t>
  </si>
  <si>
    <t xml:space="preserve">Tlač vizitky zamestnancov sekretariátu SOŠV 400 ks </t>
  </si>
  <si>
    <t>OP250357</t>
  </si>
  <si>
    <t>250357</t>
  </si>
  <si>
    <t>vytvorenie audiovizuálneho diela k podujatiu S Katarínou na planši</t>
  </si>
  <si>
    <t>PhDr. Stanislav Štefánik</t>
  </si>
  <si>
    <t>DFT250439</t>
  </si>
  <si>
    <t>2025007</t>
  </si>
  <si>
    <t>Kreatívne a technické spracovanie Výročnej správy SOŠV za rok 2024</t>
  </si>
  <si>
    <t>DFT250619</t>
  </si>
  <si>
    <t>2025016</t>
  </si>
  <si>
    <t>Grafické práce 08/2025 (sekretariát)</t>
  </si>
  <si>
    <t>DFT250718</t>
  </si>
  <si>
    <t>2025021</t>
  </si>
  <si>
    <t>grafické práce za 9/2025</t>
  </si>
  <si>
    <t>DFT250833</t>
  </si>
  <si>
    <t>2025030</t>
  </si>
  <si>
    <t>Grafické práce za 11/2025 (Vizitky, Pozvánka na vianočné stretnutie, Banner pre OH 2026, Logá COP)</t>
  </si>
  <si>
    <t>DFT250834</t>
  </si>
  <si>
    <t>2025028</t>
  </si>
  <si>
    <t>Grafické práce za 10/2025 (Vizitky, Pozvánka na vianočné stretnutie, podpisové karty, Piktogramy)</t>
  </si>
  <si>
    <t>DFT250442</t>
  </si>
  <si>
    <t>250369</t>
  </si>
  <si>
    <t>Prevozy na letisko BA-Schwechat a späť - ZPC 06/2025</t>
  </si>
  <si>
    <t>DFT250591</t>
  </si>
  <si>
    <t>250505</t>
  </si>
  <si>
    <t>preprava osôb na zasadnutie komisie EYOF EOV</t>
  </si>
  <si>
    <t>DFT250764</t>
  </si>
  <si>
    <t>250636</t>
  </si>
  <si>
    <t>Autobusová preprava - Bratislava/Schwechat Rakúsko v dňoch 3.11-7.11.2025</t>
  </si>
  <si>
    <t>DFT250845</t>
  </si>
  <si>
    <t>250712</t>
  </si>
  <si>
    <t>Preprava na letisko ZPC Danka Hrbekova</t>
  </si>
  <si>
    <t>DFT250572</t>
  </si>
  <si>
    <t>FA-2508005</t>
  </si>
  <si>
    <t>Poskytnuté služby v oblasti verejného obstarávania 08/2025</t>
  </si>
  <si>
    <t>DFT250738</t>
  </si>
  <si>
    <t>FA-2510001</t>
  </si>
  <si>
    <t>Poskytnuté služby v oblasti verejného obstarávania 10/2025</t>
  </si>
  <si>
    <t>DFT250841</t>
  </si>
  <si>
    <t>FA-2511003</t>
  </si>
  <si>
    <t>Služby verejné obstarávania za 11/2025</t>
  </si>
  <si>
    <t>DFT250862</t>
  </si>
  <si>
    <t>10250457</t>
  </si>
  <si>
    <t>Prenájom zasadačky 16.12.2025 - stretnutie sekretariátu SOŠV</t>
  </si>
  <si>
    <t>DFT250100</t>
  </si>
  <si>
    <t>45500321</t>
  </si>
  <si>
    <t>Záverečný audit za rok 2024</t>
  </si>
  <si>
    <t>35739347</t>
  </si>
  <si>
    <t>PricewaterhouseCoopers Slovensko, s.r.o.</t>
  </si>
  <si>
    <t>DFT250307</t>
  </si>
  <si>
    <t>45500831</t>
  </si>
  <si>
    <t>Vykonanie auditu za rok 2024</t>
  </si>
  <si>
    <t>DFT250865</t>
  </si>
  <si>
    <t>45501998</t>
  </si>
  <si>
    <t>Predbežný audit 2025</t>
  </si>
  <si>
    <t>Vratka za neodvedenú dan S.Stefanik</t>
  </si>
  <si>
    <t>DFT250122</t>
  </si>
  <si>
    <t>2025/014</t>
  </si>
  <si>
    <t>BOZP 02/2025</t>
  </si>
  <si>
    <t>44699891</t>
  </si>
  <si>
    <t>PROHAS, s.r.o.</t>
  </si>
  <si>
    <t>DFT250215</t>
  </si>
  <si>
    <t>2025/046</t>
  </si>
  <si>
    <t>BOZP 03/2025</t>
  </si>
  <si>
    <t>DFT250286</t>
  </si>
  <si>
    <t>2025/052</t>
  </si>
  <si>
    <t>BOZP za 4/2025</t>
  </si>
  <si>
    <t>DFT250381</t>
  </si>
  <si>
    <t>2025/059</t>
  </si>
  <si>
    <t>BOZP 05/2025</t>
  </si>
  <si>
    <t>DFT250437</t>
  </si>
  <si>
    <t>2025/091</t>
  </si>
  <si>
    <t>BOZP 06/2025</t>
  </si>
  <si>
    <t>DFT250512</t>
  </si>
  <si>
    <t>2025/103</t>
  </si>
  <si>
    <t>Služby BOZP 07/2025</t>
  </si>
  <si>
    <t>DFT250638</t>
  </si>
  <si>
    <t>2025/118</t>
  </si>
  <si>
    <t>BOZP 09/2025</t>
  </si>
  <si>
    <t>DFT250723</t>
  </si>
  <si>
    <t>2025/151</t>
  </si>
  <si>
    <t>BOZP 10/2025</t>
  </si>
  <si>
    <t>DFT250804</t>
  </si>
  <si>
    <t>2025/163</t>
  </si>
  <si>
    <t>BOZP 11/2025</t>
  </si>
  <si>
    <t>DFT250889</t>
  </si>
  <si>
    <t>2026/002</t>
  </si>
  <si>
    <t>BOZP 12/2025</t>
  </si>
  <si>
    <t>DFT240945</t>
  </si>
  <si>
    <t>2024101424</t>
  </si>
  <si>
    <t>Spracovanie miezd 11/2024</t>
  </si>
  <si>
    <t>36254339</t>
  </si>
  <si>
    <t>CLA Slovakia s.r.o.</t>
  </si>
  <si>
    <t>DFT250087</t>
  </si>
  <si>
    <t>2025100017</t>
  </si>
  <si>
    <t>spracovanie účtovníctva 01/2025</t>
  </si>
  <si>
    <t>DFT250088</t>
  </si>
  <si>
    <t>2025100016</t>
  </si>
  <si>
    <t>spracovanie miezd 12/2024</t>
  </si>
  <si>
    <t>DFT250141</t>
  </si>
  <si>
    <t>2025100228</t>
  </si>
  <si>
    <t>Vedenie účtovníctva 02/2025</t>
  </si>
  <si>
    <t>DFT250142</t>
  </si>
  <si>
    <t>2025100227</t>
  </si>
  <si>
    <t>spracovanie miezd 01/2025</t>
  </si>
  <si>
    <t>DFT250246</t>
  </si>
  <si>
    <t>2025100268</t>
  </si>
  <si>
    <t>spracovanie  účtovníctva 2024</t>
  </si>
  <si>
    <t>DFT250251</t>
  </si>
  <si>
    <t>2025100267</t>
  </si>
  <si>
    <t>SPRACOVANIE MIEZD 022025 / 37, ZPS 2024</t>
  </si>
  <si>
    <t>DFT250297</t>
  </si>
  <si>
    <t>2025100480</t>
  </si>
  <si>
    <t>spracovanie účtovníctva 4/2025</t>
  </si>
  <si>
    <t>DFT250300</t>
  </si>
  <si>
    <t>2025100479</t>
  </si>
  <si>
    <t>spracovanie miezd 03/2025</t>
  </si>
  <si>
    <t>DFT250412</t>
  </si>
  <si>
    <t>2025100539</t>
  </si>
  <si>
    <t>Spracovanie miezd a účtovníctva 05/2025</t>
  </si>
  <si>
    <t>DFT250460</t>
  </si>
  <si>
    <t>2025100704</t>
  </si>
  <si>
    <t>DFT250527</t>
  </si>
  <si>
    <t>2025100722</t>
  </si>
  <si>
    <t>Spracovanie miezd a účtovníctva 06/2025</t>
  </si>
  <si>
    <t>DFT250570</t>
  </si>
  <si>
    <t>2025100910</t>
  </si>
  <si>
    <t>Spracovanie účtovníctva a miezd 08/2025</t>
  </si>
  <si>
    <t>DFT250624</t>
  </si>
  <si>
    <t>2025101026</t>
  </si>
  <si>
    <t>spracovanie účtovníctva a miezd</t>
  </si>
  <si>
    <t>DFT250737</t>
  </si>
  <si>
    <t>2025101065</t>
  </si>
  <si>
    <t>Spracovanie miezd a účtovníctva 10/2025</t>
  </si>
  <si>
    <t>DFT250849</t>
  </si>
  <si>
    <t>2025101214</t>
  </si>
  <si>
    <t>Spracovanie miezd a účtovníctva 11/2025</t>
  </si>
  <si>
    <t>DFT250900</t>
  </si>
  <si>
    <t>2025101368</t>
  </si>
  <si>
    <t>Spracovanie účtovníctva a miezd 12/2025</t>
  </si>
  <si>
    <t>DFT250143</t>
  </si>
  <si>
    <t>2025001</t>
  </si>
  <si>
    <t>prevádzka elektronického systému na objednávanie leteniek</t>
  </si>
  <si>
    <t>45564973</t>
  </si>
  <si>
    <t>Adam Fischer - Web-Media</t>
  </si>
  <si>
    <t>DFT260016</t>
  </si>
  <si>
    <t>2026001</t>
  </si>
  <si>
    <t>Prevádzka elektronického systému na objednávanie leteniek -aktualizácia na rok 2026</t>
  </si>
  <si>
    <t>Poplatky a poštovné</t>
  </si>
  <si>
    <t>Bankové poplatky - ŠR</t>
  </si>
  <si>
    <t>00686930</t>
  </si>
  <si>
    <t>Tatra banka, a.s.</t>
  </si>
  <si>
    <t xml:space="preserve">	
00686930</t>
  </si>
  <si>
    <t>Tatra banka. a.s.</t>
  </si>
  <si>
    <t xml:space="preserve">Tatra banka, a.s. </t>
  </si>
  <si>
    <t>OP250318</t>
  </si>
  <si>
    <t>250318</t>
  </si>
  <si>
    <t>Spravny poplatok za vypis z Registra MNO pre SOSV na uradne ucely</t>
  </si>
  <si>
    <t>Ministerstvo vnútra SR</t>
  </si>
  <si>
    <t>OP250319</t>
  </si>
  <si>
    <t>250319</t>
  </si>
  <si>
    <t>Správny poplatok za výpis z Registra MNO pre SOSV na úradne účely</t>
  </si>
  <si>
    <t>OP250314</t>
  </si>
  <si>
    <t>250314</t>
  </si>
  <si>
    <t>Poštovné</t>
  </si>
  <si>
    <t>Tatra banka, a.s</t>
  </si>
  <si>
    <t>OP250352</t>
  </si>
  <si>
    <t>SP520146</t>
  </si>
  <si>
    <t>poštovné - odoslane pexeso pre Materské škôlky v rámci súťaže Oly volá školy</t>
  </si>
  <si>
    <t>Pošta Bratislava 31</t>
  </si>
  <si>
    <t>DFT250098</t>
  </si>
  <si>
    <t>1025015466</t>
  </si>
  <si>
    <t>DFT250198</t>
  </si>
  <si>
    <t>1025027309</t>
  </si>
  <si>
    <t>Doručenie materiálov na OK</t>
  </si>
  <si>
    <t>DFT250252</t>
  </si>
  <si>
    <t>1025033701</t>
  </si>
  <si>
    <t>preprava zasielok</t>
  </si>
  <si>
    <t>DFT250268</t>
  </si>
  <si>
    <t>1025038610</t>
  </si>
  <si>
    <t>DFT250302</t>
  </si>
  <si>
    <t>1025045485</t>
  </si>
  <si>
    <t>PREPRAVA ZÁSIELOK</t>
  </si>
  <si>
    <t>DFT250639</t>
  </si>
  <si>
    <t>3517343</t>
  </si>
  <si>
    <t>Deklaračné služby, clo - zásielka MOV</t>
  </si>
  <si>
    <t>DFT250727</t>
  </si>
  <si>
    <t>1259054465</t>
  </si>
  <si>
    <t>zaslanie knižnej publikácie do kniznice</t>
  </si>
  <si>
    <t>DFT250778</t>
  </si>
  <si>
    <t>1259061762</t>
  </si>
  <si>
    <t>Kuriérske služby</t>
  </si>
  <si>
    <t>DFT250842</t>
  </si>
  <si>
    <t>1259068963</t>
  </si>
  <si>
    <t>odoslanie cien pre deti v ramci sutaze Oly vola skoly - pre ZS Selce, ZS Dolny Kubin</t>
  </si>
  <si>
    <t>DFT250075</t>
  </si>
  <si>
    <t>70250027</t>
  </si>
  <si>
    <t>Manipulačný poplatok a poštovné 1/2025</t>
  </si>
  <si>
    <t>DF20250149</t>
  </si>
  <si>
    <t>70250059</t>
  </si>
  <si>
    <t>Doručovateľský servis 02/2025</t>
  </si>
  <si>
    <t>DFT250222</t>
  </si>
  <si>
    <t>70250091</t>
  </si>
  <si>
    <t>doručovateľský servis za 03/2025</t>
  </si>
  <si>
    <t>DFT250326</t>
  </si>
  <si>
    <t>70250123</t>
  </si>
  <si>
    <t>doručovateľský servis 4/2025</t>
  </si>
  <si>
    <t>DFT250401</t>
  </si>
  <si>
    <t>70250155</t>
  </si>
  <si>
    <t>Doručovateľský servis 05/2025</t>
  </si>
  <si>
    <t>DFT250483</t>
  </si>
  <si>
    <t>70250187</t>
  </si>
  <si>
    <t>Doručovateľský servis 06/2025</t>
  </si>
  <si>
    <t>DFT250579</t>
  </si>
  <si>
    <t>70250251</t>
  </si>
  <si>
    <t>Doručovateľský servis 08/2025</t>
  </si>
  <si>
    <t>DFT250681</t>
  </si>
  <si>
    <t>70250282</t>
  </si>
  <si>
    <t>Manipulačný poplatok a poštovné za 9/2025</t>
  </si>
  <si>
    <t>DFT250766</t>
  </si>
  <si>
    <t>70250313</t>
  </si>
  <si>
    <t>Manipulačný poplatok a poštovné za 10/2025</t>
  </si>
  <si>
    <t>DFT250839</t>
  </si>
  <si>
    <t>70250344</t>
  </si>
  <si>
    <t>Doručovateľský servis 11/2025</t>
  </si>
  <si>
    <t>DFT250897</t>
  </si>
  <si>
    <t>70250375</t>
  </si>
  <si>
    <t>Doručovateľský servis 12/2025</t>
  </si>
  <si>
    <t>DFT250904</t>
  </si>
  <si>
    <t>70250219</t>
  </si>
  <si>
    <t>Doručovateľský poplatok 07/2025</t>
  </si>
  <si>
    <t>Poplatok za bank. informáciu audit</t>
  </si>
  <si>
    <t>DFZ250037</t>
  </si>
  <si>
    <t>Ubytovanie SVK - accommodation - bankový poplatok</t>
  </si>
  <si>
    <t xml:space="preserve">	
00 686 930</t>
  </si>
  <si>
    <t>Osobné náklady zamestnancov</t>
  </si>
  <si>
    <t>OP250027</t>
  </si>
  <si>
    <t>250027</t>
  </si>
  <si>
    <t>Hrubé mzdy vyplatené osobám (zamestnancom) vrátane odvodov zamestnávateľa počet fyzických osôb: 35, obdobie: 01/2025</t>
  </si>
  <si>
    <t>osoby č. 1-35</t>
  </si>
  <si>
    <t>OP250040</t>
  </si>
  <si>
    <t>250040</t>
  </si>
  <si>
    <t>Hrubé mzdy vyplatené osobám (zamestnancom) vrátane odvodov zamestnávateľa počet fyzických osôb: 36, obdobie: 02/2025</t>
  </si>
  <si>
    <t>osoby č. 1-36</t>
  </si>
  <si>
    <t>OP250058</t>
  </si>
  <si>
    <t>250058</t>
  </si>
  <si>
    <t>Dohoda za vykonanie práce  - údržba, pamätník olympionikov Martin, obdobie: 03/2025</t>
  </si>
  <si>
    <t>Osoby č. 1 - 2, č. 6 - 24, č. 26 - 32,34-38</t>
  </si>
  <si>
    <t>OP250059</t>
  </si>
  <si>
    <t>250059</t>
  </si>
  <si>
    <t>Hrubé mzdy vyplatené osobám (zamestnancom) vrátane odvodov zamestnávateľa počet fyzických osôb: 33, obdobie: 03/2025</t>
  </si>
  <si>
    <t>OP250162</t>
  </si>
  <si>
    <t>250162</t>
  </si>
  <si>
    <t>Hrubé mzdy vyplatené osobám (zamestnancom) vrátane odvodov zamestnávateľa
počet fyzických osôb: 34
obdobie: 04/2025</t>
  </si>
  <si>
    <t>Osoby č.   1 - 2, 6 - 24, 26 - 32,34-39</t>
  </si>
  <si>
    <t>OP250189</t>
  </si>
  <si>
    <t>250189</t>
  </si>
  <si>
    <t>Hrubé mzdy vyplatené osobám (zamestnancom) vrátane odvodov zamestnávateľa
počet fyzických osôb: 34
obdobie: 05/2025</t>
  </si>
  <si>
    <t>Osoby č. 1 - 2, 6 - 24, 26 - 32,34-39</t>
  </si>
  <si>
    <t>OP250240</t>
  </si>
  <si>
    <t>250240</t>
  </si>
  <si>
    <t>Hrubé mzdy vyplatené osobám (zamestnancom) vrátane odvodov zamestnávateľa
počet fyzických osôb: 33
obdobie: 06/2025</t>
  </si>
  <si>
    <t xml:space="preserve"> Osoby č.  1 - 2, 6 - 24, 26 - 32,34-37,39</t>
  </si>
  <si>
    <t>OP250266</t>
  </si>
  <si>
    <t>250266</t>
  </si>
  <si>
    <t>Hrubé mzdy vyplatené osobám (zamestnancom) vrátane odvodov zamestnávateľa
počet fyzických osôb: 
obdobie: 07/2025</t>
  </si>
  <si>
    <t>OP250273</t>
  </si>
  <si>
    <t>250273</t>
  </si>
  <si>
    <t>preúčtovanie miezd a DVP za 08/2025 - SOŠM reštaurovanie zbierkových predmetov</t>
  </si>
  <si>
    <t>OP250274</t>
  </si>
  <si>
    <t>250274</t>
  </si>
  <si>
    <t>preúčtovanie miezd za 08/2025 - projekt Generácia OLYMP</t>
  </si>
  <si>
    <t>OP250275</t>
  </si>
  <si>
    <t>250275</t>
  </si>
  <si>
    <t>Hrubé mzdy vyplatené osobám (zamestnancom) vrátane odvodov zamestnávateľa
počet fyzických osôb: 
obdobie: 08/2025</t>
  </si>
  <si>
    <t>SOŠV</t>
  </si>
  <si>
    <t>OP250304</t>
  </si>
  <si>
    <t>250304</t>
  </si>
  <si>
    <t>Preúčtovanie miezd a DVP za 09/2025 - SOSM reštaurovanie zbierkových predmetov</t>
  </si>
  <si>
    <t>OP250303</t>
  </si>
  <si>
    <t>250303</t>
  </si>
  <si>
    <t>Preúčtovanie miezd za 09/2025 - Projekt Generácia OLYMP</t>
  </si>
  <si>
    <t>OP250305</t>
  </si>
  <si>
    <t>250305</t>
  </si>
  <si>
    <t>OP250330</t>
  </si>
  <si>
    <t>OP250327</t>
  </si>
  <si>
    <t>250327</t>
  </si>
  <si>
    <t>OP250329</t>
  </si>
  <si>
    <t>250329</t>
  </si>
  <si>
    <t>MZD25011</t>
  </si>
  <si>
    <t>202511</t>
  </si>
  <si>
    <t>Mzdy zamestnancov vrátane odvodov za obdobie 11/2025 (osoby č.   1 - 2, 4 - 24, 26 - 37, 41-45)</t>
  </si>
  <si>
    <t>osoby č.   1 - 2, 4 - 24, 26 - 37, 41-45</t>
  </si>
  <si>
    <t>DVP projekt Vykročte za zdravím (osoba č. 518)</t>
  </si>
  <si>
    <t>osoba č. 518</t>
  </si>
  <si>
    <t>Mzdy vrátane odvodov projekt Generácia OLYMP za obdobie 11/2025 (osoby č. 31,40,47)</t>
  </si>
  <si>
    <t>osoby č. 31,40,47</t>
  </si>
  <si>
    <t>Mzdy vrátane odvodov Arbitrážny tribunál za obdobie 11/2025 (osoby č. 511 - 515)</t>
  </si>
  <si>
    <t>osoby č. 511 - 515</t>
  </si>
  <si>
    <t>OP250014</t>
  </si>
  <si>
    <t>21842</t>
  </si>
  <si>
    <t>Rozmnoženie kľúčov od skladu SOŠV 4ks - hala Mladosť</t>
  </si>
  <si>
    <t>11703539</t>
  </si>
  <si>
    <t>František Kukan</t>
  </si>
  <si>
    <t>OP250025</t>
  </si>
  <si>
    <t>6879</t>
  </si>
  <si>
    <t>Taxi služba odvoz zamestnancov do CLA SLOVAKIA - pracovné stretnutie</t>
  </si>
  <si>
    <t>50967291</t>
  </si>
  <si>
    <t>Bolt</t>
  </si>
  <si>
    <t>OP250026</t>
  </si>
  <si>
    <t>47532</t>
  </si>
  <si>
    <t>Taxi služba odvoz zamestnancov z CLA SLOVAKIA- pracovné stretnutie</t>
  </si>
  <si>
    <t>DFT250159</t>
  </si>
  <si>
    <t>250700</t>
  </si>
  <si>
    <t>tlač diplomov pre ocenených  127 ks</t>
  </si>
  <si>
    <t>DFT250380</t>
  </si>
  <si>
    <t>20250540</t>
  </si>
  <si>
    <t>Všeobecné odznaky znak SŠV pre identifikáciu sekretariátu aj členov valného zhromaždenia a iných významných členov a osobností SOŠV 500ks</t>
  </si>
  <si>
    <t>46631542</t>
  </si>
  <si>
    <t>ARNOLD s.r.o.</t>
  </si>
  <si>
    <t>DFT250482</t>
  </si>
  <si>
    <t>250056441</t>
  </si>
  <si>
    <t>Hygienicke potreby</t>
  </si>
  <si>
    <t>OP250271</t>
  </si>
  <si>
    <t>P1005041</t>
  </si>
  <si>
    <t>Nákup smútočného venca - olympijsky medailista Peter Veselovský, bronz ZOH 1992, pohreb 6.8.2025</t>
  </si>
  <si>
    <t>55193536</t>
  </si>
  <si>
    <t>Pohrebná služba AVE - GERMEK s.r.o.</t>
  </si>
  <si>
    <t>OP250272</t>
  </si>
  <si>
    <t>26889</t>
  </si>
  <si>
    <t>Rozmnoženie kľúčov do kancelárie 820 - 2 ks</t>
  </si>
  <si>
    <t>OP250270</t>
  </si>
  <si>
    <t>26958</t>
  </si>
  <si>
    <t>Rozmnoženie kľúčov od kancelárii 808 - 1 ks a 812 - 1 ks</t>
  </si>
  <si>
    <t>DFT250577</t>
  </si>
  <si>
    <t>0001FV001107/25</t>
  </si>
  <si>
    <t>Vyroba Plakiet, Tanier v kazete</t>
  </si>
  <si>
    <t>DFT250609</t>
  </si>
  <si>
    <t>2025078</t>
  </si>
  <si>
    <t xml:space="preserve">Potlač tričiek na maratón mieru 4ks </t>
  </si>
  <si>
    <t>35738308</t>
  </si>
  <si>
    <t>TENER Slovakia s.r.o.</t>
  </si>
  <si>
    <t>DFT250607</t>
  </si>
  <si>
    <t>2025014</t>
  </si>
  <si>
    <t xml:space="preserve">Grafické práce - ďakovné listy EYOF, Bakuriani </t>
  </si>
  <si>
    <t xml:space="preserve">Grafické práce - ďakovné listy EYOF Skopjie, </t>
  </si>
  <si>
    <t>OP250338</t>
  </si>
  <si>
    <t>250338</t>
  </si>
  <si>
    <t>Taxi služba - odvoz zamestnancov SOSV na školenie p. Lednická, p. Mikušová</t>
  </si>
  <si>
    <t>BOLT</t>
  </si>
  <si>
    <t>DFT250657</t>
  </si>
  <si>
    <t>452025</t>
  </si>
  <si>
    <t xml:space="preserve">8 kytic pre medailistov EYOF Skopje 2025 </t>
  </si>
  <si>
    <t>DFT250656</t>
  </si>
  <si>
    <t>492025</t>
  </si>
  <si>
    <t>spomienkový veniec  - vzdanie úcty 
8.10.2025-346.VV SOSV/ Popradske pleso</t>
  </si>
  <si>
    <t>DFT260009</t>
  </si>
  <si>
    <t>Fa4/2026</t>
  </si>
  <si>
    <t>Smútočné vence - rozlúčka s Pavlom Schenkom</t>
  </si>
  <si>
    <t>DFT260039</t>
  </si>
  <si>
    <t>52026</t>
  </si>
  <si>
    <t>Gratulačná kytica p. Kaliska  19.1.2026</t>
  </si>
  <si>
    <t>DFT260037</t>
  </si>
  <si>
    <t>1260062</t>
  </si>
  <si>
    <t>stolové zástavky olympijské kruhy 5 ks (3ks obdĺžnik, 2 ks päťuholník)</t>
  </si>
  <si>
    <t>17315786</t>
  </si>
  <si>
    <t>2U, s.r.o.</t>
  </si>
  <si>
    <t>D0874/Projekt Generácia OLYMP - výdavky projektu</t>
  </si>
  <si>
    <t>DFT250770</t>
  </si>
  <si>
    <t>20250088</t>
  </si>
  <si>
    <t>EGRANT - pre správu žiadosti o finančné prostriedky</t>
  </si>
  <si>
    <t>35949309</t>
  </si>
  <si>
    <t>ELLMAN, s.r.o.</t>
  </si>
  <si>
    <t>DFT250775</t>
  </si>
  <si>
    <t>20251765</t>
  </si>
  <si>
    <t>2x RollUP Generácia OLYMP</t>
  </si>
  <si>
    <t>DFG250019</t>
  </si>
  <si>
    <t>20250014</t>
  </si>
  <si>
    <t>spolupráca pri dramaturgii a scenári konferencie - Sport a Spoločnosť v Košiciach 5-6.112025</t>
  </si>
  <si>
    <t>DFT250711</t>
  </si>
  <si>
    <t>20250379</t>
  </si>
  <si>
    <t>Pravne služby - zmluvy k projektu Generácia OLYMP</t>
  </si>
  <si>
    <t>51643359</t>
  </si>
  <si>
    <t>Hriadel-Heger &amp; Partners s.r.o.</t>
  </si>
  <si>
    <t>DFT250758</t>
  </si>
  <si>
    <t>právne služby - príprava zmluvnej dokumentácie Generácie OLYMP</t>
  </si>
  <si>
    <t>DFT250864</t>
  </si>
  <si>
    <t>20250578</t>
  </si>
  <si>
    <t>Právne služby - zmluvy k projektu Generácia OLYMP</t>
  </si>
  <si>
    <t>DFT250892</t>
  </si>
  <si>
    <t>2025032</t>
  </si>
  <si>
    <t>Grafické práce 12/2025 - Centrá olympijskej prípravy</t>
  </si>
  <si>
    <t>SOŠM</t>
  </si>
  <si>
    <t>Výstavná činnosť</t>
  </si>
  <si>
    <t>Výstavná činnosť/Prevoz výstav</t>
  </si>
  <si>
    <t>DFT250083</t>
  </si>
  <si>
    <t>20250372</t>
  </si>
  <si>
    <t>Ubytovacie služby (12.02.2025-13.02.2025 1 hosť) - v súvislosti s demontážou výstavy " Paríž 2024" v KE</t>
  </si>
  <si>
    <t>31649793</t>
  </si>
  <si>
    <t>ZLATÝ DUKÁT spol. s r.o.</t>
  </si>
  <si>
    <t>100 rokov súbojov s malou loptičkou</t>
  </si>
  <si>
    <t>DFT250263</t>
  </si>
  <si>
    <t>20250071</t>
  </si>
  <si>
    <t>PREKLAD DO AJ</t>
  </si>
  <si>
    <t>DFT250441</t>
  </si>
  <si>
    <t>20251649</t>
  </si>
  <si>
    <t>Ubytovanie 2 osoby, inštalácia výstav SOŠM</t>
  </si>
  <si>
    <t>Noc múzeí</t>
  </si>
  <si>
    <t>OP250163</t>
  </si>
  <si>
    <t>250163</t>
  </si>
  <si>
    <t>Občerstvenie na podujatie Noc múzeí a galérií 2025</t>
  </si>
  <si>
    <t>47345446</t>
  </si>
  <si>
    <t>Povega s.r.o.</t>
  </si>
  <si>
    <t>40. výročie založenia SOŠM</t>
  </si>
  <si>
    <t>DFT250593</t>
  </si>
  <si>
    <t>20250465</t>
  </si>
  <si>
    <t>preklad textu do publikácie</t>
  </si>
  <si>
    <t>OP250302</t>
  </si>
  <si>
    <t>250302</t>
  </si>
  <si>
    <t>umelecké dielo - diplom - ocenenie 40. výročie SOŠV-SOŠM</t>
  </si>
  <si>
    <t>Martin Kellenberger</t>
  </si>
  <si>
    <t>Naše zbierky nezapadnú prachom</t>
  </si>
  <si>
    <t>DFT250663</t>
  </si>
  <si>
    <t>20250059</t>
  </si>
  <si>
    <t>SOSM-vystava Nase zbierky nezapadnu prachom</t>
  </si>
  <si>
    <t>DFT250680</t>
  </si>
  <si>
    <t>202520</t>
  </si>
  <si>
    <t>Výroba výstavných prvkov k výstave Naše zbierky nezapadnú prachom v expozícii SOŠM</t>
  </si>
  <si>
    <t>47797029</t>
  </si>
  <si>
    <t>3Desire, s. r. o.</t>
  </si>
  <si>
    <t>DFT250672</t>
  </si>
  <si>
    <t>252946</t>
  </si>
  <si>
    <t>SOŠM - výstavné panely na výstavu Naše zbierky nezapadnú prachom</t>
  </si>
  <si>
    <t>DFT250695</t>
  </si>
  <si>
    <t>2025044</t>
  </si>
  <si>
    <t>Výstava Naše zbierky nezapadnú prachom - 40. výročie SOSM</t>
  </si>
  <si>
    <t>DFT250728</t>
  </si>
  <si>
    <t>2025023</t>
  </si>
  <si>
    <t>grafické podklady pre tlač výstavných panelov k výstave Naše zbierky nezapadnú prachom</t>
  </si>
  <si>
    <t>DFT250724</t>
  </si>
  <si>
    <t>2025022</t>
  </si>
  <si>
    <t>Grafické prace ku katalógu k výstave Naše zbierky nezapadnú prachom SOŠM</t>
  </si>
  <si>
    <t>Katarína na Planši</t>
  </si>
  <si>
    <t>DFT250767</t>
  </si>
  <si>
    <t>2025026</t>
  </si>
  <si>
    <t>grafické vyhotovenie pozvánky S Katarínou na Planši</t>
  </si>
  <si>
    <t>1225000241</t>
  </si>
  <si>
    <t>zDFT25009 - licencia na pouzitie videosekvencie k podujatiu  S Katarinou na Plansi</t>
  </si>
  <si>
    <t>36857432</t>
  </si>
  <si>
    <t>RTVS s.r.o.</t>
  </si>
  <si>
    <t>Prevádzka</t>
  </si>
  <si>
    <t>DFT250053</t>
  </si>
  <si>
    <t>20250103</t>
  </si>
  <si>
    <t>Licencia rezervačný systém Sportimea - SOŠM 13.12.2024-12.12.2025</t>
  </si>
  <si>
    <t>46923152</t>
  </si>
  <si>
    <t>MOZYTA, s.r.o.</t>
  </si>
  <si>
    <t>DFT250078</t>
  </si>
  <si>
    <t>250010</t>
  </si>
  <si>
    <t>Servisný zásah na bezpečnostnom systéme EZS - prevádzka SOŠM</t>
  </si>
  <si>
    <t>31339182</t>
  </si>
  <si>
    <t>SECURITY KOBRA spol. s r.o.</t>
  </si>
  <si>
    <t>DFT250214</t>
  </si>
  <si>
    <t>250047</t>
  </si>
  <si>
    <t>Preprogramovanie bezpečnostného systému SW EZS - SOŠM</t>
  </si>
  <si>
    <t>DFT250465</t>
  </si>
  <si>
    <t>392025</t>
  </si>
  <si>
    <t>Vyuctovanie zalohovych platieb 2024</t>
  </si>
  <si>
    <t>DFT250694</t>
  </si>
  <si>
    <t>2504051</t>
  </si>
  <si>
    <t>HP Notebook - p. Simon</t>
  </si>
  <si>
    <t>DFT250730</t>
  </si>
  <si>
    <t>2504275</t>
  </si>
  <si>
    <t>3x HP Monitor, notebook, klavesnica -p. Karacony, p. Hammer, p. Letenayova</t>
  </si>
  <si>
    <t>DFT250039</t>
  </si>
  <si>
    <t>25200049</t>
  </si>
  <si>
    <t>Prenájom skladových priestorov SOŠM 02/2025</t>
  </si>
  <si>
    <t>DFT250117</t>
  </si>
  <si>
    <t>25200086</t>
  </si>
  <si>
    <t>Prenájom priestorov pre SOŠM - 03/2025</t>
  </si>
  <si>
    <t>DFT250194</t>
  </si>
  <si>
    <t>25200122</t>
  </si>
  <si>
    <t>nájomne skladové priestory 04 / 2025</t>
  </si>
  <si>
    <t>DFT250273</t>
  </si>
  <si>
    <t>25200159</t>
  </si>
  <si>
    <t>Nájom nebytových priestorov za 05 / 2025</t>
  </si>
  <si>
    <t>DFT250440</t>
  </si>
  <si>
    <t>25200226</t>
  </si>
  <si>
    <t>Prenájom depozitárnych priestorov pre zbierkové predmety SOŠM 07/2025</t>
  </si>
  <si>
    <t>DFT250498</t>
  </si>
  <si>
    <t>25200271</t>
  </si>
  <si>
    <t>Prenájom priestorov sklad SOŠM 08/2025</t>
  </si>
  <si>
    <t>DFT250632</t>
  </si>
  <si>
    <t>25200334</t>
  </si>
  <si>
    <t>Prenájom depozitárnych priestorov pre zbierkové predmety SOŠM 10/2025</t>
  </si>
  <si>
    <t>DFT250721</t>
  </si>
  <si>
    <t>25200372</t>
  </si>
  <si>
    <t>Prenájom priestorov -Športová hala Mladosť  za 11/2025</t>
  </si>
  <si>
    <t>DFT250799</t>
  </si>
  <si>
    <t>25200405</t>
  </si>
  <si>
    <t>Prenájom depozitných priestorov pre zbierkové predmety SOŠM 12/2025</t>
  </si>
  <si>
    <t>DFT250809</t>
  </si>
  <si>
    <t>25200406</t>
  </si>
  <si>
    <t>Prenájom skladových priestorov 12/2025</t>
  </si>
  <si>
    <t>DFT260004</t>
  </si>
  <si>
    <t>26200020</t>
  </si>
  <si>
    <t>DFT250050</t>
  </si>
  <si>
    <t>55/2025</t>
  </si>
  <si>
    <t>Prenájom expozície lyžovania SOŠM Kremnica 02/2025</t>
  </si>
  <si>
    <t>00634336</t>
  </si>
  <si>
    <t>Mestský podnik služieb Kremnica</t>
  </si>
  <si>
    <t>DFT250744</t>
  </si>
  <si>
    <t>612/2025</t>
  </si>
  <si>
    <t>Prenájom expozície lyžovania SOŠM Kremnica 11/2025</t>
  </si>
  <si>
    <t>DFT250743</t>
  </si>
  <si>
    <t>390/2025</t>
  </si>
  <si>
    <t>Prenájom expozície lyžovania SOŠM Kremnica 07/2025</t>
  </si>
  <si>
    <t>DFT250741</t>
  </si>
  <si>
    <t>218/2025</t>
  </si>
  <si>
    <t>Prenájom expozície lyžovania SOŠM Kremnica 05/2025</t>
  </si>
  <si>
    <t>DFT250740</t>
  </si>
  <si>
    <t>161/2025</t>
  </si>
  <si>
    <t>Prenájom expozície lyžovania SOŠM Kremnica 04/2025</t>
  </si>
  <si>
    <t>DFT250742</t>
  </si>
  <si>
    <t>315/2025</t>
  </si>
  <si>
    <t>Prenájom expozície lyžovania SOŠM Kremnica 06/2025</t>
  </si>
  <si>
    <t>DFT250746</t>
  </si>
  <si>
    <t>492/2025</t>
  </si>
  <si>
    <t>Prenájom expozície lyžovania SOŠM Kremnica 09/2025</t>
  </si>
  <si>
    <t>DFT250745</t>
  </si>
  <si>
    <t>553/2025</t>
  </si>
  <si>
    <t>Prenájom expozície lyžovania SOŠM Kremnica 10/2025</t>
  </si>
  <si>
    <t>DFT250747</t>
  </si>
  <si>
    <t>440/2025</t>
  </si>
  <si>
    <t>Prenájom Expozície lyžovania SOŠM Kremnica 08/2025</t>
  </si>
  <si>
    <t>DFT250805</t>
  </si>
  <si>
    <t>662/2025</t>
  </si>
  <si>
    <t>Prenájom expozície lyžovania SOŠM Kremnica 12/2025</t>
  </si>
  <si>
    <t>DFT260018</t>
  </si>
  <si>
    <t>17/2026</t>
  </si>
  <si>
    <t>prenájom priestorov - Stala expozícia dejín lyžovania Kremnica 01/2026</t>
  </si>
  <si>
    <t>Národný pamätník olympionikov</t>
  </si>
  <si>
    <t>OP250011</t>
  </si>
  <si>
    <t>250011</t>
  </si>
  <si>
    <t>propan butanova napln - Národný pamätník olympionikov (NPO) v Martine</t>
  </si>
  <si>
    <t>47695421</t>
  </si>
  <si>
    <t>PROBUGAS a.s.</t>
  </si>
  <si>
    <t>OP250335</t>
  </si>
  <si>
    <t>17112025</t>
  </si>
  <si>
    <t>Propán butánová naplň do horákov - SOSM - Národný pamätník olympionikov Martin</t>
  </si>
  <si>
    <t>DFT250725</t>
  </si>
  <si>
    <t>2025024</t>
  </si>
  <si>
    <t>Grafické prace- Pozvánka ku Olympijskému pamätníku</t>
  </si>
  <si>
    <t>DFT250750</t>
  </si>
  <si>
    <t>202500836</t>
  </si>
  <si>
    <t>občerstvenie pre účastníkov pietneho aktu pri pamätníku olympionikov pre 20  osôb</t>
  </si>
  <si>
    <t>42070716</t>
  </si>
  <si>
    <t>OK Turiec, o.z.</t>
  </si>
  <si>
    <t>DFT250776</t>
  </si>
  <si>
    <t>352025</t>
  </si>
  <si>
    <t>4x vence  k SOSM pamätník olympionikov- kladenie vencov 4.11.2025</t>
  </si>
  <si>
    <t>46970444</t>
  </si>
  <si>
    <t>ZÁHRADA KVETINÁRSTVO s.r.o.</t>
  </si>
  <si>
    <t>DFT250815</t>
  </si>
  <si>
    <t>058</t>
  </si>
  <si>
    <t>Údržba a obnova Národného pamätníka olympionikov SOŠM</t>
  </si>
  <si>
    <t>44320493</t>
  </si>
  <si>
    <t>Michal Žatkuľák KAMENÁRSTVO</t>
  </si>
  <si>
    <t>Odborná múzejná činnosť</t>
  </si>
  <si>
    <t>DFT250204</t>
  </si>
  <si>
    <t>1510000059</t>
  </si>
  <si>
    <t>Predplatné časopisu múzeum</t>
  </si>
  <si>
    <t>00164721</t>
  </si>
  <si>
    <t>Slovenské národné múzeum</t>
  </si>
  <si>
    <t>OP250209</t>
  </si>
  <si>
    <t>250209</t>
  </si>
  <si>
    <t>Zberateľské dni - parkovné a vstupné</t>
  </si>
  <si>
    <t>00211087</t>
  </si>
  <si>
    <t>Incheba, a.s.</t>
  </si>
  <si>
    <t>OP250210</t>
  </si>
  <si>
    <t>250210</t>
  </si>
  <si>
    <t>Členský príspevok - SSOSZ</t>
  </si>
  <si>
    <t>42135681</t>
  </si>
  <si>
    <t>Slovenská spoločnosť olympijských a športových zberateľov</t>
  </si>
  <si>
    <t>DFT250030</t>
  </si>
  <si>
    <t>2025002</t>
  </si>
  <si>
    <t>Materiálno-technické zabezpečenie akcie - Prvý deň predaja zberateľskej mince SOŠM</t>
  </si>
  <si>
    <t>OP250315</t>
  </si>
  <si>
    <t>20102025</t>
  </si>
  <si>
    <t>Ubytovanie -  konferencia v Prahe</t>
  </si>
  <si>
    <t xml:space="preserve">Zdenka Letenayová 
</t>
  </si>
  <si>
    <t>DFT250671</t>
  </si>
  <si>
    <t>20251423</t>
  </si>
  <si>
    <t>prijatie zahr. hosti - V4 MMM- 400ks podpis kariet</t>
  </si>
  <si>
    <t>DFZ250172</t>
  </si>
  <si>
    <t>0032241</t>
  </si>
  <si>
    <t>Licencie k videám  - predĺženie na 5 rokov</t>
  </si>
  <si>
    <t>GB936663002</t>
  </si>
  <si>
    <t>BRITISH PATHÉ LTD</t>
  </si>
  <si>
    <t>500874613</t>
  </si>
  <si>
    <t>zDFT25015 - predplatné časopisu Pamiatky a múzea na rok 2026</t>
  </si>
  <si>
    <t>MARKETINGOVÉ ODDELENIE</t>
  </si>
  <si>
    <t>DFT250636</t>
  </si>
  <si>
    <t>202521</t>
  </si>
  <si>
    <t>JOT GAMES 2025 - športové aktivity XBionic Sphere Šamorín - 15.09.2025</t>
  </si>
  <si>
    <t>OP250322</t>
  </si>
  <si>
    <t>250322</t>
  </si>
  <si>
    <t>vyplatene hrube mzdy vratene odvodov zamestnavatela JOT GAMES 2025</t>
  </si>
  <si>
    <t>Emília Hudáková</t>
  </si>
  <si>
    <t>OP250321</t>
  </si>
  <si>
    <t>250321</t>
  </si>
  <si>
    <t>JOT GAMES 2025 - dobrovoľnícka činnosť</t>
  </si>
  <si>
    <t>IT ODDELENIE</t>
  </si>
  <si>
    <t>Nákup a opravy kancelárskej a výpočtovej techniky</t>
  </si>
  <si>
    <t>DFT250151</t>
  </si>
  <si>
    <t>FA250162</t>
  </si>
  <si>
    <t>iPhone - 1 ks</t>
  </si>
  <si>
    <t>17318645</t>
  </si>
  <si>
    <t>SOFTWARE PARTNER,  spol. s r.o.</t>
  </si>
  <si>
    <t>DFT250250</t>
  </si>
  <si>
    <t>mobilný telefón - 1 ks</t>
  </si>
  <si>
    <t>OP250309</t>
  </si>
  <si>
    <t>250309</t>
  </si>
  <si>
    <t>3x elektricky prúdový chránič</t>
  </si>
  <si>
    <t>35838949</t>
  </si>
  <si>
    <t>Hornbach BAUMARKT spol. s.r.o.</t>
  </si>
  <si>
    <t>OP250317</t>
  </si>
  <si>
    <t>250317</t>
  </si>
  <si>
    <t>Elektricky prúdový chránič</t>
  </si>
  <si>
    <t>OP250334</t>
  </si>
  <si>
    <t>2436</t>
  </si>
  <si>
    <t>4x predlžovací kábel</t>
  </si>
  <si>
    <t>35712783</t>
  </si>
  <si>
    <t>Fast Plus, a.s.</t>
  </si>
  <si>
    <t>OP250353</t>
  </si>
  <si>
    <t>17117963</t>
  </si>
  <si>
    <t>výpočtová technika - USB kábel a nabíjačka</t>
  </si>
  <si>
    <t>34712783</t>
  </si>
  <si>
    <t>FAST PLUS, a.s.</t>
  </si>
  <si>
    <t>DFT250854</t>
  </si>
  <si>
    <t>3102500956</t>
  </si>
  <si>
    <t>výpočtová technika - 1ks mobilný telefón (Hrbek)</t>
  </si>
  <si>
    <t>35796111</t>
  </si>
  <si>
    <t>WESTech, spol. s r.o.</t>
  </si>
  <si>
    <t>DFT250095</t>
  </si>
  <si>
    <t>2500658</t>
  </si>
  <si>
    <t>HP EliteBook - 1 ks</t>
  </si>
  <si>
    <t>DFT250221</t>
  </si>
  <si>
    <t>2501371</t>
  </si>
  <si>
    <t>HP Zbook Firefly 14 G11 (Demeter) - 1 ks</t>
  </si>
  <si>
    <t>DFT250329</t>
  </si>
  <si>
    <t>2501834</t>
  </si>
  <si>
    <t>HP Dock Thunder Bold 12W G4 - 1ks</t>
  </si>
  <si>
    <t>DFT250419</t>
  </si>
  <si>
    <t>2502069</t>
  </si>
  <si>
    <t xml:space="preserve">HP ZBook Firefly 14 G11 (1ks - Souček) </t>
  </si>
  <si>
    <t>DFT250407</t>
  </si>
  <si>
    <t>2502070</t>
  </si>
  <si>
    <t>Servis HP - záchrana dát (L. Souček)</t>
  </si>
  <si>
    <t>DFT250449</t>
  </si>
  <si>
    <t>2502336</t>
  </si>
  <si>
    <t>HP Dock 1 ks</t>
  </si>
  <si>
    <t>DFT250499</t>
  </si>
  <si>
    <t>2502688</t>
  </si>
  <si>
    <t>Notebook 1 ks</t>
  </si>
  <si>
    <t>DFT250497</t>
  </si>
  <si>
    <t>2502777</t>
  </si>
  <si>
    <t>Príslušenstvo k počítacom - 4 ks Monitor a 3 ks klávesnica</t>
  </si>
  <si>
    <t>DFT250501</t>
  </si>
  <si>
    <t>2502672</t>
  </si>
  <si>
    <t>2 ks HP Dock</t>
  </si>
  <si>
    <t>DFT250549</t>
  </si>
  <si>
    <t>2503213</t>
  </si>
  <si>
    <t>Nakup notebook 2 ks + prislusenstvo</t>
  </si>
  <si>
    <t>DFT250614</t>
  </si>
  <si>
    <t>2503629</t>
  </si>
  <si>
    <t>HP monitor Series 5 Pro 527pq 27" 1ks, HP bezdrôtová myš USB 650 SK/CZ čierna 2ks</t>
  </si>
  <si>
    <t>DFT250678</t>
  </si>
  <si>
    <t>2504122</t>
  </si>
  <si>
    <t>Notebook - p. Hammer</t>
  </si>
  <si>
    <t>DFT250679</t>
  </si>
  <si>
    <t>2504115</t>
  </si>
  <si>
    <t>2x HP monitor a prislusenstvo p. Hammer, p. Simon</t>
  </si>
  <si>
    <t>DFT250772</t>
  </si>
  <si>
    <t>2504535</t>
  </si>
  <si>
    <t>2x HP notebook 8 G1a 14 p. Siekel, p. Demeter</t>
  </si>
  <si>
    <t>DFT260012</t>
  </si>
  <si>
    <t>2600156</t>
  </si>
  <si>
    <t>Vypoctova technika- bezdrotova klavesnica p. Liba</t>
  </si>
  <si>
    <t>DFT260034</t>
  </si>
  <si>
    <t>2600218</t>
  </si>
  <si>
    <t>bezdrôtová klávesnica a mys 720 Multi Device, p. Liba</t>
  </si>
  <si>
    <t>DFT260025</t>
  </si>
  <si>
    <t>2102600065</t>
  </si>
  <si>
    <t>mobilný telefón - p. Liba</t>
  </si>
  <si>
    <t>Starostlivosť a služby spojené s výpočtovou technikou - starostlivosť o PC</t>
  </si>
  <si>
    <t>DFT250126</t>
  </si>
  <si>
    <t>Tonery do tlačiarní - 8 ks</t>
  </si>
  <si>
    <t>53595319</t>
  </si>
  <si>
    <t>Associations Sport Services s.r.o.</t>
  </si>
  <si>
    <t>DFT250217</t>
  </si>
  <si>
    <t>250364</t>
  </si>
  <si>
    <t>prenájom tlačiarne Canon a odpočet kópií</t>
  </si>
  <si>
    <t xml:space="preserve">35874350
</t>
  </si>
  <si>
    <t>Can Technology, s.r.o.</t>
  </si>
  <si>
    <t>DFT250255</t>
  </si>
  <si>
    <t>1012524195</t>
  </si>
  <si>
    <t>Inštalácia Firewall CPE Checkpoint - zariadenie a licencia</t>
  </si>
  <si>
    <t>DFZ250095</t>
  </si>
  <si>
    <t>6874</t>
  </si>
  <si>
    <t>licencia, služba na stránke olympic.sk</t>
  </si>
  <si>
    <t>ReadSpeaker B.V.</t>
  </si>
  <si>
    <t>DFT250458</t>
  </si>
  <si>
    <t>250754</t>
  </si>
  <si>
    <t>Odpočet kópií 06/2025</t>
  </si>
  <si>
    <t>35874350</t>
  </si>
  <si>
    <t>CanTechnology, s.r.o.</t>
  </si>
  <si>
    <t>DFT250631</t>
  </si>
  <si>
    <t>20252018</t>
  </si>
  <si>
    <t>Služba ekosystém autoform (služba súvisiaca s olymic.sk) - 09/2025</t>
  </si>
  <si>
    <t>DFT250640</t>
  </si>
  <si>
    <t>5414295786</t>
  </si>
  <si>
    <t>Príslušenstvo k mobilu - ochranné sklo a puzdro</t>
  </si>
  <si>
    <t>36562939</t>
  </si>
  <si>
    <t>Alza.sk s.r.o.</t>
  </si>
  <si>
    <t>DFT250133</t>
  </si>
  <si>
    <t>2025205</t>
  </si>
  <si>
    <t>Autoform 02/2025</t>
  </si>
  <si>
    <t>DFT250200</t>
  </si>
  <si>
    <t>2025317</t>
  </si>
  <si>
    <t>Služba ekosystém autoform (služba súvisiaca s olympic.sk) - 03/2025</t>
  </si>
  <si>
    <t>DFT250283</t>
  </si>
  <si>
    <t>2025864</t>
  </si>
  <si>
    <t>SPRACOVANIE DÁT  - poplatok za Autoform 04/2025</t>
  </si>
  <si>
    <t>DFT250509</t>
  </si>
  <si>
    <t>20251510</t>
  </si>
  <si>
    <t>Sluzby spracovania dat 07/2025</t>
  </si>
  <si>
    <t>DFT250615</t>
  </si>
  <si>
    <t>služby spracovania dat - poplatok za Autoform 9/2025</t>
  </si>
  <si>
    <t>DFT250677</t>
  </si>
  <si>
    <t>250547</t>
  </si>
  <si>
    <t>Notebook - servis p. Siekel</t>
  </si>
  <si>
    <t>DFT250038</t>
  </si>
  <si>
    <t>250093</t>
  </si>
  <si>
    <t>Odpočet kópií 01/2025</t>
  </si>
  <si>
    <t>DFT250108</t>
  </si>
  <si>
    <t>250233</t>
  </si>
  <si>
    <t>Odpočet kópií 02/2025</t>
  </si>
  <si>
    <t>DFT250272</t>
  </si>
  <si>
    <t>250496</t>
  </si>
  <si>
    <t>Prenájom tlačiarne a odpočet kópií 4/2025</t>
  </si>
  <si>
    <t>DFT250365</t>
  </si>
  <si>
    <t>250632</t>
  </si>
  <si>
    <t>Odpočet kópií 05/2025</t>
  </si>
  <si>
    <t>DFT250495</t>
  </si>
  <si>
    <t>250878</t>
  </si>
  <si>
    <t>Odpočet kópii 07/2025</t>
  </si>
  <si>
    <t>DFT250550</t>
  </si>
  <si>
    <t>250994</t>
  </si>
  <si>
    <t>Odpočet kópii 08/2025</t>
  </si>
  <si>
    <t>DFT250651</t>
  </si>
  <si>
    <t>251108</t>
  </si>
  <si>
    <t>Odpočet kópií 09/2025</t>
  </si>
  <si>
    <t>DFT250736</t>
  </si>
  <si>
    <t>251253</t>
  </si>
  <si>
    <t>Odpočet kópií 10/2025</t>
  </si>
  <si>
    <t>DFT250800</t>
  </si>
  <si>
    <t>251387</t>
  </si>
  <si>
    <t>Odpočet kópií 11/2025</t>
  </si>
  <si>
    <t>DFT250877</t>
  </si>
  <si>
    <t>251541</t>
  </si>
  <si>
    <t>Odpočet kópií 12/2025</t>
  </si>
  <si>
    <t>DFT250094</t>
  </si>
  <si>
    <t>258100001</t>
  </si>
  <si>
    <t>Sluzby IT technika 01/2025</t>
  </si>
  <si>
    <t>51074389</t>
  </si>
  <si>
    <t>ProZero Technologies s. r. o.</t>
  </si>
  <si>
    <t>DFT250130</t>
  </si>
  <si>
    <t>258100002</t>
  </si>
  <si>
    <t>Služby IT technika 02/2025</t>
  </si>
  <si>
    <t>DFT250223</t>
  </si>
  <si>
    <t>258100004</t>
  </si>
  <si>
    <t>služby IT technika 03/2025</t>
  </si>
  <si>
    <t>DFT250248</t>
  </si>
  <si>
    <t>258100005</t>
  </si>
  <si>
    <t>zabezpečenie duálnej prevádzky, demontáž, montáž serverov</t>
  </si>
  <si>
    <t>DFT250314</t>
  </si>
  <si>
    <t>258100006</t>
  </si>
  <si>
    <t>služby IT technika 04/2025</t>
  </si>
  <si>
    <t>DFT250409</t>
  </si>
  <si>
    <t>258100008</t>
  </si>
  <si>
    <t>Správa IT 05/2025</t>
  </si>
  <si>
    <t>DFT250455</t>
  </si>
  <si>
    <t>258100009</t>
  </si>
  <si>
    <t>Správa IT 06/2025</t>
  </si>
  <si>
    <t>DFT250510</t>
  </si>
  <si>
    <t>258100010</t>
  </si>
  <si>
    <t>Služby IT technika 07/2025</t>
  </si>
  <si>
    <t>DFT250592</t>
  </si>
  <si>
    <t>258100011</t>
  </si>
  <si>
    <t>Služby IT technika 8/2025</t>
  </si>
  <si>
    <t>DFT250687</t>
  </si>
  <si>
    <t>258100012</t>
  </si>
  <si>
    <t>sluzby IT technika</t>
  </si>
  <si>
    <t>DFT250719</t>
  </si>
  <si>
    <t>258100014</t>
  </si>
  <si>
    <t>Služby IT technika</t>
  </si>
  <si>
    <t>DFT250885</t>
  </si>
  <si>
    <t>258100016</t>
  </si>
  <si>
    <t>Správa IT 11/2025</t>
  </si>
  <si>
    <t>DFT250887</t>
  </si>
  <si>
    <t>258100017</t>
  </si>
  <si>
    <t>Služby IT 12/2025</t>
  </si>
  <si>
    <t>DFT250146</t>
  </si>
  <si>
    <t>Server - servis, prenájom dedikovaného servera, správa a monitoring servera, automatické zálohovanie 1.1.2025 - 31.12.2025)</t>
  </si>
  <si>
    <t xml:space="preserve">DFT250196
</t>
  </si>
  <si>
    <t>2025038</t>
  </si>
  <si>
    <t>programátorské prace - správa identít pre Heroku aplikácie</t>
  </si>
  <si>
    <t>DFT250855</t>
  </si>
  <si>
    <t>2025193</t>
  </si>
  <si>
    <t>Digital River - Emplify-10 profiles - licencia na rok 2025</t>
  </si>
  <si>
    <t>DFT260015</t>
  </si>
  <si>
    <t>Prenájom dedikovaného servera, sprava a monitoring, automatické zálohovanie servera do iného datacentra za 01/2026</t>
  </si>
  <si>
    <t>Web stránka - programátorské služby</t>
  </si>
  <si>
    <t>DFT250079</t>
  </si>
  <si>
    <t>Programátorské práce na sídle olympic.sk 01/2025</t>
  </si>
  <si>
    <t>DFT250076</t>
  </si>
  <si>
    <t>ESET PROTECT Complete 1 rok 50 užívateľov 04.04.2025-03.04.2026</t>
  </si>
  <si>
    <t>DFT250017</t>
  </si>
  <si>
    <t>Upgrade sídla olympic.sk na verziu Drupal 10.x</t>
  </si>
  <si>
    <t>DFT250134</t>
  </si>
  <si>
    <t>2025042</t>
  </si>
  <si>
    <t>Programátorské práce olympic.sk 02/2025</t>
  </si>
  <si>
    <t>DFT250227</t>
  </si>
  <si>
    <t>2025069</t>
  </si>
  <si>
    <t>programátorské prace na web sídle</t>
  </si>
  <si>
    <t>DFT250301</t>
  </si>
  <si>
    <t>2025085</t>
  </si>
  <si>
    <t>Programátorské práce za 04 / 2025</t>
  </si>
  <si>
    <t>DFT250403</t>
  </si>
  <si>
    <t>2025100</t>
  </si>
  <si>
    <t>Programátorské práce na sídle olympic.sk 05/2025</t>
  </si>
  <si>
    <t>DFT250457</t>
  </si>
  <si>
    <t>2025114</t>
  </si>
  <si>
    <t>Programátorské práce na sídle olympic.sk 06/2025</t>
  </si>
  <si>
    <t>DFT250511</t>
  </si>
  <si>
    <t>2025139</t>
  </si>
  <si>
    <t>Programátorské práce 07/2025</t>
  </si>
  <si>
    <t>DFT250578</t>
  </si>
  <si>
    <t>2025153</t>
  </si>
  <si>
    <t>Programátorské práce na sídle olympic.sk 08/2025</t>
  </si>
  <si>
    <t>DFT250664</t>
  </si>
  <si>
    <t>2025163</t>
  </si>
  <si>
    <t>Programátorské práce na webovom sídle olympic.sk - projekt Generácia OLYMP</t>
  </si>
  <si>
    <t>DFT250768</t>
  </si>
  <si>
    <t>2025176</t>
  </si>
  <si>
    <t>programátorské prace na sídle olympic.sk za 10/2025</t>
  </si>
  <si>
    <t>DFT250857</t>
  </si>
  <si>
    <t>2025192</t>
  </si>
  <si>
    <t>Programátorské práce na webovom sídle olympic.sk 11/2025</t>
  </si>
  <si>
    <t>DFT250888</t>
  </si>
  <si>
    <t>Programátorske práce na web sídle olympic.sk 12/2025</t>
  </si>
  <si>
    <t>MEDZINÁRODNÉ AKTIVITY</t>
  </si>
  <si>
    <t>ZPC - účasť na zasadnutiach orgánov a komisií medz.organizácií</t>
  </si>
  <si>
    <t>Poistenie ZPC</t>
  </si>
  <si>
    <t>OP250256</t>
  </si>
  <si>
    <t>250256</t>
  </si>
  <si>
    <t>celorocne poistenie SVET od 15.10.2025 - 14.10.2026 (Jozef Liba), poistna zmluva D47606</t>
  </si>
  <si>
    <t>31322051</t>
  </si>
  <si>
    <t>Union poisťovňa, a. s.</t>
  </si>
  <si>
    <t>DFT250063</t>
  </si>
  <si>
    <t>042/3320/2025</t>
  </si>
  <si>
    <t>Poistenie ZPC 01/2025</t>
  </si>
  <si>
    <t>DFT250319</t>
  </si>
  <si>
    <t>105/3320/2023</t>
  </si>
  <si>
    <t>Poistenie ZPC 03/2025</t>
  </si>
  <si>
    <t>DFT250686</t>
  </si>
  <si>
    <t>Poistenie 9/2025 na ZPC</t>
  </si>
  <si>
    <t>OP250345</t>
  </si>
  <si>
    <t>74757533</t>
  </si>
  <si>
    <t>celoročné poistenie SVET 15.12.2025-14.12.2025, p. Siekel</t>
  </si>
  <si>
    <t>DFT250785</t>
  </si>
  <si>
    <t>179/3320/2025</t>
  </si>
  <si>
    <t>Poistné pri ZPSC za mesiaca 10/2025</t>
  </si>
  <si>
    <t>DFT250836</t>
  </si>
  <si>
    <t>218/3320/2025</t>
  </si>
  <si>
    <t>Poistné na pracovnej ceste za 11/2025</t>
  </si>
  <si>
    <t>OP260004</t>
  </si>
  <si>
    <t>260004</t>
  </si>
  <si>
    <t>ročné poistenie - p. Demeter</t>
  </si>
  <si>
    <t>OP260002</t>
  </si>
  <si>
    <t>260002</t>
  </si>
  <si>
    <t>ročné poistenie p. Longova</t>
  </si>
  <si>
    <t>OP260003</t>
  </si>
  <si>
    <t>260003</t>
  </si>
  <si>
    <t>ročné poistenie p.Bucek</t>
  </si>
  <si>
    <t>OP260001</t>
  </si>
  <si>
    <t>260001</t>
  </si>
  <si>
    <t>ročné poistenie p. Gantnerová</t>
  </si>
  <si>
    <t>DFT250903</t>
  </si>
  <si>
    <t>37737330</t>
  </si>
  <si>
    <t>Poistenie zamestnancov na ZPC 12/2025</t>
  </si>
  <si>
    <t>Pracovná cesta ZPC25006 
Názov: Zasadnutie MOV
Termín: 29.1. - 30.1.2025
Miesto - mesto a štát: Lausanne, Švajčiarsko
Spôsob dopravy: letecky 
Počet všetkých osôb na pracovnej ceste: 1</t>
  </si>
  <si>
    <t>DFT250061</t>
  </si>
  <si>
    <t>250029</t>
  </si>
  <si>
    <t>Doprava na letisko - D.Hrbeková ZPC zasadnutie MOV Lausanne</t>
  </si>
  <si>
    <t>BOHDAN Stanislav - autobusová doprava</t>
  </si>
  <si>
    <t>Pracovná cesta ZPC25009 
Názov: Valné zhromaždenie Európskeho olympijského výboru
Termín: 27.2. - 1.3.
Miesto - mesto a štát: Frankfurt, Nemecko
Spôsob dopravy: letecky
Počet všetkých osôb na pracovnej ceste: 4</t>
  </si>
  <si>
    <t>DFT250035</t>
  </si>
  <si>
    <t>25VF/5135</t>
  </si>
  <si>
    <t>Zmena letenky A.Siekel - ZPC VZ EOV 03/2025</t>
  </si>
  <si>
    <t>31398081</t>
  </si>
  <si>
    <t>GLOBAMERICA, s.r.o.</t>
  </si>
  <si>
    <t>DFT250015</t>
  </si>
  <si>
    <t>25VF/5013</t>
  </si>
  <si>
    <t>Letenky Hrbekova, Liba, Gantnerová, Siekel - ZPC VZ EOV Franfurt, DE (27.2.-1.3.2025)</t>
  </si>
  <si>
    <t>ZPC25009</t>
  </si>
  <si>
    <t>Vyúčtovanie ZPC25009</t>
  </si>
  <si>
    <t>Gantnerová Petra</t>
  </si>
  <si>
    <t>Hrbeková Danka (rod. Barteková)</t>
  </si>
  <si>
    <t>Liba Jozef</t>
  </si>
  <si>
    <t>TPC25009</t>
  </si>
  <si>
    <t>FO0040</t>
  </si>
  <si>
    <t>Jasenčáková Mária</t>
  </si>
  <si>
    <t>Pracovná cesta ZPC25010 
Názov: Stretnutie mladých členov exekutív NOV
Termín: 6.3. - 7.3.2025
Miesto - mesto a štát: Malta
Spôsob dopravy: letecky 
Počet všetkých osôb na pracovnej ceste: 1</t>
  </si>
  <si>
    <t>ZPC25010</t>
  </si>
  <si>
    <t>ZPC5010 - diéty</t>
  </si>
  <si>
    <t xml:space="preserve">Matej Tóth
</t>
  </si>
  <si>
    <t>DFT250091</t>
  </si>
  <si>
    <t>25VF/5287</t>
  </si>
  <si>
    <t>Letenka M. Tóth ZPC Malta - Stretnutie mladých členov exekutív NOV</t>
  </si>
  <si>
    <t>Pracovná cesta ZPC25011 
Názov: Zasadnutie MOV
Termín: 17.3. - 22.3.
Miesto - mesto a štát: Atény, Grécko
Spôsob dopravy: letecky
Počet všetkých osôb na pracovnej ceste: 1</t>
  </si>
  <si>
    <t>ZPC25011</t>
  </si>
  <si>
    <t>ZPC25011 - diéty</t>
  </si>
  <si>
    <t>DFT250178</t>
  </si>
  <si>
    <t>Autobusová preprava</t>
  </si>
  <si>
    <t>Pracovná cesta ZPC25013 
Názov: 13. Ročník Sympozia sportovní medicíny 
Termín: 27.3. - 29.3.2025
Miesto - mesto a štát: Dříteč, ČR
Spôsob dopravy: AUV
Počet všetkých osôb na pracovnej ceste: 4</t>
  </si>
  <si>
    <t>ZPC25013</t>
  </si>
  <si>
    <t>ZPC25013 - diéty</t>
  </si>
  <si>
    <t>FO0042</t>
  </si>
  <si>
    <t>Delej Branislav</t>
  </si>
  <si>
    <t>Ivan Macek</t>
  </si>
  <si>
    <t>Daniela Kňaze Doležalová</t>
  </si>
  <si>
    <t>Roman Fano</t>
  </si>
  <si>
    <t>Vyúčtovanie ZPC25013</t>
  </si>
  <si>
    <t>Pracovná cesta ZPC250XX 
Názov: Podpis memoranda s Japonským olympijským výborom, EXPO 2025
Termín: 13.5. - 17.5.2025
Miesto - mesto a štát: Osaka, Japonsko
Spôsob dopravy: letecky
Počet všetkých osôb na pracovnej ceste: 3</t>
  </si>
  <si>
    <t>DFT250161</t>
  </si>
  <si>
    <t>20250804</t>
  </si>
  <si>
    <t>Letenka A.Siekel</t>
  </si>
  <si>
    <t>Pracovná cesta ZPC25019 
Názov: Podpis memoranda s Japonským olympijským výborom, EXPO 2025
Termín: 13.5. - 17.5.2025
Miesto - mesto a štát: Osaka, Japonsko
Spôsob dopravy: letecky 
Počet všetkých osôb na pracovnej ceste: 5</t>
  </si>
  <si>
    <t>DFT250184</t>
  </si>
  <si>
    <t>255528</t>
  </si>
  <si>
    <t>letenky 13.05. - 17.05.2025</t>
  </si>
  <si>
    <t>DFT250193</t>
  </si>
  <si>
    <t>25VF/5581</t>
  </si>
  <si>
    <t>DFT250192</t>
  </si>
  <si>
    <t>25VF/5583</t>
  </si>
  <si>
    <t>ZPC25019</t>
  </si>
  <si>
    <t>ZPC25019 - diéty</t>
  </si>
  <si>
    <t>Elena Kaliská</t>
  </si>
  <si>
    <t>Vyúčtovanie ZPC25019</t>
  </si>
  <si>
    <t>Pracovná cesta ZPC25021 
Názov: EFPM Kongres (európske hnutie fair play)
Termín: 16.5. - 20.5.2025
Miesto - mesto a štát: Olympia, Grécko
Spôsob dopravy: letecky
Počet všetkých osôb na pracovnej ceste: 1</t>
  </si>
  <si>
    <t>DFT250182</t>
  </si>
  <si>
    <t>255550</t>
  </si>
  <si>
    <t>letenky 16.05. - 20.05.2025</t>
  </si>
  <si>
    <t>ZPC25021</t>
  </si>
  <si>
    <t xml:space="preserve">ZPC25021 - diéty
</t>
  </si>
  <si>
    <t>FO0025</t>
  </si>
  <si>
    <t>Ráczová Katarína</t>
  </si>
  <si>
    <t>ZPC25021 - vyúčtovanie</t>
  </si>
  <si>
    <t>Pracovná cesta ZPC25018 
Názov: AIPS kongres (Medzinárodná športová press asociácia)
Termín: 12.5. - 17.5.2025
Miesto - mesto a štát: Rabat, Maroko
Spôsob dopravy: letecky 
Počet všetkých osôb na pracovnej ceste: 1</t>
  </si>
  <si>
    <t>DFT250209</t>
  </si>
  <si>
    <t>25VF/5611</t>
  </si>
  <si>
    <t>letenky 13.05. - 17.05.2025 Pasuth</t>
  </si>
  <si>
    <t>ZPC25018</t>
  </si>
  <si>
    <t>ZPC25018 - diéty</t>
  </si>
  <si>
    <t>Pašuth Peter</t>
  </si>
  <si>
    <t>Pracovná cesta ZPC25027 
Názov: VZ ENGSO
Termín: 12.6. - 15.6.2025
Miesto - mesto a štát: Oslo, Nórsko
Spôsob dopravy: letecky 
Počet všetkých osôb na pracovnej ceste: 2</t>
  </si>
  <si>
    <t>DFT250163</t>
  </si>
  <si>
    <t>255490</t>
  </si>
  <si>
    <t>Letenka Z.Kríž</t>
  </si>
  <si>
    <t>DFT250165</t>
  </si>
  <si>
    <t>255488</t>
  </si>
  <si>
    <t>Letenka P.Gantnerova</t>
  </si>
  <si>
    <t>ZPC25027</t>
  </si>
  <si>
    <t>ZPC25027 - diéty</t>
  </si>
  <si>
    <t>Kríž Zdenko</t>
  </si>
  <si>
    <t xml:space="preserve">Vrátenie časti z diét </t>
  </si>
  <si>
    <t>ZPC25027 - vyúčtovanie</t>
  </si>
  <si>
    <t>ZPC25027 vyúčtovanie - doplatok</t>
  </si>
  <si>
    <t>Pracovná cesta ZPC25044 
Názov: Európska športová platforma  v rámci ENGSO (EUROPEAN ORGANISATION FOR GRASSROOTS SPORT - Európska organizácia pre amatérske športy)
Termín: 23.10. - 25.10.2025
Miesto - mesto a štát: Barcelona, Španielsko
Spôsob dopravy: letecky 
Počet všetkých osôb na pracovnej ceste: 1</t>
  </si>
  <si>
    <t>ZPC25044</t>
  </si>
  <si>
    <t>ZPC25044 - diéty</t>
  </si>
  <si>
    <t>Pracovná cesta ZPC25020  
Názov: Stretnutie k projektu OCEAN
Termín: 13.5. - 14.5.2025
Miesto - mesto a štát: Brusel, Belgicko
Spôsob dopravy: letecky
Počet všetkých osôb na pracovnej ceste: 2</t>
  </si>
  <si>
    <t>ZPC25020</t>
  </si>
  <si>
    <t>ZPC25020 - diéty</t>
  </si>
  <si>
    <t>Milica Mikušová</t>
  </si>
  <si>
    <t>Kováč Igor</t>
  </si>
  <si>
    <t>Pracovná cesta ZPC25015 
Názov: Zasadnutie EU AC, Advocacy tréning v rámci ENGSO, 
Termín: 7.5. - 9.5. 2025
Miesto - mesto a štát: Rím, Taliansko
Spôsob dopravy: letecky
Počet všetkých osôb na pracovnej ceste: 1</t>
  </si>
  <si>
    <t>ZPC25015</t>
  </si>
  <si>
    <t>ZPC25015 - diéty</t>
  </si>
  <si>
    <t>Pracovná cesta ZPC25017 
Názov: Zasadnutie VV EOV
Termín: 11.-13.5.2025 
Miesto - mesto a štát: Rím, Taliansko
Spôsob dopravy: letecky
Počet všetkých osôb na pracovnej ceste: 1</t>
  </si>
  <si>
    <t>ZPC25017</t>
  </si>
  <si>
    <t>ZPC25017 - diéty</t>
  </si>
  <si>
    <t>Pracovná cesta ZPC25016 
Názov: 18. medzinárodné stretnutie delegátov národných olympijských akadémií a národných olympijských výborov 
Termín: 9.5. - 15.5.2025
Miesto - mesto a štát: Olympia, Grécko
Spôsob dopravy: letecky 
Počet všetkých osôb na pracovnej ceste: 1</t>
  </si>
  <si>
    <t>ZPC25016</t>
  </si>
  <si>
    <t>ZPC25016 - diéty</t>
  </si>
  <si>
    <t>41871723</t>
  </si>
  <si>
    <t>Ivana Motolíková</t>
  </si>
  <si>
    <t>Pracovná cesta ZPC25022 
Názov: Oficiálny tréning slovenských a českých freestyle snowboardistov a lyžiarov na ľadovci 
Termín: 19.5. - 20.5.2025
Miesto - mesto a štát: Mölltaler, Rakúsko
Spôsob dopravy: letecky
Počet všetkých osôb na pracovnej ceste: 2</t>
  </si>
  <si>
    <t>ZPC25022</t>
  </si>
  <si>
    <t>ZPC25022 - diéty</t>
  </si>
  <si>
    <t>Stanislav Krško</t>
  </si>
  <si>
    <t>Pracovná cesta ZPC25023 
Názov: 100. VÝROČÍ OLYMPIJSKÉHO KONGRESU V PRAZE
Termín: 28.5.2025
Miesto - mesto a štát: Praha, ČR
Spôsob dopravy: vlak 
Počet všetkých osôb na pracovnej ceste: 1</t>
  </si>
  <si>
    <t>ZPC25023</t>
  </si>
  <si>
    <t>ZPC25023 - diéty</t>
  </si>
  <si>
    <t>Účastnícke poplatky</t>
  </si>
  <si>
    <t>OP250204</t>
  </si>
  <si>
    <t>250204</t>
  </si>
  <si>
    <t>Členský poplatok Slovenskej olympijskej akadémii za členstvo v európskej olympijskej akadémii</t>
  </si>
  <si>
    <t>04525533501</t>
  </si>
  <si>
    <t>European Olympic Academies</t>
  </si>
  <si>
    <t>DFZ250108</t>
  </si>
  <si>
    <t>100091</t>
  </si>
  <si>
    <t>Ročný členský poplatok 2025</t>
  </si>
  <si>
    <t>802493-0839</t>
  </si>
  <si>
    <t>ENGSO The European Sports NGO</t>
  </si>
  <si>
    <t>DFZ250144</t>
  </si>
  <si>
    <t>ESP-2025-11</t>
  </si>
  <si>
    <t>Účastnícky poplatok na European Sport Platform</t>
  </si>
  <si>
    <t>DFZ250210</t>
  </si>
  <si>
    <t>049981</t>
  </si>
  <si>
    <t>účastnícky poplatok na Lilehammer Young Leaders programme 2026, p. E. Libová</t>
  </si>
  <si>
    <t>947975072</t>
  </si>
  <si>
    <t>Norges idrettsforbund or olympiske or paralympiske komité</t>
  </si>
  <si>
    <t>Pracovná cesta ZPC25042 
Názov: Inšpekčná cesta OH Los Angeles 2028
Termín: 13.10 - 17.10.2025
Miesto - mesto a štát: Los Angeles, USA
Spôsob dopravy: letecky 
Počet všetkých osôb na pracovnej ceste: 6</t>
  </si>
  <si>
    <t>DFT250398</t>
  </si>
  <si>
    <t>FV25173</t>
  </si>
  <si>
    <t>Letenka - A. Siekel ZPC Inšpekčná cesta Los Angeles USA 10/2025</t>
  </si>
  <si>
    <t>36284696</t>
  </si>
  <si>
    <t>EVENTRAVEL, s.r.o.</t>
  </si>
  <si>
    <t>DFT250429</t>
  </si>
  <si>
    <t>25VF/6087</t>
  </si>
  <si>
    <t>letenky 1 ks</t>
  </si>
  <si>
    <t>DFT250430</t>
  </si>
  <si>
    <t>25VF/6086</t>
  </si>
  <si>
    <t xml:space="preserve">letenky 4ks </t>
  </si>
  <si>
    <t>ZPC25042</t>
  </si>
  <si>
    <t>ZPC25042 - diéty</t>
  </si>
  <si>
    <t>ZPC25042 - vyúčtovanie</t>
  </si>
  <si>
    <t>Gary Moy</t>
  </si>
  <si>
    <t>Gregory Harney</t>
  </si>
  <si>
    <t>Pracovná cesta ZPC25026 
Názov: Fórum športovcov (Athletes forum)
Termín: 10.6. - 13.6.2025
Miesto - mesto a štát: Lausanne, Švajčiarsko
Spôsob dopravy: letecky
Počet všetkých osôb na pracovnej ceste: 2</t>
  </si>
  <si>
    <t>ZPC25026</t>
  </si>
  <si>
    <t>ZPC25026 - diéty</t>
  </si>
  <si>
    <t>Alexandra Filipová</t>
  </si>
  <si>
    <t>Pracovná cesta ZPC25030 
Názov: Inaugurácia prezidenta MOV
Termín: 22.6. - 25.6.2025
Miesto - mesto a štát: Lausanne, Švajčiarsko
Spôsob dopravy: letecky
Počet všetkých osôb na pracovnej ceste: 1</t>
  </si>
  <si>
    <t>ZPC25030</t>
  </si>
  <si>
    <t>ZPC25030 - diéty</t>
  </si>
  <si>
    <t>ZPC25030 - vyúčtovanie</t>
  </si>
  <si>
    <t>Pracovná cesta ZPC25028 
Názov: Návšteva riaditeľa ORF
Termín: 10.6.2025
Miesto - mesto a štát: Schwechat, Rakúsko
Spôsob dopravy: AUS
Počet všetkých osôb na pracovnej ceste: 1</t>
  </si>
  <si>
    <t>ZPC25028</t>
  </si>
  <si>
    <t>ZPC25028 - vyúčtovanie</t>
  </si>
  <si>
    <t>Pracovná cesta ZPC25029 
Názov: Stretnutie s Českým olympijským výborom
Termín: 19.6. - 20.6.2025
Miesto - mesto a štát: Praha, ČR
Spôsob dopravy:  AUS 
Počet všetkých osôb na pracovnej ceste: 1</t>
  </si>
  <si>
    <t>ZPC25029</t>
  </si>
  <si>
    <t>ZPC25029 - vyúčtovanie</t>
  </si>
  <si>
    <t>Pracovná cesta ZPC25024 
Názov: Inšpekčná cesta MiCo 26
Termín: 28.5. - 30.5.2025
Miesto - mesto a štát: Miláno, Taliansko
Spôsob dopravy: letecky 
Počet všetkých osôb na pracovnej ceste: 2</t>
  </si>
  <si>
    <t>ZPC25024</t>
  </si>
  <si>
    <t xml:space="preserve">ZPC25024 - vyúčtovanie </t>
  </si>
  <si>
    <t>Pracovná cesta ZPC25025 
Názov: 65th International Session for Young Olympic Ambassadors - 65. medzinárodné stretnutie pre mladých olympijských ambasádorov
Termín: 7.6. - 19.6.2025
Miesto - mesto a štát: Olympia, Grécko
Spôsob dopravy: letecky 
Počet všetkých osôb na pracovnej ceste: 1</t>
  </si>
  <si>
    <t>ZPC25025</t>
  </si>
  <si>
    <t>ZPC25025 - diéty</t>
  </si>
  <si>
    <t>ZPC25025 - vyúčtovanie</t>
  </si>
  <si>
    <t>Pracovná cesta ZPC25036 
Názov: Zasadnutie VV Európske hnutie fair play - EFPM
Termín: 14.-16.9.2025 
Miesto - mesto a štát: Brusel, Belgicko
Spôsob dopravy: letecky
Počet všetkých osôb na pracovnej ceste: 1</t>
  </si>
  <si>
    <t>DFT250530</t>
  </si>
  <si>
    <t>25VF/6344</t>
  </si>
  <si>
    <t>Letenka ZPC Belgicko - Zasadnutie VV EFPM - K. Racz 09/2025</t>
  </si>
  <si>
    <t>ZPC25036</t>
  </si>
  <si>
    <t>ZPC25036 - diéty</t>
  </si>
  <si>
    <t>ZPC25036 - vyúčtovanie</t>
  </si>
  <si>
    <t>Pracovná cesta ZPC25034 
Názov: Stretnutie s Maďarským olympijským výborom
Termín: 19.8. - 21.8.2025
Miesto - mesto a štát: Budapešť, Maďarsko
Spôsob dopravy: 
Počet všetkých osôb na pracovnej ceste: 1</t>
  </si>
  <si>
    <t>ZPC25034</t>
  </si>
  <si>
    <t>ZPC25034 - diéty</t>
  </si>
  <si>
    <t>ZPC25034 - vyúčtovanie</t>
  </si>
  <si>
    <t>Pracovná cesta ZPC25035 
Názov: Stretnutie s Maďarským olympijským výborom
Termín: 8.9.2025
Miesto - mesto a štát: Budapešť, Maďarsko
Spôsob dopravy: AUS
Počet všetkých osôb na pracovnej ceste: 3</t>
  </si>
  <si>
    <t>ZPC25035</t>
  </si>
  <si>
    <t>ZPC25035 - diéty</t>
  </si>
  <si>
    <t>TPC25035 - diéty</t>
  </si>
  <si>
    <t>Pracovná cesta ZPC25037 
Názov: 13. kongres Športovej medicíny EFSMA 
Termín: 25.9. - 27.9.2025
Miesto - mesto a štát: Bukurešť, Rumunsko
Spôsob dopravy: letecky
Počet všetkých osôb na pracovnej ceste: 2</t>
  </si>
  <si>
    <t>ZPC25037</t>
  </si>
  <si>
    <t>ZPC25037 - diéty</t>
  </si>
  <si>
    <t>Martin Fraňo</t>
  </si>
  <si>
    <t>ZPC25037 - vyúčtovanie</t>
  </si>
  <si>
    <t>Pracovná cesta ZPC25038 
Názov: Komunikačný workshop MOV
Termín: 30.9. - 2.10.2025
Miesto - mesto a štát: Lausanne, Švajčiarsko
Spôsob dopravy: letecky
Počet všetkých osôb na pracovnej ceste: 1</t>
  </si>
  <si>
    <t>DFT250574</t>
  </si>
  <si>
    <t>25VF/6527</t>
  </si>
  <si>
    <t>Pracovná cesta - letenka P.Pašuth (Komunikačný workshop MOV Švajčiarsko) - 10/2025</t>
  </si>
  <si>
    <t>ZPC25038</t>
  </si>
  <si>
    <t>ZPC25038 - diéty</t>
  </si>
  <si>
    <t>Pracovná cesta ZPC25039 
Názov:  EOV Seminár
Termín: 1.10. - 5.10.2025
Miesto - mesto a štát: Malta
Spôsob dopravy: letecky 
Počet všetkých osôb na pracovnej ceste: 4</t>
  </si>
  <si>
    <t>ZPC25039</t>
  </si>
  <si>
    <t>ZPC25039 - diéty</t>
  </si>
  <si>
    <t>DFT250618</t>
  </si>
  <si>
    <t>250556</t>
  </si>
  <si>
    <t>Letenky Malta - Jozef Liba - zmena letenky</t>
  </si>
  <si>
    <t>vratenie diet</t>
  </si>
  <si>
    <t>Pracovná cesta ZPC25040 
Názov: Návšteva dejiska ZOH prezidentom SR
Termín: 2.10.2025
Miesto - mesto a štát: Miláno, Taliansko
Spôsob dopravy: letecky 
Počet všetkých osôb na pracovnej ceste: 1</t>
  </si>
  <si>
    <t>ZPC25040</t>
  </si>
  <si>
    <t>ZPC25040 - diéty</t>
  </si>
  <si>
    <t>DFT250622</t>
  </si>
  <si>
    <t>250548</t>
  </si>
  <si>
    <t>Letenky individuálne lety Roman Bucek</t>
  </si>
  <si>
    <t>Pracovná cesta ZPC25054 
Názov: MEMOS konferencia
Termín: 2.12 - 5.12.2025
Miesto - mesto a štát: Rím, Taliansko
Spôsob dopravy: letecky 
Počet všetkých osôb na pracovnej ceste: 1</t>
  </si>
  <si>
    <t>zDFZ25004</t>
  </si>
  <si>
    <t>195</t>
  </si>
  <si>
    <t>zDFZ25004 - ZPC Taliansko, ubytovanie a účastnícky poplatok</t>
  </si>
  <si>
    <t>Tre Emme by Travel market</t>
  </si>
  <si>
    <t>DFT250715</t>
  </si>
  <si>
    <t>20253424</t>
  </si>
  <si>
    <t>Lentenka na Kongres MEMOS 2-5.12.2025</t>
  </si>
  <si>
    <t>ZPC25054</t>
  </si>
  <si>
    <t>ZPC25054 - diéty</t>
  </si>
  <si>
    <t>Pracovná cesta ZPC25041 
Názov: Valné zhromaždenie Európskych olympijských akadémií
Termín: 6.10. - 9.10.2025
Miesto - mesto a štát: Praha, ČR
Spôsob dopravy: vlak 
Počet všetkých osôb na pracovnej ceste: 1</t>
  </si>
  <si>
    <t>ZPC25041</t>
  </si>
  <si>
    <t>ZPC25041 - diéty</t>
  </si>
  <si>
    <t>ZPC25041 - vyúčtovanie</t>
  </si>
  <si>
    <t>Pracovná cesta 1ZPC25043 
Názov: Stretnutie SAFE HARBOUR
Termín: 21.10. - 22.10.2025
Miesto - mesto a štát: Bukurešť, Rumunsko
Spôsob dopravy: letecky
Počet všetkých osôb na pracovnej ceste: 2</t>
  </si>
  <si>
    <t>ZPC25043</t>
  </si>
  <si>
    <t>ZPC25043 - diéty</t>
  </si>
  <si>
    <t>Lucia Beláková</t>
  </si>
  <si>
    <t>ZPC250WADA</t>
  </si>
  <si>
    <t>DFT250610</t>
  </si>
  <si>
    <t>1FVL-52399/2025</t>
  </si>
  <si>
    <t>Letenka ZPC WADA Kongres Južná Kórea 12/2025 - R. Fano</t>
  </si>
  <si>
    <t>46301160</t>
  </si>
  <si>
    <t>ASIANA, spol. s r.o.</t>
  </si>
  <si>
    <t>Pracovná cesta ZPC25047 
Názov: Fórum európskych športovcov
Termín: 12.11. - 14.11.2025
Miesto - mesto a štát: Londýn, UK 
Spôsob dopravy: letecky
Počet všetkých osôb na pracovnej ceste: 2</t>
  </si>
  <si>
    <t>ZPC25047</t>
  </si>
  <si>
    <t>ZPC25047- diéty</t>
  </si>
  <si>
    <t>ZPC25047 - diéty</t>
  </si>
  <si>
    <t>Richard Nagy</t>
  </si>
  <si>
    <t>Pracovná cesta ZPC25045 
Názov: Zasadnutie komisií MOV
Termín: 3.11. - 7.11.2025 
Miesto - mesto a štát: Lausanne, Švajčiarsko
Spôsob dopravy: letecky
Počet všetkých osôb na pracovnej ceste: 1</t>
  </si>
  <si>
    <t>ZPC25045</t>
  </si>
  <si>
    <t>ZPC25045 - vyúčtovanie</t>
  </si>
  <si>
    <t>Pracovná cesta ZPC25048 
Názov: Európsky večer športu
Termín: 17.11. - 18.11.2025
Miesto - mesto a štát: Brusel, Belgicko
Spôsob dopravy: letecky 
Počet všetkých osôb na pracovnej ceste: 3</t>
  </si>
  <si>
    <t>ZPC25048</t>
  </si>
  <si>
    <t>ZPC25048 - vyúčtovanie</t>
  </si>
  <si>
    <t>DFD250011</t>
  </si>
  <si>
    <t>25VF/6964</t>
  </si>
  <si>
    <t>Letenka storno - ZPC Belgicko - Európsky týždeň športu 11/2025 - Liba</t>
  </si>
  <si>
    <t>Pracovná cesta ZPC25049 
Názov: Inšpekčná cesta Miláno Cortina 2026
Termín: 18.11. - 21.11.2025
Miesto - mesto a štát: Miláno - Cortina, Taliansko
Spôsob dopravy: letecky 
Počet všetkých osôb na pracovnej ceste: 1</t>
  </si>
  <si>
    <t>DFT250707</t>
  </si>
  <si>
    <t>25VF/6805</t>
  </si>
  <si>
    <t>Letenka inspekcna pracovna cesta Milano p. Bucek</t>
  </si>
  <si>
    <t>ZPC25049</t>
  </si>
  <si>
    <t>ZPC25049 - diéty</t>
  </si>
  <si>
    <t>Buček Peter</t>
  </si>
  <si>
    <t>Pracovná cesta ZPC25050 
Názov: Štafetový odkaz ZOH MiCo 2026
Termín: 4.10. - 5.10.2025
Miesto - mesto a štát: Košice
Spôsob dopravy: letecky 
Počet všetkých osôb na pracovnej ceste: 1</t>
  </si>
  <si>
    <t>ZPC25050</t>
  </si>
  <si>
    <t>ZPC25050 - vyúčtovanie</t>
  </si>
  <si>
    <t>Katarzyna Bachleda-Curus</t>
  </si>
  <si>
    <t>Pracovná cesta ZPC25051 
Názov: High Performance Program ČOV 
Termín: 27.11. - 28.11.2025
Miesto - mesto a štát: Dříteč, ČR
Spôsob dopravy: 
Počet všetkých osôb na pracovnej ceste: 2</t>
  </si>
  <si>
    <t>ZPC25051</t>
  </si>
  <si>
    <t>ZPC25051 - diéty</t>
  </si>
  <si>
    <t>ZPC25051 - vyúčtovanie</t>
  </si>
  <si>
    <t>Pracovná cesta ZPC25053 
Názov: Kongres WADA - Svetová konferencia o dopingu v športe 2025
Termín:  30.11. - 5.12.2025
Miesto - mesto a štát: Busan, Južná Kórea
Spôsob dopravy: letecky
Počet všetkých osôb na pracovnej ceste: 2</t>
  </si>
  <si>
    <t>ZPC25053</t>
  </si>
  <si>
    <t>ZPC25053 - diéty</t>
  </si>
  <si>
    <t>ZPC25053 - vyúčtovanie</t>
  </si>
  <si>
    <t>Pracovná cesta ZPC25057 
Názov: 130. výročie Maďarského olympijského výboru
Termín: 15.12. - 16.12.2025
Miesto - mesto a štát: Budapešť, Maďarsko
Spôsob dopravy: letecky
Počet všetkých osôb na pracovnej ceste: 4</t>
  </si>
  <si>
    <t>ZPC25057</t>
  </si>
  <si>
    <t>ZPC25057 - diéty</t>
  </si>
  <si>
    <t>Pracovná cesta ZPC25052 
Názov: Stretnutie s ČOV
Termín: 27.11. - 28.11.2025
Miesto - mesto a štát: Praha, ČR
Spôsob dopravy: AUS 
Počet všetkých osôb na pracovnej ceste: 1</t>
  </si>
  <si>
    <t>ZPC25052</t>
  </si>
  <si>
    <t>ZPC25042 - vyúčtovenie</t>
  </si>
  <si>
    <t>Pracovná cesta ZPC25055 
Názov: Zasadnutie VV MOV
Termín: 9.12. - 10.12.2025
Miesto - mesto a štát: Lausanne, Švajčiarsko
Spôsob dopravy: letecky
Počet všetkých osôb na pracovnej ceste: 1</t>
  </si>
  <si>
    <t>ZPC25055</t>
  </si>
  <si>
    <t>ZPC25055 - vyúčtovanie</t>
  </si>
  <si>
    <t>Pracovná cesta ZPC25058 
Názov: Športovec roka ČR 2025
Termín: 18.12. - 19.12.2025
Miesto - mesto a štát: Praha, ČR
Spôsob dopravy: AUV
Počet všetkých osôb na pracovnej ceste:1</t>
  </si>
  <si>
    <t>ZPC25058</t>
  </si>
  <si>
    <t>ZPC25058 - vyúčtovanie</t>
  </si>
  <si>
    <t xml:space="preserve">Pracovná cesta ZPC26002 
Názov: ZOH Miláno Cortina 2026
Termín: 4.2. - 23.2.2026
Miesto - mesto a štát: Miláno - Cortina, Taliansko
Spôsob dopravy: letecky 
Počet všetkých osôb na pracovnej ceste: </t>
  </si>
  <si>
    <t>Bernard Ruman</t>
  </si>
  <si>
    <t>Karácsony Viliam</t>
  </si>
  <si>
    <t>DFT260022</t>
  </si>
  <si>
    <t>26VF-0018</t>
  </si>
  <si>
    <t>Letenka p. L. Soucek na ZOH Milano Cortina</t>
  </si>
  <si>
    <t>DFT260028</t>
  </si>
  <si>
    <t>260043</t>
  </si>
  <si>
    <t>Letenka na ZOF Milano Cortina 2026 p. Elena Kaliska</t>
  </si>
  <si>
    <t>DFT260027</t>
  </si>
  <si>
    <t>260042</t>
  </si>
  <si>
    <t>Letenka na ZOH Milano Cortina 2026 pani Zuzana Rehak Stefecekova</t>
  </si>
  <si>
    <t>DFT260021</t>
  </si>
  <si>
    <t>26VF-0017</t>
  </si>
  <si>
    <t>Letenka p. Jakub Sukup  na ZOH Milano Cortina 2026</t>
  </si>
  <si>
    <t>DFT260017</t>
  </si>
  <si>
    <t>26VF-0016</t>
  </si>
  <si>
    <t>letenka p. Pašuth  na ZOH Milano Cortina 2026</t>
  </si>
  <si>
    <t>Lednická Iveta</t>
  </si>
  <si>
    <t>Oľga Hammer</t>
  </si>
  <si>
    <t>Martin Bendík</t>
  </si>
  <si>
    <t>Súkup Jakub</t>
  </si>
  <si>
    <t>Souček Ľubomír</t>
  </si>
  <si>
    <t>Galica Andrej</t>
  </si>
  <si>
    <t>Jaroslav Dobrovodský</t>
  </si>
  <si>
    <t>Pracovná cesta ZPC26001 
Názov: Koordinačná komisia EH 2027
Termín: 12.1.2026 - 15.1.2026
Miesto - mesto a štát: Istanbul, Turecko
Spôsob dopravy: letecky 
Počet všetkých osôb na pracovnej ceste: 1</t>
  </si>
  <si>
    <t>ZPC26001</t>
  </si>
  <si>
    <t>ZPC26001 - diéty</t>
  </si>
  <si>
    <t>DFT260020</t>
  </si>
  <si>
    <t>26VF/0068</t>
  </si>
  <si>
    <t>Letenka p. Liba 13.1.2026-15.1.2026</t>
  </si>
  <si>
    <t>Prijatie zahraničných hostí</t>
  </si>
  <si>
    <t xml:space="preserve">Organizácia podujatia 
názov podujatia: Návšteva Thomasa Bacha
miesto konania: SOŠV, Olympijské námestie 1 BA
termín: 8.1. - 9.1.2025
počet aktívnych účastníkov: 50
</t>
  </si>
  <si>
    <t>DFT250058</t>
  </si>
  <si>
    <t>Moderovanie akcie - prijatie T. Bach 08.01.2025</t>
  </si>
  <si>
    <t>50049593</t>
  </si>
  <si>
    <t>SPR media, s. r. o.</t>
  </si>
  <si>
    <t>DFT250014</t>
  </si>
  <si>
    <t>2025065</t>
  </si>
  <si>
    <t>Návšteva T.Bach tlmočenie+technika</t>
  </si>
  <si>
    <t>44096216</t>
  </si>
  <si>
    <t>langvista s. r. o.</t>
  </si>
  <si>
    <t>DFT250031</t>
  </si>
  <si>
    <t>225023</t>
  </si>
  <si>
    <t>Občerstvenie (70 os. ) -  návšteva T. Bach</t>
  </si>
  <si>
    <t>35751452</t>
  </si>
  <si>
    <t>BE COOL, s.r.o.</t>
  </si>
  <si>
    <t>DFT250022</t>
  </si>
  <si>
    <t>473161</t>
  </si>
  <si>
    <t>Tlačová konferencia priestory (T. Bach, 30 os.)</t>
  </si>
  <si>
    <t>36860492</t>
  </si>
  <si>
    <t>Carlton Property, s.r.o.</t>
  </si>
  <si>
    <t>DFT250021</t>
  </si>
  <si>
    <t>250100001</t>
  </si>
  <si>
    <t>Večera 12 osôb (T.Bach)</t>
  </si>
  <si>
    <t>47256567</t>
  </si>
  <si>
    <t>STEAK s.r.o.</t>
  </si>
  <si>
    <t>Pracovné stretnutie s ČOV</t>
  </si>
  <si>
    <t>DFT250167</t>
  </si>
  <si>
    <t>Ubytovanie zamestnancov z dôvodu pracovných aktivít a organizačných stretnutí so zástupcami ČOV</t>
  </si>
  <si>
    <t>Regionálna marketingová pracovná skupina</t>
  </si>
  <si>
    <t>DFT250249</t>
  </si>
  <si>
    <t>AUTOBUSOVA PREPRAVA BA - SCHWECHAT - BA</t>
  </si>
  <si>
    <t>OP250218</t>
  </si>
  <si>
    <t>250218</t>
  </si>
  <si>
    <t xml:space="preserve">Parkovné </t>
  </si>
  <si>
    <t>36361666</t>
  </si>
  <si>
    <t>Tehelné pole, a.s.</t>
  </si>
  <si>
    <t>Ostatné výdavky/materiál</t>
  </si>
  <si>
    <t>DFZ250149</t>
  </si>
  <si>
    <t>20250416</t>
  </si>
  <si>
    <t>70ks Trofej SOŠV - slovenská verzia, 30ks Trofej SOSV - anglická verzia</t>
  </si>
  <si>
    <t>Projekty Medzinárodného oddelenia</t>
  </si>
  <si>
    <t xml:space="preserve">Organizácia podujatia 
názov podujatia: Grantové príležitosti
miesto konania: priestory SOŠM, Olympijské námestie 1
termín: 5.2.2025
počet aktívnych účastníkov: 51
</t>
  </si>
  <si>
    <t>DFT250059</t>
  </si>
  <si>
    <t>2025009</t>
  </si>
  <si>
    <t>Zabezpečenie cateringu 50 pax akcia Grantové príležitosti</t>
  </si>
  <si>
    <t>Ostatné projekty</t>
  </si>
  <si>
    <t>OP250311</t>
  </si>
  <si>
    <t>250311</t>
  </si>
  <si>
    <t>lekcie taliančiny od 09 -12/2025 pre 11 zamestnancov</t>
  </si>
  <si>
    <t>31783392</t>
  </si>
  <si>
    <t>Veľvyslanectvo Talianskej republiky</t>
  </si>
  <si>
    <t>DFT250696</t>
  </si>
  <si>
    <t>1259049150</t>
  </si>
  <si>
    <t>DOPRAVA- KURIÉR</t>
  </si>
  <si>
    <t>H0105/ZOH Milano Cortina 2026</t>
  </si>
  <si>
    <t>OP250057</t>
  </si>
  <si>
    <t>250057</t>
  </si>
  <si>
    <t>Ubytovanie na ZOH Cortina 2026 - preúčtovanie časti nákladov</t>
  </si>
  <si>
    <t>DFZ250104</t>
  </si>
  <si>
    <t>Listky hokej ZOH Milano Cortina</t>
  </si>
  <si>
    <t>ON LOCATION S.R.L.</t>
  </si>
  <si>
    <t>DFZ250103</t>
  </si>
  <si>
    <t>zDFZ25006</t>
  </si>
  <si>
    <t>ACMIN-417</t>
  </si>
  <si>
    <t>zDFZ25006 - Ubytovanie ZOH Milano Cortina 02/2025 - pre NOC guests dignitaries ATOs - tretia platba ACMIN-417</t>
  </si>
  <si>
    <t>zDFZ26002 - ubytovanie pre hosti v termine 11.2.-15.2.2026</t>
  </si>
  <si>
    <t>Quark Hotel Milano (Aries Group Srl)</t>
  </si>
  <si>
    <t>zDFZ26002 - ubytovanie pre hosti v termine 10.2.-13.2.2026</t>
  </si>
  <si>
    <t>259581</t>
  </si>
  <si>
    <t>PREVÁDZKOVÉ NÁKLADY ORGÁNOV SOŠV</t>
  </si>
  <si>
    <t>zasadnutia dom.orgánov a komisií</t>
  </si>
  <si>
    <t>DFT250029</t>
  </si>
  <si>
    <t>250006316</t>
  </si>
  <si>
    <t>Nákup občerstvenia na zasadnutie domácich komisií</t>
  </si>
  <si>
    <t xml:space="preserve">Organizácia podujatia 
názov podujatia: 341. VV SOŠV
miesto konania: Štrbské pleso
termín: 5.2.2025 - 6.2.2025
počet aktívnych účastníkov: 20
</t>
  </si>
  <si>
    <t>DFT250073</t>
  </si>
  <si>
    <t>20510376</t>
  </si>
  <si>
    <t>SOŠV (04.02.2025-06.02.2025), miestny poplatok, ubytovanie, stravovanie, občerstvenie, prenájom</t>
  </si>
  <si>
    <t>31638759</t>
  </si>
  <si>
    <t>TATRA HOTEL SLOVAKIA, a.s.</t>
  </si>
  <si>
    <t>DFT250318</t>
  </si>
  <si>
    <t>20510375</t>
  </si>
  <si>
    <t>Občerstvenie</t>
  </si>
  <si>
    <t>342. VV ŠOŠV</t>
  </si>
  <si>
    <t>DFT250131</t>
  </si>
  <si>
    <t>10/2025</t>
  </si>
  <si>
    <t>obed VV SOŠV - 12 ks</t>
  </si>
  <si>
    <t>44831854</t>
  </si>
  <si>
    <t>M-GASTRO s.r.o.</t>
  </si>
  <si>
    <t xml:space="preserve">Organizácia podujatia 
názov podujatia: Stretnutie so športovými zväzmi
miesto konania: Olympijské námestie 1, Bratislava
termín: 29.4.2025
počet aktívnych účastníkov: 75
</t>
  </si>
  <si>
    <t>DFT250360</t>
  </si>
  <si>
    <t>25021</t>
  </si>
  <si>
    <t>Tvorba a spracovanie fotografií z akcie - Pracovné stretnutie so športovými zväzmi</t>
  </si>
  <si>
    <t>68. VZ SOŠV</t>
  </si>
  <si>
    <t>DFT250402</t>
  </si>
  <si>
    <t>20250512</t>
  </si>
  <si>
    <t>Technické zabezpečenie podujatia - 68. VZ SOŠV</t>
  </si>
  <si>
    <t>47573970</t>
  </si>
  <si>
    <t>JEF Audio s. r. o.</t>
  </si>
  <si>
    <t>DFT250669</t>
  </si>
  <si>
    <t>20250749</t>
  </si>
  <si>
    <t>pretlač 2 roll-upov na Valné zhromaždenie</t>
  </si>
  <si>
    <t xml:space="preserve">Organizácia podujatia 
názov podujatia: 345. VV SOŠV
miesto konania: Bratislava, Dom športu
termín: 4.9.2025
počet aktívnych účastníkov: 13
</t>
  </si>
  <si>
    <t>DFT250589</t>
  </si>
  <si>
    <t>31/2025</t>
  </si>
  <si>
    <t>Občerstvenie - 345. VV SOŠV</t>
  </si>
  <si>
    <t>Komisia pre rovnosť príležitostí</t>
  </si>
  <si>
    <t>DFT250571</t>
  </si>
  <si>
    <t>Dotlač na tričká na DM ženský beh</t>
  </si>
  <si>
    <t>DFT250902</t>
  </si>
  <si>
    <t>20251207</t>
  </si>
  <si>
    <t>Školenie komisie pre rovnosť príležitostí</t>
  </si>
  <si>
    <t>53168674</t>
  </si>
  <si>
    <t>Canis lupus s.r.o.</t>
  </si>
  <si>
    <t xml:space="preserve">Organizácia podujatia 
názov podujatia: 346. VV SOŠV
miesto konania: Štrbské Pleso
termín: 8.10. - 10.10.
počet aktívnych účastníkov: 21 
</t>
  </si>
  <si>
    <t>zDFT25006</t>
  </si>
  <si>
    <t>2420250319</t>
  </si>
  <si>
    <t>zDFT25006 - 346.VV SOSV - výjazdové rokovanie  - ubytovanie 8.10.-10.10.2025</t>
  </si>
  <si>
    <t>54138892</t>
  </si>
  <si>
    <t>TatryPEM s. r. o.</t>
  </si>
  <si>
    <t>DFT250673</t>
  </si>
  <si>
    <t>2320254965</t>
  </si>
  <si>
    <t>Výjazdové zasadnutie 346. VV - ubytovanie a stravovanie a prenájom konferenčnej miestnosti</t>
  </si>
  <si>
    <t>DFT250739</t>
  </si>
  <si>
    <t>Fa50/2025</t>
  </si>
  <si>
    <t>346.VV SOŠV - Kvety k 40 výročiu založenia SOŠM</t>
  </si>
  <si>
    <t>Legislatívno-právna komisia SOSV</t>
  </si>
  <si>
    <t>OP250320</t>
  </si>
  <si>
    <t>250320</t>
  </si>
  <si>
    <t>Občerstvenie pri príležitosti prac. stretnutia členov Legislativno-pravnej komisie SOSV</t>
  </si>
  <si>
    <t>Hrbek Patrik</t>
  </si>
  <si>
    <t xml:space="preserve">Organizácia podujatia 
názov podujatia: Rada rozvoja olympizmu
miesto konania: Dom Športu
termín: 19.11.2025
počet aktívnych účastníkov: 15
</t>
  </si>
  <si>
    <t>OP250342</t>
  </si>
  <si>
    <t>250342</t>
  </si>
  <si>
    <t>Občerstvenie na radu olympizmu dna 19.11.2025 pre 15 ľudí</t>
  </si>
  <si>
    <t>48239402</t>
  </si>
  <si>
    <t>Deli Catering s.r.o.</t>
  </si>
  <si>
    <t>348. VV SOŠV</t>
  </si>
  <si>
    <t>DFT250811</t>
  </si>
  <si>
    <t>2025050</t>
  </si>
  <si>
    <t>Občerstvenie na 348.VV SOŠV - 04.12.2025</t>
  </si>
  <si>
    <t>Zasadnutie komisie športovcov</t>
  </si>
  <si>
    <t>DFT250808</t>
  </si>
  <si>
    <t>20250060</t>
  </si>
  <si>
    <t>Občerstvenie na zasadnutie komisia športovcov SOŠV</t>
  </si>
  <si>
    <t>52345432</t>
  </si>
  <si>
    <t>láskavé s. r. o.</t>
  </si>
  <si>
    <t xml:space="preserve">Organizácia podujatia 
názov podujatia: Vianočná čaša vína 2025
miesto konania: Dom športu, Bratislava
termín: 18.12.2025
počet aktívnych účastníkov: 150
</t>
  </si>
  <si>
    <t>DFT250874</t>
  </si>
  <si>
    <t>2025054</t>
  </si>
  <si>
    <t>Cateringové služby - Vianočná čaša vína 18.12.2025 SOŠV</t>
  </si>
  <si>
    <t>DFT250886</t>
  </si>
  <si>
    <t>2025036</t>
  </si>
  <si>
    <t>Technické zabezpečenie ozvučenia podujatia  "Časa vína" 18.12.2025</t>
  </si>
  <si>
    <t>40780805</t>
  </si>
  <si>
    <t>Mgr. Ivan Galamboš</t>
  </si>
  <si>
    <t xml:space="preserve">Organizácia podujatia 
názov podujatia: Pracovné stretnutie sekretariátu
miesto konania: Dom športu, Bratislava
termín: 16.12.2025 
počet aktívnych účastníkov: 40
</t>
  </si>
  <si>
    <t>DFT250869</t>
  </si>
  <si>
    <t>2025053</t>
  </si>
  <si>
    <t>Catering – pracovné stretnutie sekretariátu</t>
  </si>
  <si>
    <t>TPC zamestnancov, funkcionárov, dobrovoľníkov</t>
  </si>
  <si>
    <t>Pracovná cesta TPC25008 
Názov: VV SOŠV + 1 rok do ZOH Miláno Cortina 2026
Termín: 5.2. - 6.2.2025
Miesto - mesto a štát: Štrbské pleso
Spôsob dopravy: AUS
Počet všetkých osôb na pracovnej ceste: 8</t>
  </si>
  <si>
    <t>TPC25008</t>
  </si>
  <si>
    <t>Vyúčtovanie TPC25008</t>
  </si>
  <si>
    <t>Asványi Gábor</t>
  </si>
  <si>
    <t>TPC25005</t>
  </si>
  <si>
    <t>Pracovná cesta TPC25009 
Názov: VV ZOK + SOA (Slovenská olympijská akadémia)
Termín: 3.2.2025
Miesto - mesto a štát: Bratislava
Spôsob dopravy: AUV 
Počet všetkých osôb na pracovnej ceste: 4</t>
  </si>
  <si>
    <t>Vyúčtovanie TPC25009</t>
  </si>
  <si>
    <t>Révész Angelika</t>
  </si>
  <si>
    <t>Žingor Jaroslav</t>
  </si>
  <si>
    <t>Jozef Uchal</t>
  </si>
  <si>
    <t>Pracovná cesta TPC25007 
Názov: Zasadnutie komisie E-športov
Termín: 3.2.2025
Miesto - mesto a štát: Bratislava
Spôsob dopravy: AUV
Počet všetkých osôb na pracovnej ceste: 1</t>
  </si>
  <si>
    <t>TPC25007</t>
  </si>
  <si>
    <t>Vyúčtovanie TPC25007</t>
  </si>
  <si>
    <t>Pracovná cesta TPC25010 
Názov: Likvidácia výstavy Spomína na Paríž
Termín: 12-13.2.2025
Miesto - mesto a štát: Košice
Spôsob dopravy: vlak
Počet všetkých osôb na pracovnej ceste: 1</t>
  </si>
  <si>
    <t>TPC25010</t>
  </si>
  <si>
    <t>Vyúčtovanie TPC25010</t>
  </si>
  <si>
    <t>Pracovná cesta TPC25012 
Názov: Stretnutie k projektu UNHCR
Termín: 6.3.2025
Miesto - mesto a štát: Trnava
Spôsob dopravy: AUS
Počet všetkých osôb na pracovnej ceste: 2</t>
  </si>
  <si>
    <t>TPC25012</t>
  </si>
  <si>
    <t>Vyúčtovanie TPC25012</t>
  </si>
  <si>
    <t>Pracovná cesta TPC25015 
Názov: Prevzatie predmetov od R. Vímiho
Termín: 11.3.2025
Miesto - mesto a štát: Ohrady
Spôsob dopravy: AUS
Počet všetkých osôb na pracovnej ceste: 2</t>
  </si>
  <si>
    <t>TPC25015</t>
  </si>
  <si>
    <t>Vyúčtovanie TPC25015</t>
  </si>
  <si>
    <t>Pracovná cesta TPC25013 
Názov: VV SOŠV
Termín: 3.3.2025
Miesto - mesto a štát: Bratislava
Spôsob dopravy: AUV
Počet všetkých osôb na pracovnej ceste: 1</t>
  </si>
  <si>
    <t>TPC25013</t>
  </si>
  <si>
    <t>Vyúčtovanie TPC25013</t>
  </si>
  <si>
    <t>Pracovná cesta TPC25018 
Názov: Zasadnutie športovej komisie
Termín: 13.3.2025
Miesto - mesto a štát: Trenčín
Spôsob dopravy: AUS
Počet všetkých osôb na pracovnej ceste: 1</t>
  </si>
  <si>
    <t>TPC25018</t>
  </si>
  <si>
    <t>Vyúčtovanie TPC25018</t>
  </si>
  <si>
    <t>Pracovná cesta TPC25017 
Názov: 12.3.2025
Termín: 12.3.2025
Miesto - mesto a štát: Trnava 
Spôsob dopravy: AUS
Počet všetkých osôb na pracovnej ceste: 2</t>
  </si>
  <si>
    <t>TPC25017</t>
  </si>
  <si>
    <t>Vyúčtovanie TPC25017</t>
  </si>
  <si>
    <t>Pracovná cesta TPC25016 
Názov: OLOV - Krajské kolo Bratislavský kraj
Termín: 11.3.2025
Miesto - mesto a štát: Pezinok
Spôsob dopravy: AUS
Počet všetkých osôb na pracovnej ceste: 2</t>
  </si>
  <si>
    <t>TPC25016</t>
  </si>
  <si>
    <t>Vyúčtovanie TPC25016</t>
  </si>
  <si>
    <t>Pracovná cesta TPC25019 
Názov: Olympijské kluby - aktivity, Stretnutie s ČOV
Termín: 10.3. - 13.3.2025
Miesto - mesto a štát: Vysoké Tatry
Spôsob dopravy: AUV
Počet všetkých osôb na pracovnej ceste: 1</t>
  </si>
  <si>
    <t>TPC25019</t>
  </si>
  <si>
    <t>Vyúčtovanie TPC25019</t>
  </si>
  <si>
    <t>Pracovná cesta TPC25022 
Názov: Balenie predmetov v depozitári
Termín: 27.3.2025
Miesto - mesto a štát: Kremnica
Spôsob dopravy: AUS
Počet všetkých osôb na pracovnej ceste: 3</t>
  </si>
  <si>
    <t>TPC25022</t>
  </si>
  <si>
    <t>Vyúčtovanie ZPC25022</t>
  </si>
  <si>
    <t>Jana Štofová</t>
  </si>
  <si>
    <t>Pracovná cesta ZPC25021 
Názov: Prevzatie nových motorových vozidiel
Termín: 27.3.2025 
Miesto - mesto a štát: Banská Bystrica
Spôsob dopravy: AUS 
Počet všetkých osôb na pracovnej ceste: 6</t>
  </si>
  <si>
    <t>TPC25021</t>
  </si>
  <si>
    <t>Vyúčtovanie TPC25021</t>
  </si>
  <si>
    <t>Pracovná cesta TPC25023 
Názov: Kvapka krvi, OLOV
Termín:  13.3.2025
Miesto - mesto a štát: Poprad
Spôsob dopravy: AUV 
Počet všetkých osôb na pracovnej ceste: 1</t>
  </si>
  <si>
    <t>TPC25023</t>
  </si>
  <si>
    <t>Vyúčtovanie TPC25023</t>
  </si>
  <si>
    <t>Pracovná cesta TPC25024 
Názov: Krajské kolo OLOV (BB a NR kraj)
Termín: 31.3.2025 - 2.4.2025
Miesto - mesto a štát: Detva, Zlaté Moravce
Spôsob dopravy: AUS 
Počet všetkých osôb na pracovnej ceste: 3</t>
  </si>
  <si>
    <t>TPC25024</t>
  </si>
  <si>
    <t>Vyúčtovanie ZPC25024</t>
  </si>
  <si>
    <t>Vyúčtovanie TPC25024</t>
  </si>
  <si>
    <t>Pracovná cesta TPC25025 
Názov:  Seminár UNHCR, VZ Združenia olympijských klubov
Termín: 3.4.-6.4.2025
Miesto - mesto a štát: Kežmarok
Spôsob dopravy: AUV, AUS a vlak
Počet všetkých osôb na pracovnej ceste: 12</t>
  </si>
  <si>
    <t>TPC25025</t>
  </si>
  <si>
    <t>Vyúčtovanie ZPC25025</t>
  </si>
  <si>
    <t>FO0049</t>
  </si>
  <si>
    <t>Miller Vladimír</t>
  </si>
  <si>
    <t>Vyúčtovanie TPC25025</t>
  </si>
  <si>
    <t>Luberda Miroslav</t>
  </si>
  <si>
    <t>Peter Racek</t>
  </si>
  <si>
    <t>Ján Štefánik</t>
  </si>
  <si>
    <t>Klus Jaroslav</t>
  </si>
  <si>
    <t>FO0010</t>
  </si>
  <si>
    <t>Chmelár František</t>
  </si>
  <si>
    <t>Mlynek Miroslav</t>
  </si>
  <si>
    <t>Pracovná cesta TPC25026 
Názov: Krajské kolo OLOV (ZA a TN kraj)
Termín: 6.4.-9.4.2025 
Miesto - mesto a štát: Žilina, Dubnica nad Váhom
Spôsob dopravy: AUS
Počet všetkých osôb na pracovnej ceste: 1</t>
  </si>
  <si>
    <t>TPC25026</t>
  </si>
  <si>
    <t>Vyúčtovanie TPC25026</t>
  </si>
  <si>
    <t>Pracovná cesta TPC25027 
Názov: Krajské kolo OLOV (ZA kraj)
Termín: 7.4.2025
Miesto - mesto a štát: Žilina
Spôsob dopravy: AUS
Počet všetkých osôb na pracovnej ceste: 4</t>
  </si>
  <si>
    <t>TPC25027</t>
  </si>
  <si>
    <t>Vyúčtovanie TPC25027</t>
  </si>
  <si>
    <t>Pracovná cesta TPC25028 
Názov: Krajské kolo OLOV (TN kraj)
Termín: 9.4.2025 
Miesto - mesto a štát: Dubnica nad Váhom
Spôsob dopravy: AUS
Počet všetkých osôb na pracovnej ceste: 3</t>
  </si>
  <si>
    <t>TPC25028</t>
  </si>
  <si>
    <t>Vyúčtovanie TPC25028</t>
  </si>
  <si>
    <t>Hana Diazková</t>
  </si>
  <si>
    <t>Pracovná cesta TPC25031 
Názov:  Krajské kolo OLOV (KE a PO kraj)
Termín: 14-16.4.2025 
Miesto - mesto a štát: Košice, Poprad
Spôsob dopravy: AUS 
Počet všetkých osôb na pracovnej ceste: 7</t>
  </si>
  <si>
    <t>TPC25031</t>
  </si>
  <si>
    <t>Vyúčtovanie TPC25031</t>
  </si>
  <si>
    <t xml:space="preserve">Pracovná cesta TPC25030 
Názov: VV SOŠV
Termín: 10.4.2025 
Miesto - mesto a štát: Bratislava
Spôsob dopravy: AUV
Počet všetkých osôb na pracovnej ceste: 1 </t>
  </si>
  <si>
    <t>TPC25030</t>
  </si>
  <si>
    <t>Vyúčtovanie TPC25030</t>
  </si>
  <si>
    <t>Pracovná cesta TPC25033 
Názov: Inšpekcia Budapešť 2036 
Termín:  10.4.2025
Miesto - mesto a štát: Budapešť
Spôsob dopravy: AUS
Počet všetkých osôb na pracovnej ceste: 1</t>
  </si>
  <si>
    <t>TPC25033</t>
  </si>
  <si>
    <t>Vyúčtovanie TPC25033</t>
  </si>
  <si>
    <t>Pracovná cesta TPC25029 
Názov:  Balenie predmetov v depozitári
Termín: 14.4.2025
Miesto - mesto a štát: Kremnica
Spôsob dopravy: AUS
Počet všetkých osôb na pracovnej ceste: 3</t>
  </si>
  <si>
    <t>TPC25029</t>
  </si>
  <si>
    <t>Vyúčtovanie TPC25029</t>
  </si>
  <si>
    <t>Pracovná cesta TPC25034 
Názov: Stretnutie Fair Play
Termín: 9.4. - 10.4.2025
Miesto - mesto a štát: Košice
Spôsob dopravy: vlak
Počet všetkých osôb na pracovnej ceste: 1</t>
  </si>
  <si>
    <t>TPC25034</t>
  </si>
  <si>
    <t>Vyúčtovanie TPC25034</t>
  </si>
  <si>
    <t>Pracovná cesta TPC25035 
Názov: OVEP - metodický deň
Termín: 22-23.4.2025
Miesto - mesto a štát: Starý Smokovec, Spišská Nová Ves, Smižany
Spôsob dopravy: vlak 
Počet všetkých osôb na pracovnej ceste: 1</t>
  </si>
  <si>
    <t>TPC25035</t>
  </si>
  <si>
    <t>Vyúčtovanie TPC25035</t>
  </si>
  <si>
    <t>Pracovná cesta TPC25036 
Názov: Kvapka krvi, časopis Olympic
Termín: 26-27.4.2025
Miesto - mesto a štát: Liptovský Mikuláš
Spôsob dopravy: vlak
Počet všetkých osôb na pracovnej ceste: 1</t>
  </si>
  <si>
    <t>TPC25036</t>
  </si>
  <si>
    <t>Vyúčtovanie TPC25036</t>
  </si>
  <si>
    <t>Pracovná cesta TPC25037 
Názov: Stretnutie k projektu múzea v NOC Košice
Termín: 28.4.2025 
Miesto - mesto a štát:  Košice 
Spôsob dopravy: vlak
Počet všetkých osôb na pracovnej ceste: 2</t>
  </si>
  <si>
    <t>TPC25037</t>
  </si>
  <si>
    <t>Vyúčtovanie TPC25037</t>
  </si>
  <si>
    <t>Roman Tomko</t>
  </si>
  <si>
    <t>Pracovná cesta TPC25041 
Názov:  UNHCR - návšteva škôl v projekte Šport nás spája
Termín: 16.5.2025
Miesto - mesto a štát:  Martin, Banská Bystrica
Spôsob dopravy: vlak 
Počet všetkých osôb na pracovnej ceste: 1</t>
  </si>
  <si>
    <t>TPC25041</t>
  </si>
  <si>
    <t>Vyúčtovanie TPC25041</t>
  </si>
  <si>
    <t>Pracovná cesta TPC25042 
Názov: UNHCR - návšteva škôl v projekte Šport nás spája
Termín: 20.5.2025
Miesto - mesto a štát: Nitra 
Spôsob dopravy: vlak
Počet všetkých osôb na pracovnej ceste: 1</t>
  </si>
  <si>
    <t>TPC25042</t>
  </si>
  <si>
    <t>Vyúčtovanie TPC25042</t>
  </si>
  <si>
    <t>Pracovná cesta TPC25038 
Názov: Účasť na VV SOŠV
Termín: 12.5.2025
Miesto - mesto a štát: Bratislava
Spôsob dopravy: AUV 
Počet všetkých osôb na pracovnej ceste: 1</t>
  </si>
  <si>
    <t>TPC25038</t>
  </si>
  <si>
    <t>vyuctovanie</t>
  </si>
  <si>
    <t>Pracovná cesta TPC25052 
Názov:  Finále OLOV
Termín: 11.6. - 12.6.2025
Miesto - mesto a štát: Šamorín
Spôsob dopravy: AUV, AUS, vlak, autobus
Počet všetkých osôb na pracovnej ceste: 19</t>
  </si>
  <si>
    <t>TPC25052</t>
  </si>
  <si>
    <t>Vyúčtovanie TPC25052</t>
  </si>
  <si>
    <t>Pavel Pilinský</t>
  </si>
  <si>
    <t>Miroslav Božík</t>
  </si>
  <si>
    <t>Mária Filipková</t>
  </si>
  <si>
    <t>Petra Karpačová</t>
  </si>
  <si>
    <t>Marková Anna</t>
  </si>
  <si>
    <t>Zuzana Majláthová</t>
  </si>
  <si>
    <t xml:space="preserve">Tatiana Novenkova 
</t>
  </si>
  <si>
    <t>Pracovná cesta TPC25053 
Názov: Výkonný výbor SOŠV
Termín: 13.6.2025
Miesto - mesto a štát: Komárno
Spôsob dopravy: AUV, AUS
Počet všetkých osôb na pracovnej ceste: 7</t>
  </si>
  <si>
    <t>TPC25053</t>
  </si>
  <si>
    <t>Vyúčtovanie TPC25053</t>
  </si>
  <si>
    <t>Pracovná cesta TPC25054 
Názov: Medzinárodný kongres športovej medicíny
Termín: 7.6.2025
Miesto - mesto a štát: Senec
Spôsob dopravy: AUV
Počet všetkých osôb na pracovnej ceste: 1</t>
  </si>
  <si>
    <t>TPC25054</t>
  </si>
  <si>
    <t>Vyúčtovanie TPC25054</t>
  </si>
  <si>
    <t>Pracovná cesta TPC25057 
Názov: Olympijský deň
Termín: 19.6.2025
Miesto - mesto a štát: Šahy
Spôsob dopravy: AUS 
Počet všetkých osôb na pracovnej ceste: 4</t>
  </si>
  <si>
    <t>TPC25057</t>
  </si>
  <si>
    <t>Vyúčtovanie TPC25057</t>
  </si>
  <si>
    <t>Pracovná cesta TPC25058 
Názov: Olympijský deň 
Termín: 22.6. - 23.6.2025
Miesto - mesto a štát: Spišská Nová Ves
Spôsob dopravy: AUS, Vlak, AUV
Počet všetkých osôb na pracovnej ceste: 13</t>
  </si>
  <si>
    <t>TPC25058</t>
  </si>
  <si>
    <t>Vyúčtovanie TPC25058</t>
  </si>
  <si>
    <t>Kvašňovská Andrea</t>
  </si>
  <si>
    <t>TPC25058 - vyúčtovanie</t>
  </si>
  <si>
    <t>Pracovná cesta TPC25046 
Názov: OVEP - metodický deň
Termín: 25.5.2025.
Miesto - mesto a štát: Šamorín, Senec
Spôsob dopravy: AUS
Počet všetkých osôb na pracovnej ceste: 1</t>
  </si>
  <si>
    <t>TPC25046</t>
  </si>
  <si>
    <t>Vyúčtovanie TPC25046</t>
  </si>
  <si>
    <t>Pracovná cesta TPC25045 
Názov: VZ SOŠV 
Termín: 23.5.2025
Miesto - mesto a štát: Bratislava
Spôsob dopravy: AUV, vlak
Počet všetkých osôb na pracovnej ceste: 3</t>
  </si>
  <si>
    <t>TPC25045</t>
  </si>
  <si>
    <t>Vyúčtovanie TPC25045</t>
  </si>
  <si>
    <t>Pracovná cesta TPC25043 
Názov: Pracovné stretnutie s prezidentom SOŠV
Termín: 29.4.2025 
Miesto - mesto a štát: Bratislava 
Spôsob dopravy: AUV 
Počet všetkých osôb na pracovnej ceste: 1</t>
  </si>
  <si>
    <t>TPC25043</t>
  </si>
  <si>
    <t>Vyúčtovanie TPC25043</t>
  </si>
  <si>
    <t>Pracovná cesta TPC25051 
Názov: Senecká Olympiáda 2025
Termín: 3.6.2025
Miesto - mesto a štát: Senec
Spôsob dopravy: AUS
Počet všetkých osôb na pracovnej ceste: 1</t>
  </si>
  <si>
    <t>TPC25051</t>
  </si>
  <si>
    <t>Vyúčtovanie TPC25051</t>
  </si>
  <si>
    <t>Pracovná cesta TPC25055 
Názov: Olympijský deň
Termín:  18.6.2025
Miesto - mesto a štát: Martin
Spôsob dopravy: vlak
Počet všetkých osôb na pracovnej ceste: 1</t>
  </si>
  <si>
    <t>TPC25055</t>
  </si>
  <si>
    <t>Vyúčtovanie TPC25055</t>
  </si>
  <si>
    <t>Pracovná cesta TPC25056 
Názov: Olympijský deň
Termín: 19.6.2025
Miesto - mesto a štát: Trnava 
Spôsob dopravy: AUS 
Počet všetkých osôb na pracovnej ceste: 1</t>
  </si>
  <si>
    <t>TPC25056</t>
  </si>
  <si>
    <t>Vyúčtovanie TPC25056</t>
  </si>
  <si>
    <t>Pracovná cesta TPC25048 
Názov: Odovzdanie bronzového odznaku SOŠV
Termín: 29.5.2025
Miesto - mesto a štát: Banská Bystrica
Spôsob dopravy: AUV
Počet všetkých osôb na pracovnej ceste: 1</t>
  </si>
  <si>
    <t>TPC25048</t>
  </si>
  <si>
    <t>Vyúčtovanie TPC25048</t>
  </si>
  <si>
    <t>Pracovná cesta TPC25049 
Názov: Stretnutie ZOK
Termín: 31.5.2025
Miesto - mesto a štát: Štrba
Spôsob dopravy: vlak
Počet všetkých osôb na pracovnej ceste: 1</t>
  </si>
  <si>
    <t>TPC25049</t>
  </si>
  <si>
    <t>Vyúčtovanie TPC25049</t>
  </si>
  <si>
    <t>Pracovná cesta TPC25050 
Názov: Rokovanie s mestom Košice + partnermi
Termín: 2.6. - 4.6.
Miesto - mesto a štát: Košice
Spôsob dopravy: AUV
Počet všetkých osôb na pracovnej ceste: 1</t>
  </si>
  <si>
    <t>DFT250385</t>
  </si>
  <si>
    <t>20250152</t>
  </si>
  <si>
    <t>Ubytovanie - A.Siekel - rokovanie s mestom Košice a partnermi, Košická aréna</t>
  </si>
  <si>
    <t>53124481</t>
  </si>
  <si>
    <t>Hotel Slávia s.r.o.</t>
  </si>
  <si>
    <t>Pracovná cesta TPC25060 
Názov: Pracovné stretnutie s predsedom ZMOS
Termín: 30.6.2025
Miesto - mesto a štát: Partizánske
Spôsob dopravy: AUS
Počet všetkých osôb na pracovnej ceste: 1</t>
  </si>
  <si>
    <t>TPC25060</t>
  </si>
  <si>
    <t>TPC25060 - vyúčtovanie</t>
  </si>
  <si>
    <t>Pracovná cesta TPC25059 
Názov: Inštalácia výstavy Sto rokov súbojov s malou loptičkou
Termín: 30.7. - 2.7.
Miesto - mesto a štát: Košice
Spôsob dopravy: vlak 
Počet všetkých osôb na pracovnej ceste: 2</t>
  </si>
  <si>
    <t>TPC25059</t>
  </si>
  <si>
    <t>TPC25059 - vyúčtovanie</t>
  </si>
  <si>
    <t>Pracovná cesta TPC25061 
Názov: VV ZOK SR
Termín: 8.7.2025
Miesto - mesto a štát: Banská Bystrica
Spôsob dopravy: AUS, AUV
Počet všetkých osôb na pracovnej ceste: 6</t>
  </si>
  <si>
    <t>TPC25061</t>
  </si>
  <si>
    <t>vyúčtovanie</t>
  </si>
  <si>
    <t>Pracovná cesta TPC25069 
Názov: Balenie predmetov v depozitári
Termín: 12.8.2025
Miesto - mesto a štát: Kremnica
Spôsob dopravy: AUS 
Počet všetkých osôb na pracovnej ceste: 3</t>
  </si>
  <si>
    <t>TPC25069</t>
  </si>
  <si>
    <t>TPC25069 - vyúčtovanie</t>
  </si>
  <si>
    <t>Pracovná cesta TPC25066 
Názov: Zabezpečenie stánku na Grape festival
Termín: 8.8. - 10.8.2025
Miesto - mesto a štát: Trenčín
Spôsob dopravy: AUS, AUV, vlak
Počet všetkých osôb na pracovnej ceste: 4</t>
  </si>
  <si>
    <t>TPC25066</t>
  </si>
  <si>
    <t>TPC25066 - vyúčtovanie</t>
  </si>
  <si>
    <t>Pracovná cesta TPC25067 
Názov: OVEP
Termín: 6.8.2025
Miesto - mesto a štát: Nitra 
Spôsob dopravy: AUS
Počet všetkých osôb na pracovnej ceste: 1</t>
  </si>
  <si>
    <t>TPC25068</t>
  </si>
  <si>
    <t>TPC25067 - vyúčtovanie</t>
  </si>
  <si>
    <t>Pracovná cesta 1TPC25068 
Názov: OVEP
Termín: 8.8. - 9.8.2025 
Miesto - mesto a štát: Banská Bystrica
Spôsob dopravy: AUS 
Počet všetkých osôb na pracovnej ceste: 1</t>
  </si>
  <si>
    <t>TPC25067</t>
  </si>
  <si>
    <t>TPC25068 - vyúčtovanie</t>
  </si>
  <si>
    <t>Pracovná cesta TPC25075 
Názov:  JOT Games (Juniorský olympijský tím)
Termín: 14.9. - 16.9.2025
Miesto - mesto a štát: Šamorín
Spôsob dopravy: AUS, AUV
Počet všetkých osôb na pracovnej ceste: 6</t>
  </si>
  <si>
    <t>TPC25075</t>
  </si>
  <si>
    <t>Vyúčtovanie TPC25075</t>
  </si>
  <si>
    <t>Zuzana Vodáčková</t>
  </si>
  <si>
    <t>TPC25075 - vyúčtovanie</t>
  </si>
  <si>
    <t>Pracovná cesta TPC25076 
Názov: Servis služobného motorového vozidla (AA463BZ)
Termín: 17,9.2025
Miesto - mesto a štát: Banská Bystrica
Spôsob dopravy: AUS
Počet všetkých osôb na pracovnej ceste: 1</t>
  </si>
  <si>
    <t>TPC25076</t>
  </si>
  <si>
    <t>Vyúčtovanie TPC25076</t>
  </si>
  <si>
    <t>Pracovná cesta TPC25073 
Názov:  Retreat - OVEP Workshop
Termín: 4.9. - 7.9.2025
Miesto - mesto a štát: Horný Smokovec
Spôsob dopravy: AUS
Počet všetkých osôb na pracovnej ceste: 4</t>
  </si>
  <si>
    <t>TPC25073</t>
  </si>
  <si>
    <t xml:space="preserve">TPC25073 - Vyúčtovanie </t>
  </si>
  <si>
    <t>Pracovná cesta TPC25072 
Názov: VV SOŠV
Termín: 4.9.2025
Miesto - mesto a štát: Bratislava
Spôsob dopravy: AUV
Počet všetkých osôb na pracovnej ceste: 1</t>
  </si>
  <si>
    <t>TPC25072</t>
  </si>
  <si>
    <t>TPC25072 - vyúčtovanie</t>
  </si>
  <si>
    <t>Pracovná cesta TPC25071 
Názov: Aktivity OVEP Prezidentský palác
Termín: 30.8.2025
Miesto - mesto a štát: Bratislava
Spôsob dopravy: AUV 
Počet všetkých osôb na pracovnej ceste: 1</t>
  </si>
  <si>
    <t>TPC25071</t>
  </si>
  <si>
    <t>TPC25071 - vyúčtovanie</t>
  </si>
  <si>
    <t>Pracovná cesta TPC25070 
Názov: Natáčanie k ZOH 2026
Termín: 29.8.2025
Miesto - mesto a štát: Bratislava
Spôsob dopravy: AUV 
Počet všetkých osôb na pracovnej ceste: 1</t>
  </si>
  <si>
    <t>TPC25070</t>
  </si>
  <si>
    <t>TPC25070 - vyúčtovanie</t>
  </si>
  <si>
    <t>Pracovná cesta TPC25078 
Názov: Štafetový odkaz ZOH MiCo 2026
Termín: 2-5.10.2025
Miesto - mesto a štát: Košice 
Spôsob dopravy: AUS, vlak
Počet všetkých osôb na pracovnej ceste: 15</t>
  </si>
  <si>
    <t>TPC25078</t>
  </si>
  <si>
    <t>TPC25078 -vyúčtovanie</t>
  </si>
  <si>
    <t>Pracovná cesta TPC25084 
Názov: Prezutie pneumatík (AUS AA463BZ)
Termín: 20.10.2025
Miesto - mesto a štát: Banská Bystrica
Spôsob dopravy: AUS
Počet všetkých osôb na pracovnej ceste: 1</t>
  </si>
  <si>
    <t>TPC25084</t>
  </si>
  <si>
    <t>TPC25084 - vyúčtovanie</t>
  </si>
  <si>
    <t>Beáta Iľková</t>
  </si>
  <si>
    <t>Pracovná cesta Prezutie pneumatík (AUS AA463BZ) 
Názov: Prezutie pneumatík (AUS BB588IC)
Termín: 23.10.2025 
Miesto - mesto a štát: Banská Bystrica
Spôsob dopravy: AUS 
Počet všetkých osôb na pracovnej ceste: 1</t>
  </si>
  <si>
    <t>TPC25087</t>
  </si>
  <si>
    <t>TPC25087 - vyúčtovanie</t>
  </si>
  <si>
    <t>Pracovná cesta TPC25082 
Názov: Deinštalácia výstavy Sto rokov súbojov s malou loptičkou
Termín: 13.10.2025
Miesto - mesto a štát: Košice
Spôsob dopravy: vlak
Počet všetkých osôb na pracovnej ceste: 1</t>
  </si>
  <si>
    <t>TPC25082</t>
  </si>
  <si>
    <t xml:space="preserve">TPC25082 - Vyúčtovanie </t>
  </si>
  <si>
    <t>Pracovná cesta TPC25080 
Názov:  Stratnutie s FNPŠ
Termín: 7.10.2025
Miesto - mesto a štát: Žilina
Spôsob dopravy: AUS
Počet všetkých osôb na pracovnej ceste: 2</t>
  </si>
  <si>
    <t>TPC25080</t>
  </si>
  <si>
    <t>TPC25080 - vyúčtovanie</t>
  </si>
  <si>
    <t>Pracovná cesta TPC25089 
Názov: Vykročte za zdravím
Termín: 26.10. - 29.10.2025
Miesto - mesto a štát: Vysoké Tatry 
Spôsob dopravy: AUS
Počet všetkých osôb na pracovnej ceste: 3</t>
  </si>
  <si>
    <t>TPC25089</t>
  </si>
  <si>
    <t>TPC25089 - vyúčtovanie</t>
  </si>
  <si>
    <t>Pracovná cesta TPC25079 
Názov: 30. výročie založenia OK Žilina
Termín: 8.10.2025
Miesto - mesto a štát: Žilina
Spôsob dopravy: vlak
Počet všetkých osôb na pracovnej ceste: 1</t>
  </si>
  <si>
    <t>TPC25079</t>
  </si>
  <si>
    <t>TPC25079 - vyúčtovanie</t>
  </si>
  <si>
    <t>Pracovná cesta TPC25077 
Názov: Štáb ZOH MiCo 2026
Termín: 1.10.2025
Miesto - mesto a štát: Banská Bystrica 
Spôsob dopravy: AUS, AUV
Počet všetkých osôb na pracovnej ceste: 8</t>
  </si>
  <si>
    <t>TPC25077</t>
  </si>
  <si>
    <t>TPC25077 - vyúčtovanie</t>
  </si>
  <si>
    <t>Pracovná cesta TPC25085 
Názov: Otvorenie národného Olympijského centra v KE
Termín: 21.8. - 31.8.2025 
Miesto - mesto a štát: Košice
Spôsob dopravy: AUV
Počet všetkých osôb na pracovnej ceste: 1</t>
  </si>
  <si>
    <t>DFT250676</t>
  </si>
  <si>
    <t>20250215</t>
  </si>
  <si>
    <t>Otvorenie narodneho olympijskeho centra - plavanie v Kosiciach rokovanie so zvazmi  v dnoch 28.8.- 31.8.2025</t>
  </si>
  <si>
    <t>Pracovná cesta TPC25093 
Názov: Konferencia Šport a spoločnosť
Termín: 5.11. - 6.11.2025
Miesto - mesto a štát: Košice
Spôsob dopravy: AUS a AUV
Počet všetkých osôb na pracovnej ceste: 9</t>
  </si>
  <si>
    <t>TPC25093</t>
  </si>
  <si>
    <t>TPC25093 - vyúčtovanie</t>
  </si>
  <si>
    <t>Pracovná cesta TPC25091 
Názov: Pamätník olympionikov
Termín: 4.11.2025
Miesto - mesto a štát: Martin
Spôsob dopravy: AUV, AUS
Počet všetkých osôb na pracovnej ceste: 6</t>
  </si>
  <si>
    <t>TPC25091</t>
  </si>
  <si>
    <t>TPC25091 - vyúčtovanie</t>
  </si>
  <si>
    <t>Pracovná cesta TPC25088 
Názov: Pracovné stretnutie na SOŠV 
Termín: 24.10.2025
Miesto - mesto a štát: Bratislava
Spôsob dopravy: AUV
Počet všetkých osôb na pracovnej ceste: 1</t>
  </si>
  <si>
    <t>TPC25088</t>
  </si>
  <si>
    <t>TPC25088 - vyúčtovanie</t>
  </si>
  <si>
    <t>Pracovná cesta TPC25094 
Názov: Šport nás spája 
Termín: 5.11.2025 - 6.11.2025
Miesto - mesto a štát: Martin
Spôsob dopravy: vlak, AUS
Počet všetkých osôb na pracovnej ceste: 2</t>
  </si>
  <si>
    <t>TPC25094</t>
  </si>
  <si>
    <t>TPC25094 - vyúčtovanie</t>
  </si>
  <si>
    <t>Pracovná cesta TPC25090 
Názov: Besedy o Fair Play hnutí a činnosti klubu FP SOŠV
Termín: 22.10. - 24.10.2025
Miesto - mesto a štát: Košice
Spôsob dopravy: AUV
Počet všetkých osôb na pracovnej ceste: 1</t>
  </si>
  <si>
    <t>TPC25090</t>
  </si>
  <si>
    <t>TPC25090 - vyúčtovanie</t>
  </si>
  <si>
    <t>Pracovná cesta 1TPC25096 
Názov: Fotenie kolekcie ZOH MiCo 2026
Termín: 29.10. - 30.10.2025
Miesto - mesto a štát: Banská Bystrica
Spôsob dopravy: bez dopravy
Počet všetkých osôb na pracovnej ceste: 1</t>
  </si>
  <si>
    <t>TPC25096</t>
  </si>
  <si>
    <t>TPC25096 - vyúčtovanie</t>
  </si>
  <si>
    <t>Pracovná cesta TPC25101 
Názov: Prevzatie predmetov od R. Vímiho
Termín: 21.11.2025
Miesto - mesto a štát: Ohrady
Spôsob dopravy: AUS 
Počet všetkých osôb na pracovnej ceste: 2</t>
  </si>
  <si>
    <t>TPC25101</t>
  </si>
  <si>
    <t>TPC250101 - vyúčtovanie</t>
  </si>
  <si>
    <t>Pracovná cesta TPC25102 
Názov: Servis AUS BB476IA
Termín: 24.11.2025
Miesto - mesto a štát: Banská Bystrica
Spôsob dopravy: AUS 
Počet všetkých osôb na pracovnej ceste: 1</t>
  </si>
  <si>
    <t>TPC25102</t>
  </si>
  <si>
    <t>TPC250102 - vyúčtovanie</t>
  </si>
  <si>
    <t>Pracovná cesta TPC25099 
Názov: Vykročme za zdravím
Termín: 15.11.2025
Miesto - mesto a štát: Liptovský Mikuláš
Spôsob dopravy: AUS 
Počet všetkých osôb na pracovnej ceste: 1</t>
  </si>
  <si>
    <t>TPC25099</t>
  </si>
  <si>
    <t>TPC25099 - vyúčtovanie</t>
  </si>
  <si>
    <t>Pracovná cesta TPC25100 
Názov: Komisia pre rozvoj Olympizmu
Termín: 19.11.2025
Miesto - mesto a štát: Bratislava
Spôsob dopravy: AUV 
Počet všetkých osôb na pracovnej ceste: 1</t>
  </si>
  <si>
    <t>TPC25100</t>
  </si>
  <si>
    <t>TPC250100 - vyúčtovanie</t>
  </si>
  <si>
    <t>Pracovná cesta TPC25092 
Názov: VV SOŠV
Termín: 4.11. - 5.11.2025
Miesto - mesto a štát: Košice
Spôsob dopravy: AUV , AUS
Počet všetkých osôb na pracovnej ceste: 6</t>
  </si>
  <si>
    <t>TPC25092</t>
  </si>
  <si>
    <t>TPC25092 - vyúčtovanie</t>
  </si>
  <si>
    <t>Pracovná cesta TPC25095 
Názov: Stretnutie s olympionikmi 
Termín: 6.11. - 7.11.2025
Miesto - mesto a štát: Dudince
Spôsob dopravy: AUV
Počet všetkých osôb na pracovnej ceste: 1</t>
  </si>
  <si>
    <t>TPC25095</t>
  </si>
  <si>
    <t>TPC25095 - vyúčtovanie</t>
  </si>
  <si>
    <t>Pracovná cesta TPC25105 
Názov: Šport nás spája - UNHCR
Termín: 8.12.2025
Miesto - mesto a štát: Nitra
Spôsob dopravy: AUS 
Počet všetkých osôb na pracovnej ceste: 1</t>
  </si>
  <si>
    <t>TPC25105</t>
  </si>
  <si>
    <t>Pracovná cesta TPC25109 
Názov: Predstavenie kolekcie ZOH 2026
Termín: 9.12.2025
Miesto - mesto a štát: Banská Bystrica, Zvolen 
Spôsob dopravy: AUS
Počet všetkých osôb na pracovnej ceste: 6</t>
  </si>
  <si>
    <t>TPC25109</t>
  </si>
  <si>
    <t>TPC25109 - vyúčtovanie</t>
  </si>
  <si>
    <t>Pracovná cesta TPC25110 
Názov: Stretnutie s Olympijským klubom Nitra
Termín: 14.12.2025
Miesto - mesto a štát: Nitra 
Spôsob dopravy: AUS
Počet všetkých osôb na pracovnej ceste: 1</t>
  </si>
  <si>
    <t>TPC25110</t>
  </si>
  <si>
    <t>TPC25110 - vyúčtovanie</t>
  </si>
  <si>
    <t>Pracovná cesta TPC25107 
Názov:  Fotenie olympijskej kolekcie
Termín: 8.12. - 9.12.2025
Miesto - mesto a štát: Banská Bystrica
Spôsob dopravy: AUS 
Počet všetkých osôb na pracovnej ceste: 1</t>
  </si>
  <si>
    <t>TPC25107</t>
  </si>
  <si>
    <t xml:space="preserve">TPC25107 - Vyúčtovanie </t>
  </si>
  <si>
    <t>Pracovná cesta TPC25108 
Názov: Predstavenie kolekcie ZOH 2026 - príprava
Termín: 9.12.2025
Miesto - mesto a štát: Zvolen
Spôsob dopravy: AUS
Počet všetkých osôb na pracovnej ceste: 1</t>
  </si>
  <si>
    <t>TPC25108</t>
  </si>
  <si>
    <t xml:space="preserve">TPC25108 - Vyúčtovanie </t>
  </si>
  <si>
    <t>Pracovná cesta TPC25104 
Názov: VV SOŠV
Termín: 4.12.2025
Miesto - mesto a štát: Bratislava
Spôsob dopravy: AUV 
Počet všetkých osôb na pracovnej ceste: 1</t>
  </si>
  <si>
    <t>TPC25104</t>
  </si>
  <si>
    <t>TPC25104 - vyúčtovanie</t>
  </si>
  <si>
    <t>Pracovná cesta TPC26001 
Názov: Stretnutie zimných olympijských športov
Termín:  14.1.2026
Miesto - mesto a štát: Osrblie
Spôsob dopravy: AUV
Počet všetkých osôb na pracovnej ceste: 1</t>
  </si>
  <si>
    <t>TPC26001</t>
  </si>
  <si>
    <t>TPC26001- vyúčtovanie</t>
  </si>
  <si>
    <t>Ocenenia významných osobností športu</t>
  </si>
  <si>
    <t>DFT250157</t>
  </si>
  <si>
    <t>0001FV000272/25</t>
  </si>
  <si>
    <t>Výročné ocenenia a vyznamenania významných osobností športu a olympijského hnutia</t>
  </si>
  <si>
    <t>DFT250218</t>
  </si>
  <si>
    <t>1000036725</t>
  </si>
  <si>
    <t>dodatočná výroba dvoch ocenení za rok 2024 - Ženský talent roka 2024</t>
  </si>
  <si>
    <t>DFT250628</t>
  </si>
  <si>
    <t>25010423</t>
  </si>
  <si>
    <t>pamätné  tabule olympijských medailistov J. Krnáč, P. Hurajt</t>
  </si>
  <si>
    <t>00010448</t>
  </si>
  <si>
    <t>MINCOVŇA KREMNICA, štátny podnik</t>
  </si>
  <si>
    <t>MMM 2026</t>
  </si>
  <si>
    <t>DFT250760</t>
  </si>
  <si>
    <t>2025027</t>
  </si>
  <si>
    <t>Autogramová karta SOŠV na košický Medzinárodný maratón mieru 2025</t>
  </si>
  <si>
    <t>PRÁVNE ODDELENIE</t>
  </si>
  <si>
    <t>Právne služby/Ostatné výdaje</t>
  </si>
  <si>
    <t>DFT250042</t>
  </si>
  <si>
    <t>250053</t>
  </si>
  <si>
    <t>Právne služby - RPVS overenie identifikácie konečného užívateľa výhod</t>
  </si>
  <si>
    <t>31763901</t>
  </si>
  <si>
    <t>JUDr. Ivan Macák, notár</t>
  </si>
  <si>
    <t>OP250242</t>
  </si>
  <si>
    <t>250242</t>
  </si>
  <si>
    <t>knižná publikácia 2 ks - Novelizovaný zákon o sporte 9/2025</t>
  </si>
  <si>
    <t>31443923</t>
  </si>
  <si>
    <t>Pantha Rei, s.r.o.</t>
  </si>
  <si>
    <t>DFT250709</t>
  </si>
  <si>
    <t>20250499</t>
  </si>
  <si>
    <t>Odmena za právne služby</t>
  </si>
  <si>
    <t>DFT250710</t>
  </si>
  <si>
    <t>20250401</t>
  </si>
  <si>
    <t>Právne služby</t>
  </si>
  <si>
    <t>DFT250863</t>
  </si>
  <si>
    <t>20250626</t>
  </si>
  <si>
    <t>Právne služby - príprava Zmlúv o dielo pre Muzeum športu v Košiciach</t>
  </si>
  <si>
    <t>Právne služby/príprava zmlúv a poradenstvo</t>
  </si>
  <si>
    <t>DFT250140</t>
  </si>
  <si>
    <t>Právne služby - príprava zmluvy k EYOF Bakuriani, kontrola a pripomienkovanie zmlúv k Športovci roka 2024</t>
  </si>
  <si>
    <t>54912989</t>
  </si>
  <si>
    <t>Attorneity Legal s.r.o.</t>
  </si>
  <si>
    <t>DFT250189</t>
  </si>
  <si>
    <t>Príprava zmlúv pre SOŠM, zmluvy o výpožičke, darovacie a kúpne zmluvy</t>
  </si>
  <si>
    <t>Arbitrážny súd</t>
  </si>
  <si>
    <t>DFT250386</t>
  </si>
  <si>
    <t>20250025</t>
  </si>
  <si>
    <t>Právne služby - založenie Športového arbitrážneho tribunálu SOŠV</t>
  </si>
  <si>
    <t>DFT250630</t>
  </si>
  <si>
    <t>20250036</t>
  </si>
  <si>
    <t>Právne služby - vypracovanie smerníc Športového arbitrážneho tribunálu SOŠV</t>
  </si>
  <si>
    <t>f - Športovec roka 2024</t>
  </si>
  <si>
    <t>DFT250082</t>
  </si>
  <si>
    <t>N19F000001</t>
  </si>
  <si>
    <t>Nájom priestorov - Športovec roka 2024</t>
  </si>
  <si>
    <t>00164763</t>
  </si>
  <si>
    <t>Slovenské národné divadlo</t>
  </si>
  <si>
    <t>DFT250080</t>
  </si>
  <si>
    <t>2500003</t>
  </si>
  <si>
    <t>Služby spojené s nájmom priestorov pre podujatie Športovec roka 2024</t>
  </si>
  <si>
    <t>DFT250081</t>
  </si>
  <si>
    <t>2500002</t>
  </si>
  <si>
    <t>Cateringové služby - Športovec roka 2024</t>
  </si>
  <si>
    <t>OP250020</t>
  </si>
  <si>
    <t>2025/003</t>
  </si>
  <si>
    <t>Poplatok za licenciu a použitie logotypu "Športovec roka 2024"</t>
  </si>
  <si>
    <t>51631130</t>
  </si>
  <si>
    <t>relive s.r.o.</t>
  </si>
  <si>
    <t>OP250024</t>
  </si>
  <si>
    <t>2025/004</t>
  </si>
  <si>
    <t>Zabezpečenie systému a procesov registrácie na mieste na akcii Športovec roka 2024</t>
  </si>
  <si>
    <t>OP250023</t>
  </si>
  <si>
    <t>1020250035</t>
  </si>
  <si>
    <t>Organizačné a technické zabezpečenie podujatia</t>
  </si>
  <si>
    <t>47383232</t>
  </si>
  <si>
    <t>BDM group s.r.o.</t>
  </si>
  <si>
    <t>e - zabezpečenie účasti športovej reprezentácie SR na Zimnom Európskom olympijskom festivale mládeže (EYOF) v Bakuriani, Gruzínsko</t>
  </si>
  <si>
    <t>Ubytovanie + strava (diety + extra)</t>
  </si>
  <si>
    <t>OP250019</t>
  </si>
  <si>
    <t>0000084</t>
  </si>
  <si>
    <t>Ubytovanie pred odchodom na EYOF Bakuriani, S.Krško</t>
  </si>
  <si>
    <t>35929464</t>
  </si>
  <si>
    <t>TRINITY SERVICES s.r.o.</t>
  </si>
  <si>
    <t>ZPC25008</t>
  </si>
  <si>
    <t>vrátenie zálohy</t>
  </si>
  <si>
    <t>Olivia Lengyelová</t>
  </si>
  <si>
    <t>25/32</t>
  </si>
  <si>
    <t>Ubytovanie - 5 osôb</t>
  </si>
  <si>
    <t>Omnibus Express LLC</t>
  </si>
  <si>
    <t>OP250053</t>
  </si>
  <si>
    <t>Preplatenie nákladov z EOV na ubytovanie ambasádora m. Čmelíka</t>
  </si>
  <si>
    <t>Účastnícky poplatok SR</t>
  </si>
  <si>
    <t>DFZ250027</t>
  </si>
  <si>
    <t>24/415</t>
  </si>
  <si>
    <t>Účastnícky poplatok EYO F Bakuriani 2025 - Invoice num. 25/ 70</t>
  </si>
  <si>
    <t>Doprava do dejiska</t>
  </si>
  <si>
    <t>DFT250057</t>
  </si>
  <si>
    <t>25VF-0075</t>
  </si>
  <si>
    <t>Letenka R.Buček EYOF Bakuriani 2025</t>
  </si>
  <si>
    <t>DFT250054</t>
  </si>
  <si>
    <t>25VF/5186</t>
  </si>
  <si>
    <t>Letenky Tbilisi-Istanbul-Vieden - EYOF Bakuriani (hokejistky 26 os.)</t>
  </si>
  <si>
    <t>OP250041</t>
  </si>
  <si>
    <t>250041</t>
  </si>
  <si>
    <t>Doplatok za nákup leteniek EYOF Bakuriani 2025 - fa DFZ250001</t>
  </si>
  <si>
    <t>Smart aviation</t>
  </si>
  <si>
    <t>Pracovná cesta ZPC25008 
Názov: EYOF Bakuriani 2025
Termín: 8.2.2025 - 13.2.2025
Miesto - mesto a štát: Bakuriani, Gruzínsko
Spôsob dopravy: letecky 
Počet všetkých osôb na pracovnej ceste: 5</t>
  </si>
  <si>
    <t>DFT250032</t>
  </si>
  <si>
    <t>25VF-0029</t>
  </si>
  <si>
    <t>Letenky ZPC EYOF Bakuriani 2025 - Liba, Bendik, Motolíková, Gantnerová</t>
  </si>
  <si>
    <t>DFT250023</t>
  </si>
  <si>
    <t>25VF/5055</t>
  </si>
  <si>
    <t>Letenka D.Hrbeková - ZPC EYOF Bakuriani 10.2.2025</t>
  </si>
  <si>
    <t>DFT250261</t>
  </si>
  <si>
    <t>260057706</t>
  </si>
  <si>
    <t>Špeciálny let letky MV SR pre 30 členov výpravy</t>
  </si>
  <si>
    <t>00151866</t>
  </si>
  <si>
    <t>Ministerstvo vnútra SR /ÚOÚČ a DM MV SR/</t>
  </si>
  <si>
    <t>DFD250001</t>
  </si>
  <si>
    <t>CR2146</t>
  </si>
  <si>
    <t>Dobropis - Letecký charter - doprava osôb na EYOF Bakuriani 2025</t>
  </si>
  <si>
    <t>Miestna doprava</t>
  </si>
  <si>
    <t>OP250018</t>
  </si>
  <si>
    <t>200954</t>
  </si>
  <si>
    <t>Parkovné na letisku, odvoz zamestnancov EYOF Bakuriani 2025</t>
  </si>
  <si>
    <t>35884916</t>
  </si>
  <si>
    <t xml:space="preserve">Letisko M.R. Štefánika </t>
  </si>
  <si>
    <t>DFT250089</t>
  </si>
  <si>
    <t>Preprava tímu hokejistiek v rámci  EYOF 2025 zo SCHWECHAT do BA</t>
  </si>
  <si>
    <t>Poistenie</t>
  </si>
  <si>
    <t>DFT250127</t>
  </si>
  <si>
    <t>Poistenie ZPC 02/2025</t>
  </si>
  <si>
    <t>DFT250191</t>
  </si>
  <si>
    <t>075/3320/2025</t>
  </si>
  <si>
    <t>Lieky, zdravotnícky materiál</t>
  </si>
  <si>
    <t>DFT250019</t>
  </si>
  <si>
    <t>250007</t>
  </si>
  <si>
    <t xml:space="preserve">Tejpy a doplnkový materál EYOF Bakurani 2025 </t>
  </si>
  <si>
    <t>GOOD DEALS s.r.o.</t>
  </si>
  <si>
    <t>DFT250033</t>
  </si>
  <si>
    <t>Zdravotnícky materiál podľa rozpisu</t>
  </si>
  <si>
    <t>DFT250034</t>
  </si>
  <si>
    <t xml:space="preserve">Lieky a zdravotnícky materiál </t>
  </si>
  <si>
    <t>DFT250115</t>
  </si>
  <si>
    <t>20250004</t>
  </si>
  <si>
    <t>Lekárske zabezpečenie počas EYOF Bakuriani 2025</t>
  </si>
  <si>
    <t>36233404</t>
  </si>
  <si>
    <t>S &amp; A, spol. s r.o.</t>
  </si>
  <si>
    <t>Odmeny administratívni a technickí pracovníci</t>
  </si>
  <si>
    <t>Komunikačné, administratívne a iné režijné výdavky súvisiace s realizáciou podujatia</t>
  </si>
  <si>
    <t>OP250021</t>
  </si>
  <si>
    <t>2025022365606</t>
  </si>
  <si>
    <t>eSIM karta EYOF Bakuriani 2025, S.Krško</t>
  </si>
  <si>
    <t>maya mobile</t>
  </si>
  <si>
    <t>OP250037</t>
  </si>
  <si>
    <t>496399</t>
  </si>
  <si>
    <t>materiálne zabezpečenie na EYOF Bakuriani</t>
  </si>
  <si>
    <t>SHOGA</t>
  </si>
  <si>
    <t>DFZ250053</t>
  </si>
  <si>
    <t>bankový poplatok - zdieľané náklady za účasť hokej. rozhodcu na podujatí EYOF 2025</t>
  </si>
  <si>
    <t>DFZ250052</t>
  </si>
  <si>
    <t xml:space="preserve">bankový poplatok - zdieľané náklady za účasť krasokorčuliarskej rozhodkyne na EYOF </t>
  </si>
  <si>
    <t>20250425</t>
  </si>
  <si>
    <t>poplatok - zdieľané náklady za účasť krasokorčuliarskej rozhodkyne na EYOF</t>
  </si>
  <si>
    <t>426133659</t>
  </si>
  <si>
    <t>The organizational committee of european winter olympic youth festival 2025</t>
  </si>
  <si>
    <t>2025034</t>
  </si>
  <si>
    <t>poplatok - zdieľané náklady za účasť hokej. rozhodcu na podujatí EYOF 2025</t>
  </si>
  <si>
    <t>DFT250519</t>
  </si>
  <si>
    <t>2025130</t>
  </si>
  <si>
    <t>Programátorské prace na web.sidle EYOF Bakuriani 2025</t>
  </si>
  <si>
    <t>e - zabezpečenie účasti športovej reprezentácie SR na Svetových hrách 2025 v Čcheng-tu, Čína</t>
  </si>
  <si>
    <t>DFT250164</t>
  </si>
  <si>
    <t>250168</t>
  </si>
  <si>
    <t>Letenka M.Škamla</t>
  </si>
  <si>
    <t>DFT250150</t>
  </si>
  <si>
    <t>20250662</t>
  </si>
  <si>
    <t>Letenky pre členov výpravy na podujatie -florbal</t>
  </si>
  <si>
    <t>Pracovná cesta ZPC25032 
Názov: Svetové hry v Chengdu 2025
Termín: 5.8.- 17.8.2025
Miesto - mesto a štát: Chcengdu, Čína
Spôsob dopravy: letecky
Počet všetkých osôb na pracovnej ceste:</t>
  </si>
  <si>
    <t>DFT250270</t>
  </si>
  <si>
    <t>25VF/5739</t>
  </si>
  <si>
    <t>LETENKY DEMETER 09.08. - 19.08.2025</t>
  </si>
  <si>
    <t>DFT250271</t>
  </si>
  <si>
    <t>25VF/5740</t>
  </si>
  <si>
    <t>LETENKY BUCEK 02.08. - 12.08.2025</t>
  </si>
  <si>
    <t>DFT250269</t>
  </si>
  <si>
    <t>25VF/5741</t>
  </si>
  <si>
    <t>LETENKY SVERCOVA, LACHKOVIC 05.08. - 12.08.2025</t>
  </si>
  <si>
    <t>DFT250153</t>
  </si>
  <si>
    <t>25VF/5398</t>
  </si>
  <si>
    <t>Letenka J.Liba</t>
  </si>
  <si>
    <t>DFT250181</t>
  </si>
  <si>
    <t>255524</t>
  </si>
  <si>
    <t>letenky 08.08. - 15.08.2025</t>
  </si>
  <si>
    <t>DFT250180</t>
  </si>
  <si>
    <t>25VF/5539</t>
  </si>
  <si>
    <t>letenky 11.08. - 19.08.2025</t>
  </si>
  <si>
    <t>DFT250190</t>
  </si>
  <si>
    <t>25VF/5525</t>
  </si>
  <si>
    <t>letenky 05.08. - 12.08.2025</t>
  </si>
  <si>
    <t>DFT250228</t>
  </si>
  <si>
    <t>25VF/5647</t>
  </si>
  <si>
    <t>letenky Goralczyk, Goralczykova, Zavoral</t>
  </si>
  <si>
    <t>DFT250225</t>
  </si>
  <si>
    <t>25VF/5624</t>
  </si>
  <si>
    <t>letenky od 08.08. - 16.08.2025 Cmarova, Body</t>
  </si>
  <si>
    <t>DFT250280</t>
  </si>
  <si>
    <t>25VF/5748</t>
  </si>
  <si>
    <t>LETENKY 04.08. - 11.08.2025 Macková, Hrčka</t>
  </si>
  <si>
    <t>DFT250276</t>
  </si>
  <si>
    <t>25VF/5770</t>
  </si>
  <si>
    <t>LETENKY 05.08. - 14.08.2025 Kríž</t>
  </si>
  <si>
    <t>DFT250278</t>
  </si>
  <si>
    <t>25VF/5772</t>
  </si>
  <si>
    <t>LETENKY 02.08. - 19.08.2025 Pašúth</t>
  </si>
  <si>
    <t>DFT250279</t>
  </si>
  <si>
    <t>25VF/5771</t>
  </si>
  <si>
    <t>LETENKY 05.08. - 19.08.2025 GALICA</t>
  </si>
  <si>
    <t>DFT250277</t>
  </si>
  <si>
    <t>25VF/5769</t>
  </si>
  <si>
    <t>LETENKY 05.08. - 12.08.2025 Souček</t>
  </si>
  <si>
    <t>DFT250303</t>
  </si>
  <si>
    <t>255841</t>
  </si>
  <si>
    <t>LETENKY 03.08. - 11.08.2025 - Bosansky, Acevedo</t>
  </si>
  <si>
    <t>DFT250305</t>
  </si>
  <si>
    <t>255840</t>
  </si>
  <si>
    <t>LETENKY 07.08. - 15.08.2025, Barankova, Hurban</t>
  </si>
  <si>
    <t>DFT250304</t>
  </si>
  <si>
    <t>255836</t>
  </si>
  <si>
    <t>letenky 10.08. - 19.08.2025 - Corbova, Kubo</t>
  </si>
  <si>
    <t>DFT250315</t>
  </si>
  <si>
    <t>255839</t>
  </si>
  <si>
    <t>letenky 04.08. - 13.08.2025 - Roháč, Smelíková, Slama</t>
  </si>
  <si>
    <t>DFT250331</t>
  </si>
  <si>
    <t>255856</t>
  </si>
  <si>
    <t>06.08. - 11.08.2025 - letenky Grula, Cragnolini</t>
  </si>
  <si>
    <t>DFT250332</t>
  </si>
  <si>
    <t>25VF/5849</t>
  </si>
  <si>
    <t>12.08. - 19.08.2025 - letenky Kubova</t>
  </si>
  <si>
    <t>DFT250351</t>
  </si>
  <si>
    <t>255904</t>
  </si>
  <si>
    <t>letenka 05.08. - 19.08.2025 - Baratova</t>
  </si>
  <si>
    <t>DFT250348</t>
  </si>
  <si>
    <t>255922</t>
  </si>
  <si>
    <t>letenka 06.08. - 11.08.2025 - Pastorek</t>
  </si>
  <si>
    <t>DFT250347</t>
  </si>
  <si>
    <t>255923</t>
  </si>
  <si>
    <t>letenka 02.08. - 12.08.2025 - Knaze Dolezalova</t>
  </si>
  <si>
    <t>DFT250349</t>
  </si>
  <si>
    <t>255921</t>
  </si>
  <si>
    <t>letenka 09.08. - 19.08.2025 - Macek</t>
  </si>
  <si>
    <t>DFT250350</t>
  </si>
  <si>
    <t>255905</t>
  </si>
  <si>
    <t>letenka 03.08. - 19.08.2025 - Kristofova</t>
  </si>
  <si>
    <t>DFD250002</t>
  </si>
  <si>
    <t>20251916</t>
  </si>
  <si>
    <t>Dobropis preprava batožiny WG Chengdu - nevyužitá služba</t>
  </si>
  <si>
    <t>ZPC25032</t>
  </si>
  <si>
    <t>ZPC25032 - diéty</t>
  </si>
  <si>
    <t>Samuel Galica</t>
  </si>
  <si>
    <t>Gabriela Kristofova</t>
  </si>
  <si>
    <t>DFT250240</t>
  </si>
  <si>
    <t>20251180</t>
  </si>
  <si>
    <t>Letenky Tadlanek, Tadlanek Chocholikova - ZPC World Games Chengdu 2025</t>
  </si>
  <si>
    <t>DFT250588</t>
  </si>
  <si>
    <t>20252127</t>
  </si>
  <si>
    <t>Letenky Grossova, Valekova, Vieden - Chengdu - Vieden</t>
  </si>
  <si>
    <t>DFD250004</t>
  </si>
  <si>
    <t>25VF/6301</t>
  </si>
  <si>
    <t>Letenka Souček - ZPC World Games Chengdu China 2025 - dobropis k 25VF/5769</t>
  </si>
  <si>
    <t>Ubytovanie + strava</t>
  </si>
  <si>
    <t>DFZ250102</t>
  </si>
  <si>
    <t>772025</t>
  </si>
  <si>
    <t>Ubytovanie vedenia výpravy na základe registrácie účastníkov svetových hier</t>
  </si>
  <si>
    <t>102651029807</t>
  </si>
  <si>
    <t>Executive Committee of TWG 2025 Chengdu</t>
  </si>
  <si>
    <t>DFT250647</t>
  </si>
  <si>
    <t>202500003</t>
  </si>
  <si>
    <t>Refundácia nákladov na ubytovanie na WG Chengdu 2025 - člen realizačného teamu</t>
  </si>
  <si>
    <t>DFT250648</t>
  </si>
  <si>
    <t>20250040</t>
  </si>
  <si>
    <t>Refundácia nákladov na ubytovanie na WG Chengdu 2025 - Zuzana Kubová</t>
  </si>
  <si>
    <t>OP250312</t>
  </si>
  <si>
    <t>250312</t>
  </si>
  <si>
    <t>Refundacia vydavkov na Svetovych hrach Ccheng-tu 2025</t>
  </si>
  <si>
    <t>OP250324</t>
  </si>
  <si>
    <t>250324</t>
  </si>
  <si>
    <t>Refundácia výdavkov na základe Zmluvy o spolupráci pri zabezpečení členov výpravy SR na Svetových hrach Čcheng-tu 2025</t>
  </si>
  <si>
    <t>Slovenská Muaythai Asociácia</t>
  </si>
  <si>
    <t>OP250323</t>
  </si>
  <si>
    <t>250323</t>
  </si>
  <si>
    <t>OP250336</t>
  </si>
  <si>
    <t>250336</t>
  </si>
  <si>
    <t>Refundácia výdavkov pri zabezpečení členov výpravy SR na svetových hrach Čcheng-tu 2025</t>
  </si>
  <si>
    <t>OP250337</t>
  </si>
  <si>
    <t>12282025</t>
  </si>
  <si>
    <t>Refundácia výdavkov pri zabezpečení členov výpravy SR na Svetových hrach v Chengdu 2025</t>
  </si>
  <si>
    <t xml:space="preserve">Slovenská kanoistika - rýchlostná kanoistika
</t>
  </si>
  <si>
    <t>OP250348</t>
  </si>
  <si>
    <t>250348</t>
  </si>
  <si>
    <t>Refundácia výdavkov pri zabezpečení členov výpravy SR na Svetových hrach Čcheng-tu  2025</t>
  </si>
  <si>
    <t>OP250349</t>
  </si>
  <si>
    <t>250349</t>
  </si>
  <si>
    <t>DFT250576</t>
  </si>
  <si>
    <t>169/3320/2025</t>
  </si>
  <si>
    <t>Poistenie pracovnikov na ZPC WG Chengdu 08/2025</t>
  </si>
  <si>
    <t>Oblečenie a cestovné potreby (napr. tašky, kufre)</t>
  </si>
  <si>
    <t>DFZ250084</t>
  </si>
  <si>
    <t>INUE/25/00000321</t>
  </si>
  <si>
    <t>oblečenie pre členov výpravy na podujatie WG Chengdu 2025</t>
  </si>
  <si>
    <t>DFZ250098</t>
  </si>
  <si>
    <t>INUE/25/00000339</t>
  </si>
  <si>
    <t>Športová obuv WG Chengdu</t>
  </si>
  <si>
    <t>Zdravotná starostlivosť (napr. vyšetrenia, očkovania)</t>
  </si>
  <si>
    <t>DFT250462</t>
  </si>
  <si>
    <t>250178</t>
  </si>
  <si>
    <t>Masážne prostriedky WG Chengdu 2025</t>
  </si>
  <si>
    <t>DFT250542</t>
  </si>
  <si>
    <t>20250022</t>
  </si>
  <si>
    <t>Zdravotná starostlivosť WG Chengdu</t>
  </si>
  <si>
    <t>OP250313</t>
  </si>
  <si>
    <t>250313</t>
  </si>
  <si>
    <t>Refundácia výdavkov  na Svetových hrach Čcheng-tu 2025</t>
  </si>
  <si>
    <t>Hrubé mzdy vyplatené osobám (zamestnancom) vrátane odvodov zamestnávateľa
počet fyzických osôb: 3
obdobie: 04/2025</t>
  </si>
  <si>
    <t>Osoby č.  3,4,33</t>
  </si>
  <si>
    <t>Hrubé mzdy vyplatené osobám (zamestnancom) vrátane odvodov zamestnávateľa
počet fyzických osôb: 33
obdobie: 05/2025</t>
  </si>
  <si>
    <t>Osoby č. 3,4,33</t>
  </si>
  <si>
    <t>Hrubé mzdy vyplatené osobám (zamestnancom) vrátane odvodov zamestnávateľa
počet fyzických osôb: 3
obdobie: 06/2025</t>
  </si>
  <si>
    <t xml:space="preserve"> Osoby č.  3,4,33</t>
  </si>
  <si>
    <t>Osoby č. 12,22</t>
  </si>
  <si>
    <t>Hrubé mzdy vyplatené osobám (zamestnancom) vrátane odvodov zamestnávateľa
počet fyzických osôb: 3
obdobie: 08/2025</t>
  </si>
  <si>
    <t>osoba č. 3,4,33</t>
  </si>
  <si>
    <t>OP250350</t>
  </si>
  <si>
    <t>250350</t>
  </si>
  <si>
    <t>platba Chinese Embassy, VS71744040</t>
  </si>
  <si>
    <t>Chinese Embasy</t>
  </si>
  <si>
    <t>OP250296</t>
  </si>
  <si>
    <t>250296</t>
  </si>
  <si>
    <t>Pamätná pochodeň - Svetové hry Chengdu 2025</t>
  </si>
  <si>
    <t>91510100MA6C</t>
  </si>
  <si>
    <t>ALP*other retail</t>
  </si>
  <si>
    <t>DFT250382</t>
  </si>
  <si>
    <t>25200196</t>
  </si>
  <si>
    <t>Prenájom skladových priestorov  06/2025</t>
  </si>
  <si>
    <t>DFT250436</t>
  </si>
  <si>
    <t>25200225</t>
  </si>
  <si>
    <t>Prenájom skladových priestorov pre SOŠM 07/2025</t>
  </si>
  <si>
    <t>DFT250513</t>
  </si>
  <si>
    <t>25200272</t>
  </si>
  <si>
    <t>Prenájom skladových priestorov 08/2025</t>
  </si>
  <si>
    <t>DFT250520</t>
  </si>
  <si>
    <t>1000108725</t>
  </si>
  <si>
    <t>Tanier s logom WG Chengdu 2025 - odovzdané ako dar pri podpise memoranda s organizátorom hier</t>
  </si>
  <si>
    <t>OP250278</t>
  </si>
  <si>
    <t>250278</t>
  </si>
  <si>
    <t>Poplatok za protest Svetove hry Chengdu 2025</t>
  </si>
  <si>
    <t>98000</t>
  </si>
  <si>
    <t>Union Internationale Motonautique</t>
  </si>
  <si>
    <t>OP250277</t>
  </si>
  <si>
    <t>125</t>
  </si>
  <si>
    <t>Vyvolanie fotografii - svetové hry WG Chengdu 2025</t>
  </si>
  <si>
    <t>SCALE Management s.r.o.</t>
  </si>
  <si>
    <t>OP250287</t>
  </si>
  <si>
    <t>250287</t>
  </si>
  <si>
    <t>Vratenie poplatku za vklad WG Chengdu</t>
  </si>
  <si>
    <t>0686930</t>
  </si>
  <si>
    <t>DFT250547</t>
  </si>
  <si>
    <t>25048</t>
  </si>
  <si>
    <t>Spracovanie fotografií WG Chengdu</t>
  </si>
  <si>
    <t>DFT250545</t>
  </si>
  <si>
    <t>25VF-0460</t>
  </si>
  <si>
    <t>Letenky - Svetove hry WG Chengdu - doprava motosurfu</t>
  </si>
  <si>
    <t>DFT250587</t>
  </si>
  <si>
    <t>28825</t>
  </si>
  <si>
    <t>manipulačné práce v sklade 40h</t>
  </si>
  <si>
    <t>DFT250594</t>
  </si>
  <si>
    <t>2025037</t>
  </si>
  <si>
    <t>Catering - stretnutie medailistov SH Chengdu 2025</t>
  </si>
  <si>
    <t>Grafické práce - ďakovné listy EYOF WG Chengdu</t>
  </si>
  <si>
    <t>7 kytíc pre medailistov  TWG Cheng-tu 2025</t>
  </si>
  <si>
    <t>DFT250763</t>
  </si>
  <si>
    <t>2025178</t>
  </si>
  <si>
    <t>Programátorské prace na webovom sídle pre WG Ccheng-tu 2025</t>
  </si>
  <si>
    <t>e - zabezpečenie účasti športovej reprezentácie SR na Letnom Európskom olympijskom festivale mládeže (EYOF) v Skopje, Severné Macedónsko</t>
  </si>
  <si>
    <t>DFZ250036</t>
  </si>
  <si>
    <t>NOC Chef de Mission Sem inar Skopje 2025 - Slovakia - Invoi ce 0042/2025 - bankový poplatok</t>
  </si>
  <si>
    <t>DFZ250050</t>
  </si>
  <si>
    <t>1 SPLÁTKA ÚČASŤ POPLATK U, 1/2 - bankový poplatok za spracovanie</t>
  </si>
  <si>
    <t>DFT250102</t>
  </si>
  <si>
    <t>25200087</t>
  </si>
  <si>
    <t>Prenájom skladových priestorov 03/2025</t>
  </si>
  <si>
    <t>DFT250197</t>
  </si>
  <si>
    <t>25200126</t>
  </si>
  <si>
    <t>Prenájom skladových priestorov 04/2025</t>
  </si>
  <si>
    <t>DFT250285</t>
  </si>
  <si>
    <t>25200160</t>
  </si>
  <si>
    <t>Nájom skladových priestorov za 05/2025</t>
  </si>
  <si>
    <t>OP250262</t>
  </si>
  <si>
    <t>59379037</t>
  </si>
  <si>
    <t>SIM karta EYOF Skopje 2025</t>
  </si>
  <si>
    <t>201836421Z</t>
  </si>
  <si>
    <t>AirGSM PTE. LTD.</t>
  </si>
  <si>
    <t>OP250263</t>
  </si>
  <si>
    <t>06490245</t>
  </si>
  <si>
    <t>Letecká preprava športového materiálu - zbrane EYOF Skopje 2025</t>
  </si>
  <si>
    <t>25740049585812</t>
  </si>
  <si>
    <t>Austrian Air</t>
  </si>
  <si>
    <t>DFT250479</t>
  </si>
  <si>
    <t>2025008</t>
  </si>
  <si>
    <t>Grafický návrh dekrétov EYOF Skopje</t>
  </si>
  <si>
    <t>DFT250532</t>
  </si>
  <si>
    <t>15825</t>
  </si>
  <si>
    <t>Manipulačné práce v sklade - EYOF Skopje</t>
  </si>
  <si>
    <t>DFZ250127</t>
  </si>
  <si>
    <t>RN215-1-1</t>
  </si>
  <si>
    <t>zdieľaný účastnícky poplatok za gymnastických rozhodcov</t>
  </si>
  <si>
    <t>80636456164</t>
  </si>
  <si>
    <t>Gimnastički klub Osijek Žito</t>
  </si>
  <si>
    <t>Catering - stretnutie medailistov EYOF Skopje 2025</t>
  </si>
  <si>
    <t>422025</t>
  </si>
  <si>
    <t>NOC Chef de Mission Sem inar Skopje 2025 - Slovakia - Invoi ce 0042/2025</t>
  </si>
  <si>
    <t>Olympic Committee of North Macedonia</t>
  </si>
  <si>
    <t>OP250268</t>
  </si>
  <si>
    <t>20/2025</t>
  </si>
  <si>
    <t>Ubytovanie EYOF Skopje M.Moravcova</t>
  </si>
  <si>
    <t>NL805734958B01</t>
  </si>
  <si>
    <t>Nancy apartement - Booking.com</t>
  </si>
  <si>
    <t>DFT250529</t>
  </si>
  <si>
    <t>151/3320/2025</t>
  </si>
  <si>
    <t>Poistenie 07/2025</t>
  </si>
  <si>
    <t>DFT250500</t>
  </si>
  <si>
    <t>20250020</t>
  </si>
  <si>
    <t>EYOF Skopje 2025 lekárska služba</t>
  </si>
  <si>
    <t>8043/25</t>
  </si>
  <si>
    <t>1 SPLATKA UCAST POPLATK U, 1/2</t>
  </si>
  <si>
    <t>4032022554577</t>
  </si>
  <si>
    <t>MOK-KOM DOOEL</t>
  </si>
  <si>
    <t>DFZ250116</t>
  </si>
  <si>
    <t>Ucastnicky poplatok 2. cast,  EYOF SKOPJE</t>
  </si>
  <si>
    <t>DFD250008</t>
  </si>
  <si>
    <t>12</t>
  </si>
  <si>
    <t>EYOF Osijek - Zdieľaný účastnícky poplatok za gymnastických rozhodcov - vrátenie zálohy</t>
  </si>
  <si>
    <t>RETURN OF FUNDS - 8311103551845</t>
  </si>
  <si>
    <t>Hrubé mzdy vyplatené osobám (zamestnancom) vrátane odvodov zamestnávateľa počet fyzických osôb: 3, obdobie: 03/2025 - EYOF Skopje</t>
  </si>
  <si>
    <t>Osoby č. 4,5,33</t>
  </si>
  <si>
    <t>Hrubé mzdy vyplatené osobám (zamestnancom) vrátane odvodov zamestnávateľa
počet fyzických osôb: 3
obdobie: 05/2025</t>
  </si>
  <si>
    <t>Hrubé mzdy vyplatené osobám (zamestnancom) vrátane odvodov zamestnávateľa
počet fyzických osôb:3 
obdobie: 07/2025</t>
  </si>
  <si>
    <t>osoby č. 3,4,33</t>
  </si>
  <si>
    <t>DFT250502</t>
  </si>
  <si>
    <t>250420</t>
  </si>
  <si>
    <t>Doprava na podujatie EYOF Skopje 2025</t>
  </si>
  <si>
    <t>DFT250611</t>
  </si>
  <si>
    <t>25LI-0045</t>
  </si>
  <si>
    <t>Refundácia výdavkov na dopravu EYOF Skopje 2025 - pre členov výpravy</t>
  </si>
  <si>
    <t>0684112</t>
  </si>
  <si>
    <t>DFT250641</t>
  </si>
  <si>
    <t>D2025015</t>
  </si>
  <si>
    <t>Refundácia nákladov na dopravu na EYOF Skopje 2025 - pre členov výpravy</t>
  </si>
  <si>
    <t>DFT250627</t>
  </si>
  <si>
    <t>260059658</t>
  </si>
  <si>
    <t>Letenky - vládny špeciál EYOF Skopje 2025</t>
  </si>
  <si>
    <t>DFD250005</t>
  </si>
  <si>
    <t>25VF/6300</t>
  </si>
  <si>
    <t>Letenka - Halász, Vasilenko ZPC EYOF Skopje 2025 - Dobropis k 25VF/6002</t>
  </si>
  <si>
    <t>Pracovná cesta ZPC25014 
Názov: Seminár vedúcich výprav
Termín: 7.4. - 11.4.2025
Miesto - mesto a štát: Skopje, Macedónsko
Spôsob dopravy: letecky
Počet všetkých osôb na pracovnej ceste: 2</t>
  </si>
  <si>
    <t>DFT250152</t>
  </si>
  <si>
    <t>25VF/5400</t>
  </si>
  <si>
    <t>Letenka B.Demeter</t>
  </si>
  <si>
    <t>ZPC25014</t>
  </si>
  <si>
    <t>Vyúčtovanie ZPC25014</t>
  </si>
  <si>
    <t>Alexandra Miškovská (rod. Longová)</t>
  </si>
  <si>
    <t>Pracovná cesta ZPC25031 
Názov: EYOF SKOPJE 2025
Termín: 20.7. - 26.7.2025
Miesto - mesto a štát: Skopje, Severné Macedónsko
Spôsob dopravy: Letecky
Počet všetkých osôb na pracovnej ceste: 85
Športovci 50
organizačný tím 30
ostatné osoby 5</t>
  </si>
  <si>
    <t>DFT250362</t>
  </si>
  <si>
    <t>20251477</t>
  </si>
  <si>
    <t>Letenka Čmelík - EYOF Skopje 2025</t>
  </si>
  <si>
    <t>ZPC25031</t>
  </si>
  <si>
    <t>diety</t>
  </si>
  <si>
    <t>DFT250258</t>
  </si>
  <si>
    <t>255690</t>
  </si>
  <si>
    <t>LETENKY 18.7. - 22.07.2025 - GANTNEROVA</t>
  </si>
  <si>
    <t>DFT250256</t>
  </si>
  <si>
    <t>255689</t>
  </si>
  <si>
    <t>LETENKY 22.07. 2025  - Liba J.</t>
  </si>
  <si>
    <t>DFT250257</t>
  </si>
  <si>
    <t>25VF/5688</t>
  </si>
  <si>
    <t>LETENKY 18.07.2025 - DEMETER</t>
  </si>
  <si>
    <t>DFT250397</t>
  </si>
  <si>
    <t>25VF/5997</t>
  </si>
  <si>
    <t>Letenky - Kriško, Piepers, Štálniková - ZPC EYOF Skopje 2025</t>
  </si>
  <si>
    <t>DFT250396</t>
  </si>
  <si>
    <t>25VF/6002</t>
  </si>
  <si>
    <t>Letenka - Halász, Pašuth, Vasilenko - ZPC EYOF Skopje 2025</t>
  </si>
  <si>
    <t>DFT250461</t>
  </si>
  <si>
    <t>25VF/6138</t>
  </si>
  <si>
    <t>Letenky EYOF Skopje 2025</t>
  </si>
  <si>
    <t>ZPC25031 - diéty</t>
  </si>
  <si>
    <t>Tomáš Dominik Adamkovič</t>
  </si>
  <si>
    <t>Ela Bieleschová</t>
  </si>
  <si>
    <t>Nela Gabčíková</t>
  </si>
  <si>
    <t>Andrej Benda</t>
  </si>
  <si>
    <t>Amy Bell Gerbeci</t>
  </si>
  <si>
    <t>Liana Bolosová</t>
  </si>
  <si>
    <t>Andrej Markovics</t>
  </si>
  <si>
    <t>Fodor Samuel</t>
  </si>
  <si>
    <t>Oliver Sebastián Stracina</t>
  </si>
  <si>
    <t>Michal Rzonca</t>
  </si>
  <si>
    <t>FO0035</t>
  </si>
  <si>
    <t>Kovár Vladimír</t>
  </si>
  <si>
    <t>Kožanová Ľubomíra</t>
  </si>
  <si>
    <t>40452948</t>
  </si>
  <si>
    <t>Tomáš Martikán</t>
  </si>
  <si>
    <t>Čižmár Martin</t>
  </si>
  <si>
    <t>Ján Kriško</t>
  </si>
  <si>
    <t xml:space="preserve">Jakub Vančo
</t>
  </si>
  <si>
    <t>Andrej Halasz</t>
  </si>
  <si>
    <t>54342546</t>
  </si>
  <si>
    <t>Jakub Vasilenko</t>
  </si>
  <si>
    <t>Michael Bauer</t>
  </si>
  <si>
    <t>Štefan Gajdošík</t>
  </si>
  <si>
    <t>Zuzana Purdeková</t>
  </si>
  <si>
    <t>Nela Ostrihoňová</t>
  </si>
  <si>
    <t>Lucia Piliarová</t>
  </si>
  <si>
    <t>Lilly Murinová</t>
  </si>
  <si>
    <t>Katarína Krekanová</t>
  </si>
  <si>
    <t>Štefan Ďuriš</t>
  </si>
  <si>
    <t>Filip Calik</t>
  </si>
  <si>
    <t>Hana Danišová</t>
  </si>
  <si>
    <t>Zara Záhorská</t>
  </si>
  <si>
    <t>Pavol Kokavec</t>
  </si>
  <si>
    <t>Adam Choma</t>
  </si>
  <si>
    <t>Fiona Blaho</t>
  </si>
  <si>
    <t>Milan Lazar</t>
  </si>
  <si>
    <t>Lea Boltvanová</t>
  </si>
  <si>
    <t>Filip Gero</t>
  </si>
  <si>
    <t>Richard Machata</t>
  </si>
  <si>
    <t>Mamuti Hamza Amrullah</t>
  </si>
  <si>
    <t>Timotej Nemeček</t>
  </si>
  <si>
    <t>Ivan Čilik</t>
  </si>
  <si>
    <t>Nina Canecka</t>
  </si>
  <si>
    <t>Noemi Daňová</t>
  </si>
  <si>
    <t>Jakub Patocs</t>
  </si>
  <si>
    <t>Matúš Egyhazy</t>
  </si>
  <si>
    <t>Sara Polomská</t>
  </si>
  <si>
    <t>Adam Rašek</t>
  </si>
  <si>
    <t>Eva Rašek</t>
  </si>
  <si>
    <t>Lukáš Vajci</t>
  </si>
  <si>
    <t>Nina Hejčíková</t>
  </si>
  <si>
    <t>Richard Hanušovský</t>
  </si>
  <si>
    <t>Simon Sloboda</t>
  </si>
  <si>
    <t>Zuzana Zvalová</t>
  </si>
  <si>
    <t>Nina Vaclavíková</t>
  </si>
  <si>
    <t>Ivana Švecová Jahvodková</t>
  </si>
  <si>
    <t>Guido Ginoux</t>
  </si>
  <si>
    <t>Ivan Cibak</t>
  </si>
  <si>
    <t>Tom Howorka</t>
  </si>
  <si>
    <t>Tibor Viola</t>
  </si>
  <si>
    <t>Timotej Vozár</t>
  </si>
  <si>
    <t>Tomáš Kamínsky</t>
  </si>
  <si>
    <t>Natália Zagyiová</t>
  </si>
  <si>
    <t>Sebastián Karp</t>
  </si>
  <si>
    <t>Simona Krištofíková</t>
  </si>
  <si>
    <t>Júlia Stalíková</t>
  </si>
  <si>
    <t>Čmelík Michal</t>
  </si>
  <si>
    <t>Jakub Krucky</t>
  </si>
  <si>
    <t>Ryan Piepers</t>
  </si>
  <si>
    <t>Timotej Michalík</t>
  </si>
  <si>
    <t>Karolina Hajduková</t>
  </si>
  <si>
    <t>Karolína Bortelová</t>
  </si>
  <si>
    <t>Emma Galovičová</t>
  </si>
  <si>
    <t>Dominik Ivančík</t>
  </si>
  <si>
    <t>Ján Zmoray</t>
  </si>
  <si>
    <t>Moravcová Martina</t>
  </si>
  <si>
    <t>Milan Húsenica</t>
  </si>
  <si>
    <t>Lujza Bartošíková</t>
  </si>
  <si>
    <t>Matthias Barica</t>
  </si>
  <si>
    <t>Peter Znava</t>
  </si>
  <si>
    <t>Tomáš Vavro</t>
  </si>
  <si>
    <t>Karolína Vaľko</t>
  </si>
  <si>
    <t>Vivien Vadovičová</t>
  </si>
  <si>
    <t>Tichý Peter</t>
  </si>
  <si>
    <t>Dominika Švaňová</t>
  </si>
  <si>
    <t>Lucia Slamová</t>
  </si>
  <si>
    <t>Jozef Svatek</t>
  </si>
  <si>
    <t>Tomas Potocky</t>
  </si>
  <si>
    <t>Viviana Popovičová</t>
  </si>
  <si>
    <t>Mia Pistanek</t>
  </si>
  <si>
    <t>Nela Ondrušová</t>
  </si>
  <si>
    <t>Peter Ingemar</t>
  </si>
  <si>
    <t>Moravcová Darina</t>
  </si>
  <si>
    <t>Marek Matuszek</t>
  </si>
  <si>
    <t>Filip Németh</t>
  </si>
  <si>
    <t>Paula Matuszeková</t>
  </si>
  <si>
    <t>Katarína Ledecká</t>
  </si>
  <si>
    <t>Alžbeta Krupjaková</t>
  </si>
  <si>
    <t>ZPC25031 - vyúčtovanie</t>
  </si>
  <si>
    <t>ZPC25031 - doplatok</t>
  </si>
  <si>
    <t>f - Slovenské olympijské a športové múzeum</t>
  </si>
  <si>
    <t>OP250055</t>
  </si>
  <si>
    <t>250055</t>
  </si>
  <si>
    <t>postúpenie dotácie do SOM na činnosť SOŠM nájomné a energie</t>
  </si>
  <si>
    <t>OP250241</t>
  </si>
  <si>
    <t>250241</t>
  </si>
  <si>
    <t>Preúčtovanie nákladov SOŠM - nájom a energie</t>
  </si>
  <si>
    <t>OP250301</t>
  </si>
  <si>
    <t>250301</t>
  </si>
  <si>
    <t>Preúčtovanie nákladov SOSM nájomné energie 09-11/2025</t>
  </si>
  <si>
    <t>e - zabezpečenie účasti reprezentantov SR na XXV. Zimných olympijských hrách v Miláne a Cortine d´Ampezzo v roku 2026</t>
  </si>
  <si>
    <t>DFT250856</t>
  </si>
  <si>
    <t>25FV/7172</t>
  </si>
  <si>
    <t>letenky pre 3 osoby - na ZOH MiCo 26</t>
  </si>
  <si>
    <t>Pracovná cesta ZPC25033 
Názov: Inšpekčná cesta
Termín: 18.8.2025
Miesto - mesto a štát: Miláno, Taliansko
Spôsob dopravy: letecky 
Počet všetkých osôb na pracovnej ceste: 1</t>
  </si>
  <si>
    <t>ZPC25033</t>
  </si>
  <si>
    <t>ZPC25033 - diéty</t>
  </si>
  <si>
    <t>DFT250521</t>
  </si>
  <si>
    <t>25VF/6260</t>
  </si>
  <si>
    <t>Letenka 1 osoba Inspekcna cesta ZOH MiCo 26</t>
  </si>
  <si>
    <t>Pracovná cesta ZPC25046 
Názov:  Inšpekčná cesta Miláno Cortina 2026
Termín: 10.11. - 12.11.2025
Miesto - mesto a štát: Miláno - Cortina, Taliansko
Spôsob dopravy: letecky
Počet všetkých osôb na pracovnej ceste: 7</t>
  </si>
  <si>
    <t>ZPC25046</t>
  </si>
  <si>
    <t>ZPC25046 - diéty</t>
  </si>
  <si>
    <t>DFT250699</t>
  </si>
  <si>
    <t>25VF/6819</t>
  </si>
  <si>
    <t>Letenky - Inšpekčná pracovná cesta ZOH Miláno - Cortina</t>
  </si>
  <si>
    <t>DFT250700</t>
  </si>
  <si>
    <t>25VF/6818</t>
  </si>
  <si>
    <t>Letenky - Inspekcna pracovna cesta ZOH MiCo 2026</t>
  </si>
  <si>
    <t>DFT250701</t>
  </si>
  <si>
    <t>25VF/6820</t>
  </si>
  <si>
    <t>Letenky - Inšpekčná pracovná cesta ZOH MilanoCortina</t>
  </si>
  <si>
    <t>DFD250010</t>
  </si>
  <si>
    <t>25VF/6925</t>
  </si>
  <si>
    <t>dobropis letenka ZPC Miláno - Inšpekčná cesta 11/2025 - p. Liba</t>
  </si>
  <si>
    <t>DFT250765</t>
  </si>
  <si>
    <t>25VF/6926</t>
  </si>
  <si>
    <t>Zmena letenky Milano Cortina - Inšpekčná cesta ZOH 2025</t>
  </si>
  <si>
    <t>Pracovná cesta ZPC25056 
Názov: Inšpekčná cesta Miláno Cortina 2026 - kultúrna olympiáda
Termín: 12.12.- 13.12.2025
Miesto - mesto a štát: Miláno, Taliansko
Spôsob dopravy: letecky 
Počet všetkých osôb na pracovnej ceste: 1</t>
  </si>
  <si>
    <t>ZPC25056</t>
  </si>
  <si>
    <t>ZPC25056 - diéty</t>
  </si>
  <si>
    <t>DFT250837</t>
  </si>
  <si>
    <t>20253758</t>
  </si>
  <si>
    <t>Letenka 1 ks - p. Motlikova</t>
  </si>
  <si>
    <t>Milano Cortina 2026</t>
  </si>
  <si>
    <t>OP250306</t>
  </si>
  <si>
    <t>250306</t>
  </si>
  <si>
    <t>Preúčtovanie výdavku spojeného s ubytovaním na ZOH Milano Cortina 2026 - 19 nocí pre 4 osoby realizačného tímu biatlonu</t>
  </si>
  <si>
    <t>Booking.com</t>
  </si>
  <si>
    <t>zDFZ25007</t>
  </si>
  <si>
    <t>ACMIN-1299</t>
  </si>
  <si>
    <t>zDFZ25007 - Ubytovanie ZOH Milano Cortina 02/2026 - Invoice num.ACMIN-1299</t>
  </si>
  <si>
    <t>DFZ250163</t>
  </si>
  <si>
    <t>250031</t>
  </si>
  <si>
    <t>ubytovanie v Aterselve pre 2 osoby 31.1.-23.2.2026, biatlon, ZOH 2026</t>
  </si>
  <si>
    <t>48546607</t>
  </si>
  <si>
    <t>Český olympijský výbor</t>
  </si>
  <si>
    <t>17552025</t>
  </si>
  <si>
    <t>Albergo Montanara di Dellagiacoma</t>
  </si>
  <si>
    <t>zDFZ25010 - ubytovanie pre výpravu- predĺženie u zarezervovaných izieb od 1.-7.2.2026</t>
  </si>
  <si>
    <t>Hotel des Alpes srl</t>
  </si>
  <si>
    <t>DFZ250211</t>
  </si>
  <si>
    <t>022026</t>
  </si>
  <si>
    <t>ZOH ubytovanie pre výpravu - predĺženie už zarezervovaných izieb</t>
  </si>
  <si>
    <t>CASA STEFANO SRL</t>
  </si>
  <si>
    <t>Pracovná cesta ZPC25012 
Názov: Seminár vedúcich výprav ZOH MiCo 2026
Termín: 23.-29.3.
Miesto - mesto a štát: Milano - Cortina, Taliansko
Spôsob dopravy: letecky
Počet všetkých osôb na pracovnej ceste: 3</t>
  </si>
  <si>
    <t>ZPC25012</t>
  </si>
  <si>
    <t>ZPC25012 - diéty</t>
  </si>
  <si>
    <t>DFT250155</t>
  </si>
  <si>
    <t>25VF/5399</t>
  </si>
  <si>
    <t>Letenka A.Longova, B.Demeter</t>
  </si>
  <si>
    <t>Vyúčtovanie ZPC25012</t>
  </si>
  <si>
    <t>Pracovná cesta ZPC25024 
Názov: Inšpekčná cesta k ZOH Miláno Cortina 2026
Termín: 28.5. - 30.5.2025
Miesto - mesto a štát: Miláno, Taliansko
Spôsob dopravy: letecky 
Počet všetkých osôb na pracovnej ceste :2</t>
  </si>
  <si>
    <t>ZPC25024 - diéty</t>
  </si>
  <si>
    <t>DFT250327</t>
  </si>
  <si>
    <t>255886</t>
  </si>
  <si>
    <t>28.05. - 30.05. - letenky Gantnerova, Liba</t>
  </si>
  <si>
    <t>Oblečenie</t>
  </si>
  <si>
    <t>DFZ250180</t>
  </si>
  <si>
    <t>batohy pre hostí SOŠV na ZOH 2026</t>
  </si>
  <si>
    <t>propagácia SR</t>
  </si>
  <si>
    <t>DFT250751</t>
  </si>
  <si>
    <t>2025025</t>
  </si>
  <si>
    <t>4x odznaky + krabičky na ZOH Milano Cortina - grafické vyhotovenie návrhov a vizuálov</t>
  </si>
  <si>
    <t>DFT250847</t>
  </si>
  <si>
    <t>25FV3526</t>
  </si>
  <si>
    <t>tlač 127ks obrazov OH Milano Cortina 2026</t>
  </si>
  <si>
    <t>Vstupenky</t>
  </si>
  <si>
    <t>DFZ250083</t>
  </si>
  <si>
    <t>zDFZ25001 - Záloha 25% na nákup vstupeniek - 1150 ks</t>
  </si>
  <si>
    <t>DFZ250082</t>
  </si>
  <si>
    <t>2522000050</t>
  </si>
  <si>
    <t>vstupenky na ZOH Milano Cortina 2026, 1150ks, 50% z ceny</t>
  </si>
  <si>
    <t>DFZ250179</t>
  </si>
  <si>
    <t>DFZ250214</t>
  </si>
  <si>
    <t>OMC10019636</t>
  </si>
  <si>
    <t>Lístky 2ks na Zjazd Muži dokupovane pre členov VV SOSV</t>
  </si>
  <si>
    <t>12554410964</t>
  </si>
  <si>
    <t>Komunikačné a administratívne náklady a iné výdavky spojené s podujatím</t>
  </si>
  <si>
    <t>DFT250427</t>
  </si>
  <si>
    <t>25FV1607</t>
  </si>
  <si>
    <t>Tlač vizuálu "Milano Cortina" A3</t>
  </si>
  <si>
    <t>DFT250431</t>
  </si>
  <si>
    <t>25FV1703</t>
  </si>
  <si>
    <t>tlač vizuálu MiCo26 - A3 kappa</t>
  </si>
  <si>
    <t>DFT250410</t>
  </si>
  <si>
    <t>250100023</t>
  </si>
  <si>
    <t>Pracovné stretnutie k cestovným náhradám ZOH Milano Cortina 2026</t>
  </si>
  <si>
    <t>54996406</t>
  </si>
  <si>
    <t>The Economy In Sport Consulting s.r.o.</t>
  </si>
  <si>
    <t>DFT250612</t>
  </si>
  <si>
    <t>2025017</t>
  </si>
  <si>
    <t>Grafické práce - prihláška SOŠV na ZPH MiCo 2026</t>
  </si>
  <si>
    <t>DFT250655</t>
  </si>
  <si>
    <t>20250208</t>
  </si>
  <si>
    <t>Štafetový odkaz - ZOH 2025 - stravovanie pre 70 ľudí  z  4.10.2025</t>
  </si>
  <si>
    <t>53128591</t>
  </si>
  <si>
    <t>Hotel Aréna s.r.o.</t>
  </si>
  <si>
    <t>DFT250706</t>
  </si>
  <si>
    <t>20251562</t>
  </si>
  <si>
    <t>Fotostena  ZOH Mianno Cortina</t>
  </si>
  <si>
    <t>DFT250708</t>
  </si>
  <si>
    <t>20253364</t>
  </si>
  <si>
    <t>Letenky Londyn p. Longova</t>
  </si>
  <si>
    <t>DFT250697</t>
  </si>
  <si>
    <t>20250058</t>
  </si>
  <si>
    <t>Krabičky 240ks- odznaky na ZOH Milano Cortina 2026</t>
  </si>
  <si>
    <t>DFT250771</t>
  </si>
  <si>
    <t>251275</t>
  </si>
  <si>
    <t>Cestovné kufre  ZOH Milano Cortina 2026</t>
  </si>
  <si>
    <t>35804190</t>
  </si>
  <si>
    <t>SAMDEX, s.r.o.</t>
  </si>
  <si>
    <t>DFZ250196</t>
  </si>
  <si>
    <t>2523000142</t>
  </si>
  <si>
    <t>WAPPs- povolenia pre parkovanie a vjazdy autami vo vyhradenych arealoch pocas ZOH Milano Cortina 2026</t>
  </si>
  <si>
    <t>97866790153</t>
  </si>
  <si>
    <t>DFT250807</t>
  </si>
  <si>
    <t>20251176</t>
  </si>
  <si>
    <t>Odznaky ZOH Milano Cortina 2026</t>
  </si>
  <si>
    <t>DFT250844</t>
  </si>
  <si>
    <t>151225</t>
  </si>
  <si>
    <t>manipulačné práce v sklade na OH Milano Cortina</t>
  </si>
  <si>
    <t>DFT250868</t>
  </si>
  <si>
    <t>45201866</t>
  </si>
  <si>
    <t>daňové služby - príprava a podanie dokumentov k priamej DPH registrácii SOŠV v Taliansku</t>
  </si>
  <si>
    <t>Sympozium sportovní medicíny</t>
  </si>
  <si>
    <t>DFZ250051</t>
  </si>
  <si>
    <t>250100161</t>
  </si>
  <si>
    <t>zDFT25004 - ubytovanie + kongresový poplatok - Sympózium športovej medicíny</t>
  </si>
  <si>
    <t>Seminár k ZOH</t>
  </si>
  <si>
    <t>zDFT25007</t>
  </si>
  <si>
    <t>2025056</t>
  </si>
  <si>
    <t>zDFT25007 - Konzumne na seminár športovcov  k ZOH  Milano Cortina2026</t>
  </si>
  <si>
    <t>55997074</t>
  </si>
  <si>
    <t>URPINER GASTRO, s. r. o.</t>
  </si>
  <si>
    <t>Doprava a vstupy do vyhradených areálov</t>
  </si>
  <si>
    <t>DFZ250195</t>
  </si>
  <si>
    <t>2523000220</t>
  </si>
  <si>
    <t>DFZ250194</t>
  </si>
  <si>
    <t>2523000149</t>
  </si>
  <si>
    <t>VAPPs- povolenia pre parkovanie a vjazdy autami vo vyhradených areáloch počas ZOH Milano Cortina 2026</t>
  </si>
  <si>
    <t>DFZ250193</t>
  </si>
  <si>
    <t>2523000107</t>
  </si>
  <si>
    <t>parkovanie VAPP - vstupy pre auta na parkoviska a do zon so specialnym povolenim</t>
  </si>
  <si>
    <t>DFZ250212</t>
  </si>
  <si>
    <t>e - XXV. Zimné olympijské hry v Miláne a Cortine d´Ampezzo 2026</t>
  </si>
  <si>
    <t xml:space="preserve">Organizácia podujatia 
názov podujatia: Medzinárodný kongres telovýchovného lekárstva
miesto konania: hotel Yasmin, Košice
termín: 10.4. - 11.4.2025
počet aktívnych účastníkov: 500
</t>
  </si>
  <si>
    <t>2025/1802-001</t>
  </si>
  <si>
    <t>FR63384259891</t>
  </si>
  <si>
    <t>Krajské kolá 2026</t>
  </si>
  <si>
    <t>DFT260049</t>
  </si>
  <si>
    <t>20260172</t>
  </si>
  <si>
    <t>tlac  stojancekov na odznaky, Tlacoviny OLOV</t>
  </si>
  <si>
    <t>DFT260115</t>
  </si>
  <si>
    <t>20260171</t>
  </si>
  <si>
    <t>Setovanie, balenie, rozosielanie odznakov a stojančekov - OLOV 2025/2026</t>
  </si>
  <si>
    <t>DFT260057</t>
  </si>
  <si>
    <t>1269010324</t>
  </si>
  <si>
    <t>distribucia cien na zakladne skoly zapojene do sutaznej vyzvy Oly vola skoly - Drzme spolu v skolskych laviach</t>
  </si>
  <si>
    <t>DFT260111</t>
  </si>
  <si>
    <t>1269010696</t>
  </si>
  <si>
    <t>distribucia oceneni v ramci vyzvy Oly vola skoly</t>
  </si>
  <si>
    <t>DFT260123</t>
  </si>
  <si>
    <t>ubytovanie v zariadeni Vila Demanova  v dnoch 12.2.2026-15.2.2026 Olympijsky festival Jasna</t>
  </si>
  <si>
    <t>ŠPORTOVEC ROKA 2025</t>
  </si>
  <si>
    <t>DFT260122</t>
  </si>
  <si>
    <t>112026</t>
  </si>
  <si>
    <t>Organizacne a technicke zabezpecenie podujatia Sportovec roka 2025</t>
  </si>
  <si>
    <t>DFT260054</t>
  </si>
  <si>
    <t>1012607884</t>
  </si>
  <si>
    <t>VNET - datove sluzby za 2/2026</t>
  </si>
  <si>
    <t>DFT260047</t>
  </si>
  <si>
    <t>1012610208</t>
  </si>
  <si>
    <t>VNET datove sluzby za 01/2026</t>
  </si>
  <si>
    <t>DFT260052</t>
  </si>
  <si>
    <t>26200054</t>
  </si>
  <si>
    <t>prenajom nebytovych priestorov - sklad 180m2</t>
  </si>
  <si>
    <t>DFT250895</t>
  </si>
  <si>
    <t>0125/2025</t>
  </si>
  <si>
    <t>Nájomné 01/2026</t>
  </si>
  <si>
    <t>DFT250894</t>
  </si>
  <si>
    <t>0126/2025</t>
  </si>
  <si>
    <t>Energie, prevádzkové náklady 01/2026</t>
  </si>
  <si>
    <t>DFT250896</t>
  </si>
  <si>
    <t>0127/2025</t>
  </si>
  <si>
    <t>Upratovacie služby 12/2025</t>
  </si>
  <si>
    <t>DFT260079</t>
  </si>
  <si>
    <t>052026</t>
  </si>
  <si>
    <t>DFT260079  - najomné - administratívne priestory, skladové priestory, parkovacie miesta 02/2026</t>
  </si>
  <si>
    <t>DFT260078</t>
  </si>
  <si>
    <t>0006/2026</t>
  </si>
  <si>
    <t>energie a prevadzkove naklady 02/2026</t>
  </si>
  <si>
    <t>DFT260080</t>
  </si>
  <si>
    <t>072026</t>
  </si>
  <si>
    <t>Upratovacie sluzby 01/2026</t>
  </si>
  <si>
    <t>DFT260136</t>
  </si>
  <si>
    <t>172026</t>
  </si>
  <si>
    <t>Nájom nebytových priestorov - administratívne priestory, skladové priestory, parkovacie miesta 03/2026</t>
  </si>
  <si>
    <t>DFT260055</t>
  </si>
  <si>
    <t>2026/036</t>
  </si>
  <si>
    <t>BOZP 01/2026</t>
  </si>
  <si>
    <t>267700335</t>
  </si>
  <si>
    <t>zDFZ26004 - Autoplan 2026 Upgrade</t>
  </si>
  <si>
    <t>26857162</t>
  </si>
  <si>
    <t>KROB software s.r.o.</t>
  </si>
  <si>
    <t>DFT260104</t>
  </si>
  <si>
    <t>Grafické práce 01/2026 - sekretariát</t>
  </si>
  <si>
    <t>DFT260105</t>
  </si>
  <si>
    <t>2026002</t>
  </si>
  <si>
    <t>Grafické práce Generacia OLYMP - logo, landing page, piktogramy, rollupy</t>
  </si>
  <si>
    <t>DFT260127</t>
  </si>
  <si>
    <t>70260028</t>
  </si>
  <si>
    <t>manipulacny poplatok, postovne 1/2026</t>
  </si>
  <si>
    <t>Hrubé mzdy vyplatené osobám (zamestnancom) vrátane odvodov zamestnávateľa
počet fyzických osôb: 36
obdobie: 07/2025</t>
  </si>
  <si>
    <t>Osoby č. 1 - 24, 26-37, 40</t>
  </si>
  <si>
    <t>Osoba č. 496</t>
  </si>
  <si>
    <t>Osoba č. 31</t>
  </si>
  <si>
    <t>Hrubé mzdy vyplatené osobám (zamestnancom) vrátane odvodov zamestnávateľa
počet fyzických osôb: 36
obdobie: 08/2025</t>
  </si>
  <si>
    <t>Osoby č. 1 - 24, 26 - 37</t>
  </si>
  <si>
    <t>Osoba č. 500</t>
  </si>
  <si>
    <t>Hrubé mzdy vyplatené osobám (zamestnancom) vrátane odvodov zamestnávateľa počet fyzických osôb: 41 obdobie: za 09/2025</t>
  </si>
  <si>
    <t>Osoby č. 1-37, 41,42,43,45</t>
  </si>
  <si>
    <t>Hrubé mzdy vyplatené osobám (zamestnancom) vrátane odvodov zamestnávateľa počet fyzických osôb: 10/2025 - projekt Generacia OLYMP</t>
  </si>
  <si>
    <t>Osoba č. 13,14,17,18,35,40,47</t>
  </si>
  <si>
    <t>preúčtovanie miezd na DVP za 10/2025 - Arbitrážny tribunál</t>
  </si>
  <si>
    <t>Hrubé mzdy vyplatené osobám (zamestnancom) vrátane odvodov zamestnávateľa počet fyzických osôb: 40 obdobie: za 10/2025</t>
  </si>
  <si>
    <t>Osoba č. 1-24, 26-37, 41-43, 43-46</t>
  </si>
  <si>
    <t>Hrubé mzdy vyplatené osobám (zamestnancom) vrátane odvodov zamestnávateľa počet fyzických osôb: 42, obdobie: 12/2025</t>
  </si>
  <si>
    <t>osoby č. 1--37, 41-43, 45-47</t>
  </si>
  <si>
    <t>35709391</t>
  </si>
  <si>
    <t>OP260013</t>
  </si>
  <si>
    <t>260013</t>
  </si>
  <si>
    <t>TAXI SLUZBA - odvoz zamestnancov SOSV do sidla CLA Slovakia</t>
  </si>
  <si>
    <t>DFT260042</t>
  </si>
  <si>
    <t>26FV0110</t>
  </si>
  <si>
    <t>Papierove tasky s potlacou loga SOSV</t>
  </si>
  <si>
    <t>Talianska zimná olympijská cesta</t>
  </si>
  <si>
    <t>DFT260040</t>
  </si>
  <si>
    <t>2026013</t>
  </si>
  <si>
    <t>vyroba a tlac vystavnych panelov, kapa dosky 1800x2200mm - 3ks  pre SOSM, vystava - Talianska zimna olympijska cesta</t>
  </si>
  <si>
    <t>44245939</t>
  </si>
  <si>
    <t>TOP4YOU s. r. o.</t>
  </si>
  <si>
    <t>DFT260069</t>
  </si>
  <si>
    <t>26200053</t>
  </si>
  <si>
    <t>Prenajom nebytovych priestorov sklad muzeum 180m2</t>
  </si>
  <si>
    <t>DFT260114</t>
  </si>
  <si>
    <t>632026</t>
  </si>
  <si>
    <t>prenajom priestorov- Stala expozicia dejin lyzovania Kremnica 2/2026</t>
  </si>
  <si>
    <t>Fond zbierkových predmetov</t>
  </si>
  <si>
    <t>OP260014</t>
  </si>
  <si>
    <t>260014</t>
  </si>
  <si>
    <t>nakup postovych znamok FDC a nalepnych listov ZOH a ZPH 2026 do zbierok SOSM</t>
  </si>
  <si>
    <t>DFT260048</t>
  </si>
  <si>
    <t>2600419</t>
  </si>
  <si>
    <t>Notebook EliteBook 8 G1 a G14 p.Siekel</t>
  </si>
  <si>
    <t>DFT260125</t>
  </si>
  <si>
    <t>2102600164</t>
  </si>
  <si>
    <t>vypoctova technika prislusenstvo</t>
  </si>
  <si>
    <t>NL818922011B01</t>
  </si>
  <si>
    <t>DFT260056</t>
  </si>
  <si>
    <t>260083</t>
  </si>
  <si>
    <t>prenajom tlaciarni</t>
  </si>
  <si>
    <t>DFT260112</t>
  </si>
  <si>
    <t>2026012</t>
  </si>
  <si>
    <t>prenajom dedikovaneho servera, sprava a monitoring, zalohovanie do ineho datacentra</t>
  </si>
  <si>
    <t>DFT260126</t>
  </si>
  <si>
    <t>2681001</t>
  </si>
  <si>
    <t>sprava IT 1/2026</t>
  </si>
  <si>
    <t>DFT260124</t>
  </si>
  <si>
    <t>programatorske prace na webovej sidle olympic.sk</t>
  </si>
  <si>
    <t>DFT260041</t>
  </si>
  <si>
    <t>20260157</t>
  </si>
  <si>
    <t>letenky p. Ruman, p.Karacsony na ZOH Milano Cortina 2026</t>
  </si>
  <si>
    <t>DFT260043</t>
  </si>
  <si>
    <t>20260173</t>
  </si>
  <si>
    <t>Letenky p. Ciger, p. Rusnak na ZOH Milano Cortina</t>
  </si>
  <si>
    <t>DFT260073</t>
  </si>
  <si>
    <t>20260218</t>
  </si>
  <si>
    <t>Letenky  p. Lednicka. p. Hammer, 19.2-23.2.2026</t>
  </si>
  <si>
    <t>DFT260098</t>
  </si>
  <si>
    <t>20260361</t>
  </si>
  <si>
    <t>letenka Kosecka Romana</t>
  </si>
  <si>
    <t>ZPC26002 - diéty</t>
  </si>
  <si>
    <t>Romana Košecká</t>
  </si>
  <si>
    <t>DFT260121</t>
  </si>
  <si>
    <t>260365</t>
  </si>
  <si>
    <t>letenky doplatok za zmenu p. Siekel. p. Siekelova</t>
  </si>
  <si>
    <t>DFT260120</t>
  </si>
  <si>
    <t>260358</t>
  </si>
  <si>
    <t>letenky p. Siekel, p. Siekelova</t>
  </si>
  <si>
    <t>ZPC26002 - vyúčtovanie</t>
  </si>
  <si>
    <t>Pracovná cesta ZPC26004 
Názov: Zasadnutie VV EOV
Termín: 12.3. - 14.3.2026
Miesto - mesto a štát: Rím
Spôsob dopravy: letecky 
Počet všetkých osôb na pracovnej ceste: 1</t>
  </si>
  <si>
    <t>DFT260077</t>
  </si>
  <si>
    <t>26VF/0168</t>
  </si>
  <si>
    <t>Letenka p.Hrbekova Danka  12.3.-14.3.2026 na VV EOV</t>
  </si>
  <si>
    <t>Pracovná cesta ZPC260MÚZEUM 
Názov: 20. výročie Olympic Museum Network, zasadnutie medzinárodnej organizácie olympijských múzeí
Termín: 11.4. - 15.4.2026
Miesto - mesto a štát: Doha, katar
Spôsob dopravy: letecky
Počet všetkých osôb na pracovnej ceste: 1</t>
  </si>
  <si>
    <t>DFT260084</t>
  </si>
  <si>
    <t>26VF/0228</t>
  </si>
  <si>
    <t>Letenka p.Letenayova Zdenka 11.4.2026-15.4.2026</t>
  </si>
  <si>
    <t>Pracovná cesta ZPC260TOTHVADÚZ 
Názov: Stretnutie Euróska sieť mladých členov exektutív 
Termín: 9.4. - 10.4.2026
Miesto - mesto a štát: Vaduz, Lichtenštajnsko
Spôsob dopravy: letecky
Počet všetkých osôb na pracovnej ceste: 1</t>
  </si>
  <si>
    <t>DFT260081</t>
  </si>
  <si>
    <t>26VF/0259</t>
  </si>
  <si>
    <t>Letenka p. M. Toth 8-10.4.2026, Vaduz Lichtenstajnsko</t>
  </si>
  <si>
    <t>OMC10011867</t>
  </si>
  <si>
    <t>OMC10011741</t>
  </si>
  <si>
    <t>zDFZ25008 - Dodatocne ubytovanie v hoteli De La Ville v Milane pre Slovakia Travel a pre SOŠV</t>
  </si>
  <si>
    <t>ACMIN-1929</t>
  </si>
  <si>
    <t>zDFZ26003 - ubytovanie 12.02. - 14.02.2026 v hoteli Principe di Savoia</t>
  </si>
  <si>
    <t>OP260052</t>
  </si>
  <si>
    <t>Príjem za predaj ubytovania</t>
  </si>
  <si>
    <t>OP260053</t>
  </si>
  <si>
    <t>Príjem za predaj vstupeniek</t>
  </si>
  <si>
    <t>69. VZ SOŠV</t>
  </si>
  <si>
    <t>DFT260106</t>
  </si>
  <si>
    <t>20260104</t>
  </si>
  <si>
    <t>Technické zabezpečenie podujatia "69. VZ SOŠV" v hoteli Gate One 23.1.2026</t>
  </si>
  <si>
    <t>Pracovná cesta TPC26003 
Názov: účasť na VV SOŠV
Termín: 19.1.2026
Miesto - mesto a štát: Dom športu SOŠV, Bratislava
Spôsob dopravy: AUV
Počet všetkých osôb na pracovnej ceste: 1</t>
  </si>
  <si>
    <t>TPC26003</t>
  </si>
  <si>
    <t>TPC26003 - vyúčtovanie</t>
  </si>
  <si>
    <t>Pracovná cesta TPC26004 
Názov: účasť na VZ SOŠV
Termín: 2
Miesto - mesto a štát: 23.1.2026
Spôsob dopravy: AUV 
Počet všetkých osôb na pracovnej ceste: 1</t>
  </si>
  <si>
    <t>TPC26004</t>
  </si>
  <si>
    <t>Pracovná cesta TPC26006 
Názov: Zabezpečenie Olympijského festivalu 
Termín: 12.2. - 14.2.2026
Miesto - mesto a štát: Jasná, SR
Spôsob dopravy: AUS
Počet všetkých osôb na pracovnej ceste: 12</t>
  </si>
  <si>
    <t>TPC26006</t>
  </si>
  <si>
    <t>TPC26006 - vyúčtovanie</t>
  </si>
  <si>
    <t>DFT250907</t>
  </si>
  <si>
    <t>Fa58/2025</t>
  </si>
  <si>
    <t>Kytica - Katarína Raczová - Odovzdanie najvyššieho ocenenia CIFP</t>
  </si>
  <si>
    <t>404558411</t>
  </si>
  <si>
    <t>55252141</t>
  </si>
  <si>
    <t>zDFZ25003 - 50 PERCENT Z PLATBY ZA UBYTOVANIE ČLENOV VÝPRAVY V MILÁNE A TOBLACHU</t>
  </si>
  <si>
    <t>zDFZ25009</t>
  </si>
  <si>
    <t>zDFZ25009 - Záloha za potvrdenie rezervácie</t>
  </si>
  <si>
    <t>01192520227</t>
  </si>
  <si>
    <t>01095240147</t>
  </si>
  <si>
    <t>2522000102</t>
  </si>
  <si>
    <t>Vstupenky ZOH Milano Cortina 2026 - 1407 ks</t>
  </si>
  <si>
    <t>2523000219</t>
  </si>
  <si>
    <t>Kontaktná osoba zodpovedná za vyplnený formulár
meno a priezvisko: Ing. Milica Mikušová
e-mail: mikusova@olympic.sk
tel. kontakt (mobil): +421 918 924 828</t>
  </si>
  <si>
    <t>EYOF</t>
  </si>
  <si>
    <t xml:space="preserve">Európsky olympijský festival mládeže </t>
  </si>
  <si>
    <t>LPK</t>
  </si>
  <si>
    <t>Legislatívno právna komisia</t>
  </si>
  <si>
    <t>MMM</t>
  </si>
  <si>
    <t>Medzinárodný maratón mieru</t>
  </si>
  <si>
    <t>OH</t>
  </si>
  <si>
    <t>Olympijské hry</t>
  </si>
  <si>
    <t>OK</t>
  </si>
  <si>
    <t>OLOV</t>
  </si>
  <si>
    <t>Olympijský odznak všestrannosti</t>
  </si>
  <si>
    <t>Olympijská výchova pre školy</t>
  </si>
  <si>
    <t>Pohonné hmoty</t>
  </si>
  <si>
    <t>Slovenký olympijský a športový výbor</t>
  </si>
  <si>
    <t>TPC</t>
  </si>
  <si>
    <t>Tuzemská pracovná cesta</t>
  </si>
  <si>
    <t>Výkonný výbor</t>
  </si>
  <si>
    <t>ZOK</t>
  </si>
  <si>
    <t>Združenie olympijských klubov</t>
  </si>
  <si>
    <t>ZPC</t>
  </si>
  <si>
    <t>Zahraničná pracovná cesta</t>
  </si>
  <si>
    <t>ENGSO</t>
  </si>
  <si>
    <t>Európska športová mimovládna organizácia</t>
  </si>
  <si>
    <t>FTVŠ</t>
  </si>
  <si>
    <t>Fakulta telesnej výchovy a športu UK</t>
  </si>
  <si>
    <t>Majstrovstvá Európy</t>
  </si>
  <si>
    <t>EOA</t>
  </si>
  <si>
    <t>Európska olympijská akadémia</t>
  </si>
  <si>
    <t>MEMOS</t>
  </si>
  <si>
    <t>Medzinárodné vzdelávania manažérov v oblasti športu</t>
  </si>
  <si>
    <t>ANOK</t>
  </si>
  <si>
    <t>Asociácia národných olympijských výborov</t>
  </si>
  <si>
    <t>MOV</t>
  </si>
  <si>
    <t>Medzinárodný olympijský výbor</t>
  </si>
  <si>
    <t>SOA</t>
  </si>
  <si>
    <t>Slovenská olympijská akadémia</t>
  </si>
  <si>
    <t>Ing. Anton Siekel, PhD.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</si>
</sst>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1">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0" fontId="7" fillId="7" borderId="1" xfId="9" applyFill="1" applyBorder="1" applyAlignment="1" applyProtection="1">
      <alignment vertical="top" wrapText="1"/>
      <protection locked="0"/>
    </xf>
    <xf numFmtId="14" fontId="7" fillId="3" borderId="15" xfId="0" applyNumberFormat="1" applyFont="1" applyFill="1" applyBorder="1" applyAlignment="1" applyProtection="1">
      <alignment horizontal="center"/>
      <protection locked="0"/>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140" val="13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5" t="s">
        <v>0</v>
      </c>
      <c r="C1" s="358"/>
      <c r="D1" s="358"/>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1672</v>
      </c>
      <c r="C6" s="205"/>
      <c r="D6" s="205"/>
    </row>
    <row r="7" spans="1:4" s="18" customFormat="1" ht="15" customHeight="1" x14ac:dyDescent="0.2">
      <c r="A7" s="293" t="s">
        <v>4</v>
      </c>
      <c r="C7" s="205"/>
      <c r="D7" s="205"/>
    </row>
    <row r="8" spans="1:4" s="18" customFormat="1" ht="15" customHeight="1" x14ac:dyDescent="0.2">
      <c r="A8" s="269" t="s">
        <v>1327</v>
      </c>
      <c r="C8" s="205"/>
      <c r="D8" s="205"/>
    </row>
    <row r="9" spans="1:4" s="18" customFormat="1" ht="15" customHeight="1" x14ac:dyDescent="0.2">
      <c r="A9" s="269" t="s">
        <v>1328</v>
      </c>
      <c r="C9" s="205"/>
      <c r="D9" s="205"/>
    </row>
    <row r="10" spans="1:4" s="18" customFormat="1" ht="15.75" customHeight="1" x14ac:dyDescent="0.2">
      <c r="A10" s="293" t="s">
        <v>1329</v>
      </c>
      <c r="C10" s="205"/>
      <c r="D10" s="205"/>
    </row>
    <row r="11" spans="1:4" s="18" customFormat="1" ht="42.75" customHeight="1" x14ac:dyDescent="0.2">
      <c r="A11" s="293" t="s">
        <v>1330</v>
      </c>
      <c r="C11" s="205"/>
      <c r="D11" s="205"/>
    </row>
    <row r="12" spans="1:4" s="18" customFormat="1" ht="20.45" customHeight="1" x14ac:dyDescent="0.2">
      <c r="A12" s="301" t="s">
        <v>1349</v>
      </c>
      <c r="C12" s="205"/>
      <c r="D12" s="205"/>
    </row>
    <row r="13" spans="1:4" s="18" customFormat="1" ht="23.45" customHeight="1" x14ac:dyDescent="0.2">
      <c r="A13" s="306"/>
      <c r="C13" s="205"/>
      <c r="D13" s="205"/>
    </row>
    <row r="14" spans="1:4" s="18" customFormat="1" ht="18" x14ac:dyDescent="0.2">
      <c r="A14" s="307" t="s">
        <v>5</v>
      </c>
      <c r="C14" s="205"/>
      <c r="D14" s="205"/>
    </row>
    <row r="15" spans="1:4" ht="16.350000000000001" customHeight="1" x14ac:dyDescent="0.2">
      <c r="A15" s="127"/>
      <c r="C15" s="21"/>
    </row>
    <row r="16" spans="1:4" ht="306" x14ac:dyDescent="0.2">
      <c r="A16" s="295" t="s">
        <v>6</v>
      </c>
      <c r="C16" s="21"/>
    </row>
    <row r="17" spans="1:4" ht="17.45" customHeight="1" x14ac:dyDescent="0.2">
      <c r="A17" s="21"/>
      <c r="C17" s="21"/>
    </row>
    <row r="18" spans="1:4" ht="204.95" customHeight="1" x14ac:dyDescent="0.2">
      <c r="A18" s="295" t="s">
        <v>7</v>
      </c>
      <c r="B18" s="257"/>
      <c r="C18" s="21"/>
    </row>
    <row r="19" spans="1:4" ht="30.6" customHeight="1" x14ac:dyDescent="0.2">
      <c r="A19" s="21"/>
      <c r="B19" s="257"/>
      <c r="C19" s="21"/>
    </row>
    <row r="20" spans="1:4" ht="26.25" customHeight="1" x14ac:dyDescent="0.2">
      <c r="A20" s="296" t="s">
        <v>8</v>
      </c>
      <c r="C20" s="21"/>
    </row>
    <row r="21" spans="1:4" ht="38.25" x14ac:dyDescent="0.2">
      <c r="A21" s="19" t="s">
        <v>9</v>
      </c>
      <c r="C21" s="359"/>
      <c r="D21" s="359"/>
    </row>
    <row r="22" spans="1:4" x14ac:dyDescent="0.2">
      <c r="C22" s="360"/>
      <c r="D22" s="359"/>
    </row>
    <row r="23" spans="1:4" ht="63.75" x14ac:dyDescent="0.2">
      <c r="A23" s="23" t="s">
        <v>1350</v>
      </c>
      <c r="C23" s="255"/>
      <c r="D23" s="256"/>
    </row>
    <row r="24" spans="1:4" ht="12.75" customHeight="1" x14ac:dyDescent="0.2">
      <c r="C24" s="356"/>
      <c r="D24" s="357"/>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1331</v>
      </c>
    </row>
    <row r="32" spans="1:4" ht="12.6" customHeight="1" x14ac:dyDescent="0.2"/>
    <row r="33" spans="1:3" ht="15.75" customHeight="1" x14ac:dyDescent="0.2">
      <c r="A33" s="19" t="s">
        <v>1332</v>
      </c>
    </row>
    <row r="34" spans="1:3" ht="12.6" customHeight="1" x14ac:dyDescent="0.2"/>
    <row r="35" spans="1:3" ht="51" x14ac:dyDescent="0.2">
      <c r="A35" s="19" t="s">
        <v>1334</v>
      </c>
    </row>
    <row r="36" spans="1:3" ht="12" customHeight="1" x14ac:dyDescent="0.2"/>
    <row r="37" spans="1:3" ht="25.5" x14ac:dyDescent="0.2">
      <c r="A37" s="271" t="s">
        <v>1333</v>
      </c>
    </row>
    <row r="39" spans="1:3" ht="76.5" x14ac:dyDescent="0.2">
      <c r="A39" s="23" t="s">
        <v>1335</v>
      </c>
    </row>
    <row r="40" spans="1:3" ht="12.75" customHeight="1" x14ac:dyDescent="0.2"/>
    <row r="41" spans="1:3" ht="25.5" x14ac:dyDescent="0.2">
      <c r="A41" s="19" t="s">
        <v>13</v>
      </c>
    </row>
    <row r="42" spans="1:3" ht="12.75" customHeight="1" x14ac:dyDescent="0.2"/>
    <row r="43" spans="1:3" ht="81.75" customHeight="1" x14ac:dyDescent="0.2">
      <c r="A43" s="291" t="s">
        <v>14</v>
      </c>
      <c r="C43" s="22"/>
    </row>
    <row r="44" spans="1:3" ht="64.5" customHeight="1" x14ac:dyDescent="0.2">
      <c r="A44" s="297" t="s">
        <v>1336</v>
      </c>
      <c r="C44" s="22"/>
    </row>
    <row r="45" spans="1:3" ht="12.75" customHeight="1" x14ac:dyDescent="0.2">
      <c r="A45" s="290"/>
      <c r="C45" s="22"/>
    </row>
    <row r="46" spans="1:3" ht="41.45" customHeight="1" x14ac:dyDescent="0.2">
      <c r="A46" s="298" t="s">
        <v>15</v>
      </c>
      <c r="C46" s="22"/>
    </row>
    <row r="47" spans="1:3" ht="11.45" customHeight="1" x14ac:dyDescent="0.2"/>
    <row r="48" spans="1:3" x14ac:dyDescent="0.2">
      <c r="A48" s="299" t="s">
        <v>1337</v>
      </c>
    </row>
    <row r="49" spans="1:1" ht="12" customHeight="1" x14ac:dyDescent="0.2"/>
    <row r="50" spans="1:1" ht="38.25" x14ac:dyDescent="0.2">
      <c r="A50" s="19" t="s">
        <v>1338</v>
      </c>
    </row>
    <row r="51" spans="1:1" ht="12.75" customHeight="1" x14ac:dyDescent="0.2"/>
    <row r="52" spans="1:1" ht="76.5" x14ac:dyDescent="0.2">
      <c r="A52" s="19" t="s">
        <v>1339</v>
      </c>
    </row>
    <row r="53" spans="1:1" ht="12.75" customHeight="1" x14ac:dyDescent="0.2"/>
    <row r="54" spans="1:1" ht="38.25" x14ac:dyDescent="0.2">
      <c r="A54" s="19" t="s">
        <v>1340</v>
      </c>
    </row>
    <row r="56" spans="1:1" x14ac:dyDescent="0.2">
      <c r="A56" s="19" t="s">
        <v>16</v>
      </c>
    </row>
    <row r="58" spans="1:1" x14ac:dyDescent="0.2">
      <c r="A58" s="19" t="s">
        <v>17</v>
      </c>
    </row>
    <row r="60" spans="1:1" ht="121.7" customHeight="1" x14ac:dyDescent="0.2">
      <c r="A60" s="23" t="s">
        <v>1341</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1342</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8" t="s">
        <v>1360</v>
      </c>
    </row>
    <row r="73" spans="1:1" ht="38.25" x14ac:dyDescent="0.2">
      <c r="A73" s="23" t="s">
        <v>1361</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2"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1351</v>
      </c>
    </row>
    <row r="96" spans="1:2" x14ac:dyDescent="0.2">
      <c r="A96" s="23"/>
    </row>
    <row r="97" spans="1:4" x14ac:dyDescent="0.2">
      <c r="A97" s="260" t="s">
        <v>40</v>
      </c>
    </row>
    <row r="98" spans="1:4" ht="68.45" customHeight="1" x14ac:dyDescent="0.2">
      <c r="A98" s="23" t="s">
        <v>1352</v>
      </c>
    </row>
    <row r="99" spans="1:4" x14ac:dyDescent="0.2">
      <c r="A99" s="23"/>
    </row>
    <row r="100" spans="1:4" x14ac:dyDescent="0.2">
      <c r="A100" s="260" t="s">
        <v>41</v>
      </c>
    </row>
    <row r="101" spans="1:4" ht="89.25" x14ac:dyDescent="0.2">
      <c r="A101" s="23" t="s">
        <v>1353</v>
      </c>
    </row>
    <row r="102" spans="1:4" x14ac:dyDescent="0.2">
      <c r="A102" s="23"/>
    </row>
    <row r="103" spans="1:4" x14ac:dyDescent="0.2">
      <c r="A103" s="294" t="s">
        <v>42</v>
      </c>
    </row>
    <row r="104" spans="1:4" ht="51" x14ac:dyDescent="0.2">
      <c r="A104" s="23" t="s">
        <v>1354</v>
      </c>
    </row>
    <row r="105" spans="1:4" x14ac:dyDescent="0.2">
      <c r="A105" s="23"/>
      <c r="B105" s="20" t="s">
        <v>43</v>
      </c>
    </row>
    <row r="106" spans="1:4" x14ac:dyDescent="0.2">
      <c r="A106" s="260" t="s">
        <v>44</v>
      </c>
    </row>
    <row r="107" spans="1:4" ht="71.25" customHeight="1" x14ac:dyDescent="0.2">
      <c r="A107" s="19" t="s">
        <v>1355</v>
      </c>
    </row>
    <row r="108" spans="1:4" ht="38.25" x14ac:dyDescent="0.2">
      <c r="A108" s="19" t="s">
        <v>1345</v>
      </c>
    </row>
    <row r="109" spans="1:4" ht="25.5" x14ac:dyDescent="0.2">
      <c r="A109" s="19" t="s">
        <v>45</v>
      </c>
    </row>
    <row r="110" spans="1:4" ht="10.5" customHeight="1" x14ac:dyDescent="0.2">
      <c r="D110" s="20" t="s">
        <v>43</v>
      </c>
    </row>
    <row r="111" spans="1:4" ht="99.75" customHeight="1" x14ac:dyDescent="0.2">
      <c r="A111" s="23" t="s">
        <v>1344</v>
      </c>
    </row>
    <row r="112" spans="1:4" ht="25.5" x14ac:dyDescent="0.2">
      <c r="A112" s="19" t="s">
        <v>1343</v>
      </c>
    </row>
    <row r="114" spans="1:2" ht="178.5" x14ac:dyDescent="0.2">
      <c r="A114" s="23" t="s">
        <v>1356</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1357</v>
      </c>
    </row>
    <row r="128" spans="1:2" ht="12.75" customHeight="1" x14ac:dyDescent="0.2">
      <c r="A128" s="304" t="s">
        <v>23</v>
      </c>
    </row>
    <row r="129" spans="1:1" ht="15.75" customHeight="1" x14ac:dyDescent="0.2">
      <c r="A129" s="303" t="s">
        <v>55</v>
      </c>
    </row>
    <row r="130" spans="1:1" ht="12.75" customHeight="1" x14ac:dyDescent="0.2">
      <c r="A130" s="23"/>
    </row>
    <row r="131" spans="1:1" x14ac:dyDescent="0.2">
      <c r="A131" s="294" t="s">
        <v>56</v>
      </c>
    </row>
    <row r="132" spans="1:1" ht="40.700000000000003" customHeight="1" x14ac:dyDescent="0.2">
      <c r="A132" s="23" t="s">
        <v>1346</v>
      </c>
    </row>
    <row r="133" spans="1:1" ht="61.5" customHeight="1" x14ac:dyDescent="0.2">
      <c r="A133" s="300" t="s">
        <v>1358</v>
      </c>
    </row>
    <row r="134" spans="1:1" x14ac:dyDescent="0.2">
      <c r="A134" s="260" t="s">
        <v>1359</v>
      </c>
    </row>
    <row r="135" spans="1:1" ht="102" x14ac:dyDescent="0.2">
      <c r="A135" s="300" t="s">
        <v>1347</v>
      </c>
    </row>
    <row r="136" spans="1:1" x14ac:dyDescent="0.2">
      <c r="A136"/>
    </row>
    <row r="137" spans="1:1" ht="71.45" customHeight="1" x14ac:dyDescent="0.2">
      <c r="A137" s="299" t="s">
        <v>1348</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79" t="str">
        <f>Spolu!C3&amp;", "&amp;Spolu!C6</f>
        <v>Slovenský olympijský a športový výbor, Olympijské námestie 14290/1, Bratislava, 831 04</v>
      </c>
      <c r="B1" s="379"/>
      <c r="C1" s="379"/>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0" t="s">
        <v>1249</v>
      </c>
      <c r="F3" s="381"/>
      <c r="N3" s="137" t="str">
        <f t="shared" si="0"/>
        <v>c - príspevok Slovenskému paralympijskému výboru</v>
      </c>
      <c r="O3" s="137" t="s">
        <v>343</v>
      </c>
      <c r="P3" s="137" t="str">
        <f>Spolu!B19</f>
        <v>príspevok Slovenskému paralympijskému výboru</v>
      </c>
    </row>
    <row r="4" spans="1:16" ht="45.75" customHeight="1" x14ac:dyDescent="0.2">
      <c r="E4" s="381"/>
      <c r="F4" s="381"/>
      <c r="N4" s="137" t="str">
        <f t="shared" si="0"/>
        <v>d - príspevok športovcom top tímu</v>
      </c>
      <c r="O4" s="137" t="s">
        <v>345</v>
      </c>
      <c r="P4" s="137" t="str">
        <f>Spolu!B20</f>
        <v>príspevok športovcom top tímu</v>
      </c>
    </row>
    <row r="5" spans="1:16" ht="30.75" customHeight="1" x14ac:dyDescent="0.2">
      <c r="C5" s="272" t="s">
        <v>1250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1251</v>
      </c>
      <c r="E6" s="140" t="s">
        <v>1252</v>
      </c>
      <c r="F6" s="149"/>
      <c r="N6" s="137" t="str">
        <f t="shared" si="0"/>
        <v>f - plnenie úloh verejného záujmu v športe</v>
      </c>
      <c r="O6" s="137" t="s">
        <v>349</v>
      </c>
      <c r="P6" s="137" t="str">
        <f>Spolu!B22</f>
        <v>plnenie úloh verejného záujmu v športe</v>
      </c>
    </row>
    <row r="7" spans="1:16" x14ac:dyDescent="0.2">
      <c r="C7" s="138" t="s">
        <v>1254</v>
      </c>
      <c r="E7" s="140" t="s">
        <v>1255</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1667</v>
      </c>
      <c r="E8" s="140" t="s">
        <v>1257</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1279</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1258</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2" t="s">
        <v>1280</v>
      </c>
      <c r="B12" s="382"/>
      <c r="C12" s="382"/>
      <c r="D12" s="138"/>
      <c r="E12" s="138"/>
      <c r="F12" s="195" t="s">
        <v>1281</v>
      </c>
      <c r="G12" s="138"/>
      <c r="N12" s="137" t="str">
        <f t="shared" si="0"/>
        <v>l - športové pohybové tábory pre mládež</v>
      </c>
      <c r="O12" s="137" t="s">
        <v>360</v>
      </c>
      <c r="P12" s="137" t="str">
        <f>Spolu!B28</f>
        <v>športové pohybové tábory pre mládež</v>
      </c>
    </row>
    <row r="13" spans="1:16" ht="55.35" customHeight="1" x14ac:dyDescent="0.2">
      <c r="A13" s="38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3"/>
      <c r="C13" s="383"/>
      <c r="F13" s="195" t="s">
        <v>1370</v>
      </c>
      <c r="N13" s="137" t="str">
        <f t="shared" si="0"/>
        <v>m - organizácia tradičných športových podujatí</v>
      </c>
      <c r="O13" s="137" t="s">
        <v>362</v>
      </c>
      <c r="P13" s="137" t="str">
        <f>Spolu!B29</f>
        <v>organizácia tradičných športových podujatí</v>
      </c>
    </row>
    <row r="14" spans="1:16" ht="34.35" customHeight="1" x14ac:dyDescent="0.2">
      <c r="A14" s="139" t="s">
        <v>1264</v>
      </c>
      <c r="B14" s="384" t="s">
        <v>1282</v>
      </c>
      <c r="C14" s="385"/>
      <c r="F14" s="310"/>
      <c r="N14" s="137" t="str">
        <f t="shared" si="0"/>
        <v xml:space="preserve">n - </v>
      </c>
      <c r="O14" s="137" t="s">
        <v>364</v>
      </c>
    </row>
    <row r="15" spans="1:16" ht="34.35" customHeight="1" x14ac:dyDescent="0.2">
      <c r="A15" s="139" t="s">
        <v>1283</v>
      </c>
      <c r="B15" s="384"/>
      <c r="C15" s="385"/>
      <c r="F15" s="387"/>
      <c r="N15" s="137" t="str">
        <f t="shared" si="0"/>
        <v xml:space="preserve">o - </v>
      </c>
      <c r="O15" s="137" t="s">
        <v>365</v>
      </c>
    </row>
    <row r="16" spans="1:16" x14ac:dyDescent="0.2">
      <c r="A16" s="139" t="s">
        <v>1267</v>
      </c>
      <c r="B16" s="142">
        <f>F8</f>
        <v>0</v>
      </c>
      <c r="C16" s="137"/>
      <c r="F16" s="387"/>
      <c r="N16" s="137" t="str">
        <f t="shared" si="0"/>
        <v xml:space="preserve">p - </v>
      </c>
      <c r="O16" s="137" t="s">
        <v>366</v>
      </c>
    </row>
    <row r="17" spans="1:16" ht="32.1" customHeight="1" x14ac:dyDescent="0.2">
      <c r="A17" s="139" t="s">
        <v>1270</v>
      </c>
      <c r="B17" s="142">
        <f>F9</f>
        <v>0</v>
      </c>
      <c r="C17" s="137"/>
      <c r="F17" s="387"/>
      <c r="N17" s="137" t="str">
        <f t="shared" si="0"/>
        <v xml:space="preserve">q - </v>
      </c>
      <c r="O17" s="137" t="s">
        <v>367</v>
      </c>
    </row>
    <row r="18" spans="1:16" ht="15.75" thickBot="1" x14ac:dyDescent="0.25">
      <c r="B18" s="193" t="s">
        <v>1284</v>
      </c>
      <c r="C18" s="194">
        <v>31</v>
      </c>
      <c r="N18" s="137" t="str">
        <f t="shared" si="0"/>
        <v xml:space="preserve">r - </v>
      </c>
      <c r="O18" s="137" t="s">
        <v>368</v>
      </c>
    </row>
    <row r="19" spans="1:16" x14ac:dyDescent="0.2">
      <c r="B19" s="193" t="s">
        <v>1272</v>
      </c>
      <c r="C19" s="142" t="str">
        <f>Spolu!C4</f>
        <v>30811082</v>
      </c>
      <c r="F19" s="145" t="s">
        <v>1268</v>
      </c>
      <c r="G19" s="207"/>
      <c r="H19" s="146"/>
      <c r="N19" s="137" t="str">
        <f t="shared" si="0"/>
        <v xml:space="preserve"> - </v>
      </c>
    </row>
    <row r="20" spans="1:16" x14ac:dyDescent="0.2">
      <c r="A20" s="139" t="s">
        <v>392</v>
      </c>
      <c r="B20" s="143">
        <f>F6</f>
        <v>0</v>
      </c>
      <c r="C20" s="137"/>
      <c r="F20" s="147"/>
      <c r="G20" s="283"/>
      <c r="H20" s="148"/>
    </row>
    <row r="21" spans="1:16" x14ac:dyDescent="0.2">
      <c r="B21" s="137"/>
      <c r="C21" s="137"/>
      <c r="F21" s="147" t="s">
        <v>1273</v>
      </c>
      <c r="G21" s="283">
        <v>421947749446</v>
      </c>
      <c r="H21" s="148"/>
      <c r="N21" s="137" t="str">
        <f>O21&amp;" - "&amp;P21</f>
        <v>026 01 - Šport pre všetkých, školský a univerzitný šport</v>
      </c>
      <c r="O21" s="137" t="s">
        <v>317</v>
      </c>
      <c r="P21" s="137" t="s">
        <v>318</v>
      </c>
    </row>
    <row r="22" spans="1:16" x14ac:dyDescent="0.2">
      <c r="A22" s="137"/>
      <c r="B22" s="137"/>
      <c r="F22" s="147" t="s">
        <v>1274</v>
      </c>
      <c r="G22" s="283">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6" t="s">
        <v>1275</v>
      </c>
      <c r="C24" s="386"/>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1285</v>
      </c>
    </row>
    <row r="28" spans="1:16" x14ac:dyDescent="0.2">
      <c r="N28" s="137" t="s">
        <v>1286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pageSetUpPr fitToPage="1"/>
  </sheetPr>
  <dimension ref="A1:B57"/>
  <sheetViews>
    <sheetView zoomScaleNormal="100" workbookViewId="0">
      <pane ySplit="3" topLeftCell="A4" activePane="bottomLeft" state="frozen"/>
      <selection pane="bottomLeft" activeCell="A22" sqref="A22:B44"/>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1287</v>
      </c>
    </row>
    <row r="2" spans="1:2" ht="30" customHeight="1" x14ac:dyDescent="0.2">
      <c r="A2" s="388" t="s">
        <v>1288</v>
      </c>
      <c r="B2" s="388"/>
    </row>
    <row r="3" spans="1:2" x14ac:dyDescent="0.2">
      <c r="A3" s="61" t="s">
        <v>1289</v>
      </c>
      <c r="B3" s="61" t="s">
        <v>1290</v>
      </c>
    </row>
    <row r="4" spans="1:2" x14ac:dyDescent="0.2">
      <c r="A4" s="62" t="s">
        <v>1291</v>
      </c>
      <c r="B4" s="62" t="s">
        <v>1292</v>
      </c>
    </row>
    <row r="5" spans="1:2" x14ac:dyDescent="0.2">
      <c r="A5" s="62" t="s">
        <v>1293</v>
      </c>
      <c r="B5" s="62" t="s">
        <v>1294</v>
      </c>
    </row>
    <row r="6" spans="1:2" x14ac:dyDescent="0.2">
      <c r="A6" s="62" t="s">
        <v>1295</v>
      </c>
      <c r="B6" s="62" t="s">
        <v>1296</v>
      </c>
    </row>
    <row r="7" spans="1:2" x14ac:dyDescent="0.2">
      <c r="A7" s="62" t="s">
        <v>1297</v>
      </c>
      <c r="B7" s="62" t="s">
        <v>1298</v>
      </c>
    </row>
    <row r="8" spans="1:2" x14ac:dyDescent="0.2">
      <c r="A8" s="62" t="s">
        <v>1299</v>
      </c>
      <c r="B8" s="62" t="s">
        <v>1300</v>
      </c>
    </row>
    <row r="9" spans="1:2" x14ac:dyDescent="0.2">
      <c r="A9" s="62" t="s">
        <v>1301</v>
      </c>
      <c r="B9" s="62" t="s">
        <v>1302</v>
      </c>
    </row>
    <row r="10" spans="1:2" x14ac:dyDescent="0.2">
      <c r="A10" s="62" t="s">
        <v>1303</v>
      </c>
      <c r="B10" s="62" t="s">
        <v>1304</v>
      </c>
    </row>
    <row r="11" spans="1:2" x14ac:dyDescent="0.2">
      <c r="A11" s="62" t="s">
        <v>1305</v>
      </c>
      <c r="B11" s="62" t="s">
        <v>1306</v>
      </c>
    </row>
    <row r="12" spans="1:2" x14ac:dyDescent="0.2">
      <c r="A12" s="62" t="s">
        <v>1307</v>
      </c>
      <c r="B12" s="62" t="s">
        <v>1308</v>
      </c>
    </row>
    <row r="13" spans="1:2" x14ac:dyDescent="0.2">
      <c r="A13" s="62" t="s">
        <v>1309</v>
      </c>
      <c r="B13" s="62" t="s">
        <v>1310</v>
      </c>
    </row>
    <row r="14" spans="1:2" x14ac:dyDescent="0.2">
      <c r="A14" s="62" t="s">
        <v>1311</v>
      </c>
      <c r="B14" s="62" t="s">
        <v>1312</v>
      </c>
    </row>
    <row r="15" spans="1:2" x14ac:dyDescent="0.2">
      <c r="A15" s="62" t="s">
        <v>1313</v>
      </c>
      <c r="B15" s="62" t="s">
        <v>1314</v>
      </c>
    </row>
    <row r="16" spans="1:2" x14ac:dyDescent="0.2">
      <c r="A16" s="62" t="s">
        <v>1315</v>
      </c>
      <c r="B16" s="62" t="s">
        <v>1316</v>
      </c>
    </row>
    <row r="17" spans="1:2" x14ac:dyDescent="0.2">
      <c r="A17" s="62" t="s">
        <v>1317</v>
      </c>
      <c r="B17" s="62" t="s">
        <v>1318</v>
      </c>
    </row>
    <row r="18" spans="1:2" x14ac:dyDescent="0.2">
      <c r="A18" s="62" t="s">
        <v>1319</v>
      </c>
      <c r="B18" s="62" t="s">
        <v>1320</v>
      </c>
    </row>
    <row r="19" spans="1:2" x14ac:dyDescent="0.2">
      <c r="A19" s="62" t="s">
        <v>1321</v>
      </c>
      <c r="B19" s="62" t="s">
        <v>1322</v>
      </c>
    </row>
    <row r="20" spans="1:2" x14ac:dyDescent="0.2">
      <c r="A20" s="62" t="s">
        <v>1323</v>
      </c>
      <c r="B20" s="62" t="s">
        <v>1324</v>
      </c>
    </row>
    <row r="21" spans="1:2" x14ac:dyDescent="0.2">
      <c r="A21" s="62" t="s">
        <v>1325</v>
      </c>
      <c r="B21" s="62" t="s">
        <v>1326</v>
      </c>
    </row>
    <row r="22" spans="1:2" x14ac:dyDescent="0.2">
      <c r="A22" s="63" t="s">
        <v>6723</v>
      </c>
      <c r="B22" s="389" t="s">
        <v>6724</v>
      </c>
    </row>
    <row r="23" spans="1:2" x14ac:dyDescent="0.2">
      <c r="A23" s="63" t="s">
        <v>6725</v>
      </c>
      <c r="B23" s="63" t="s">
        <v>6726</v>
      </c>
    </row>
    <row r="24" spans="1:2" x14ac:dyDescent="0.2">
      <c r="A24" s="63" t="s">
        <v>6727</v>
      </c>
      <c r="B24" s="63" t="s">
        <v>6728</v>
      </c>
    </row>
    <row r="25" spans="1:2" x14ac:dyDescent="0.2">
      <c r="A25" s="63" t="s">
        <v>6729</v>
      </c>
      <c r="B25" s="63" t="s">
        <v>6730</v>
      </c>
    </row>
    <row r="26" spans="1:2" x14ac:dyDescent="0.2">
      <c r="A26" s="63" t="s">
        <v>6731</v>
      </c>
      <c r="B26" s="63" t="s">
        <v>3158</v>
      </c>
    </row>
    <row r="27" spans="1:2" x14ac:dyDescent="0.2">
      <c r="A27" s="63" t="s">
        <v>6732</v>
      </c>
      <c r="B27" s="63" t="s">
        <v>6733</v>
      </c>
    </row>
    <row r="28" spans="1:2" x14ac:dyDescent="0.2">
      <c r="A28" s="63" t="s">
        <v>3507</v>
      </c>
      <c r="B28" s="63" t="s">
        <v>6734</v>
      </c>
    </row>
    <row r="29" spans="1:2" x14ac:dyDescent="0.2">
      <c r="A29" s="63" t="s">
        <v>1305</v>
      </c>
      <c r="B29" s="63" t="s">
        <v>6735</v>
      </c>
    </row>
    <row r="30" spans="1:2" x14ac:dyDescent="0.2">
      <c r="A30" s="63" t="s">
        <v>4500</v>
      </c>
      <c r="B30" s="63" t="s">
        <v>1478</v>
      </c>
    </row>
    <row r="31" spans="1:2" x14ac:dyDescent="0.2">
      <c r="A31" s="63" t="s">
        <v>4383</v>
      </c>
      <c r="B31" s="63" t="s">
        <v>6736</v>
      </c>
    </row>
    <row r="32" spans="1:2" x14ac:dyDescent="0.2">
      <c r="A32" s="63" t="s">
        <v>6737</v>
      </c>
      <c r="B32" s="63" t="s">
        <v>6738</v>
      </c>
    </row>
    <row r="33" spans="1:2" x14ac:dyDescent="0.2">
      <c r="A33" s="63" t="s">
        <v>1301</v>
      </c>
      <c r="B33" s="63" t="s">
        <v>6739</v>
      </c>
    </row>
    <row r="34" spans="1:2" x14ac:dyDescent="0.2">
      <c r="A34" s="63" t="s">
        <v>6740</v>
      </c>
      <c r="B34" s="63" t="s">
        <v>6741</v>
      </c>
    </row>
    <row r="35" spans="1:2" x14ac:dyDescent="0.2">
      <c r="A35" s="63" t="s">
        <v>6737</v>
      </c>
      <c r="B35" s="63" t="s">
        <v>6738</v>
      </c>
    </row>
    <row r="36" spans="1:2" x14ac:dyDescent="0.2">
      <c r="A36" s="63" t="s">
        <v>6742</v>
      </c>
      <c r="B36" s="63" t="s">
        <v>6743</v>
      </c>
    </row>
    <row r="37" spans="1:2" x14ac:dyDescent="0.2">
      <c r="A37" s="63" t="s">
        <v>6744</v>
      </c>
      <c r="B37" s="63" t="s">
        <v>6745</v>
      </c>
    </row>
    <row r="38" spans="1:2" x14ac:dyDescent="0.2">
      <c r="A38" s="63" t="s">
        <v>6746</v>
      </c>
      <c r="B38" s="63" t="s">
        <v>6747</v>
      </c>
    </row>
    <row r="39" spans="1:2" x14ac:dyDescent="0.2">
      <c r="A39" s="63" t="s">
        <v>1293</v>
      </c>
      <c r="B39" s="63" t="s">
        <v>6748</v>
      </c>
    </row>
    <row r="40" spans="1:2" x14ac:dyDescent="0.2">
      <c r="A40" s="63" t="s">
        <v>6749</v>
      </c>
      <c r="B40" s="63" t="s">
        <v>6750</v>
      </c>
    </row>
    <row r="41" spans="1:2" ht="25.5" x14ac:dyDescent="0.2">
      <c r="A41" s="63" t="s">
        <v>6751</v>
      </c>
      <c r="B41" s="389" t="s">
        <v>6752</v>
      </c>
    </row>
    <row r="42" spans="1:2" x14ac:dyDescent="0.2">
      <c r="A42" s="63" t="s">
        <v>6753</v>
      </c>
      <c r="B42" s="63" t="s">
        <v>6754</v>
      </c>
    </row>
    <row r="43" spans="1:2" x14ac:dyDescent="0.2">
      <c r="A43" s="63" t="s">
        <v>6755</v>
      </c>
      <c r="B43" s="63" t="s">
        <v>6756</v>
      </c>
    </row>
    <row r="44" spans="1:2" x14ac:dyDescent="0.2">
      <c r="A44" s="63" t="s">
        <v>6757</v>
      </c>
      <c r="B44" s="63" t="s">
        <v>6758</v>
      </c>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61" t="s">
        <v>57</v>
      </c>
      <c r="B1" s="361"/>
      <c r="C1" s="361"/>
      <c r="D1" s="361"/>
      <c r="E1" s="361"/>
      <c r="F1" s="361"/>
      <c r="G1" s="361"/>
      <c r="H1" s="361"/>
      <c r="I1" s="52"/>
      <c r="J1" s="37"/>
    </row>
    <row r="2" spans="1:11" ht="15.75" x14ac:dyDescent="0.25">
      <c r="A2" s="367" t="s">
        <v>58</v>
      </c>
      <c r="B2" s="367"/>
      <c r="C2" s="367"/>
      <c r="D2" s="367"/>
      <c r="E2" s="367"/>
      <c r="F2" s="367"/>
      <c r="G2" s="367"/>
      <c r="H2" s="365" t="str">
        <f>+Doklady!I100</f>
        <v>V4</v>
      </c>
      <c r="I2" s="365"/>
    </row>
    <row r="3" spans="1:11" ht="15" x14ac:dyDescent="0.25">
      <c r="A3" s="40"/>
      <c r="B3" s="40"/>
      <c r="C3" s="40"/>
      <c r="D3" s="40"/>
      <c r="E3" s="40"/>
      <c r="F3" s="40"/>
      <c r="G3" s="40"/>
      <c r="H3" s="366">
        <f>+Doklady!I101</f>
        <v>46048</v>
      </c>
      <c r="I3" s="366"/>
    </row>
    <row r="4" spans="1:11" ht="15.75" customHeight="1" x14ac:dyDescent="0.2">
      <c r="A4" s="41" t="s">
        <v>59</v>
      </c>
      <c r="B4" s="362" t="s">
        <v>60</v>
      </c>
      <c r="C4" s="363"/>
      <c r="D4" s="363"/>
      <c r="E4" s="36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70" t="s">
        <v>311</v>
      </c>
      <c r="B1" s="371"/>
      <c r="C1" s="174">
        <v>45688</v>
      </c>
      <c r="D1" s="26"/>
      <c r="G1" s="252">
        <v>45688</v>
      </c>
    </row>
    <row r="2" spans="1:7" ht="15" x14ac:dyDescent="0.25">
      <c r="A2" s="28"/>
      <c r="B2" s="28"/>
      <c r="G2" s="252">
        <v>45716</v>
      </c>
    </row>
    <row r="3" spans="1:7" ht="14.25" x14ac:dyDescent="0.2">
      <c r="A3" s="30" t="s">
        <v>312</v>
      </c>
      <c r="B3" s="368" t="str">
        <f>INDEX(Adr!B:B,Doklady!B102+1)</f>
        <v>Slovenský olympijský a športový výbor</v>
      </c>
      <c r="C3" s="368"/>
      <c r="D3" s="368"/>
      <c r="G3" s="252">
        <v>45747</v>
      </c>
    </row>
    <row r="4" spans="1:7" ht="14.25" x14ac:dyDescent="0.2">
      <c r="A4" s="30" t="s">
        <v>313</v>
      </c>
      <c r="B4" s="29" t="str">
        <f>RIGHT("0000"&amp;INDEX(Adr!A:A,Doklady!B102+1),8)</f>
        <v>30811082</v>
      </c>
      <c r="G4" s="252">
        <v>45777</v>
      </c>
    </row>
    <row r="5" spans="1:7" ht="14.25" x14ac:dyDescent="0.2">
      <c r="A5" s="30" t="s">
        <v>314</v>
      </c>
      <c r="B5" s="29" t="str">
        <f>INDEX(Adr!D:D,Doklady!B102+1)&amp;", "&amp;INDEX(Adr!E:E,Doklady!B102+1)</f>
        <v>Olympijské námestie 14290/1,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0</v>
      </c>
      <c r="G15" s="252"/>
    </row>
    <row r="16" spans="1:7" ht="14.25" x14ac:dyDescent="0.2">
      <c r="G16" s="252"/>
    </row>
    <row r="17" spans="1:5" ht="72" customHeight="1" x14ac:dyDescent="0.2">
      <c r="A17" s="369" t="s">
        <v>328</v>
      </c>
      <c r="B17" s="369"/>
      <c r="C17" s="369"/>
      <c r="D17" s="36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41" zoomScaleNormal="100" workbookViewId="0">
      <selection activeCell="B141" sqref="B141"/>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44" t="s">
        <v>329</v>
      </c>
      <c r="B1" s="344"/>
      <c r="C1" s="344"/>
      <c r="D1" s="344"/>
      <c r="E1" s="344"/>
      <c r="F1" s="344"/>
      <c r="G1" s="344"/>
      <c r="H1" s="344"/>
      <c r="I1" s="344"/>
    </row>
    <row r="2" spans="1:26" ht="7.5" customHeight="1" x14ac:dyDescent="0.2">
      <c r="C2" s="8"/>
      <c r="D2" s="8"/>
      <c r="E2" s="8"/>
      <c r="F2" s="8"/>
      <c r="G2" s="8"/>
      <c r="H2" s="8"/>
      <c r="I2" s="8"/>
    </row>
    <row r="3" spans="1:26" s="9" customFormat="1" ht="26.1" customHeight="1" x14ac:dyDescent="0.2">
      <c r="B3" s="160" t="s">
        <v>59</v>
      </c>
      <c r="C3" s="345" t="str">
        <f>INDEX(Adr!B2:B242,Doklady!B102)</f>
        <v>Slovenský olympijský a športový výbor</v>
      </c>
      <c r="D3" s="345"/>
      <c r="E3" s="345"/>
      <c r="F3" s="345"/>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INDEX(Adr!A2:A242,Doklady!B102)</f>
        <v>30811082</v>
      </c>
      <c r="I4" s="65">
        <f>Doklady!I101</f>
        <v>46048</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INDEX(Adr!D2:D242,Doklady!B102)&amp;", "&amp;INDEX(Adr!E2:E242,Doklady!B102)&amp;", "&amp;INDEX(Adr!F2:F242,Doklady!B102)</f>
        <v>Olympijské námestie 14290/1, Bratislava, 831 04</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46" t="s">
        <v>334</v>
      </c>
      <c r="F9" s="347"/>
      <c r="J9" s="8"/>
      <c r="L9" s="118"/>
      <c r="M9" s="118"/>
      <c r="N9" s="118"/>
      <c r="O9" s="118"/>
      <c r="P9" s="118"/>
      <c r="Q9" s="118"/>
      <c r="R9" s="118"/>
      <c r="S9" s="118"/>
    </row>
    <row r="10" spans="1:26" ht="18" x14ac:dyDescent="0.25">
      <c r="A10" s="69" t="s">
        <v>317</v>
      </c>
      <c r="B10" s="70" t="s">
        <v>318</v>
      </c>
      <c r="C10" s="126">
        <f>SUMIF(FP!J:J,Doklady!$B$1&amp;A10,FP!D:D)</f>
        <v>0</v>
      </c>
      <c r="D10" s="126">
        <f>C10-E10</f>
        <v>0</v>
      </c>
      <c r="E10" s="340">
        <f>SUMIF(K:K,A10,I:I)</f>
        <v>0</v>
      </c>
      <c r="F10" s="341"/>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48">
        <f>+I39-I42+I44-I47</f>
        <v>0</v>
      </c>
      <c r="F11" s="349"/>
      <c r="J11" s="176"/>
      <c r="L11" s="161">
        <f>L41</f>
        <v>2</v>
      </c>
      <c r="M11" s="118"/>
      <c r="N11" s="118"/>
      <c r="O11" s="118"/>
      <c r="P11" s="118"/>
      <c r="Q11" s="118"/>
      <c r="R11" s="118"/>
      <c r="S11" s="118"/>
    </row>
    <row r="12" spans="1:26" ht="18" x14ac:dyDescent="0.25">
      <c r="A12" s="69" t="s">
        <v>321</v>
      </c>
      <c r="B12" s="70" t="s">
        <v>322</v>
      </c>
      <c r="C12" s="126">
        <f>SUMIF(FP!J:J,Doklady!$B$1&amp;A12,FP!D:D)</f>
        <v>3771731</v>
      </c>
      <c r="D12" s="126">
        <f>C12-E12</f>
        <v>3771730.9999999925</v>
      </c>
      <c r="E12" s="340">
        <f>SUMIF(K:K,A12,I:I)</f>
        <v>7.4505805969238281E-9</v>
      </c>
      <c r="F12" s="341"/>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40">
        <f>SUMIF(K:K,A13,I:I)</f>
        <v>0</v>
      </c>
      <c r="F13" s="341"/>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0">
        <f>SUMIF(K:K,A14,I:I)</f>
        <v>0</v>
      </c>
      <c r="F14" s="351"/>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32" t="s">
        <v>337</v>
      </c>
      <c r="C16" s="333"/>
      <c r="D16" s="333"/>
      <c r="E16" s="333"/>
      <c r="F16" s="333"/>
      <c r="G16" s="333"/>
      <c r="H16" s="334"/>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35" t="s">
        <v>340</v>
      </c>
      <c r="C17" s="335"/>
      <c r="D17" s="335"/>
      <c r="E17" s="335"/>
      <c r="F17" s="335"/>
      <c r="G17" s="335"/>
      <c r="H17" s="335"/>
      <c r="I17" s="73">
        <f>SUMIF(FP!I:I,Doklady!$B$1&amp;A17,FP!D:D)</f>
        <v>0</v>
      </c>
      <c r="T17" s="86"/>
    </row>
    <row r="18" spans="1:20" x14ac:dyDescent="0.2">
      <c r="A18" s="135" t="s">
        <v>341</v>
      </c>
      <c r="B18" s="335" t="s">
        <v>342</v>
      </c>
      <c r="C18" s="335"/>
      <c r="D18" s="335"/>
      <c r="E18" s="335"/>
      <c r="F18" s="335"/>
      <c r="G18" s="335"/>
      <c r="H18" s="335"/>
      <c r="I18" s="73">
        <f>SUMIF(FP!I:I,Doklady!$B$1&amp;A18,FP!D:D)</f>
        <v>2408259</v>
      </c>
    </row>
    <row r="19" spans="1:20" x14ac:dyDescent="0.2">
      <c r="A19" s="115" t="s">
        <v>343</v>
      </c>
      <c r="B19" s="335" t="s">
        <v>344</v>
      </c>
      <c r="C19" s="335"/>
      <c r="D19" s="335"/>
      <c r="E19" s="335"/>
      <c r="F19" s="335"/>
      <c r="G19" s="335"/>
      <c r="H19" s="335"/>
      <c r="I19" s="73">
        <f>SUMIF(FP!I:I,Doklady!$B$1&amp;A19,FP!D:D)</f>
        <v>0</v>
      </c>
    </row>
    <row r="20" spans="1:20" x14ac:dyDescent="0.2">
      <c r="A20" s="135" t="s">
        <v>345</v>
      </c>
      <c r="B20" s="329" t="s">
        <v>346</v>
      </c>
      <c r="C20" s="330"/>
      <c r="D20" s="330"/>
      <c r="E20" s="330"/>
      <c r="F20" s="330"/>
      <c r="G20" s="330"/>
      <c r="H20" s="331"/>
      <c r="I20" s="73">
        <f>SUMIF(FP!I:I,Doklady!$B$1&amp;A20,FP!D:D)</f>
        <v>0</v>
      </c>
      <c r="T20" s="86"/>
    </row>
    <row r="21" spans="1:20" x14ac:dyDescent="0.2">
      <c r="A21" s="115" t="s">
        <v>347</v>
      </c>
      <c r="B21" s="329" t="s">
        <v>348</v>
      </c>
      <c r="C21" s="330"/>
      <c r="D21" s="330"/>
      <c r="E21" s="330"/>
      <c r="F21" s="330"/>
      <c r="G21" s="330"/>
      <c r="H21" s="331"/>
      <c r="I21" s="73">
        <f>SUMIF(FP!I:I,Doklady!$B$1&amp;A21,FP!D:D)</f>
        <v>1083472</v>
      </c>
      <c r="T21" s="86"/>
    </row>
    <row r="22" spans="1:20" x14ac:dyDescent="0.2">
      <c r="A22" s="135" t="s">
        <v>349</v>
      </c>
      <c r="B22" s="336" t="s">
        <v>350</v>
      </c>
      <c r="C22" s="337"/>
      <c r="D22" s="337"/>
      <c r="E22" s="337"/>
      <c r="F22" s="337"/>
      <c r="G22" s="337"/>
      <c r="H22" s="338"/>
      <c r="I22" s="73">
        <f>SUMIF(FP!I:I,Doklady!$B$1&amp;A22,FP!D:D)</f>
        <v>280000</v>
      </c>
      <c r="T22" s="86"/>
    </row>
    <row r="23" spans="1:20" x14ac:dyDescent="0.2">
      <c r="A23" s="115" t="s">
        <v>351</v>
      </c>
      <c r="B23" s="329" t="s">
        <v>352</v>
      </c>
      <c r="C23" s="330"/>
      <c r="D23" s="330"/>
      <c r="E23" s="330"/>
      <c r="F23" s="330"/>
      <c r="G23" s="330"/>
      <c r="H23" s="331"/>
      <c r="I23" s="73">
        <f>SUMIF(FP!I:I,Doklady!$B$1&amp;A23,FP!D:D)</f>
        <v>0</v>
      </c>
      <c r="T23" s="86"/>
    </row>
    <row r="24" spans="1:20" x14ac:dyDescent="0.2">
      <c r="A24" s="135" t="s">
        <v>353</v>
      </c>
      <c r="B24" s="329" t="s">
        <v>354</v>
      </c>
      <c r="C24" s="330"/>
      <c r="D24" s="330"/>
      <c r="E24" s="330"/>
      <c r="F24" s="330"/>
      <c r="G24" s="330"/>
      <c r="H24" s="331"/>
      <c r="I24" s="73">
        <f>SUMIF(FP!I:I,Doklady!$B$1&amp;A24,FP!D:D)</f>
        <v>0</v>
      </c>
      <c r="T24" s="86"/>
    </row>
    <row r="25" spans="1:20" x14ac:dyDescent="0.2">
      <c r="A25" s="115" t="s">
        <v>355</v>
      </c>
      <c r="B25" s="352" t="s">
        <v>2233</v>
      </c>
      <c r="C25" s="353"/>
      <c r="D25" s="353"/>
      <c r="E25" s="353"/>
      <c r="F25" s="353"/>
      <c r="G25" s="353"/>
      <c r="H25" s="354"/>
      <c r="I25" s="73">
        <f>SUMIF(FP!I:I,Doklady!$B$1&amp;A25,FP!D:D)</f>
        <v>0</v>
      </c>
      <c r="T25" s="86"/>
    </row>
    <row r="26" spans="1:20" x14ac:dyDescent="0.2">
      <c r="A26" s="135" t="s">
        <v>356</v>
      </c>
      <c r="B26" s="329" t="s">
        <v>357</v>
      </c>
      <c r="C26" s="330"/>
      <c r="D26" s="330"/>
      <c r="E26" s="330"/>
      <c r="F26" s="330"/>
      <c r="G26" s="330"/>
      <c r="H26" s="331"/>
      <c r="I26" s="73">
        <f>SUMIF(FP!I:I,Doklady!$B$1&amp;A26,FP!D:D)</f>
        <v>0</v>
      </c>
      <c r="T26" s="86"/>
    </row>
    <row r="27" spans="1:20" x14ac:dyDescent="0.2">
      <c r="A27" s="115" t="s">
        <v>358</v>
      </c>
      <c r="B27" s="329" t="s">
        <v>359</v>
      </c>
      <c r="C27" s="330"/>
      <c r="D27" s="330"/>
      <c r="E27" s="330"/>
      <c r="F27" s="330"/>
      <c r="G27" s="330"/>
      <c r="H27" s="331"/>
      <c r="I27" s="73">
        <f>SUMIF(FP!I:I,Doklady!$B$1&amp;A27,FP!D:D)</f>
        <v>0</v>
      </c>
      <c r="T27" s="86"/>
    </row>
    <row r="28" spans="1:20" x14ac:dyDescent="0.2">
      <c r="A28" s="135" t="s">
        <v>360</v>
      </c>
      <c r="B28" s="329" t="s">
        <v>2987</v>
      </c>
      <c r="C28" s="330"/>
      <c r="D28" s="330"/>
      <c r="E28" s="330"/>
      <c r="F28" s="330"/>
      <c r="G28" s="330"/>
      <c r="H28" s="331"/>
      <c r="I28" s="73">
        <f>SUMIF(FP!I:I,Doklady!$B$1&amp;A28,FP!D:D)</f>
        <v>0</v>
      </c>
      <c r="T28" s="86"/>
    </row>
    <row r="29" spans="1:20" x14ac:dyDescent="0.2">
      <c r="A29" s="115" t="s">
        <v>362</v>
      </c>
      <c r="B29" s="329" t="s">
        <v>363</v>
      </c>
      <c r="C29" s="330"/>
      <c r="D29" s="330"/>
      <c r="E29" s="330"/>
      <c r="F29" s="330"/>
      <c r="G29" s="330"/>
      <c r="H29" s="331"/>
      <c r="I29" s="73">
        <f>SUMIF(FP!I:I,Doklady!$B$1&amp;A29,FP!D:D)</f>
        <v>0</v>
      </c>
      <c r="T29" s="86"/>
    </row>
    <row r="30" spans="1:20" hidden="1" x14ac:dyDescent="0.2">
      <c r="A30" s="135" t="s">
        <v>364</v>
      </c>
      <c r="B30" s="329"/>
      <c r="C30" s="330"/>
      <c r="D30" s="330"/>
      <c r="E30" s="330"/>
      <c r="F30" s="330"/>
      <c r="G30" s="330"/>
      <c r="H30" s="331"/>
      <c r="I30" s="73">
        <f>SUMIF(FP!I:I,Doklady!$B$1&amp;A30,FP!D:D)</f>
        <v>0</v>
      </c>
      <c r="T30" s="86"/>
    </row>
    <row r="31" spans="1:20" hidden="1" x14ac:dyDescent="0.2">
      <c r="A31" s="115" t="s">
        <v>365</v>
      </c>
      <c r="B31" s="329"/>
      <c r="C31" s="330"/>
      <c r="D31" s="330"/>
      <c r="E31" s="330"/>
      <c r="F31" s="330"/>
      <c r="G31" s="330"/>
      <c r="H31" s="331"/>
      <c r="I31" s="73">
        <f>SUMIF(FP!I:I,Doklady!$B$1&amp;A31,FP!D:D)</f>
        <v>0</v>
      </c>
      <c r="T31" s="86"/>
    </row>
    <row r="32" spans="1:20" hidden="1" x14ac:dyDescent="0.2">
      <c r="A32" s="135" t="s">
        <v>366</v>
      </c>
      <c r="B32" s="325"/>
      <c r="C32" s="326"/>
      <c r="D32" s="326"/>
      <c r="E32" s="326"/>
      <c r="F32" s="326"/>
      <c r="G32" s="326"/>
      <c r="H32" s="327"/>
      <c r="I32" s="73">
        <f>SUMIF(FP!I:I,Doklady!$B$1&amp;A32,FP!D:D)</f>
        <v>0</v>
      </c>
      <c r="T32" s="86"/>
    </row>
    <row r="33" spans="1:21" hidden="1" x14ac:dyDescent="0.2">
      <c r="A33" s="115" t="s">
        <v>367</v>
      </c>
      <c r="B33" s="325"/>
      <c r="C33" s="326"/>
      <c r="D33" s="326"/>
      <c r="E33" s="326"/>
      <c r="F33" s="326"/>
      <c r="G33" s="326"/>
      <c r="H33" s="327"/>
      <c r="I33" s="73">
        <f>SUMIF(FP!I:I,Doklady!$B$1&amp;A33,FP!D:D)</f>
        <v>0</v>
      </c>
      <c r="T33" s="86"/>
    </row>
    <row r="34" spans="1:21" hidden="1" x14ac:dyDescent="0.2">
      <c r="A34" s="135" t="s">
        <v>368</v>
      </c>
      <c r="B34" s="328"/>
      <c r="C34" s="328"/>
      <c r="D34" s="328"/>
      <c r="E34" s="328"/>
      <c r="F34" s="328"/>
      <c r="G34" s="328"/>
      <c r="H34" s="328"/>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1669</v>
      </c>
      <c r="D38" s="68" t="s">
        <v>1670</v>
      </c>
      <c r="E38" s="68" t="s">
        <v>1671</v>
      </c>
      <c r="F38" s="68" t="s">
        <v>1668</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1669</v>
      </c>
      <c r="D43" s="68" t="s">
        <v>1670</v>
      </c>
      <c r="E43" s="68" t="s">
        <v>1671</v>
      </c>
      <c r="F43" s="68" t="s">
        <v>1668</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2"/>
      <c r="B50" s="343"/>
      <c r="C50" s="343"/>
      <c r="D50" s="343"/>
      <c r="E50" s="343"/>
      <c r="F50" s="343"/>
      <c r="G50" s="343"/>
      <c r="H50" s="343"/>
      <c r="I50" s="343"/>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b</v>
      </c>
      <c r="B53" s="119" t="str">
        <f>Doklady!H1</f>
        <v>činnosť Slovenského olympijského a športového výboru</v>
      </c>
      <c r="C53" s="73">
        <f>IF(A53&lt;&gt;"",INDEX(FP!D:D,Doklady!B$2+(ROW()-53)),"")</f>
        <v>2408259</v>
      </c>
      <c r="D53" s="73">
        <f>IF(A53&lt;&gt;"",Doklady!I1-Doklady!J1,"")</f>
        <v>2408258.9999999925</v>
      </c>
      <c r="E53" s="73">
        <f>IF(A53&lt;&gt;"",MIN(D53,C53)*Doklady!C1/(1-Doklady!C1),"")</f>
        <v>0</v>
      </c>
      <c r="F53" s="71">
        <f>IF(A53&lt;&gt;"",Doklady!J1,"")</f>
        <v>0</v>
      </c>
      <c r="G53" s="73">
        <f>+IFERROR(HLOOKUP(IF(RIGHT(B53,15)="bežné transfery",LEFT(B53,LEN(B53)-18),0),$J$40:$K$42,3,0),MIN(C53,D53))</f>
        <v>2408258.9999999925</v>
      </c>
      <c r="H53" s="71"/>
      <c r="I53" s="73">
        <f>IF(A53&lt;&gt;"",MAX(IF(G53&lt;C53,C53-G53,0)+IF(F53&lt;E53,E53-F53,0),0),0)</f>
        <v>7.4505805969238281E-9</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ht="22.5" x14ac:dyDescent="0.2">
      <c r="A54" s="75" t="str">
        <f>Doklady!D2</f>
        <v>e</v>
      </c>
      <c r="B54" s="119" t="str">
        <f>Doklady!H2</f>
        <v>zabezpečenie účasti reprezentantov SR na XXV. Zimných olympijských hrách v Miláne a Cortine d´Ampezzo v roku 2026</v>
      </c>
      <c r="C54" s="73">
        <f>IF(A54&lt;&gt;"",INDEX(FP!D:D,Doklady!B$2+(ROW()-53)),"")</f>
        <v>517000</v>
      </c>
      <c r="D54" s="73">
        <f>IF(A54&lt;&gt;"",Doklady!I2-Doklady!J2,"")</f>
        <v>517000.00000000012</v>
      </c>
      <c r="E54" s="73">
        <f>IF(A54&lt;&gt;"",MIN(D54,C54)*Doklady!C2/(1-Doklady!C2),"")</f>
        <v>0</v>
      </c>
      <c r="F54" s="71">
        <f>IF(A54&lt;&gt;"",Doklady!J2,"")</f>
        <v>0</v>
      </c>
      <c r="G54" s="73">
        <f t="shared" ref="G54:G117" si="0">+IFERROR(HLOOKUP(IF(RIGHT(B54,15)="bežné transfery",LEFT(B54,LEN(B54)-18),0),$J$40:$K$42,3,0),MIN(C54,D54))</f>
        <v>517000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t="22.5" x14ac:dyDescent="0.2">
      <c r="A55" s="75" t="str">
        <f>Doklady!D3</f>
        <v>e</v>
      </c>
      <c r="B55" s="119" t="str">
        <f>Doklady!H3</f>
        <v>zabezpečenie účasti športovej reprezentácie SR na Zimnom Európskom olympijskom festivale mládeže (EYOF) v Bakuriani, Gruzínsko</v>
      </c>
      <c r="C55" s="73">
        <f>IF(A55&lt;&gt;"",INDEX(FP!D:D,Doklady!B$2+(ROW()-53)),"")</f>
        <v>217000</v>
      </c>
      <c r="D55" s="73">
        <f>IF(A55&lt;&gt;"",Doklady!I3-Doklady!J3,"")</f>
        <v>216999.99999999997</v>
      </c>
      <c r="E55" s="73">
        <f>IF(A55&lt;&gt;"",MIN(D55,C55)*Doklady!C3/(1-Doklady!C3),"")</f>
        <v>0</v>
      </c>
      <c r="F55" s="71">
        <f>IF(A55&lt;&gt;"",Doklady!J3,"")</f>
        <v>0</v>
      </c>
      <c r="G55" s="73">
        <f t="shared" si="0"/>
        <v>216999.99999999997</v>
      </c>
      <c r="H55" s="71"/>
      <c r="I55" s="73">
        <f t="shared" si="1"/>
        <v>0</v>
      </c>
      <c r="J55" s="84" t="str">
        <f t="shared" si="2"/>
        <v/>
      </c>
      <c r="K55" s="84" t="str">
        <f>Doklady!F3</f>
        <v>026 03</v>
      </c>
      <c r="L55" s="84" t="str">
        <f>IF(A55&lt;&gt;"",INDEX(FP!H:H,Doklady!B$2+(ROW()-52)),"")</f>
        <v>B</v>
      </c>
      <c r="M55" s="84" t="str">
        <f t="shared" si="3"/>
        <v>026 03B</v>
      </c>
    </row>
    <row r="56" spans="1:20" ht="22.5" x14ac:dyDescent="0.2">
      <c r="A56" s="75" t="str">
        <f>Doklady!D4</f>
        <v>e</v>
      </c>
      <c r="B56" s="119" t="str">
        <f>Doklady!H4</f>
        <v>zabezpečenie účasti športovej reprezentácie SR na Letnom Európskom olympijskom festivale mládeže (EYOF) v Skopje, Severné Macedónsko</v>
      </c>
      <c r="C56" s="73">
        <f>IF(A56&lt;&gt;"",INDEX(FP!D:D,Doklady!B$2+(ROW()-53)),"")</f>
        <v>156100</v>
      </c>
      <c r="D56" s="73">
        <f>IF(A56&lt;&gt;"",Doklady!I4-Doklady!J4,"")</f>
        <v>156100.00000000012</v>
      </c>
      <c r="E56" s="73">
        <f>IF(A56&lt;&gt;"",MIN(D56,C56)*Doklady!C4/(1-Doklady!C4),"")</f>
        <v>0</v>
      </c>
      <c r="F56" s="71">
        <f>IF(A56&lt;&gt;"",Doklady!J4,"")</f>
        <v>0</v>
      </c>
      <c r="G56" s="73">
        <f t="shared" si="0"/>
        <v>156100</v>
      </c>
      <c r="H56" s="71"/>
      <c r="I56" s="73">
        <f t="shared" si="1"/>
        <v>0</v>
      </c>
      <c r="J56" s="84" t="str">
        <f t="shared" si="2"/>
        <v/>
      </c>
      <c r="K56" s="84" t="str">
        <f>Doklady!F4</f>
        <v>026 03</v>
      </c>
      <c r="L56" s="84" t="str">
        <f>IF(A56&lt;&gt;"",INDEX(FP!H:H,Doklady!B$2+(ROW()-52)),"")</f>
        <v>B</v>
      </c>
      <c r="M56" s="84" t="str">
        <f t="shared" si="3"/>
        <v>026 03B</v>
      </c>
    </row>
    <row r="57" spans="1:20" ht="22.5" x14ac:dyDescent="0.2">
      <c r="A57" s="75" t="str">
        <f>Doklady!D5</f>
        <v>e</v>
      </c>
      <c r="B57" s="119" t="str">
        <f>Doklady!H5</f>
        <v>zabezpečenie účasti športovej reprezentácie SR na Svetových hrách 2025 v Čcheng-tu, Čína</v>
      </c>
      <c r="C57" s="73">
        <f>IF(A57&lt;&gt;"",INDEX(FP!D:D,Doklady!B$2+(ROW()-53)),"")</f>
        <v>159485.26999999999</v>
      </c>
      <c r="D57" s="73">
        <f>IF(A57&lt;&gt;"",Doklady!I5-Doklady!J5,"")</f>
        <v>159485.26999999999</v>
      </c>
      <c r="E57" s="73">
        <f>IF(A57&lt;&gt;"",MIN(D57,C57)*Doklady!C5/(1-Doklady!C5),"")</f>
        <v>0</v>
      </c>
      <c r="F57" s="71">
        <f>IF(A57&lt;&gt;"",Doklady!J5,"")</f>
        <v>0</v>
      </c>
      <c r="G57" s="73">
        <f t="shared" si="0"/>
        <v>159485.26999999999</v>
      </c>
      <c r="H57" s="71"/>
      <c r="I57" s="73">
        <f t="shared" si="1"/>
        <v>0</v>
      </c>
      <c r="J57" s="84" t="str">
        <f t="shared" si="2"/>
        <v/>
      </c>
      <c r="K57" s="84" t="str">
        <f>Doklady!F5</f>
        <v>026 03</v>
      </c>
      <c r="L57" s="84" t="str">
        <f>IF(A57&lt;&gt;"",INDEX(FP!H:H,Doklady!B$2+(ROW()-52)),"")</f>
        <v>B</v>
      </c>
      <c r="M57" s="84" t="str">
        <f t="shared" si="3"/>
        <v>026 03B</v>
      </c>
    </row>
    <row r="58" spans="1:20" x14ac:dyDescent="0.2">
      <c r="A58" s="75" t="str">
        <f>Doklady!D6</f>
        <v>e</v>
      </c>
      <c r="B58" s="119" t="str">
        <f>Doklady!H6</f>
        <v>XXV. Zimné olympijské hry v Miláne a Cortine d´Ampezzo 2026</v>
      </c>
      <c r="C58" s="73">
        <f>IF(A58&lt;&gt;"",INDEX(FP!D:D,Doklady!B$2+(ROW()-53)),"")</f>
        <v>33886.730000000003</v>
      </c>
      <c r="D58" s="73">
        <f>IF(A58&lt;&gt;"",Doklady!I6-Doklady!J6,"")</f>
        <v>33886.729999999996</v>
      </c>
      <c r="E58" s="73">
        <f>IF(A58&lt;&gt;"",MIN(D58,C58)*Doklady!C6/(1-Doklady!C6),"")</f>
        <v>0</v>
      </c>
      <c r="F58" s="71">
        <f>IF(A58&lt;&gt;"",Doklady!J6,"")</f>
        <v>0</v>
      </c>
      <c r="G58" s="73">
        <f t="shared" si="0"/>
        <v>33886.729999999996</v>
      </c>
      <c r="H58" s="71"/>
      <c r="I58" s="73">
        <f t="shared" si="1"/>
        <v>0</v>
      </c>
      <c r="J58" s="84" t="str">
        <f t="shared" si="2"/>
        <v/>
      </c>
      <c r="K58" s="84" t="str">
        <f>Doklady!F6</f>
        <v>026 03</v>
      </c>
      <c r="L58" s="84" t="str">
        <f>IF(A58&lt;&gt;"",INDEX(FP!H:H,Doklady!B$2+(ROW()-52)),"")</f>
        <v>B</v>
      </c>
      <c r="M58" s="84" t="str">
        <f t="shared" si="3"/>
        <v>026 03B</v>
      </c>
    </row>
    <row r="59" spans="1:20" x14ac:dyDescent="0.2">
      <c r="A59" s="75" t="str">
        <f>Doklady!D7</f>
        <v>f</v>
      </c>
      <c r="B59" s="119" t="str">
        <f>Doklady!H7</f>
        <v>Slovenské olympijské a športové múzeum</v>
      </c>
      <c r="C59" s="73">
        <f>IF(A59&lt;&gt;"",INDEX(FP!D:D,Doklady!B$2+(ROW()-53)),"")</f>
        <v>80000</v>
      </c>
      <c r="D59" s="73">
        <f>IF(A59&lt;&gt;"",Doklady!I7-Doklady!J7,"")</f>
        <v>80000</v>
      </c>
      <c r="E59" s="73">
        <f>IF(A59&lt;&gt;"",MIN(D59,C59)*Doklady!C7/(1-Doklady!C7),"")</f>
        <v>0</v>
      </c>
      <c r="F59" s="71">
        <f>IF(A59&lt;&gt;"",Doklady!J7,"")</f>
        <v>0</v>
      </c>
      <c r="G59" s="73">
        <f t="shared" si="0"/>
        <v>80000</v>
      </c>
      <c r="H59" s="71"/>
      <c r="I59" s="73">
        <f t="shared" si="1"/>
        <v>0</v>
      </c>
      <c r="J59" s="84" t="str">
        <f t="shared" si="2"/>
        <v/>
      </c>
      <c r="K59" s="84" t="str">
        <f>Doklady!F7</f>
        <v>026 03</v>
      </c>
      <c r="L59" s="84" t="str">
        <f>IF(A59&lt;&gt;"",INDEX(FP!H:H,Doklady!B$2+(ROW()-52)),"")</f>
        <v>B</v>
      </c>
      <c r="M59" s="84" t="str">
        <f t="shared" si="3"/>
        <v>026 03B</v>
      </c>
    </row>
    <row r="60" spans="1:20" x14ac:dyDescent="0.2">
      <c r="A60" s="75" t="str">
        <f>Doklady!D8</f>
        <v>f</v>
      </c>
      <c r="B60" s="119" t="str">
        <f>Doklady!H8</f>
        <v>Športovec roka 2024</v>
      </c>
      <c r="C60" s="73">
        <f>IF(A60&lt;&gt;"",INDEX(FP!D:D,Doklady!B$2+(ROW()-53)),"")</f>
        <v>200000</v>
      </c>
      <c r="D60" s="73">
        <f>IF(A60&lt;&gt;"",Doklady!I8-Doklady!J8,"")</f>
        <v>200000</v>
      </c>
      <c r="E60" s="73">
        <f>IF(A60&lt;&gt;"",MIN(D60,C60)*Doklady!C8/(1-Doklady!C8),"")</f>
        <v>0</v>
      </c>
      <c r="F60" s="71">
        <f>IF(A60&lt;&gt;"",Doklady!J8,"")</f>
        <v>0</v>
      </c>
      <c r="G60" s="73">
        <f t="shared" si="0"/>
        <v>200000</v>
      </c>
      <c r="H60" s="71"/>
      <c r="I60" s="73">
        <f t="shared" si="1"/>
        <v>0</v>
      </c>
      <c r="J60" s="84" t="str">
        <f t="shared" si="2"/>
        <v/>
      </c>
      <c r="K60" s="84" t="str">
        <f>Doklady!F8</f>
        <v>026 03</v>
      </c>
      <c r="L60" s="84" t="str">
        <f>IF(A60&lt;&gt;"",INDEX(FP!H:H,Doklady!B$2+(ROW()-52)),"")</f>
        <v>B</v>
      </c>
      <c r="M60" s="84" t="str">
        <f t="shared" si="3"/>
        <v>026 03B</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3771731</v>
      </c>
      <c r="D130" s="228">
        <f t="shared" ref="D130:I130" si="9">SUM(D53:D129)</f>
        <v>3771730.9999999925</v>
      </c>
      <c r="E130" s="228">
        <f t="shared" si="9"/>
        <v>0</v>
      </c>
      <c r="F130" s="228">
        <f t="shared" si="9"/>
        <v>0</v>
      </c>
      <c r="G130" s="228">
        <f t="shared" si="9"/>
        <v>3771730.9999999925</v>
      </c>
      <c r="H130" s="228">
        <f t="shared" si="9"/>
        <v>0</v>
      </c>
      <c r="I130" s="228">
        <f t="shared" si="9"/>
        <v>7.4505805969238281E-9</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390">
        <v>46126</v>
      </c>
      <c r="C140" s="229"/>
      <c r="D140" s="355" t="s">
        <v>6759</v>
      </c>
      <c r="E140" s="355"/>
      <c r="F140" s="355"/>
      <c r="G140" s="355"/>
      <c r="H140" s="355"/>
      <c r="I140" s="355"/>
      <c r="J140" s="85"/>
    </row>
    <row r="141" spans="1:26" ht="68.25" customHeight="1" x14ac:dyDescent="0.2">
      <c r="A141" s="9"/>
      <c r="B141" s="280" t="s">
        <v>6722</v>
      </c>
      <c r="C141" s="214"/>
      <c r="D141" s="339" t="s">
        <v>393</v>
      </c>
      <c r="E141" s="339"/>
      <c r="F141" s="339"/>
      <c r="G141" s="339"/>
      <c r="H141" s="339"/>
      <c r="I141" s="339"/>
      <c r="J141" s="85"/>
    </row>
    <row r="142" spans="1:26" ht="12.75" x14ac:dyDescent="0.2">
      <c r="A142" s="9"/>
      <c r="B142" s="279"/>
      <c r="C142" s="214"/>
      <c r="D142" s="263"/>
      <c r="E142" s="263"/>
      <c r="F142" s="263"/>
      <c r="G142" s="263"/>
      <c r="H142" s="263"/>
      <c r="I142" s="263"/>
      <c r="J142" s="85"/>
    </row>
    <row r="143" spans="1:26" ht="12.75" x14ac:dyDescent="0.2">
      <c r="A143" s="9"/>
      <c r="B143" s="279"/>
      <c r="C143" s="214"/>
      <c r="D143" s="263"/>
      <c r="E143" s="263"/>
      <c r="F143" s="263"/>
      <c r="G143" s="263"/>
      <c r="H143" s="263"/>
      <c r="I143" s="263"/>
      <c r="J143" s="85"/>
    </row>
    <row r="144" spans="1:26" ht="12.75" x14ac:dyDescent="0.2">
      <c r="A144" s="9"/>
      <c r="B144" s="280"/>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128" zoomScaleNormal="100" workbookViewId="0">
      <selection activeCell="F1137" sqref="F1137"/>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b - činnosť Slovenského olympijského a športového výboru</v>
      </c>
      <c r="B1" s="232" t="str">
        <f>INDEX(Adr!A:A,B102+1)</f>
        <v>30811082</v>
      </c>
      <c r="C1" s="233">
        <f>IF(ROW()&lt;=B$3,INDEX(FP!E:E,B$2+ROW()-1),"")</f>
        <v>0</v>
      </c>
      <c r="D1" s="234" t="str">
        <f>IF(ROW()&lt;=B$3,INDEX(FP!F:F,B$2+ROW()-1),"")</f>
        <v>b</v>
      </c>
      <c r="E1" s="234"/>
      <c r="F1" s="234" t="str">
        <f>IF(ROW()&lt;=B$3,INDEX(FP!G:G,B$2+ROW()-1),"")</f>
        <v>026 03</v>
      </c>
      <c r="G1" s="234"/>
      <c r="H1" s="235" t="str">
        <f>IF(ROW()&lt;=B$3,INDEX(FP!C:C,B$2+ROW()-1),"")</f>
        <v>činnosť Slovenského olympijského a športového výboru</v>
      </c>
      <c r="I1" s="236">
        <f t="shared" ref="I1:I6" si="0">IF(ROW()&lt;=B$3,SUMIF(A$107:A$10042,A1,I$107:I$10042),"")</f>
        <v>2408258.9999999925</v>
      </c>
      <c r="J1" s="236">
        <f t="shared" ref="J1:J32" si="1">IF(ROW()&lt;=B$3,SUMIFS(I$103:I$50042,A$103:A$50042,K1,J$103:J$50042,L1),"")</f>
        <v>0</v>
      </c>
      <c r="K1" s="110" t="str">
        <f>$A1</f>
        <v>b - činnosť Slovenského olympijského a športového výboru</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e - zabezpečenie účasti reprezentantov SR na XXV. Zimných olympijských hrách v Miláne a Cortine d´Ampezzo v roku 2026</v>
      </c>
      <c r="B2" s="237">
        <f>MATCH(B1,FP!A:A,0)</f>
        <v>268</v>
      </c>
      <c r="C2" s="233">
        <f>IF(ROW()&lt;=B$3,INDEX(FP!E:E,B$2+ROW()-1),"")</f>
        <v>0</v>
      </c>
      <c r="D2" s="234" t="str">
        <f>IF(ROW()&lt;=B$3,INDEX(FP!F:F,B$2+ROW()-1),"")</f>
        <v>e</v>
      </c>
      <c r="E2" s="234"/>
      <c r="F2" s="234" t="str">
        <f>IF(ROW()&lt;=B$3,INDEX(FP!G:G,B$2+ROW()-1),"")</f>
        <v>026 03</v>
      </c>
      <c r="G2" s="234"/>
      <c r="H2" s="235" t="str">
        <f>IF(ROW()&lt;=B$3,INDEX(FP!C:C,B$2+ROW()-1),"")</f>
        <v>zabezpečenie účasti reprezentantov SR na XXV. Zimných olympijských hrách v Miláne a Cortine d´Ampezzo v roku 2026</v>
      </c>
      <c r="I2" s="236">
        <f t="shared" si="0"/>
        <v>517000.00000000012</v>
      </c>
      <c r="J2" s="236">
        <f t="shared" si="1"/>
        <v>0</v>
      </c>
      <c r="K2" s="110" t="str">
        <f>$A2</f>
        <v>e - zabezpečenie účasti reprezentantov SR na XXV. Zimných olympijských hrách v Miláne a Cortine d´Ampezzo v roku 2026</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e - zabezpečenie účasti športovej reprezentácie SR na Zimnom Európskom olympijskom festivale mládeže (EYOF) v Bakuriani, Gruzínsko</v>
      </c>
      <c r="B3" s="238">
        <f>COUNTIF(FP!A:A,Doklady!B1)</f>
        <v>8</v>
      </c>
      <c r="C3" s="233">
        <f>IF(ROW()&lt;=B$3,INDEX(FP!E:E,B$2+ROW()-1),"")</f>
        <v>0</v>
      </c>
      <c r="D3" s="234" t="str">
        <f>IF(ROW()&lt;=B$3,INDEX(FP!F:F,B$2+ROW()-1),"")</f>
        <v>e</v>
      </c>
      <c r="E3" s="234"/>
      <c r="F3" s="234" t="str">
        <f>IF(ROW()&lt;=B$3,INDEX(FP!G:G,B$2+ROW()-1),"")</f>
        <v>026 03</v>
      </c>
      <c r="G3" s="234"/>
      <c r="H3" s="235" t="str">
        <f>IF(ROW()&lt;=B$3,INDEX(FP!C:C,B$2+ROW()-1),"")</f>
        <v>zabezpečenie účasti športovej reprezentácie SR na Zimnom Európskom olympijskom festivale mládeže (EYOF) v Bakuriani, Gruzínsko</v>
      </c>
      <c r="I3" s="236">
        <f t="shared" si="0"/>
        <v>216999.99999999997</v>
      </c>
      <c r="J3" s="236">
        <f t="shared" si="1"/>
        <v>0</v>
      </c>
      <c r="K3" s="110" t="str">
        <f t="shared" ref="K3:K66" si="2">$A3</f>
        <v>e - zabezpečenie účasti športovej reprezentácie SR na Zimnom Európskom olympijskom festivale mládeže (EYOF) v Bakuriani, Gruzínsko</v>
      </c>
      <c r="L3" s="101">
        <v>99</v>
      </c>
      <c r="M3" s="99" t="str">
        <f>$A2</f>
        <v>e - zabezpečenie účasti reprezentantov SR na XXV. Zimných olympijských hrách v Miláne a Cortine d´Ampezzo v roku 2026</v>
      </c>
      <c r="N3" s="100">
        <v>99</v>
      </c>
      <c r="O3" s="88"/>
      <c r="P3" s="88"/>
      <c r="Q3" s="88"/>
      <c r="R3" s="88"/>
      <c r="S3" s="88"/>
      <c r="T3" s="88"/>
      <c r="U3" s="88"/>
      <c r="V3" s="88"/>
      <c r="W3" s="88"/>
      <c r="X3" s="88"/>
      <c r="Y3" s="88"/>
    </row>
    <row r="4" spans="1:25" s="6" customFormat="1" ht="12" hidden="1" thickBot="1" x14ac:dyDescent="0.25">
      <c r="A4" s="235" t="str">
        <f>IF(ROW()&lt;=B$3,INDEX(FP!F:F,B$2+ROW()-1)&amp;" - "&amp;INDEX(FP!C:C,B$2+ROW()-1),"")</f>
        <v>e - zabezpečenie účasti športovej reprezentácie SR na Letnom Európskom olympijskom festivale mládeže (EYOF) v Skopje, Severné Macedónsko</v>
      </c>
      <c r="B4" s="239"/>
      <c r="C4" s="240">
        <f>IF(ROW()&lt;=B$3,INDEX(FP!E:E,B$2+ROW()-1),"")</f>
        <v>0</v>
      </c>
      <c r="D4" s="234" t="str">
        <f>IF(ROW()&lt;=B$3,INDEX(FP!F:F,B$2+ROW()-1),"")</f>
        <v>e</v>
      </c>
      <c r="E4" s="234"/>
      <c r="F4" s="234" t="str">
        <f>IF(ROW()&lt;=B$3,INDEX(FP!G:G,B$2+ROW()-1),"")</f>
        <v>026 03</v>
      </c>
      <c r="G4" s="234"/>
      <c r="H4" s="235" t="str">
        <f>IF(ROW()&lt;=B$3,INDEX(FP!C:C,B$2+ROW()-1),"")</f>
        <v>zabezpečenie účasti športovej reprezentácie SR na Letnom Európskom olympijskom festivale mládeže (EYOF) v Skopje, Severné Macedónsko</v>
      </c>
      <c r="I4" s="236">
        <f t="shared" si="0"/>
        <v>156100.00000000012</v>
      </c>
      <c r="J4" s="236">
        <f t="shared" si="1"/>
        <v>0</v>
      </c>
      <c r="K4" s="110" t="str">
        <f t="shared" si="2"/>
        <v>e - zabezpečenie účasti športovej reprezentácie SR na Letnom Európskom olympijskom festivale mládeže (EYOF) v Skopje, Severné Macedónsko</v>
      </c>
      <c r="L4" s="101">
        <v>99</v>
      </c>
      <c r="M4" s="102" t="s">
        <v>335</v>
      </c>
      <c r="N4" s="103" t="s">
        <v>374</v>
      </c>
    </row>
    <row r="5" spans="1:25" s="6" customFormat="1" ht="12" hidden="1" thickBot="1" x14ac:dyDescent="0.25">
      <c r="A5" s="235" t="str">
        <f>IF(ROW()&lt;=B$3,INDEX(FP!F:F,B$2+ROW()-1)&amp;" - "&amp;INDEX(FP!C:C,B$2+ROW()-1),"")</f>
        <v>e - zabezpečenie účasti športovej reprezentácie SR na Svetových hrách 2025 v Čcheng-tu, Čína</v>
      </c>
      <c r="B5" s="235"/>
      <c r="C5" s="240">
        <f>IF(ROW()&lt;=B$3,INDEX(FP!E:E,B$2+ROW()-1),"")</f>
        <v>0</v>
      </c>
      <c r="D5" s="234" t="str">
        <f>IF(ROW()&lt;=B$3,INDEX(FP!F:F,B$2+ROW()-1),"")</f>
        <v>e</v>
      </c>
      <c r="E5" s="234"/>
      <c r="F5" s="234" t="str">
        <f>IF(ROW()&lt;=B$3,INDEX(FP!G:G,B$2+ROW()-1),"")</f>
        <v>026 03</v>
      </c>
      <c r="G5" s="234"/>
      <c r="H5" s="235" t="str">
        <f>IF(ROW()&lt;=B$3,INDEX(FP!C:C,B$2+ROW()-1),"")</f>
        <v>zabezpečenie účasti športovej reprezentácie SR na Svetových hrách 2025 v Čcheng-tu, Čína</v>
      </c>
      <c r="I5" s="236">
        <f t="shared" si="0"/>
        <v>159485.26999999999</v>
      </c>
      <c r="J5" s="236">
        <f t="shared" si="1"/>
        <v>0</v>
      </c>
      <c r="K5" s="110" t="str">
        <f t="shared" si="2"/>
        <v>e - zabezpečenie účasti športovej reprezentácie SR na Svetových hrách 2025 v Čcheng-tu, Čína</v>
      </c>
      <c r="L5" s="101">
        <v>99</v>
      </c>
      <c r="M5" s="104" t="str">
        <f>$A4</f>
        <v>e - zabezpečenie účasti športovej reprezentácie SR na Letnom Európskom olympijskom festivale mládeže (EYOF) v Skopje, Severné Macedónsko</v>
      </c>
      <c r="N5" s="105">
        <v>99</v>
      </c>
      <c r="O5" s="88"/>
      <c r="P5" s="88"/>
      <c r="Q5" s="88"/>
      <c r="R5" s="88"/>
      <c r="S5" s="88"/>
      <c r="T5" s="88"/>
      <c r="U5" s="88"/>
      <c r="V5" s="88"/>
      <c r="W5" s="88"/>
      <c r="X5" s="88"/>
      <c r="Y5" s="88"/>
    </row>
    <row r="6" spans="1:25" s="6" customFormat="1" ht="12" hidden="1" thickBot="1" x14ac:dyDescent="0.25">
      <c r="A6" s="235" t="str">
        <f>IF(ROW()&lt;=B$3,INDEX(FP!F:F,B$2+ROW()-1)&amp;" - "&amp;INDEX(FP!C:C,B$2+ROW()-1),"")</f>
        <v>e - XXV. Zimné olympijské hry v Miláne a Cortine d´Ampezzo 2026</v>
      </c>
      <c r="B6" s="235"/>
      <c r="C6" s="240">
        <f>IF(ROW()&lt;=B$3,INDEX(FP!E:E,B$2+ROW()-1),"")</f>
        <v>0</v>
      </c>
      <c r="D6" s="234" t="str">
        <f>IF(ROW()&lt;=B$3,INDEX(FP!F:F,B$2+ROW()-1),"")</f>
        <v>e</v>
      </c>
      <c r="E6" s="234"/>
      <c r="F6" s="234" t="str">
        <f>IF(ROW()&lt;=B$3,INDEX(FP!G:G,B$2+ROW()-1),"")</f>
        <v>026 03</v>
      </c>
      <c r="G6" s="234"/>
      <c r="H6" s="235" t="str">
        <f>IF(ROW()&lt;=B$3,INDEX(FP!C:C,B$2+ROW()-1),"")</f>
        <v>XXV. Zimné olympijské hry v Miláne a Cortine d´Ampezzo 2026</v>
      </c>
      <c r="I6" s="236">
        <f t="shared" si="0"/>
        <v>33886.729999999996</v>
      </c>
      <c r="J6" s="236">
        <f t="shared" si="1"/>
        <v>0</v>
      </c>
      <c r="K6" s="110" t="str">
        <f t="shared" si="2"/>
        <v>e - XXV. Zimné olympijské hry v Miláne a Cortine d´Ampezzo 2026</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f - Slovenské olympijské a športové múzeum</v>
      </c>
      <c r="B7" s="235"/>
      <c r="C7" s="240">
        <f>IF(ROW()&lt;=B$3,INDEX(FP!E:E,B$2+ROW()-1),"")</f>
        <v>0</v>
      </c>
      <c r="D7" s="234" t="str">
        <f>IF(ROW()&lt;=B$3,INDEX(FP!F:F,B$2+ROW()-1),"")</f>
        <v>f</v>
      </c>
      <c r="E7" s="234"/>
      <c r="F7" s="234" t="str">
        <f>IF(ROW()&lt;=B$3,INDEX(FP!G:G,B$2+ROW()-1),"")</f>
        <v>026 03</v>
      </c>
      <c r="G7" s="234"/>
      <c r="H7" s="235" t="str">
        <f>IF(ROW()&lt;=B$3,INDEX(FP!C:C,B$2+ROW()-1),"")</f>
        <v>Slovenské olympijské a športové múzeum</v>
      </c>
      <c r="I7" s="236">
        <f t="shared" ref="I7:I70" si="3">IF(ROW()&lt;=B$3,SUMIF(A$107:A$10042,A7,I$107:I$10042),"")</f>
        <v>80000</v>
      </c>
      <c r="J7" s="236">
        <f t="shared" si="1"/>
        <v>0</v>
      </c>
      <c r="K7" s="110" t="str">
        <f t="shared" si="2"/>
        <v>f - Slovenské olympijské a športové múzeum</v>
      </c>
      <c r="L7" s="101">
        <v>99</v>
      </c>
      <c r="M7" s="99" t="str">
        <f>$A6</f>
        <v>e - XXV. Zimné olympijské hry v Miláne a Cortine d´Ampezzo 2026</v>
      </c>
      <c r="N7" s="100">
        <v>99</v>
      </c>
      <c r="S7" s="88"/>
      <c r="T7" s="88"/>
      <c r="U7" s="88"/>
      <c r="V7" s="88"/>
      <c r="W7" s="88"/>
      <c r="X7" s="88"/>
      <c r="Y7" s="88"/>
    </row>
    <row r="8" spans="1:25" s="6" customFormat="1" ht="12" hidden="1" thickBot="1" x14ac:dyDescent="0.25">
      <c r="A8" s="235" t="str">
        <f>IF(ROW()&lt;=B$3,INDEX(FP!F:F,B$2+ROW()-1)&amp;" - "&amp;INDEX(FP!C:C,B$2+ROW()-1),"")</f>
        <v>f - Športovec roka 2024</v>
      </c>
      <c r="B8" s="235"/>
      <c r="C8" s="240">
        <f>IF(ROW()&lt;=B$3,INDEX(FP!E:E,B$2+ROW()-1),"")</f>
        <v>0</v>
      </c>
      <c r="D8" s="234" t="str">
        <f>IF(ROW()&lt;=B$3,INDEX(FP!F:F,B$2+ROW()-1),"")</f>
        <v>f</v>
      </c>
      <c r="E8" s="234"/>
      <c r="F8" s="234" t="str">
        <f>IF(ROW()&lt;=B$3,INDEX(FP!G:G,B$2+ROW()-1),"")</f>
        <v>026 03</v>
      </c>
      <c r="G8" s="234"/>
      <c r="H8" s="235" t="str">
        <f>IF(ROW()&lt;=B$3,INDEX(FP!C:C,B$2+ROW()-1),"")</f>
        <v>Športovec roka 2024</v>
      </c>
      <c r="I8" s="236">
        <f t="shared" si="3"/>
        <v>200000</v>
      </c>
      <c r="J8" s="236">
        <f t="shared" si="1"/>
        <v>0</v>
      </c>
      <c r="K8" s="110" t="str">
        <f t="shared" si="2"/>
        <v>f - Športovec roka 2024</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f - Športovec roka 2024</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75" x14ac:dyDescent="0.25">
      <c r="A100" s="372" t="s">
        <v>329</v>
      </c>
      <c r="B100" s="372"/>
      <c r="C100" s="372"/>
      <c r="D100" s="372"/>
      <c r="E100" s="372"/>
      <c r="F100" s="372"/>
      <c r="G100" s="372"/>
      <c r="H100" s="372"/>
      <c r="I100" s="374" t="s">
        <v>2989</v>
      </c>
      <c r="J100" s="374"/>
      <c r="K100" s="89"/>
    </row>
    <row r="101" spans="1:25" ht="15.75" x14ac:dyDescent="0.25">
      <c r="A101" s="372"/>
      <c r="B101" s="372"/>
      <c r="C101" s="372"/>
      <c r="D101" s="372"/>
      <c r="E101" s="372"/>
      <c r="F101" s="372"/>
      <c r="G101" s="372"/>
      <c r="H101" s="372"/>
      <c r="I101" s="373">
        <v>46048</v>
      </c>
      <c r="J101" s="373"/>
    </row>
    <row r="102" spans="1:25" ht="14.25" x14ac:dyDescent="0.2">
      <c r="A102" s="249" t="s">
        <v>398</v>
      </c>
      <c r="B102" s="250">
        <v>140</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5" t="s">
        <v>407</v>
      </c>
      <c r="B105" s="376"/>
      <c r="C105" s="376"/>
      <c r="D105" s="376"/>
      <c r="E105" s="376"/>
      <c r="F105" s="376"/>
      <c r="G105" s="376"/>
      <c r="H105" s="376"/>
      <c r="I105" s="376"/>
      <c r="J105" s="377"/>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x14ac:dyDescent="0.2">
      <c r="A107" s="14" t="s">
        <v>3004</v>
      </c>
      <c r="B107" s="14"/>
      <c r="C107" s="14"/>
      <c r="D107" s="16"/>
      <c r="E107" s="16"/>
      <c r="F107" s="14" t="s">
        <v>3005</v>
      </c>
      <c r="G107" s="14"/>
      <c r="H107" s="14"/>
      <c r="I107" s="15"/>
      <c r="J107" s="77"/>
      <c r="K107" s="92"/>
    </row>
    <row r="108" spans="1:25" ht="22.5" x14ac:dyDescent="0.2">
      <c r="A108" s="14" t="s">
        <v>3004</v>
      </c>
      <c r="B108" s="14"/>
      <c r="C108" s="14"/>
      <c r="D108" s="16"/>
      <c r="E108" s="16"/>
      <c r="F108" s="14" t="s">
        <v>3006</v>
      </c>
      <c r="G108" s="14"/>
      <c r="H108" s="14"/>
      <c r="I108" s="15"/>
      <c r="J108" s="77"/>
      <c r="K108" s="92"/>
    </row>
    <row r="109" spans="1:25" ht="78.75" x14ac:dyDescent="0.2">
      <c r="A109" s="14" t="s">
        <v>3004</v>
      </c>
      <c r="B109" s="14"/>
      <c r="C109" s="14"/>
      <c r="D109" s="16"/>
      <c r="E109" s="16"/>
      <c r="F109" s="14" t="s">
        <v>6531</v>
      </c>
      <c r="G109" s="14"/>
      <c r="H109" s="14"/>
      <c r="I109" s="15"/>
      <c r="J109" s="77"/>
      <c r="K109" s="92"/>
    </row>
    <row r="110" spans="1:25" ht="33.75" x14ac:dyDescent="0.2">
      <c r="A110" s="14" t="s">
        <v>3004</v>
      </c>
      <c r="B110" s="14" t="s">
        <v>3007</v>
      </c>
      <c r="C110" s="14" t="s">
        <v>3008</v>
      </c>
      <c r="D110" s="16">
        <v>45776</v>
      </c>
      <c r="E110" s="16" t="s">
        <v>3009</v>
      </c>
      <c r="F110" s="14" t="s">
        <v>3010</v>
      </c>
      <c r="G110" s="14" t="s">
        <v>3011</v>
      </c>
      <c r="H110" s="14" t="s">
        <v>3012</v>
      </c>
      <c r="I110" s="15">
        <v>2000</v>
      </c>
      <c r="J110" s="77"/>
      <c r="K110" s="92"/>
    </row>
    <row r="111" spans="1:25" ht="22.5" x14ac:dyDescent="0.2">
      <c r="A111" s="14" t="s">
        <v>3004</v>
      </c>
      <c r="B111" s="14"/>
      <c r="C111" s="14"/>
      <c r="D111" s="16"/>
      <c r="E111" s="16"/>
      <c r="F111" s="14" t="s">
        <v>3013</v>
      </c>
      <c r="G111" s="14"/>
      <c r="H111" s="14"/>
      <c r="I111" s="15"/>
      <c r="J111" s="77"/>
      <c r="K111" s="92"/>
    </row>
    <row r="112" spans="1:25" ht="22.5" x14ac:dyDescent="0.2">
      <c r="A112" s="14" t="s">
        <v>3004</v>
      </c>
      <c r="B112" s="14" t="s">
        <v>3014</v>
      </c>
      <c r="C112" s="14" t="s">
        <v>3015</v>
      </c>
      <c r="D112" s="16">
        <v>45828</v>
      </c>
      <c r="E112" s="16" t="s">
        <v>3009</v>
      </c>
      <c r="F112" s="14" t="s">
        <v>3016</v>
      </c>
      <c r="G112" s="14" t="s">
        <v>3017</v>
      </c>
      <c r="H112" s="14" t="s">
        <v>3018</v>
      </c>
      <c r="I112" s="15">
        <v>1500</v>
      </c>
      <c r="J112" s="77"/>
      <c r="K112" s="92"/>
    </row>
    <row r="113" spans="1:11" ht="22.5" x14ac:dyDescent="0.2">
      <c r="A113" s="14" t="s">
        <v>3004</v>
      </c>
      <c r="B113" s="14" t="s">
        <v>3019</v>
      </c>
      <c r="C113" s="14" t="s">
        <v>3020</v>
      </c>
      <c r="D113" s="16">
        <v>45868</v>
      </c>
      <c r="E113" s="16" t="s">
        <v>3009</v>
      </c>
      <c r="F113" s="14" t="s">
        <v>3021</v>
      </c>
      <c r="G113" s="14" t="s">
        <v>3022</v>
      </c>
      <c r="H113" s="14" t="s">
        <v>3023</v>
      </c>
      <c r="I113" s="15">
        <v>221.4</v>
      </c>
      <c r="J113" s="77"/>
      <c r="K113" s="92"/>
    </row>
    <row r="114" spans="1:11" ht="22.5" x14ac:dyDescent="0.2">
      <c r="A114" s="14" t="s">
        <v>3004</v>
      </c>
      <c r="B114" s="14"/>
      <c r="C114" s="14"/>
      <c r="D114" s="16"/>
      <c r="E114" s="16"/>
      <c r="F114" s="14" t="s">
        <v>3024</v>
      </c>
      <c r="G114" s="14"/>
      <c r="H114" s="14"/>
      <c r="I114" s="15"/>
      <c r="J114" s="77"/>
      <c r="K114" s="92"/>
    </row>
    <row r="115" spans="1:11" ht="22.5" x14ac:dyDescent="0.2">
      <c r="A115" s="14" t="s">
        <v>3004</v>
      </c>
      <c r="B115" s="14" t="s">
        <v>3025</v>
      </c>
      <c r="C115" s="14" t="s">
        <v>3026</v>
      </c>
      <c r="D115" s="16">
        <v>45895</v>
      </c>
      <c r="E115" s="16" t="s">
        <v>3009</v>
      </c>
      <c r="F115" s="14" t="s">
        <v>3027</v>
      </c>
      <c r="G115" s="14" t="s">
        <v>3028</v>
      </c>
      <c r="H115" s="14" t="s">
        <v>3029</v>
      </c>
      <c r="I115" s="15">
        <v>2000</v>
      </c>
      <c r="J115" s="77"/>
      <c r="K115" s="92"/>
    </row>
    <row r="116" spans="1:11" ht="22.5" x14ac:dyDescent="0.2">
      <c r="A116" s="14" t="s">
        <v>3004</v>
      </c>
      <c r="B116" s="14"/>
      <c r="C116" s="14"/>
      <c r="D116" s="16"/>
      <c r="E116" s="16"/>
      <c r="F116" s="14" t="s">
        <v>3030</v>
      </c>
      <c r="G116" s="14"/>
      <c r="H116" s="14"/>
      <c r="I116" s="15"/>
      <c r="J116" s="77"/>
      <c r="K116" s="92"/>
    </row>
    <row r="117" spans="1:11" ht="22.5" x14ac:dyDescent="0.2">
      <c r="A117" s="14" t="s">
        <v>3004</v>
      </c>
      <c r="B117" s="14" t="s">
        <v>3031</v>
      </c>
      <c r="C117" s="14" t="s">
        <v>3032</v>
      </c>
      <c r="D117" s="16">
        <v>46003</v>
      </c>
      <c r="E117" s="16" t="s">
        <v>3009</v>
      </c>
      <c r="F117" s="14" t="s">
        <v>3033</v>
      </c>
      <c r="G117" s="14" t="s">
        <v>3034</v>
      </c>
      <c r="H117" s="14" t="s">
        <v>3035</v>
      </c>
      <c r="I117" s="15">
        <v>283</v>
      </c>
      <c r="J117" s="77"/>
      <c r="K117" s="92"/>
    </row>
    <row r="118" spans="1:11" ht="22.5" x14ac:dyDescent="0.2">
      <c r="A118" s="14" t="s">
        <v>3004</v>
      </c>
      <c r="B118" s="14"/>
      <c r="C118" s="14"/>
      <c r="D118" s="16"/>
      <c r="E118" s="16"/>
      <c r="F118" s="14" t="s">
        <v>3036</v>
      </c>
      <c r="G118" s="14"/>
      <c r="H118" s="14"/>
      <c r="I118" s="15"/>
      <c r="J118" s="77"/>
      <c r="K118" s="92"/>
    </row>
    <row r="119" spans="1:11" ht="22.5" x14ac:dyDescent="0.2">
      <c r="A119" s="14" t="s">
        <v>3004</v>
      </c>
      <c r="B119" s="14" t="s">
        <v>3037</v>
      </c>
      <c r="C119" s="14" t="s">
        <v>3038</v>
      </c>
      <c r="D119" s="16">
        <v>45846</v>
      </c>
      <c r="E119" s="16" t="s">
        <v>3009</v>
      </c>
      <c r="F119" s="14" t="s">
        <v>3039</v>
      </c>
      <c r="G119" s="14" t="s">
        <v>3040</v>
      </c>
      <c r="H119" s="14" t="s">
        <v>3041</v>
      </c>
      <c r="I119" s="15">
        <v>1539.15</v>
      </c>
      <c r="J119" s="77"/>
      <c r="K119" s="92"/>
    </row>
    <row r="120" spans="1:11" ht="22.5" x14ac:dyDescent="0.2">
      <c r="A120" s="14" t="s">
        <v>3004</v>
      </c>
      <c r="B120" s="14" t="s">
        <v>3042</v>
      </c>
      <c r="C120" s="14" t="s">
        <v>3043</v>
      </c>
      <c r="D120" s="16">
        <v>45868</v>
      </c>
      <c r="E120" s="16" t="s">
        <v>3009</v>
      </c>
      <c r="F120" s="14" t="s">
        <v>3044</v>
      </c>
      <c r="G120" s="14" t="s">
        <v>3045</v>
      </c>
      <c r="H120" s="14" t="s">
        <v>3046</v>
      </c>
      <c r="I120" s="15">
        <v>49</v>
      </c>
      <c r="J120" s="77"/>
      <c r="K120" s="92"/>
    </row>
    <row r="121" spans="1:11" ht="22.5" x14ac:dyDescent="0.2">
      <c r="A121" s="14" t="s">
        <v>3004</v>
      </c>
      <c r="B121" s="14"/>
      <c r="C121" s="14"/>
      <c r="D121" s="16"/>
      <c r="E121" s="16"/>
      <c r="F121" s="14" t="s">
        <v>3047</v>
      </c>
      <c r="G121" s="14"/>
      <c r="H121" s="14"/>
      <c r="I121" s="15"/>
      <c r="J121" s="77"/>
      <c r="K121" s="92"/>
    </row>
    <row r="122" spans="1:11" ht="33.75" x14ac:dyDescent="0.2">
      <c r="A122" s="14" t="s">
        <v>3004</v>
      </c>
      <c r="B122" s="14" t="s">
        <v>3048</v>
      </c>
      <c r="C122" s="14" t="s">
        <v>3049</v>
      </c>
      <c r="D122" s="16">
        <v>45868</v>
      </c>
      <c r="E122" s="16" t="s">
        <v>3009</v>
      </c>
      <c r="F122" s="14" t="s">
        <v>3050</v>
      </c>
      <c r="G122" s="14"/>
      <c r="H122" s="14" t="s">
        <v>3051</v>
      </c>
      <c r="I122" s="15">
        <v>5000</v>
      </c>
      <c r="J122" s="77"/>
      <c r="K122" s="92"/>
    </row>
    <row r="123" spans="1:11" ht="33.75" x14ac:dyDescent="0.2">
      <c r="A123" s="14" t="s">
        <v>3004</v>
      </c>
      <c r="B123" s="14" t="s">
        <v>3052</v>
      </c>
      <c r="C123" s="14" t="s">
        <v>3053</v>
      </c>
      <c r="D123" s="16">
        <v>45868</v>
      </c>
      <c r="E123" s="16" t="s">
        <v>3009</v>
      </c>
      <c r="F123" s="14" t="s">
        <v>3054</v>
      </c>
      <c r="G123" s="14"/>
      <c r="H123" s="14" t="s">
        <v>3055</v>
      </c>
      <c r="I123" s="15">
        <v>1650</v>
      </c>
      <c r="J123" s="77"/>
      <c r="K123" s="92"/>
    </row>
    <row r="124" spans="1:11" ht="22.5" x14ac:dyDescent="0.2">
      <c r="A124" s="14" t="s">
        <v>3004</v>
      </c>
      <c r="B124" s="14"/>
      <c r="C124" s="14"/>
      <c r="D124" s="16"/>
      <c r="E124" s="16"/>
      <c r="F124" s="14" t="s">
        <v>3056</v>
      </c>
      <c r="G124" s="14"/>
      <c r="H124" s="14"/>
      <c r="I124" s="15"/>
      <c r="J124" s="77"/>
      <c r="K124" s="92"/>
    </row>
    <row r="125" spans="1:11" ht="22.5" x14ac:dyDescent="0.2">
      <c r="A125" s="14" t="s">
        <v>3004</v>
      </c>
      <c r="B125" s="14" t="s">
        <v>3057</v>
      </c>
      <c r="C125" s="14" t="s">
        <v>3058</v>
      </c>
      <c r="D125" s="16">
        <v>45982</v>
      </c>
      <c r="E125" s="16" t="s">
        <v>3009</v>
      </c>
      <c r="F125" s="14" t="s">
        <v>3059</v>
      </c>
      <c r="G125" s="14" t="s">
        <v>3060</v>
      </c>
      <c r="H125" s="14" t="s">
        <v>3061</v>
      </c>
      <c r="I125" s="15">
        <v>4352</v>
      </c>
      <c r="J125" s="77"/>
      <c r="K125" s="92"/>
    </row>
    <row r="126" spans="1:11" ht="22.5" x14ac:dyDescent="0.2">
      <c r="A126" s="14" t="s">
        <v>3004</v>
      </c>
      <c r="B126" s="14"/>
      <c r="C126" s="14"/>
      <c r="D126" s="16"/>
      <c r="E126" s="16"/>
      <c r="F126" s="14" t="s">
        <v>3093</v>
      </c>
      <c r="G126" s="14"/>
      <c r="H126" s="14"/>
      <c r="I126" s="15"/>
      <c r="J126" s="77"/>
      <c r="K126" s="92"/>
    </row>
    <row r="127" spans="1:11" ht="22.5" x14ac:dyDescent="0.2">
      <c r="A127" s="14" t="s">
        <v>3004</v>
      </c>
      <c r="B127" s="14"/>
      <c r="C127" s="14"/>
      <c r="D127" s="16"/>
      <c r="E127" s="16"/>
      <c r="F127" s="14" t="s">
        <v>3094</v>
      </c>
      <c r="G127" s="14"/>
      <c r="H127" s="14"/>
      <c r="I127" s="15"/>
      <c r="J127" s="77"/>
      <c r="K127" s="92"/>
    </row>
    <row r="128" spans="1:11" ht="33.75" x14ac:dyDescent="0.2">
      <c r="A128" s="14" t="s">
        <v>3004</v>
      </c>
      <c r="B128" s="14" t="s">
        <v>3095</v>
      </c>
      <c r="C128" s="14" t="s">
        <v>3096</v>
      </c>
      <c r="D128" s="16">
        <v>45804</v>
      </c>
      <c r="E128" s="16" t="s">
        <v>3009</v>
      </c>
      <c r="F128" s="14" t="s">
        <v>3097</v>
      </c>
      <c r="G128" s="14" t="s">
        <v>3098</v>
      </c>
      <c r="H128" s="14" t="s">
        <v>3099</v>
      </c>
      <c r="I128" s="15">
        <v>270</v>
      </c>
      <c r="J128" s="77"/>
      <c r="K128" s="92"/>
    </row>
    <row r="129" spans="1:11" ht="22.5" x14ac:dyDescent="0.2">
      <c r="A129" s="14" t="s">
        <v>3004</v>
      </c>
      <c r="B129" s="14" t="s">
        <v>3100</v>
      </c>
      <c r="C129" s="14" t="s">
        <v>3101</v>
      </c>
      <c r="D129" s="16">
        <v>45845</v>
      </c>
      <c r="E129" s="16" t="s">
        <v>3009</v>
      </c>
      <c r="F129" s="14" t="s">
        <v>3102</v>
      </c>
      <c r="G129" s="14" t="s">
        <v>730</v>
      </c>
      <c r="H129" s="14" t="s">
        <v>731</v>
      </c>
      <c r="I129" s="15">
        <v>3678.5</v>
      </c>
      <c r="J129" s="77"/>
      <c r="K129" s="92"/>
    </row>
    <row r="130" spans="1:11" ht="22.5" x14ac:dyDescent="0.2">
      <c r="A130" s="14" t="s">
        <v>3004</v>
      </c>
      <c r="B130" s="14" t="s">
        <v>3103</v>
      </c>
      <c r="C130" s="14" t="s">
        <v>3104</v>
      </c>
      <c r="D130" s="16">
        <v>45868</v>
      </c>
      <c r="E130" s="16" t="s">
        <v>3009</v>
      </c>
      <c r="F130" s="14" t="s">
        <v>3105</v>
      </c>
      <c r="G130" s="14" t="s">
        <v>3106</v>
      </c>
      <c r="H130" s="14" t="s">
        <v>3107</v>
      </c>
      <c r="I130" s="15">
        <v>11.16</v>
      </c>
      <c r="J130" s="77"/>
      <c r="K130" s="92"/>
    </row>
    <row r="131" spans="1:11" ht="22.5" x14ac:dyDescent="0.2">
      <c r="A131" s="14" t="s">
        <v>3004</v>
      </c>
      <c r="B131" s="14" t="s">
        <v>3108</v>
      </c>
      <c r="C131" s="14" t="s">
        <v>3109</v>
      </c>
      <c r="D131" s="16">
        <v>45950</v>
      </c>
      <c r="E131" s="16" t="s">
        <v>3009</v>
      </c>
      <c r="F131" s="14" t="s">
        <v>3110</v>
      </c>
      <c r="G131" s="14" t="s">
        <v>3111</v>
      </c>
      <c r="H131" s="14" t="s">
        <v>3112</v>
      </c>
      <c r="I131" s="15">
        <v>787</v>
      </c>
      <c r="J131" s="77"/>
      <c r="K131" s="92"/>
    </row>
    <row r="132" spans="1:11" ht="22.5" x14ac:dyDescent="0.2">
      <c r="A132" s="14" t="s">
        <v>3004</v>
      </c>
      <c r="B132" s="14" t="s">
        <v>3113</v>
      </c>
      <c r="C132" s="14" t="s">
        <v>3114</v>
      </c>
      <c r="D132" s="16">
        <v>45978</v>
      </c>
      <c r="E132" s="16" t="s">
        <v>3009</v>
      </c>
      <c r="F132" s="14" t="s">
        <v>3115</v>
      </c>
      <c r="G132" s="14" t="s">
        <v>3116</v>
      </c>
      <c r="H132" s="14" t="s">
        <v>3117</v>
      </c>
      <c r="I132" s="15">
        <v>46.05</v>
      </c>
      <c r="J132" s="77"/>
      <c r="K132" s="92"/>
    </row>
    <row r="133" spans="1:11" ht="22.5" x14ac:dyDescent="0.2">
      <c r="A133" s="14" t="s">
        <v>3004</v>
      </c>
      <c r="B133" s="14" t="s">
        <v>3118</v>
      </c>
      <c r="C133" s="14" t="s">
        <v>3119</v>
      </c>
      <c r="D133" s="16">
        <v>46037</v>
      </c>
      <c r="E133" s="16" t="s">
        <v>3009</v>
      </c>
      <c r="F133" s="14" t="s">
        <v>3097</v>
      </c>
      <c r="G133" s="14" t="s">
        <v>3120</v>
      </c>
      <c r="H133" s="14" t="s">
        <v>3121</v>
      </c>
      <c r="I133" s="15">
        <v>1290</v>
      </c>
      <c r="J133" s="77"/>
      <c r="K133" s="92"/>
    </row>
    <row r="134" spans="1:11" ht="22.5" x14ac:dyDescent="0.2">
      <c r="A134" s="14" t="s">
        <v>3004</v>
      </c>
      <c r="B134" s="14" t="s">
        <v>3122</v>
      </c>
      <c r="C134" s="14" t="s">
        <v>3123</v>
      </c>
      <c r="D134" s="16">
        <v>46037</v>
      </c>
      <c r="E134" s="16" t="s">
        <v>3009</v>
      </c>
      <c r="F134" s="14" t="s">
        <v>3124</v>
      </c>
      <c r="G134" s="14" t="s">
        <v>3125</v>
      </c>
      <c r="H134" s="14" t="s">
        <v>3126</v>
      </c>
      <c r="I134" s="15">
        <v>374</v>
      </c>
      <c r="J134" s="77"/>
      <c r="K134" s="92"/>
    </row>
    <row r="135" spans="1:11" ht="22.5" x14ac:dyDescent="0.2">
      <c r="A135" s="14" t="s">
        <v>3004</v>
      </c>
      <c r="B135" s="14"/>
      <c r="C135" s="14"/>
      <c r="D135" s="16"/>
      <c r="E135" s="16"/>
      <c r="F135" s="14" t="s">
        <v>3127</v>
      </c>
      <c r="G135" s="14"/>
      <c r="H135" s="14"/>
      <c r="I135" s="15"/>
      <c r="J135" s="77"/>
      <c r="K135" s="92"/>
    </row>
    <row r="136" spans="1:11" ht="22.5" x14ac:dyDescent="0.2">
      <c r="A136" s="14" t="s">
        <v>3004</v>
      </c>
      <c r="B136" s="14" t="s">
        <v>3128</v>
      </c>
      <c r="C136" s="14" t="s">
        <v>3129</v>
      </c>
      <c r="D136" s="16">
        <v>45665</v>
      </c>
      <c r="E136" s="16">
        <v>45708</v>
      </c>
      <c r="F136" s="14" t="s">
        <v>3130</v>
      </c>
      <c r="G136" s="14" t="s">
        <v>3131</v>
      </c>
      <c r="H136" s="14" t="s">
        <v>3132</v>
      </c>
      <c r="I136" s="15">
        <v>30</v>
      </c>
      <c r="J136" s="77"/>
      <c r="K136" s="92"/>
    </row>
    <row r="137" spans="1:11" ht="22.5" x14ac:dyDescent="0.2">
      <c r="A137" s="14" t="s">
        <v>3004</v>
      </c>
      <c r="B137" s="14" t="s">
        <v>3133</v>
      </c>
      <c r="C137" s="14" t="s">
        <v>6532</v>
      </c>
      <c r="D137" s="16">
        <v>45714</v>
      </c>
      <c r="E137" s="16" t="s">
        <v>3009</v>
      </c>
      <c r="F137" s="14" t="s">
        <v>3134</v>
      </c>
      <c r="G137" s="14" t="s">
        <v>6533</v>
      </c>
      <c r="H137" s="14" t="s">
        <v>3135</v>
      </c>
      <c r="I137" s="15">
        <v>250</v>
      </c>
      <c r="J137" s="77"/>
      <c r="K137" s="92"/>
    </row>
    <row r="138" spans="1:11" ht="22.5" x14ac:dyDescent="0.2">
      <c r="A138" s="14" t="s">
        <v>3004</v>
      </c>
      <c r="B138" s="14" t="s">
        <v>3136</v>
      </c>
      <c r="C138" s="14" t="s">
        <v>3137</v>
      </c>
      <c r="D138" s="16">
        <v>45730</v>
      </c>
      <c r="E138" s="16" t="s">
        <v>3009</v>
      </c>
      <c r="F138" s="14" t="s">
        <v>3138</v>
      </c>
      <c r="G138" s="14" t="s">
        <v>3139</v>
      </c>
      <c r="H138" s="14" t="s">
        <v>3140</v>
      </c>
      <c r="I138" s="15">
        <v>205.7</v>
      </c>
      <c r="J138" s="77"/>
      <c r="K138" s="92"/>
    </row>
    <row r="139" spans="1:11" ht="22.5" x14ac:dyDescent="0.2">
      <c r="A139" s="14" t="s">
        <v>3004</v>
      </c>
      <c r="B139" s="14" t="s">
        <v>3141</v>
      </c>
      <c r="C139" s="14" t="s">
        <v>3142</v>
      </c>
      <c r="D139" s="16">
        <v>45763</v>
      </c>
      <c r="E139" s="16" t="s">
        <v>3009</v>
      </c>
      <c r="F139" s="14" t="s">
        <v>3143</v>
      </c>
      <c r="G139" s="14" t="s">
        <v>3139</v>
      </c>
      <c r="H139" s="14" t="s">
        <v>3140</v>
      </c>
      <c r="I139" s="15">
        <v>82.28</v>
      </c>
      <c r="J139" s="77"/>
      <c r="K139" s="92"/>
    </row>
    <row r="140" spans="1:11" ht="22.5" x14ac:dyDescent="0.2">
      <c r="A140" s="14" t="s">
        <v>3004</v>
      </c>
      <c r="B140" s="14" t="s">
        <v>3144</v>
      </c>
      <c r="C140" s="14" t="s">
        <v>3145</v>
      </c>
      <c r="D140" s="16">
        <v>45840</v>
      </c>
      <c r="E140" s="16" t="s">
        <v>3009</v>
      </c>
      <c r="F140" s="14" t="s">
        <v>3146</v>
      </c>
      <c r="G140" s="14" t="s">
        <v>3139</v>
      </c>
      <c r="H140" s="14" t="s">
        <v>3140</v>
      </c>
      <c r="I140" s="15">
        <v>41.14</v>
      </c>
      <c r="J140" s="77"/>
      <c r="K140" s="92"/>
    </row>
    <row r="141" spans="1:11" ht="22.5" x14ac:dyDescent="0.2">
      <c r="A141" s="14" t="s">
        <v>3004</v>
      </c>
      <c r="B141" s="14" t="s">
        <v>3147</v>
      </c>
      <c r="C141" s="14" t="s">
        <v>3148</v>
      </c>
      <c r="D141" s="16">
        <v>45895</v>
      </c>
      <c r="E141" s="16" t="s">
        <v>3009</v>
      </c>
      <c r="F141" s="14" t="s">
        <v>3149</v>
      </c>
      <c r="G141" s="14" t="s">
        <v>3139</v>
      </c>
      <c r="H141" s="14" t="s">
        <v>3140</v>
      </c>
      <c r="I141" s="15">
        <v>41.14</v>
      </c>
      <c r="J141" s="77"/>
      <c r="K141" s="92"/>
    </row>
    <row r="142" spans="1:11" ht="33.75" x14ac:dyDescent="0.2">
      <c r="A142" s="14" t="s">
        <v>3004</v>
      </c>
      <c r="B142" s="14" t="s">
        <v>3150</v>
      </c>
      <c r="C142" s="14" t="s">
        <v>3151</v>
      </c>
      <c r="D142" s="16">
        <v>45930</v>
      </c>
      <c r="E142" s="16">
        <v>45988</v>
      </c>
      <c r="F142" s="14" t="s">
        <v>3152</v>
      </c>
      <c r="G142" s="14" t="s">
        <v>3153</v>
      </c>
      <c r="H142" s="14" t="s">
        <v>3154</v>
      </c>
      <c r="I142" s="15">
        <v>5.75</v>
      </c>
      <c r="J142" s="77"/>
      <c r="K142" s="92"/>
    </row>
    <row r="143" spans="1:11" ht="33.75" x14ac:dyDescent="0.2">
      <c r="A143" s="14" t="s">
        <v>3004</v>
      </c>
      <c r="B143" s="14" t="s">
        <v>3155</v>
      </c>
      <c r="C143" s="14" t="s">
        <v>3156</v>
      </c>
      <c r="D143" s="16">
        <v>45988</v>
      </c>
      <c r="E143" s="16" t="s">
        <v>3009</v>
      </c>
      <c r="F143" s="14" t="s">
        <v>3157</v>
      </c>
      <c r="G143" s="14" t="s">
        <v>3040</v>
      </c>
      <c r="H143" s="14" t="s">
        <v>3041</v>
      </c>
      <c r="I143" s="15">
        <v>1732.64</v>
      </c>
      <c r="J143" s="77"/>
      <c r="K143" s="92"/>
    </row>
    <row r="144" spans="1:11" ht="22.5" x14ac:dyDescent="0.2">
      <c r="A144" s="14" t="s">
        <v>3004</v>
      </c>
      <c r="B144" s="14"/>
      <c r="C144" s="14"/>
      <c r="D144" s="16"/>
      <c r="E144" s="16"/>
      <c r="F144" s="14" t="s">
        <v>3158</v>
      </c>
      <c r="G144" s="14"/>
      <c r="H144" s="14"/>
      <c r="I144" s="15"/>
      <c r="J144" s="77"/>
      <c r="K144" s="92"/>
    </row>
    <row r="145" spans="1:11" ht="22.5" x14ac:dyDescent="0.2">
      <c r="A145" s="14" t="s">
        <v>3004</v>
      </c>
      <c r="B145" s="14" t="s">
        <v>3159</v>
      </c>
      <c r="C145" s="14" t="s">
        <v>3160</v>
      </c>
      <c r="D145" s="16">
        <v>45840</v>
      </c>
      <c r="E145" s="16" t="s">
        <v>3009</v>
      </c>
      <c r="F145" s="14" t="s">
        <v>3161</v>
      </c>
      <c r="G145" s="14" t="s">
        <v>3116</v>
      </c>
      <c r="H145" s="14" t="s">
        <v>3117</v>
      </c>
      <c r="I145" s="15">
        <v>11.91</v>
      </c>
      <c r="J145" s="77"/>
      <c r="K145" s="92"/>
    </row>
    <row r="146" spans="1:11" ht="22.5" x14ac:dyDescent="0.2">
      <c r="A146" s="14" t="s">
        <v>3004</v>
      </c>
      <c r="B146" s="14" t="s">
        <v>3162</v>
      </c>
      <c r="C146" s="14" t="s">
        <v>3163</v>
      </c>
      <c r="D146" s="16">
        <v>45846</v>
      </c>
      <c r="E146" s="16" t="s">
        <v>3009</v>
      </c>
      <c r="F146" s="14" t="s">
        <v>3164</v>
      </c>
      <c r="G146" s="14" t="s">
        <v>3116</v>
      </c>
      <c r="H146" s="14" t="s">
        <v>3117</v>
      </c>
      <c r="I146" s="15">
        <v>42.03</v>
      </c>
      <c r="J146" s="77"/>
      <c r="K146" s="92"/>
    </row>
    <row r="147" spans="1:11" ht="67.5" x14ac:dyDescent="0.2">
      <c r="A147" s="14" t="s">
        <v>3004</v>
      </c>
      <c r="B147" s="14"/>
      <c r="C147" s="14"/>
      <c r="D147" s="16"/>
      <c r="E147" s="16"/>
      <c r="F147" s="14" t="s">
        <v>3165</v>
      </c>
      <c r="G147" s="14"/>
      <c r="H147" s="14"/>
      <c r="I147" s="15"/>
      <c r="J147" s="77"/>
      <c r="K147" s="92"/>
    </row>
    <row r="148" spans="1:11" ht="22.5" x14ac:dyDescent="0.2">
      <c r="A148" s="14" t="s">
        <v>3004</v>
      </c>
      <c r="B148" s="14" t="s">
        <v>3166</v>
      </c>
      <c r="C148" s="14" t="s">
        <v>3167</v>
      </c>
      <c r="D148" s="16">
        <v>45702</v>
      </c>
      <c r="E148" s="16" t="s">
        <v>3009</v>
      </c>
      <c r="F148" s="14" t="s">
        <v>3168</v>
      </c>
      <c r="G148" s="14" t="s">
        <v>3169</v>
      </c>
      <c r="H148" s="14" t="s">
        <v>3170</v>
      </c>
      <c r="I148" s="15">
        <v>516.5</v>
      </c>
      <c r="J148" s="77"/>
      <c r="K148" s="92"/>
    </row>
    <row r="149" spans="1:11" ht="78.75" x14ac:dyDescent="0.2">
      <c r="A149" s="14" t="s">
        <v>3004</v>
      </c>
      <c r="B149" s="14"/>
      <c r="C149" s="14"/>
      <c r="D149" s="16"/>
      <c r="E149" s="16"/>
      <c r="F149" s="14" t="s">
        <v>3171</v>
      </c>
      <c r="G149" s="14"/>
      <c r="H149" s="14"/>
      <c r="I149" s="15"/>
      <c r="J149" s="77"/>
      <c r="K149" s="92"/>
    </row>
    <row r="150" spans="1:11" ht="22.5" x14ac:dyDescent="0.2">
      <c r="A150" s="14" t="s">
        <v>3004</v>
      </c>
      <c r="B150" s="14" t="s">
        <v>3172</v>
      </c>
      <c r="C150" s="14" t="s">
        <v>3173</v>
      </c>
      <c r="D150" s="16">
        <v>45762</v>
      </c>
      <c r="E150" s="16" t="s">
        <v>3009</v>
      </c>
      <c r="F150" s="14" t="s">
        <v>3174</v>
      </c>
      <c r="G150" s="14" t="s">
        <v>3175</v>
      </c>
      <c r="H150" s="14" t="s">
        <v>3176</v>
      </c>
      <c r="I150" s="15">
        <v>2979</v>
      </c>
      <c r="J150" s="77"/>
      <c r="K150" s="92"/>
    </row>
    <row r="151" spans="1:11" ht="67.5" x14ac:dyDescent="0.2">
      <c r="A151" s="14" t="s">
        <v>3004</v>
      </c>
      <c r="B151" s="14"/>
      <c r="C151" s="14"/>
      <c r="D151" s="16"/>
      <c r="E151" s="16"/>
      <c r="F151" s="14" t="s">
        <v>3177</v>
      </c>
      <c r="G151" s="14"/>
      <c r="H151" s="14"/>
      <c r="I151" s="15"/>
      <c r="J151" s="77"/>
      <c r="K151" s="92"/>
    </row>
    <row r="152" spans="1:11" ht="22.5" x14ac:dyDescent="0.2">
      <c r="A152" s="14" t="s">
        <v>3004</v>
      </c>
      <c r="B152" s="14" t="s">
        <v>3178</v>
      </c>
      <c r="C152" s="14" t="s">
        <v>3179</v>
      </c>
      <c r="D152" s="16">
        <v>45883</v>
      </c>
      <c r="E152" s="16" t="s">
        <v>3009</v>
      </c>
      <c r="F152" s="14" t="s">
        <v>3180</v>
      </c>
      <c r="G152" s="14" t="s">
        <v>3181</v>
      </c>
      <c r="H152" s="14" t="s">
        <v>3182</v>
      </c>
      <c r="I152" s="15">
        <v>200</v>
      </c>
      <c r="J152" s="77"/>
      <c r="K152" s="92"/>
    </row>
    <row r="153" spans="1:11" ht="22.5" x14ac:dyDescent="0.2">
      <c r="A153" s="14" t="s">
        <v>3004</v>
      </c>
      <c r="B153" s="14"/>
      <c r="C153" s="14"/>
      <c r="D153" s="16"/>
      <c r="E153" s="16"/>
      <c r="F153" s="14" t="s">
        <v>3183</v>
      </c>
      <c r="G153" s="14"/>
      <c r="H153" s="14"/>
      <c r="I153" s="15"/>
      <c r="J153" s="77"/>
      <c r="K153" s="92"/>
    </row>
    <row r="154" spans="1:11" ht="22.5" x14ac:dyDescent="0.2">
      <c r="A154" s="14" t="s">
        <v>3004</v>
      </c>
      <c r="B154" s="14"/>
      <c r="C154" s="14"/>
      <c r="D154" s="16"/>
      <c r="E154" s="16"/>
      <c r="F154" s="14" t="s">
        <v>3184</v>
      </c>
      <c r="G154" s="14"/>
      <c r="H154" s="14"/>
      <c r="I154" s="15"/>
      <c r="J154" s="77"/>
      <c r="K154" s="92"/>
    </row>
    <row r="155" spans="1:11" ht="22.5" x14ac:dyDescent="0.2">
      <c r="A155" s="14" t="s">
        <v>3004</v>
      </c>
      <c r="B155" s="14" t="s">
        <v>3185</v>
      </c>
      <c r="C155" s="14" t="s">
        <v>3186</v>
      </c>
      <c r="D155" s="16">
        <v>45702</v>
      </c>
      <c r="E155" s="16" t="s">
        <v>3009</v>
      </c>
      <c r="F155" s="14" t="s">
        <v>3187</v>
      </c>
      <c r="G155" s="14" t="s">
        <v>3077</v>
      </c>
      <c r="H155" s="14" t="s">
        <v>3078</v>
      </c>
      <c r="I155" s="15">
        <v>2189.4</v>
      </c>
      <c r="J155" s="77"/>
      <c r="K155" s="92"/>
    </row>
    <row r="156" spans="1:11" ht="22.5" x14ac:dyDescent="0.2">
      <c r="A156" s="14" t="s">
        <v>3004</v>
      </c>
      <c r="B156" s="14" t="s">
        <v>3188</v>
      </c>
      <c r="C156" s="14" t="s">
        <v>3189</v>
      </c>
      <c r="D156" s="16">
        <v>45707</v>
      </c>
      <c r="E156" s="16" t="s">
        <v>3009</v>
      </c>
      <c r="F156" s="14" t="s">
        <v>3190</v>
      </c>
      <c r="G156" s="14" t="s">
        <v>3191</v>
      </c>
      <c r="H156" s="14" t="s">
        <v>3192</v>
      </c>
      <c r="I156" s="15">
        <v>5975</v>
      </c>
      <c r="J156" s="77"/>
      <c r="K156" s="92"/>
    </row>
    <row r="157" spans="1:11" ht="22.5" x14ac:dyDescent="0.2">
      <c r="A157" s="14" t="s">
        <v>3004</v>
      </c>
      <c r="B157" s="14"/>
      <c r="C157" s="14"/>
      <c r="D157" s="16"/>
      <c r="E157" s="16"/>
      <c r="F157" s="14" t="s">
        <v>3193</v>
      </c>
      <c r="G157" s="14"/>
      <c r="H157" s="14"/>
      <c r="I157" s="15"/>
      <c r="J157" s="77"/>
      <c r="K157" s="92"/>
    </row>
    <row r="158" spans="1:11" ht="22.5" x14ac:dyDescent="0.2">
      <c r="A158" s="14" t="s">
        <v>3004</v>
      </c>
      <c r="B158" s="14" t="s">
        <v>3194</v>
      </c>
      <c r="C158" s="14" t="s">
        <v>3195</v>
      </c>
      <c r="D158" s="16">
        <v>45702</v>
      </c>
      <c r="E158" s="16" t="s">
        <v>3009</v>
      </c>
      <c r="F158" s="14" t="s">
        <v>3196</v>
      </c>
      <c r="G158" s="14" t="s">
        <v>3191</v>
      </c>
      <c r="H158" s="14" t="s">
        <v>3192</v>
      </c>
      <c r="I158" s="15">
        <v>1882.82</v>
      </c>
      <c r="J158" s="77"/>
      <c r="K158" s="92"/>
    </row>
    <row r="159" spans="1:11" ht="22.5" x14ac:dyDescent="0.2">
      <c r="A159" s="14" t="s">
        <v>3004</v>
      </c>
      <c r="B159" s="14" t="s">
        <v>3197</v>
      </c>
      <c r="C159" s="14" t="s">
        <v>3198</v>
      </c>
      <c r="D159" s="16">
        <v>45707</v>
      </c>
      <c r="E159" s="16" t="s">
        <v>3009</v>
      </c>
      <c r="F159" s="14" t="s">
        <v>3199</v>
      </c>
      <c r="G159" s="14" t="s">
        <v>3200</v>
      </c>
      <c r="H159" s="14" t="s">
        <v>3201</v>
      </c>
      <c r="I159" s="15">
        <v>1503.67</v>
      </c>
      <c r="J159" s="77"/>
      <c r="K159" s="92"/>
    </row>
    <row r="160" spans="1:11" ht="22.5" x14ac:dyDescent="0.2">
      <c r="A160" s="14" t="s">
        <v>3004</v>
      </c>
      <c r="B160" s="14" t="s">
        <v>3202</v>
      </c>
      <c r="C160" s="14" t="s">
        <v>3203</v>
      </c>
      <c r="D160" s="16">
        <v>45730</v>
      </c>
      <c r="E160" s="16" t="s">
        <v>3009</v>
      </c>
      <c r="F160" s="14" t="s">
        <v>3204</v>
      </c>
      <c r="G160" s="14" t="s">
        <v>3205</v>
      </c>
      <c r="H160" s="14" t="s">
        <v>3206</v>
      </c>
      <c r="I160" s="15">
        <v>32.700000000000003</v>
      </c>
      <c r="J160" s="77"/>
      <c r="K160" s="92"/>
    </row>
    <row r="161" spans="1:11" ht="22.5" x14ac:dyDescent="0.2">
      <c r="A161" s="14" t="s">
        <v>3004</v>
      </c>
      <c r="B161" s="14" t="s">
        <v>3207</v>
      </c>
      <c r="C161" s="14" t="s">
        <v>3208</v>
      </c>
      <c r="D161" s="16">
        <v>45727</v>
      </c>
      <c r="E161" s="16" t="s">
        <v>3009</v>
      </c>
      <c r="F161" s="14" t="s">
        <v>3209</v>
      </c>
      <c r="G161" s="14" t="s">
        <v>3116</v>
      </c>
      <c r="H161" s="14" t="s">
        <v>3117</v>
      </c>
      <c r="I161" s="15">
        <v>15.25</v>
      </c>
      <c r="J161" s="77"/>
      <c r="K161" s="92"/>
    </row>
    <row r="162" spans="1:11" ht="22.5" x14ac:dyDescent="0.2">
      <c r="A162" s="14" t="s">
        <v>3004</v>
      </c>
      <c r="B162" s="14" t="s">
        <v>3210</v>
      </c>
      <c r="C162" s="14" t="s">
        <v>3211</v>
      </c>
      <c r="D162" s="16">
        <v>45735</v>
      </c>
      <c r="E162" s="16" t="s">
        <v>3009</v>
      </c>
      <c r="F162" s="14" t="s">
        <v>3209</v>
      </c>
      <c r="G162" s="14" t="s">
        <v>3116</v>
      </c>
      <c r="H162" s="14" t="s">
        <v>3117</v>
      </c>
      <c r="I162" s="15">
        <v>16.829999999999998</v>
      </c>
      <c r="J162" s="77"/>
      <c r="K162" s="92"/>
    </row>
    <row r="163" spans="1:11" ht="22.5" x14ac:dyDescent="0.2">
      <c r="A163" s="14" t="s">
        <v>3004</v>
      </c>
      <c r="B163" s="14" t="s">
        <v>3212</v>
      </c>
      <c r="C163" s="14" t="s">
        <v>3213</v>
      </c>
      <c r="D163" s="16">
        <v>45791</v>
      </c>
      <c r="E163" s="16" t="s">
        <v>3009</v>
      </c>
      <c r="F163" s="14" t="s">
        <v>3214</v>
      </c>
      <c r="G163" s="14" t="s">
        <v>3215</v>
      </c>
      <c r="H163" s="14" t="s">
        <v>3216</v>
      </c>
      <c r="I163" s="15">
        <v>123</v>
      </c>
      <c r="J163" s="77"/>
      <c r="K163" s="92"/>
    </row>
    <row r="164" spans="1:11" ht="22.5" x14ac:dyDescent="0.2">
      <c r="A164" s="14" t="s">
        <v>3004</v>
      </c>
      <c r="B164" s="14" t="s">
        <v>3217</v>
      </c>
      <c r="C164" s="14" t="s">
        <v>3218</v>
      </c>
      <c r="D164" s="16">
        <v>45910</v>
      </c>
      <c r="E164" s="16" t="s">
        <v>3009</v>
      </c>
      <c r="F164" s="14" t="s">
        <v>3219</v>
      </c>
      <c r="G164" s="14" t="s">
        <v>3220</v>
      </c>
      <c r="H164" s="14" t="s">
        <v>3221</v>
      </c>
      <c r="I164" s="15">
        <v>900</v>
      </c>
      <c r="J164" s="77"/>
      <c r="K164" s="92"/>
    </row>
    <row r="165" spans="1:11" ht="112.5" x14ac:dyDescent="0.2">
      <c r="A165" s="14" t="s">
        <v>3004</v>
      </c>
      <c r="B165" s="14"/>
      <c r="C165" s="14"/>
      <c r="D165" s="16"/>
      <c r="E165" s="16"/>
      <c r="F165" s="14" t="s">
        <v>3222</v>
      </c>
      <c r="G165" s="14"/>
      <c r="H165" s="14"/>
      <c r="I165" s="15"/>
      <c r="J165" s="77"/>
      <c r="K165" s="92"/>
    </row>
    <row r="166" spans="1:11" ht="22.5" x14ac:dyDescent="0.2">
      <c r="A166" s="14" t="s">
        <v>3004</v>
      </c>
      <c r="B166" s="14" t="s">
        <v>3223</v>
      </c>
      <c r="C166" s="14" t="s">
        <v>3224</v>
      </c>
      <c r="D166" s="16">
        <v>45730</v>
      </c>
      <c r="E166" s="16" t="s">
        <v>3009</v>
      </c>
      <c r="F166" s="14" t="s">
        <v>3225</v>
      </c>
      <c r="G166" s="14" t="s">
        <v>3191</v>
      </c>
      <c r="H166" s="14" t="s">
        <v>3192</v>
      </c>
      <c r="I166" s="15">
        <v>66.42</v>
      </c>
      <c r="J166" s="77"/>
      <c r="K166" s="92"/>
    </row>
    <row r="167" spans="1:11" ht="22.5" x14ac:dyDescent="0.2">
      <c r="A167" s="14" t="s">
        <v>3004</v>
      </c>
      <c r="B167" s="14" t="s">
        <v>3226</v>
      </c>
      <c r="C167" s="14" t="s">
        <v>3227</v>
      </c>
      <c r="D167" s="16">
        <v>45751</v>
      </c>
      <c r="E167" s="16" t="s">
        <v>3009</v>
      </c>
      <c r="F167" s="14" t="s">
        <v>3228</v>
      </c>
      <c r="G167" s="14" t="s">
        <v>3229</v>
      </c>
      <c r="H167" s="14" t="s">
        <v>3230</v>
      </c>
      <c r="I167" s="15">
        <v>55.98</v>
      </c>
      <c r="J167" s="77"/>
      <c r="K167" s="92"/>
    </row>
    <row r="168" spans="1:11" ht="22.5" x14ac:dyDescent="0.2">
      <c r="A168" s="14" t="s">
        <v>3004</v>
      </c>
      <c r="B168" s="14" t="s">
        <v>3231</v>
      </c>
      <c r="C168" s="14" t="s">
        <v>3232</v>
      </c>
      <c r="D168" s="16">
        <v>45756</v>
      </c>
      <c r="E168" s="16">
        <v>45772</v>
      </c>
      <c r="F168" s="14" t="s">
        <v>3233</v>
      </c>
      <c r="G168" s="14" t="s">
        <v>3234</v>
      </c>
      <c r="H168" s="14" t="s">
        <v>3235</v>
      </c>
      <c r="I168" s="15">
        <v>32.450000000000003</v>
      </c>
      <c r="J168" s="77"/>
      <c r="K168" s="92"/>
    </row>
    <row r="169" spans="1:11" ht="22.5" x14ac:dyDescent="0.2">
      <c r="A169" s="14" t="s">
        <v>3004</v>
      </c>
      <c r="B169" s="14" t="s">
        <v>3236</v>
      </c>
      <c r="C169" s="14" t="s">
        <v>3237</v>
      </c>
      <c r="D169" s="16">
        <v>45762</v>
      </c>
      <c r="E169" s="16" t="s">
        <v>3009</v>
      </c>
      <c r="F169" s="14" t="s">
        <v>3238</v>
      </c>
      <c r="G169" s="14" t="s">
        <v>3239</v>
      </c>
      <c r="H169" s="14" t="s">
        <v>3240</v>
      </c>
      <c r="I169" s="15">
        <v>392</v>
      </c>
      <c r="J169" s="77"/>
      <c r="K169" s="92"/>
    </row>
    <row r="170" spans="1:11" ht="22.5" x14ac:dyDescent="0.2">
      <c r="A170" s="14" t="s">
        <v>3004</v>
      </c>
      <c r="B170" s="14" t="s">
        <v>3241</v>
      </c>
      <c r="C170" s="14" t="s">
        <v>3242</v>
      </c>
      <c r="D170" s="16">
        <v>45763</v>
      </c>
      <c r="E170" s="16" t="s">
        <v>3009</v>
      </c>
      <c r="F170" s="14" t="s">
        <v>3243</v>
      </c>
      <c r="G170" s="14" t="s">
        <v>3244</v>
      </c>
      <c r="H170" s="14" t="s">
        <v>3245</v>
      </c>
      <c r="I170" s="15">
        <v>249.5</v>
      </c>
      <c r="J170" s="77"/>
      <c r="K170" s="92"/>
    </row>
    <row r="171" spans="1:11" ht="22.5" x14ac:dyDescent="0.2">
      <c r="A171" s="14" t="s">
        <v>3004</v>
      </c>
      <c r="B171" s="14" t="s">
        <v>3246</v>
      </c>
      <c r="C171" s="14" t="s">
        <v>3247</v>
      </c>
      <c r="D171" s="16">
        <v>45772</v>
      </c>
      <c r="E171" s="16" t="s">
        <v>3009</v>
      </c>
      <c r="F171" s="14" t="s">
        <v>3248</v>
      </c>
      <c r="G171" s="14" t="s">
        <v>3249</v>
      </c>
      <c r="H171" s="14" t="s">
        <v>3250</v>
      </c>
      <c r="I171" s="15">
        <v>7.72</v>
      </c>
      <c r="J171" s="77"/>
      <c r="K171" s="92"/>
    </row>
    <row r="172" spans="1:11" ht="22.5" x14ac:dyDescent="0.2">
      <c r="A172" s="14" t="s">
        <v>3004</v>
      </c>
      <c r="B172" s="14" t="s">
        <v>3251</v>
      </c>
      <c r="C172" s="14" t="s">
        <v>3252</v>
      </c>
      <c r="D172" s="16">
        <v>45772</v>
      </c>
      <c r="E172" s="16" t="s">
        <v>3009</v>
      </c>
      <c r="F172" s="14" t="s">
        <v>3253</v>
      </c>
      <c r="G172" s="14" t="s">
        <v>3254</v>
      </c>
      <c r="H172" s="14" t="s">
        <v>3255</v>
      </c>
      <c r="I172" s="15">
        <v>259.2</v>
      </c>
      <c r="J172" s="77"/>
      <c r="K172" s="92"/>
    </row>
    <row r="173" spans="1:11" ht="22.5" x14ac:dyDescent="0.2">
      <c r="A173" s="14" t="s">
        <v>3004</v>
      </c>
      <c r="B173" s="14" t="s">
        <v>3256</v>
      </c>
      <c r="C173" s="14" t="s">
        <v>3257</v>
      </c>
      <c r="D173" s="16">
        <v>45776</v>
      </c>
      <c r="E173" s="16" t="s">
        <v>3009</v>
      </c>
      <c r="F173" s="14" t="s">
        <v>3258</v>
      </c>
      <c r="G173" s="14" t="s">
        <v>3259</v>
      </c>
      <c r="H173" s="14" t="s">
        <v>3260</v>
      </c>
      <c r="I173" s="15">
        <v>1050</v>
      </c>
      <c r="J173" s="77"/>
      <c r="K173" s="92"/>
    </row>
    <row r="174" spans="1:11" ht="33.75" x14ac:dyDescent="0.2">
      <c r="A174" s="14" t="s">
        <v>3004</v>
      </c>
      <c r="B174" s="14" t="s">
        <v>3261</v>
      </c>
      <c r="C174" s="14" t="s">
        <v>3262</v>
      </c>
      <c r="D174" s="16">
        <v>45805</v>
      </c>
      <c r="E174" s="16" t="s">
        <v>3009</v>
      </c>
      <c r="F174" s="14" t="s">
        <v>3263</v>
      </c>
      <c r="G174" s="14" t="s">
        <v>3264</v>
      </c>
      <c r="H174" s="14" t="s">
        <v>3265</v>
      </c>
      <c r="I174" s="15">
        <v>244</v>
      </c>
      <c r="J174" s="77"/>
      <c r="K174" s="92"/>
    </row>
    <row r="175" spans="1:11" ht="22.5" x14ac:dyDescent="0.2">
      <c r="A175" s="14" t="s">
        <v>3004</v>
      </c>
      <c r="B175" s="14"/>
      <c r="C175" s="14"/>
      <c r="D175" s="16"/>
      <c r="E175" s="16"/>
      <c r="F175" s="14" t="s">
        <v>3266</v>
      </c>
      <c r="G175" s="14"/>
      <c r="H175" s="14"/>
      <c r="I175" s="15"/>
      <c r="J175" s="77"/>
      <c r="K175" s="92"/>
    </row>
    <row r="176" spans="1:11" ht="22.5" x14ac:dyDescent="0.2">
      <c r="A176" s="14" t="s">
        <v>3004</v>
      </c>
      <c r="B176" s="14" t="s">
        <v>3267</v>
      </c>
      <c r="C176" s="14" t="s">
        <v>3268</v>
      </c>
      <c r="D176" s="16">
        <v>45784</v>
      </c>
      <c r="E176" s="16" t="s">
        <v>3009</v>
      </c>
      <c r="F176" s="14" t="s">
        <v>3266</v>
      </c>
      <c r="G176" s="14"/>
      <c r="H176" s="14" t="s">
        <v>3269</v>
      </c>
      <c r="I176" s="15">
        <v>37.520000000000003</v>
      </c>
      <c r="J176" s="77"/>
      <c r="K176" s="92"/>
    </row>
    <row r="177" spans="1:11" ht="22.5" x14ac:dyDescent="0.2">
      <c r="A177" s="14" t="s">
        <v>3004</v>
      </c>
      <c r="B177" s="14" t="s">
        <v>3270</v>
      </c>
      <c r="C177" s="14" t="s">
        <v>3271</v>
      </c>
      <c r="D177" s="16">
        <v>45784</v>
      </c>
      <c r="E177" s="16" t="s">
        <v>3009</v>
      </c>
      <c r="F177" s="14" t="s">
        <v>3266</v>
      </c>
      <c r="G177" s="14"/>
      <c r="H177" s="14" t="s">
        <v>3272</v>
      </c>
      <c r="I177" s="15">
        <v>37.520000000000003</v>
      </c>
      <c r="J177" s="77"/>
      <c r="K177" s="92"/>
    </row>
    <row r="178" spans="1:11" ht="22.5" x14ac:dyDescent="0.2">
      <c r="A178" s="14" t="s">
        <v>3004</v>
      </c>
      <c r="B178" s="14" t="s">
        <v>3273</v>
      </c>
      <c r="C178" s="14" t="s">
        <v>3274</v>
      </c>
      <c r="D178" s="16">
        <v>45784</v>
      </c>
      <c r="E178" s="16" t="s">
        <v>3009</v>
      </c>
      <c r="F178" s="14" t="s">
        <v>3266</v>
      </c>
      <c r="G178" s="14"/>
      <c r="H178" s="14" t="s">
        <v>3275</v>
      </c>
      <c r="I178" s="15">
        <v>37.520000000000003</v>
      </c>
      <c r="J178" s="77"/>
      <c r="K178" s="92"/>
    </row>
    <row r="179" spans="1:11" ht="22.5" x14ac:dyDescent="0.2">
      <c r="A179" s="14" t="s">
        <v>3004</v>
      </c>
      <c r="B179" s="14" t="s">
        <v>3276</v>
      </c>
      <c r="C179" s="14" t="s">
        <v>3277</v>
      </c>
      <c r="D179" s="16">
        <v>45784</v>
      </c>
      <c r="E179" s="16" t="s">
        <v>3009</v>
      </c>
      <c r="F179" s="14" t="s">
        <v>3266</v>
      </c>
      <c r="G179" s="14"/>
      <c r="H179" s="14" t="s">
        <v>3278</v>
      </c>
      <c r="I179" s="15">
        <v>37.520000000000003</v>
      </c>
      <c r="J179" s="77"/>
      <c r="K179" s="92"/>
    </row>
    <row r="180" spans="1:11" ht="22.5" x14ac:dyDescent="0.2">
      <c r="A180" s="14" t="s">
        <v>3004</v>
      </c>
      <c r="B180" s="14" t="s">
        <v>3279</v>
      </c>
      <c r="C180" s="14" t="s">
        <v>3280</v>
      </c>
      <c r="D180" s="16">
        <v>45784</v>
      </c>
      <c r="E180" s="16" t="s">
        <v>3009</v>
      </c>
      <c r="F180" s="14" t="s">
        <v>3266</v>
      </c>
      <c r="G180" s="14"/>
      <c r="H180" s="14" t="s">
        <v>3281</v>
      </c>
      <c r="I180" s="15">
        <v>37.520000000000003</v>
      </c>
      <c r="J180" s="77"/>
      <c r="K180" s="92"/>
    </row>
    <row r="181" spans="1:11" ht="22.5" x14ac:dyDescent="0.2">
      <c r="A181" s="14" t="s">
        <v>3004</v>
      </c>
      <c r="B181" s="14" t="s">
        <v>3282</v>
      </c>
      <c r="C181" s="14" t="s">
        <v>3283</v>
      </c>
      <c r="D181" s="16">
        <v>45784</v>
      </c>
      <c r="E181" s="16" t="s">
        <v>3009</v>
      </c>
      <c r="F181" s="14" t="s">
        <v>3266</v>
      </c>
      <c r="G181" s="14"/>
      <c r="H181" s="14" t="s">
        <v>3284</v>
      </c>
      <c r="I181" s="15">
        <v>37.520000000000003</v>
      </c>
      <c r="J181" s="77"/>
      <c r="K181" s="92"/>
    </row>
    <row r="182" spans="1:11" ht="22.5" x14ac:dyDescent="0.2">
      <c r="A182" s="14" t="s">
        <v>3004</v>
      </c>
      <c r="B182" s="14" t="s">
        <v>3285</v>
      </c>
      <c r="C182" s="14" t="s">
        <v>3286</v>
      </c>
      <c r="D182" s="16">
        <v>45784</v>
      </c>
      <c r="E182" s="16" t="s">
        <v>3009</v>
      </c>
      <c r="F182" s="14" t="s">
        <v>3266</v>
      </c>
      <c r="G182" s="14"/>
      <c r="H182" s="14" t="s">
        <v>3287</v>
      </c>
      <c r="I182" s="15">
        <v>37.520000000000003</v>
      </c>
      <c r="J182" s="77"/>
      <c r="K182" s="92"/>
    </row>
    <row r="183" spans="1:11" ht="22.5" x14ac:dyDescent="0.2">
      <c r="A183" s="14" t="s">
        <v>3004</v>
      </c>
      <c r="B183" s="14" t="s">
        <v>3288</v>
      </c>
      <c r="C183" s="14" t="s">
        <v>3289</v>
      </c>
      <c r="D183" s="16">
        <v>45784</v>
      </c>
      <c r="E183" s="16" t="s">
        <v>3009</v>
      </c>
      <c r="F183" s="14" t="s">
        <v>3266</v>
      </c>
      <c r="G183" s="14"/>
      <c r="H183" s="14" t="s">
        <v>3290</v>
      </c>
      <c r="I183" s="15">
        <v>37.520000000000003</v>
      </c>
      <c r="J183" s="77"/>
      <c r="K183" s="92"/>
    </row>
    <row r="184" spans="1:11" ht="22.5" x14ac:dyDescent="0.2">
      <c r="A184" s="14" t="s">
        <v>3004</v>
      </c>
      <c r="B184" s="14" t="s">
        <v>3291</v>
      </c>
      <c r="C184" s="14" t="s">
        <v>3292</v>
      </c>
      <c r="D184" s="16">
        <v>45784</v>
      </c>
      <c r="E184" s="16" t="s">
        <v>3009</v>
      </c>
      <c r="F184" s="14" t="s">
        <v>3266</v>
      </c>
      <c r="G184" s="14"/>
      <c r="H184" s="14" t="s">
        <v>3293</v>
      </c>
      <c r="I184" s="15">
        <v>37.520000000000003</v>
      </c>
      <c r="J184" s="77"/>
      <c r="K184" s="92"/>
    </row>
    <row r="185" spans="1:11" ht="22.5" x14ac:dyDescent="0.2">
      <c r="A185" s="14" t="s">
        <v>3004</v>
      </c>
      <c r="B185" s="14" t="s">
        <v>3294</v>
      </c>
      <c r="C185" s="14" t="s">
        <v>3295</v>
      </c>
      <c r="D185" s="16">
        <v>45784</v>
      </c>
      <c r="E185" s="16" t="s">
        <v>3009</v>
      </c>
      <c r="F185" s="14" t="s">
        <v>3266</v>
      </c>
      <c r="G185" s="14"/>
      <c r="H185" s="14" t="s">
        <v>3296</v>
      </c>
      <c r="I185" s="15">
        <v>37.520000000000003</v>
      </c>
      <c r="J185" s="77"/>
      <c r="K185" s="92"/>
    </row>
    <row r="186" spans="1:11" ht="22.5" x14ac:dyDescent="0.2">
      <c r="A186" s="14" t="s">
        <v>3004</v>
      </c>
      <c r="B186" s="14" t="s">
        <v>3297</v>
      </c>
      <c r="C186" s="14" t="s">
        <v>3298</v>
      </c>
      <c r="D186" s="16">
        <v>45784</v>
      </c>
      <c r="E186" s="16" t="s">
        <v>3009</v>
      </c>
      <c r="F186" s="14" t="s">
        <v>3266</v>
      </c>
      <c r="G186" s="14"/>
      <c r="H186" s="14" t="s">
        <v>3299</v>
      </c>
      <c r="I186" s="15">
        <v>37.520000000000003</v>
      </c>
      <c r="J186" s="77"/>
      <c r="K186" s="92"/>
    </row>
    <row r="187" spans="1:11" ht="22.5" x14ac:dyDescent="0.2">
      <c r="A187" s="14" t="s">
        <v>3004</v>
      </c>
      <c r="B187" s="14" t="s">
        <v>3300</v>
      </c>
      <c r="C187" s="14" t="s">
        <v>3301</v>
      </c>
      <c r="D187" s="16">
        <v>45784</v>
      </c>
      <c r="E187" s="16" t="s">
        <v>3009</v>
      </c>
      <c r="F187" s="14" t="s">
        <v>3266</v>
      </c>
      <c r="G187" s="14"/>
      <c r="H187" s="14" t="s">
        <v>3302</v>
      </c>
      <c r="I187" s="15">
        <v>37.520000000000003</v>
      </c>
      <c r="J187" s="77"/>
      <c r="K187" s="92"/>
    </row>
    <row r="188" spans="1:11" ht="22.5" x14ac:dyDescent="0.2">
      <c r="A188" s="14" t="s">
        <v>3004</v>
      </c>
      <c r="B188" s="14" t="s">
        <v>3303</v>
      </c>
      <c r="C188" s="14" t="s">
        <v>3304</v>
      </c>
      <c r="D188" s="16">
        <v>45784</v>
      </c>
      <c r="E188" s="16" t="s">
        <v>3009</v>
      </c>
      <c r="F188" s="14" t="s">
        <v>3266</v>
      </c>
      <c r="G188" s="14"/>
      <c r="H188" s="14" t="s">
        <v>3305</v>
      </c>
      <c r="I188" s="15">
        <v>37.520000000000003</v>
      </c>
      <c r="J188" s="77"/>
      <c r="K188" s="92"/>
    </row>
    <row r="189" spans="1:11" ht="22.5" x14ac:dyDescent="0.2">
      <c r="A189" s="14" t="s">
        <v>3004</v>
      </c>
      <c r="B189" s="14" t="s">
        <v>3306</v>
      </c>
      <c r="C189" s="14" t="s">
        <v>3307</v>
      </c>
      <c r="D189" s="16">
        <v>45784</v>
      </c>
      <c r="E189" s="16" t="s">
        <v>3009</v>
      </c>
      <c r="F189" s="14" t="s">
        <v>3266</v>
      </c>
      <c r="G189" s="14"/>
      <c r="H189" s="14" t="s">
        <v>3308</v>
      </c>
      <c r="I189" s="15">
        <v>37.520000000000003</v>
      </c>
      <c r="J189" s="77"/>
      <c r="K189" s="92"/>
    </row>
    <row r="190" spans="1:11" ht="22.5" x14ac:dyDescent="0.2">
      <c r="A190" s="14" t="s">
        <v>3004</v>
      </c>
      <c r="B190" s="14" t="s">
        <v>3309</v>
      </c>
      <c r="C190" s="14" t="s">
        <v>3310</v>
      </c>
      <c r="D190" s="16">
        <v>45784</v>
      </c>
      <c r="E190" s="16" t="s">
        <v>3009</v>
      </c>
      <c r="F190" s="14" t="s">
        <v>3266</v>
      </c>
      <c r="G190" s="14"/>
      <c r="H190" s="14" t="s">
        <v>3311</v>
      </c>
      <c r="I190" s="15">
        <v>37.520000000000003</v>
      </c>
      <c r="J190" s="77"/>
      <c r="K190" s="92"/>
    </row>
    <row r="191" spans="1:11" ht="22.5" x14ac:dyDescent="0.2">
      <c r="A191" s="14" t="s">
        <v>3004</v>
      </c>
      <c r="B191" s="14" t="s">
        <v>3312</v>
      </c>
      <c r="C191" s="14" t="s">
        <v>3313</v>
      </c>
      <c r="D191" s="16">
        <v>45784</v>
      </c>
      <c r="E191" s="16" t="s">
        <v>3009</v>
      </c>
      <c r="F191" s="14" t="s">
        <v>3266</v>
      </c>
      <c r="G191" s="14"/>
      <c r="H191" s="14" t="s">
        <v>3314</v>
      </c>
      <c r="I191" s="15">
        <v>37.520000000000003</v>
      </c>
      <c r="J191" s="77"/>
      <c r="K191" s="92"/>
    </row>
    <row r="192" spans="1:11" ht="22.5" x14ac:dyDescent="0.2">
      <c r="A192" s="14" t="s">
        <v>3004</v>
      </c>
      <c r="B192" s="14" t="s">
        <v>3315</v>
      </c>
      <c r="C192" s="14" t="s">
        <v>3316</v>
      </c>
      <c r="D192" s="16">
        <v>45784</v>
      </c>
      <c r="E192" s="16" t="s">
        <v>3009</v>
      </c>
      <c r="F192" s="14" t="s">
        <v>3266</v>
      </c>
      <c r="G192" s="14"/>
      <c r="H192" s="14" t="s">
        <v>3317</v>
      </c>
      <c r="I192" s="15">
        <v>37.520000000000003</v>
      </c>
      <c r="J192" s="77"/>
      <c r="K192" s="92"/>
    </row>
    <row r="193" spans="1:11" ht="22.5" x14ac:dyDescent="0.2">
      <c r="A193" s="14" t="s">
        <v>3004</v>
      </c>
      <c r="B193" s="14" t="s">
        <v>3318</v>
      </c>
      <c r="C193" s="14" t="s">
        <v>3319</v>
      </c>
      <c r="D193" s="16">
        <v>45784</v>
      </c>
      <c r="E193" s="16" t="s">
        <v>3009</v>
      </c>
      <c r="F193" s="14" t="s">
        <v>3266</v>
      </c>
      <c r="G193" s="14"/>
      <c r="H193" s="14" t="s">
        <v>3320</v>
      </c>
      <c r="I193" s="15">
        <v>37.520000000000003</v>
      </c>
      <c r="J193" s="77"/>
      <c r="K193" s="92"/>
    </row>
    <row r="194" spans="1:11" ht="22.5" x14ac:dyDescent="0.2">
      <c r="A194" s="14" t="s">
        <v>3004</v>
      </c>
      <c r="B194" s="14" t="s">
        <v>3321</v>
      </c>
      <c r="C194" s="14" t="s">
        <v>3322</v>
      </c>
      <c r="D194" s="16">
        <v>45784</v>
      </c>
      <c r="E194" s="16" t="s">
        <v>3009</v>
      </c>
      <c r="F194" s="14" t="s">
        <v>3266</v>
      </c>
      <c r="G194" s="14"/>
      <c r="H194" s="14" t="s">
        <v>3311</v>
      </c>
      <c r="I194" s="15">
        <v>37.520000000000003</v>
      </c>
      <c r="J194" s="77"/>
      <c r="K194" s="92"/>
    </row>
    <row r="195" spans="1:11" ht="22.5" x14ac:dyDescent="0.2">
      <c r="A195" s="14" t="s">
        <v>3004</v>
      </c>
      <c r="B195" s="14" t="s">
        <v>3323</v>
      </c>
      <c r="C195" s="14" t="s">
        <v>3324</v>
      </c>
      <c r="D195" s="16">
        <v>45784</v>
      </c>
      <c r="E195" s="16" t="s">
        <v>3009</v>
      </c>
      <c r="F195" s="14" t="s">
        <v>3266</v>
      </c>
      <c r="G195" s="14"/>
      <c r="H195" s="14" t="s">
        <v>3284</v>
      </c>
      <c r="I195" s="15">
        <v>37.520000000000003</v>
      </c>
      <c r="J195" s="77"/>
      <c r="K195" s="92"/>
    </row>
    <row r="196" spans="1:11" ht="22.5" x14ac:dyDescent="0.2">
      <c r="A196" s="14" t="s">
        <v>3004</v>
      </c>
      <c r="B196" s="14" t="s">
        <v>3325</v>
      </c>
      <c r="C196" s="14" t="s">
        <v>3326</v>
      </c>
      <c r="D196" s="16">
        <v>45784</v>
      </c>
      <c r="E196" s="16" t="s">
        <v>3009</v>
      </c>
      <c r="F196" s="14" t="s">
        <v>3266</v>
      </c>
      <c r="G196" s="14"/>
      <c r="H196" s="14" t="s">
        <v>3284</v>
      </c>
      <c r="I196" s="15">
        <v>37.520000000000003</v>
      </c>
      <c r="J196" s="77"/>
      <c r="K196" s="92"/>
    </row>
    <row r="197" spans="1:11" ht="22.5" x14ac:dyDescent="0.2">
      <c r="A197" s="14" t="s">
        <v>3004</v>
      </c>
      <c r="B197" s="14" t="s">
        <v>3327</v>
      </c>
      <c r="C197" s="14" t="s">
        <v>3328</v>
      </c>
      <c r="D197" s="16">
        <v>45784</v>
      </c>
      <c r="E197" s="16" t="s">
        <v>3009</v>
      </c>
      <c r="F197" s="14" t="s">
        <v>3266</v>
      </c>
      <c r="G197" s="14"/>
      <c r="H197" s="14" t="s">
        <v>3329</v>
      </c>
      <c r="I197" s="15">
        <v>37.520000000000003</v>
      </c>
      <c r="J197" s="77"/>
      <c r="K197" s="92"/>
    </row>
    <row r="198" spans="1:11" ht="22.5" x14ac:dyDescent="0.2">
      <c r="A198" s="14" t="s">
        <v>3004</v>
      </c>
      <c r="B198" s="14" t="s">
        <v>3330</v>
      </c>
      <c r="C198" s="14" t="s">
        <v>3331</v>
      </c>
      <c r="D198" s="16">
        <v>45784</v>
      </c>
      <c r="E198" s="16" t="s">
        <v>3009</v>
      </c>
      <c r="F198" s="14" t="s">
        <v>3266</v>
      </c>
      <c r="G198" s="14"/>
      <c r="H198" s="14" t="s">
        <v>3332</v>
      </c>
      <c r="I198" s="15">
        <v>37.520000000000003</v>
      </c>
      <c r="J198" s="77"/>
      <c r="K198" s="92"/>
    </row>
    <row r="199" spans="1:11" ht="22.5" x14ac:dyDescent="0.2">
      <c r="A199" s="14" t="s">
        <v>3004</v>
      </c>
      <c r="B199" s="14" t="s">
        <v>3333</v>
      </c>
      <c r="C199" s="14" t="s">
        <v>3334</v>
      </c>
      <c r="D199" s="16">
        <v>45784</v>
      </c>
      <c r="E199" s="16" t="s">
        <v>3009</v>
      </c>
      <c r="F199" s="14" t="s">
        <v>3266</v>
      </c>
      <c r="G199" s="14"/>
      <c r="H199" s="14" t="s">
        <v>3335</v>
      </c>
      <c r="I199" s="15">
        <v>37.520000000000003</v>
      </c>
      <c r="J199" s="77"/>
      <c r="K199" s="92"/>
    </row>
    <row r="200" spans="1:11" ht="22.5" x14ac:dyDescent="0.2">
      <c r="A200" s="14" t="s">
        <v>3004</v>
      </c>
      <c r="B200" s="14" t="s">
        <v>3336</v>
      </c>
      <c r="C200" s="14" t="s">
        <v>3337</v>
      </c>
      <c r="D200" s="16">
        <v>45784</v>
      </c>
      <c r="E200" s="16" t="s">
        <v>3009</v>
      </c>
      <c r="F200" s="14" t="s">
        <v>3266</v>
      </c>
      <c r="G200" s="14"/>
      <c r="H200" s="14" t="s">
        <v>3338</v>
      </c>
      <c r="I200" s="15">
        <v>37.520000000000003</v>
      </c>
      <c r="J200" s="77"/>
      <c r="K200" s="92"/>
    </row>
    <row r="201" spans="1:11" ht="22.5" x14ac:dyDescent="0.2">
      <c r="A201" s="14" t="s">
        <v>3004</v>
      </c>
      <c r="B201" s="14" t="s">
        <v>3339</v>
      </c>
      <c r="C201" s="14" t="s">
        <v>3340</v>
      </c>
      <c r="D201" s="16">
        <v>45784</v>
      </c>
      <c r="E201" s="16" t="s">
        <v>3009</v>
      </c>
      <c r="F201" s="14" t="s">
        <v>3266</v>
      </c>
      <c r="G201" s="14"/>
      <c r="H201" s="14" t="s">
        <v>3311</v>
      </c>
      <c r="I201" s="15">
        <v>37.520000000000003</v>
      </c>
      <c r="J201" s="77"/>
      <c r="K201" s="92"/>
    </row>
    <row r="202" spans="1:11" ht="22.5" x14ac:dyDescent="0.2">
      <c r="A202" s="14" t="s">
        <v>3004</v>
      </c>
      <c r="B202" s="14" t="s">
        <v>3341</v>
      </c>
      <c r="C202" s="14" t="s">
        <v>3342</v>
      </c>
      <c r="D202" s="16">
        <v>45784</v>
      </c>
      <c r="E202" s="16" t="s">
        <v>3009</v>
      </c>
      <c r="F202" s="14" t="s">
        <v>3266</v>
      </c>
      <c r="G202" s="14"/>
      <c r="H202" s="14" t="s">
        <v>3343</v>
      </c>
      <c r="I202" s="15">
        <v>37.520000000000003</v>
      </c>
      <c r="J202" s="77"/>
      <c r="K202" s="92"/>
    </row>
    <row r="203" spans="1:11" ht="22.5" x14ac:dyDescent="0.2">
      <c r="A203" s="14" t="s">
        <v>3004</v>
      </c>
      <c r="B203" s="14" t="s">
        <v>3344</v>
      </c>
      <c r="C203" s="14" t="s">
        <v>3345</v>
      </c>
      <c r="D203" s="16">
        <v>45784</v>
      </c>
      <c r="E203" s="16" t="s">
        <v>3009</v>
      </c>
      <c r="F203" s="14" t="s">
        <v>3266</v>
      </c>
      <c r="G203" s="14"/>
      <c r="H203" s="14" t="s">
        <v>3346</v>
      </c>
      <c r="I203" s="15">
        <v>37.520000000000003</v>
      </c>
      <c r="J203" s="77"/>
      <c r="K203" s="92"/>
    </row>
    <row r="204" spans="1:11" ht="22.5" x14ac:dyDescent="0.2">
      <c r="A204" s="14" t="s">
        <v>3004</v>
      </c>
      <c r="B204" s="14" t="s">
        <v>3347</v>
      </c>
      <c r="C204" s="14" t="s">
        <v>3348</v>
      </c>
      <c r="D204" s="16">
        <v>45784</v>
      </c>
      <c r="E204" s="16" t="s">
        <v>3009</v>
      </c>
      <c r="F204" s="14" t="s">
        <v>3266</v>
      </c>
      <c r="G204" s="14"/>
      <c r="H204" s="14" t="s">
        <v>3349</v>
      </c>
      <c r="I204" s="15">
        <v>37.520000000000003</v>
      </c>
      <c r="J204" s="77"/>
      <c r="K204" s="92"/>
    </row>
    <row r="205" spans="1:11" ht="22.5" x14ac:dyDescent="0.2">
      <c r="A205" s="14" t="s">
        <v>3004</v>
      </c>
      <c r="B205" s="14" t="s">
        <v>3350</v>
      </c>
      <c r="C205" s="14" t="s">
        <v>3351</v>
      </c>
      <c r="D205" s="16">
        <v>45784</v>
      </c>
      <c r="E205" s="16" t="s">
        <v>3009</v>
      </c>
      <c r="F205" s="14" t="s">
        <v>3266</v>
      </c>
      <c r="G205" s="14"/>
      <c r="H205" s="14" t="s">
        <v>3352</v>
      </c>
      <c r="I205" s="15">
        <v>37.520000000000003</v>
      </c>
      <c r="J205" s="77"/>
      <c r="K205" s="92"/>
    </row>
    <row r="206" spans="1:11" ht="22.5" x14ac:dyDescent="0.2">
      <c r="A206" s="14" t="s">
        <v>3004</v>
      </c>
      <c r="B206" s="14" t="s">
        <v>3353</v>
      </c>
      <c r="C206" s="14" t="s">
        <v>3354</v>
      </c>
      <c r="D206" s="16">
        <v>45784</v>
      </c>
      <c r="E206" s="16" t="s">
        <v>3009</v>
      </c>
      <c r="F206" s="14" t="s">
        <v>3266</v>
      </c>
      <c r="G206" s="14"/>
      <c r="H206" s="14" t="s">
        <v>3284</v>
      </c>
      <c r="I206" s="15">
        <v>37.520000000000003</v>
      </c>
      <c r="J206" s="77"/>
      <c r="K206" s="92"/>
    </row>
    <row r="207" spans="1:11" ht="22.5" x14ac:dyDescent="0.2">
      <c r="A207" s="14" t="s">
        <v>3004</v>
      </c>
      <c r="B207" s="14" t="s">
        <v>3355</v>
      </c>
      <c r="C207" s="14" t="s">
        <v>3356</v>
      </c>
      <c r="D207" s="16">
        <v>45784</v>
      </c>
      <c r="E207" s="16" t="s">
        <v>3009</v>
      </c>
      <c r="F207" s="14" t="s">
        <v>3266</v>
      </c>
      <c r="G207" s="14"/>
      <c r="H207" s="14" t="s">
        <v>3357</v>
      </c>
      <c r="I207" s="15">
        <v>37.520000000000003</v>
      </c>
      <c r="J207" s="77"/>
      <c r="K207" s="92"/>
    </row>
    <row r="208" spans="1:11" ht="22.5" x14ac:dyDescent="0.2">
      <c r="A208" s="14" t="s">
        <v>3004</v>
      </c>
      <c r="B208" s="14" t="s">
        <v>3358</v>
      </c>
      <c r="C208" s="14" t="s">
        <v>3359</v>
      </c>
      <c r="D208" s="16">
        <v>45784</v>
      </c>
      <c r="E208" s="16" t="s">
        <v>3009</v>
      </c>
      <c r="F208" s="14" t="s">
        <v>3266</v>
      </c>
      <c r="G208" s="14"/>
      <c r="H208" s="14" t="s">
        <v>3360</v>
      </c>
      <c r="I208" s="15">
        <v>37.520000000000003</v>
      </c>
      <c r="J208" s="77"/>
      <c r="K208" s="92"/>
    </row>
    <row r="209" spans="1:11" ht="22.5" x14ac:dyDescent="0.2">
      <c r="A209" s="14" t="s">
        <v>3004</v>
      </c>
      <c r="B209" s="14" t="s">
        <v>3361</v>
      </c>
      <c r="C209" s="14" t="s">
        <v>3362</v>
      </c>
      <c r="D209" s="16">
        <v>45784</v>
      </c>
      <c r="E209" s="16" t="s">
        <v>3009</v>
      </c>
      <c r="F209" s="14" t="s">
        <v>3266</v>
      </c>
      <c r="G209" s="14"/>
      <c r="H209" s="14" t="s">
        <v>3363</v>
      </c>
      <c r="I209" s="15">
        <v>37.520000000000003</v>
      </c>
      <c r="J209" s="77"/>
      <c r="K209" s="92"/>
    </row>
    <row r="210" spans="1:11" ht="22.5" x14ac:dyDescent="0.2">
      <c r="A210" s="14" t="s">
        <v>3004</v>
      </c>
      <c r="B210" s="14" t="s">
        <v>3364</v>
      </c>
      <c r="C210" s="14" t="s">
        <v>3365</v>
      </c>
      <c r="D210" s="16">
        <v>45784</v>
      </c>
      <c r="E210" s="16" t="s">
        <v>3009</v>
      </c>
      <c r="F210" s="14" t="s">
        <v>3266</v>
      </c>
      <c r="G210" s="14"/>
      <c r="H210" s="14" t="s">
        <v>3284</v>
      </c>
      <c r="I210" s="15">
        <v>37.520000000000003</v>
      </c>
      <c r="J210" s="77"/>
      <c r="K210" s="92"/>
    </row>
    <row r="211" spans="1:11" ht="22.5" x14ac:dyDescent="0.2">
      <c r="A211" s="14" t="s">
        <v>3004</v>
      </c>
      <c r="B211" s="14" t="s">
        <v>3366</v>
      </c>
      <c r="C211" s="14" t="s">
        <v>3367</v>
      </c>
      <c r="D211" s="16">
        <v>45784</v>
      </c>
      <c r="E211" s="16" t="s">
        <v>3009</v>
      </c>
      <c r="F211" s="14" t="s">
        <v>3266</v>
      </c>
      <c r="G211" s="14"/>
      <c r="H211" s="14" t="s">
        <v>3311</v>
      </c>
      <c r="I211" s="15">
        <v>37.520000000000003</v>
      </c>
      <c r="J211" s="77"/>
      <c r="K211" s="92"/>
    </row>
    <row r="212" spans="1:11" ht="22.5" x14ac:dyDescent="0.2">
      <c r="A212" s="14" t="s">
        <v>3004</v>
      </c>
      <c r="B212" s="14" t="s">
        <v>3368</v>
      </c>
      <c r="C212" s="14" t="s">
        <v>3369</v>
      </c>
      <c r="D212" s="16">
        <v>45784</v>
      </c>
      <c r="E212" s="16" t="s">
        <v>3009</v>
      </c>
      <c r="F212" s="14" t="s">
        <v>3266</v>
      </c>
      <c r="G212" s="14"/>
      <c r="H212" s="14" t="s">
        <v>3311</v>
      </c>
      <c r="I212" s="15">
        <v>37.520000000000003</v>
      </c>
      <c r="J212" s="77"/>
      <c r="K212" s="92"/>
    </row>
    <row r="213" spans="1:11" ht="22.5" x14ac:dyDescent="0.2">
      <c r="A213" s="14" t="s">
        <v>3004</v>
      </c>
      <c r="B213" s="14" t="s">
        <v>3370</v>
      </c>
      <c r="C213" s="14" t="s">
        <v>3371</v>
      </c>
      <c r="D213" s="16">
        <v>45784</v>
      </c>
      <c r="E213" s="16" t="s">
        <v>3009</v>
      </c>
      <c r="F213" s="14" t="s">
        <v>3266</v>
      </c>
      <c r="G213" s="14"/>
      <c r="H213" s="14" t="s">
        <v>3372</v>
      </c>
      <c r="I213" s="15">
        <v>37.520000000000003</v>
      </c>
      <c r="J213" s="77"/>
      <c r="K213" s="92"/>
    </row>
    <row r="214" spans="1:11" ht="22.5" x14ac:dyDescent="0.2">
      <c r="A214" s="14" t="s">
        <v>3004</v>
      </c>
      <c r="B214" s="14" t="s">
        <v>3373</v>
      </c>
      <c r="C214" s="14" t="s">
        <v>3374</v>
      </c>
      <c r="D214" s="16">
        <v>45784</v>
      </c>
      <c r="E214" s="16" t="s">
        <v>3009</v>
      </c>
      <c r="F214" s="14" t="s">
        <v>3266</v>
      </c>
      <c r="G214" s="14"/>
      <c r="H214" s="14" t="s">
        <v>3375</v>
      </c>
      <c r="I214" s="15">
        <v>37.520000000000003</v>
      </c>
      <c r="J214" s="77"/>
      <c r="K214" s="92"/>
    </row>
    <row r="215" spans="1:11" ht="22.5" x14ac:dyDescent="0.2">
      <c r="A215" s="14" t="s">
        <v>3004</v>
      </c>
      <c r="B215" s="14" t="s">
        <v>3376</v>
      </c>
      <c r="C215" s="14" t="s">
        <v>3377</v>
      </c>
      <c r="D215" s="16">
        <v>45784</v>
      </c>
      <c r="E215" s="16" t="s">
        <v>3009</v>
      </c>
      <c r="F215" s="14" t="s">
        <v>3266</v>
      </c>
      <c r="G215" s="14"/>
      <c r="H215" s="14" t="s">
        <v>3378</v>
      </c>
      <c r="I215" s="15">
        <v>37.520000000000003</v>
      </c>
      <c r="J215" s="77"/>
      <c r="K215" s="92"/>
    </row>
    <row r="216" spans="1:11" ht="22.5" x14ac:dyDescent="0.2">
      <c r="A216" s="14" t="s">
        <v>3004</v>
      </c>
      <c r="B216" s="14" t="s">
        <v>3379</v>
      </c>
      <c r="C216" s="14" t="s">
        <v>3380</v>
      </c>
      <c r="D216" s="16">
        <v>45784</v>
      </c>
      <c r="E216" s="16" t="s">
        <v>3009</v>
      </c>
      <c r="F216" s="14" t="s">
        <v>3266</v>
      </c>
      <c r="G216" s="14"/>
      <c r="H216" s="14" t="s">
        <v>3381</v>
      </c>
      <c r="I216" s="15">
        <v>37.520000000000003</v>
      </c>
      <c r="J216" s="77"/>
      <c r="K216" s="92"/>
    </row>
    <row r="217" spans="1:11" ht="22.5" x14ac:dyDescent="0.2">
      <c r="A217" s="14" t="s">
        <v>3004</v>
      </c>
      <c r="B217" s="14" t="s">
        <v>3382</v>
      </c>
      <c r="C217" s="14" t="s">
        <v>3383</v>
      </c>
      <c r="D217" s="16">
        <v>45784</v>
      </c>
      <c r="E217" s="16" t="s">
        <v>3009</v>
      </c>
      <c r="F217" s="14" t="s">
        <v>3266</v>
      </c>
      <c r="G217" s="14"/>
      <c r="H217" s="14" t="s">
        <v>3384</v>
      </c>
      <c r="I217" s="15">
        <v>37.520000000000003</v>
      </c>
      <c r="J217" s="77"/>
      <c r="K217" s="92"/>
    </row>
    <row r="218" spans="1:11" ht="22.5" x14ac:dyDescent="0.2">
      <c r="A218" s="14" t="s">
        <v>3004</v>
      </c>
      <c r="B218" s="14" t="s">
        <v>3385</v>
      </c>
      <c r="C218" s="14" t="s">
        <v>3386</v>
      </c>
      <c r="D218" s="16">
        <v>45784</v>
      </c>
      <c r="E218" s="16" t="s">
        <v>3009</v>
      </c>
      <c r="F218" s="14" t="s">
        <v>3266</v>
      </c>
      <c r="G218" s="14"/>
      <c r="H218" s="14" t="s">
        <v>3284</v>
      </c>
      <c r="I218" s="15">
        <v>37.520000000000003</v>
      </c>
      <c r="J218" s="77"/>
      <c r="K218" s="92"/>
    </row>
    <row r="219" spans="1:11" ht="22.5" x14ac:dyDescent="0.2">
      <c r="A219" s="14" t="s">
        <v>3004</v>
      </c>
      <c r="B219" s="14" t="s">
        <v>3387</v>
      </c>
      <c r="C219" s="14" t="s">
        <v>3388</v>
      </c>
      <c r="D219" s="16">
        <v>45784</v>
      </c>
      <c r="E219" s="16" t="s">
        <v>3009</v>
      </c>
      <c r="F219" s="14" t="s">
        <v>3266</v>
      </c>
      <c r="G219" s="14"/>
      <c r="H219" s="14" t="s">
        <v>3389</v>
      </c>
      <c r="I219" s="15">
        <v>37.520000000000003</v>
      </c>
      <c r="J219" s="77"/>
      <c r="K219" s="92"/>
    </row>
    <row r="220" spans="1:11" ht="22.5" x14ac:dyDescent="0.2">
      <c r="A220" s="14" t="s">
        <v>3004</v>
      </c>
      <c r="B220" s="14" t="s">
        <v>3390</v>
      </c>
      <c r="C220" s="14" t="s">
        <v>3391</v>
      </c>
      <c r="D220" s="16">
        <v>45784</v>
      </c>
      <c r="E220" s="16" t="s">
        <v>3009</v>
      </c>
      <c r="F220" s="14" t="s">
        <v>3266</v>
      </c>
      <c r="G220" s="14"/>
      <c r="H220" s="14" t="s">
        <v>3392</v>
      </c>
      <c r="I220" s="15">
        <v>37.520000000000003</v>
      </c>
      <c r="J220" s="77"/>
      <c r="K220" s="92"/>
    </row>
    <row r="221" spans="1:11" ht="22.5" x14ac:dyDescent="0.2">
      <c r="A221" s="14" t="s">
        <v>3004</v>
      </c>
      <c r="B221" s="14" t="s">
        <v>3393</v>
      </c>
      <c r="C221" s="14" t="s">
        <v>3394</v>
      </c>
      <c r="D221" s="16">
        <v>45784</v>
      </c>
      <c r="E221" s="16" t="s">
        <v>3009</v>
      </c>
      <c r="F221" s="14" t="s">
        <v>3266</v>
      </c>
      <c r="G221" s="14"/>
      <c r="H221" s="14" t="s">
        <v>3395</v>
      </c>
      <c r="I221" s="15">
        <v>37.520000000000003</v>
      </c>
      <c r="J221" s="77"/>
      <c r="K221" s="92"/>
    </row>
    <row r="222" spans="1:11" ht="22.5" x14ac:dyDescent="0.2">
      <c r="A222" s="14" t="s">
        <v>3004</v>
      </c>
      <c r="B222" s="14" t="s">
        <v>3396</v>
      </c>
      <c r="C222" s="14" t="s">
        <v>3397</v>
      </c>
      <c r="D222" s="16">
        <v>45784</v>
      </c>
      <c r="E222" s="16" t="s">
        <v>3009</v>
      </c>
      <c r="F222" s="14" t="s">
        <v>3266</v>
      </c>
      <c r="G222" s="14"/>
      <c r="H222" s="14" t="s">
        <v>3398</v>
      </c>
      <c r="I222" s="15">
        <v>37.520000000000003</v>
      </c>
      <c r="J222" s="77"/>
      <c r="K222" s="92"/>
    </row>
    <row r="223" spans="1:11" ht="22.5" x14ac:dyDescent="0.2">
      <c r="A223" s="14" t="s">
        <v>3004</v>
      </c>
      <c r="B223" s="14" t="s">
        <v>3399</v>
      </c>
      <c r="C223" s="14" t="s">
        <v>3400</v>
      </c>
      <c r="D223" s="16">
        <v>45784</v>
      </c>
      <c r="E223" s="16" t="s">
        <v>3009</v>
      </c>
      <c r="F223" s="14" t="s">
        <v>3266</v>
      </c>
      <c r="G223" s="14"/>
      <c r="H223" s="14" t="s">
        <v>3401</v>
      </c>
      <c r="I223" s="15">
        <v>37.520000000000003</v>
      </c>
      <c r="J223" s="77"/>
      <c r="K223" s="92"/>
    </row>
    <row r="224" spans="1:11" ht="22.5" x14ac:dyDescent="0.2">
      <c r="A224" s="14" t="s">
        <v>3004</v>
      </c>
      <c r="B224" s="14" t="s">
        <v>3402</v>
      </c>
      <c r="C224" s="14" t="s">
        <v>3403</v>
      </c>
      <c r="D224" s="16">
        <v>45784</v>
      </c>
      <c r="E224" s="16" t="s">
        <v>3009</v>
      </c>
      <c r="F224" s="14" t="s">
        <v>3266</v>
      </c>
      <c r="G224" s="14"/>
      <c r="H224" s="14" t="s">
        <v>3404</v>
      </c>
      <c r="I224" s="15">
        <v>37.520000000000003</v>
      </c>
      <c r="J224" s="77"/>
      <c r="K224" s="92"/>
    </row>
    <row r="225" spans="1:11" ht="22.5" x14ac:dyDescent="0.2">
      <c r="A225" s="14" t="s">
        <v>3004</v>
      </c>
      <c r="B225" s="14" t="s">
        <v>3405</v>
      </c>
      <c r="C225" s="14" t="s">
        <v>3406</v>
      </c>
      <c r="D225" s="16">
        <v>45784</v>
      </c>
      <c r="E225" s="16" t="s">
        <v>3009</v>
      </c>
      <c r="F225" s="14" t="s">
        <v>3266</v>
      </c>
      <c r="G225" s="14"/>
      <c r="H225" s="14" t="s">
        <v>3311</v>
      </c>
      <c r="I225" s="15">
        <v>37.520000000000003</v>
      </c>
      <c r="J225" s="77"/>
      <c r="K225" s="92"/>
    </row>
    <row r="226" spans="1:11" ht="22.5" x14ac:dyDescent="0.2">
      <c r="A226" s="14" t="s">
        <v>3004</v>
      </c>
      <c r="B226" s="14" t="s">
        <v>3407</v>
      </c>
      <c r="C226" s="14" t="s">
        <v>3408</v>
      </c>
      <c r="D226" s="16">
        <v>45784</v>
      </c>
      <c r="E226" s="16" t="s">
        <v>3009</v>
      </c>
      <c r="F226" s="14" t="s">
        <v>3266</v>
      </c>
      <c r="G226" s="14"/>
      <c r="H226" s="14" t="s">
        <v>3409</v>
      </c>
      <c r="I226" s="15">
        <v>37.520000000000003</v>
      </c>
      <c r="J226" s="77"/>
      <c r="K226" s="92"/>
    </row>
    <row r="227" spans="1:11" ht="22.5" x14ac:dyDescent="0.2">
      <c r="A227" s="14" t="s">
        <v>3004</v>
      </c>
      <c r="B227" s="14" t="s">
        <v>3410</v>
      </c>
      <c r="C227" s="14" t="s">
        <v>3411</v>
      </c>
      <c r="D227" s="16">
        <v>45784</v>
      </c>
      <c r="E227" s="16" t="s">
        <v>3009</v>
      </c>
      <c r="F227" s="14" t="s">
        <v>3266</v>
      </c>
      <c r="G227" s="14"/>
      <c r="H227" s="14" t="s">
        <v>3412</v>
      </c>
      <c r="I227" s="15">
        <v>37.520000000000003</v>
      </c>
      <c r="J227" s="77"/>
      <c r="K227" s="92"/>
    </row>
    <row r="228" spans="1:11" ht="22.5" x14ac:dyDescent="0.2">
      <c r="A228" s="14" t="s">
        <v>3004</v>
      </c>
      <c r="B228" s="14" t="s">
        <v>3413</v>
      </c>
      <c r="C228" s="14" t="s">
        <v>3414</v>
      </c>
      <c r="D228" s="16">
        <v>45784</v>
      </c>
      <c r="E228" s="16" t="s">
        <v>3009</v>
      </c>
      <c r="F228" s="14" t="s">
        <v>3266</v>
      </c>
      <c r="G228" s="14"/>
      <c r="H228" s="14" t="s">
        <v>3415</v>
      </c>
      <c r="I228" s="15">
        <v>37.520000000000003</v>
      </c>
      <c r="J228" s="77"/>
      <c r="K228" s="92"/>
    </row>
    <row r="229" spans="1:11" ht="22.5" x14ac:dyDescent="0.2">
      <c r="A229" s="14" t="s">
        <v>3004</v>
      </c>
      <c r="B229" s="14" t="s">
        <v>3416</v>
      </c>
      <c r="C229" s="14" t="s">
        <v>3417</v>
      </c>
      <c r="D229" s="16">
        <v>45784</v>
      </c>
      <c r="E229" s="16" t="s">
        <v>3009</v>
      </c>
      <c r="F229" s="14" t="s">
        <v>3266</v>
      </c>
      <c r="G229" s="14"/>
      <c r="H229" s="14" t="s">
        <v>3418</v>
      </c>
      <c r="I229" s="15">
        <v>37.520000000000003</v>
      </c>
      <c r="J229" s="77"/>
      <c r="K229" s="92"/>
    </row>
    <row r="230" spans="1:11" ht="112.5" x14ac:dyDescent="0.2">
      <c r="A230" s="14" t="s">
        <v>3004</v>
      </c>
      <c r="B230" s="14"/>
      <c r="C230" s="14"/>
      <c r="D230" s="16"/>
      <c r="E230" s="16"/>
      <c r="F230" s="14" t="s">
        <v>3419</v>
      </c>
      <c r="G230" s="14"/>
      <c r="H230" s="14"/>
      <c r="I230" s="15"/>
      <c r="J230" s="77"/>
      <c r="K230" s="92"/>
    </row>
    <row r="231" spans="1:11" ht="22.5" x14ac:dyDescent="0.2">
      <c r="A231" s="14" t="s">
        <v>3004</v>
      </c>
      <c r="B231" s="14" t="s">
        <v>3420</v>
      </c>
      <c r="C231" s="14" t="s">
        <v>3421</v>
      </c>
      <c r="D231" s="16">
        <v>45828</v>
      </c>
      <c r="E231" s="16" t="s">
        <v>3009</v>
      </c>
      <c r="F231" s="14" t="s">
        <v>3422</v>
      </c>
      <c r="G231" s="14" t="s">
        <v>3423</v>
      </c>
      <c r="H231" s="14" t="s">
        <v>3424</v>
      </c>
      <c r="I231" s="15">
        <v>17</v>
      </c>
      <c r="J231" s="77"/>
      <c r="K231" s="92"/>
    </row>
    <row r="232" spans="1:11" ht="22.5" x14ac:dyDescent="0.2">
      <c r="A232" s="14" t="s">
        <v>3004</v>
      </c>
      <c r="B232" s="14" t="s">
        <v>3425</v>
      </c>
      <c r="C232" s="14" t="s">
        <v>3426</v>
      </c>
      <c r="D232" s="16">
        <v>45828</v>
      </c>
      <c r="E232" s="16" t="s">
        <v>3009</v>
      </c>
      <c r="F232" s="14" t="s">
        <v>3427</v>
      </c>
      <c r="G232" s="14" t="s">
        <v>3191</v>
      </c>
      <c r="H232" s="14" t="s">
        <v>3192</v>
      </c>
      <c r="I232" s="15">
        <v>227.55</v>
      </c>
      <c r="J232" s="77"/>
      <c r="K232" s="92"/>
    </row>
    <row r="233" spans="1:11" ht="22.5" x14ac:dyDescent="0.2">
      <c r="A233" s="14" t="s">
        <v>3004</v>
      </c>
      <c r="B233" s="14" t="s">
        <v>3428</v>
      </c>
      <c r="C233" s="14" t="s">
        <v>3429</v>
      </c>
      <c r="D233" s="16">
        <v>45840</v>
      </c>
      <c r="E233" s="16" t="s">
        <v>3009</v>
      </c>
      <c r="F233" s="14" t="s">
        <v>3430</v>
      </c>
      <c r="G233" s="14" t="s">
        <v>3191</v>
      </c>
      <c r="H233" s="14" t="s">
        <v>3192</v>
      </c>
      <c r="I233" s="15">
        <v>316.11</v>
      </c>
      <c r="J233" s="77"/>
      <c r="K233" s="92"/>
    </row>
    <row r="234" spans="1:11" ht="22.5" x14ac:dyDescent="0.2">
      <c r="A234" s="14" t="s">
        <v>3004</v>
      </c>
      <c r="B234" s="14" t="s">
        <v>3431</v>
      </c>
      <c r="C234" s="14" t="s">
        <v>3432</v>
      </c>
      <c r="D234" s="16">
        <v>45840</v>
      </c>
      <c r="E234" s="16" t="s">
        <v>3009</v>
      </c>
      <c r="F234" s="14" t="s">
        <v>3433</v>
      </c>
      <c r="G234" s="14" t="s">
        <v>3139</v>
      </c>
      <c r="H234" s="14" t="s">
        <v>3140</v>
      </c>
      <c r="I234" s="15">
        <v>349.65</v>
      </c>
      <c r="J234" s="77"/>
      <c r="K234" s="92"/>
    </row>
    <row r="235" spans="1:11" ht="22.5" x14ac:dyDescent="0.2">
      <c r="A235" s="14" t="s">
        <v>3004</v>
      </c>
      <c r="B235" s="14" t="s">
        <v>3434</v>
      </c>
      <c r="C235" s="14" t="s">
        <v>900</v>
      </c>
      <c r="D235" s="16">
        <v>45840</v>
      </c>
      <c r="E235" s="16" t="s">
        <v>3009</v>
      </c>
      <c r="F235" s="14" t="s">
        <v>3435</v>
      </c>
      <c r="G235" s="14" t="s">
        <v>900</v>
      </c>
      <c r="H235" s="14" t="s">
        <v>901</v>
      </c>
      <c r="I235" s="15">
        <v>500</v>
      </c>
      <c r="J235" s="77"/>
      <c r="K235" s="92"/>
    </row>
    <row r="236" spans="1:11" ht="22.5" x14ac:dyDescent="0.2">
      <c r="A236" s="14" t="s">
        <v>3004</v>
      </c>
      <c r="B236" s="14" t="s">
        <v>3436</v>
      </c>
      <c r="C236" s="14" t="s">
        <v>3437</v>
      </c>
      <c r="D236" s="16">
        <v>45840</v>
      </c>
      <c r="E236" s="16" t="s">
        <v>3009</v>
      </c>
      <c r="F236" s="14" t="s">
        <v>3438</v>
      </c>
      <c r="G236" s="14" t="s">
        <v>3439</v>
      </c>
      <c r="H236" s="14" t="s">
        <v>3440</v>
      </c>
      <c r="I236" s="15">
        <v>850</v>
      </c>
      <c r="J236" s="77"/>
      <c r="K236" s="92"/>
    </row>
    <row r="237" spans="1:11" ht="22.5" x14ac:dyDescent="0.2">
      <c r="A237" s="14" t="s">
        <v>3004</v>
      </c>
      <c r="B237" s="14" t="s">
        <v>3441</v>
      </c>
      <c r="C237" s="14" t="s">
        <v>3442</v>
      </c>
      <c r="D237" s="16">
        <v>45840</v>
      </c>
      <c r="E237" s="16" t="s">
        <v>3009</v>
      </c>
      <c r="F237" s="14" t="s">
        <v>3443</v>
      </c>
      <c r="G237" s="14" t="s">
        <v>611</v>
      </c>
      <c r="H237" s="14" t="s">
        <v>612</v>
      </c>
      <c r="I237" s="15">
        <v>1000</v>
      </c>
      <c r="J237" s="77"/>
      <c r="K237" s="92"/>
    </row>
    <row r="238" spans="1:11" ht="22.5" x14ac:dyDescent="0.2">
      <c r="A238" s="14" t="s">
        <v>3004</v>
      </c>
      <c r="B238" s="14" t="s">
        <v>3444</v>
      </c>
      <c r="C238" s="14" t="s">
        <v>3445</v>
      </c>
      <c r="D238" s="16">
        <v>45840</v>
      </c>
      <c r="E238" s="16" t="s">
        <v>3009</v>
      </c>
      <c r="F238" s="14" t="s">
        <v>3446</v>
      </c>
      <c r="G238" s="14" t="s">
        <v>3447</v>
      </c>
      <c r="H238" s="14" t="s">
        <v>3448</v>
      </c>
      <c r="I238" s="15">
        <v>1334.92</v>
      </c>
      <c r="J238" s="77"/>
      <c r="K238" s="92"/>
    </row>
    <row r="239" spans="1:11" ht="22.5" x14ac:dyDescent="0.2">
      <c r="A239" s="14" t="s">
        <v>3004</v>
      </c>
      <c r="B239" s="14" t="s">
        <v>3449</v>
      </c>
      <c r="C239" s="14" t="s">
        <v>3450</v>
      </c>
      <c r="D239" s="16">
        <v>45840</v>
      </c>
      <c r="E239" s="16" t="s">
        <v>3009</v>
      </c>
      <c r="F239" s="14" t="s">
        <v>3451</v>
      </c>
      <c r="G239" s="14" t="s">
        <v>3060</v>
      </c>
      <c r="H239" s="14" t="s">
        <v>3061</v>
      </c>
      <c r="I239" s="15">
        <v>5292</v>
      </c>
      <c r="J239" s="77"/>
      <c r="K239" s="92"/>
    </row>
    <row r="240" spans="1:11" ht="22.5" x14ac:dyDescent="0.2">
      <c r="A240" s="14" t="s">
        <v>3004</v>
      </c>
      <c r="B240" s="14" t="s">
        <v>3452</v>
      </c>
      <c r="C240" s="14" t="s">
        <v>3453</v>
      </c>
      <c r="D240" s="16">
        <v>45846</v>
      </c>
      <c r="E240" s="16" t="s">
        <v>3009</v>
      </c>
      <c r="F240" s="14" t="s">
        <v>3454</v>
      </c>
      <c r="G240" s="14" t="s">
        <v>3455</v>
      </c>
      <c r="H240" s="14" t="s">
        <v>3456</v>
      </c>
      <c r="I240" s="15">
        <v>5074.9799999999996</v>
      </c>
      <c r="J240" s="77"/>
      <c r="K240" s="92"/>
    </row>
    <row r="241" spans="1:11" ht="22.5" x14ac:dyDescent="0.2">
      <c r="A241" s="14" t="s">
        <v>3004</v>
      </c>
      <c r="B241" s="14" t="s">
        <v>3457</v>
      </c>
      <c r="C241" s="14" t="s">
        <v>3458</v>
      </c>
      <c r="D241" s="16">
        <v>45868</v>
      </c>
      <c r="E241" s="16" t="s">
        <v>3009</v>
      </c>
      <c r="F241" s="14" t="s">
        <v>3459</v>
      </c>
      <c r="G241" s="14" t="s">
        <v>3460</v>
      </c>
      <c r="H241" s="14" t="s">
        <v>3461</v>
      </c>
      <c r="I241" s="15">
        <v>400</v>
      </c>
      <c r="J241" s="77"/>
      <c r="K241" s="92"/>
    </row>
    <row r="242" spans="1:11" ht="22.5" x14ac:dyDescent="0.2">
      <c r="A242" s="14" t="s">
        <v>3004</v>
      </c>
      <c r="B242" s="14" t="s">
        <v>3462</v>
      </c>
      <c r="C242" s="14" t="s">
        <v>3463</v>
      </c>
      <c r="D242" s="16">
        <v>45868</v>
      </c>
      <c r="E242" s="16" t="s">
        <v>3009</v>
      </c>
      <c r="F242" s="14" t="s">
        <v>3464</v>
      </c>
      <c r="G242" s="14" t="s">
        <v>3215</v>
      </c>
      <c r="H242" s="14" t="s">
        <v>3216</v>
      </c>
      <c r="I242" s="15">
        <v>430.5</v>
      </c>
      <c r="J242" s="77"/>
      <c r="K242" s="92"/>
    </row>
    <row r="243" spans="1:11" ht="22.5" x14ac:dyDescent="0.2">
      <c r="A243" s="14" t="s">
        <v>3004</v>
      </c>
      <c r="B243" s="14" t="s">
        <v>3465</v>
      </c>
      <c r="C243" s="14" t="s">
        <v>3466</v>
      </c>
      <c r="D243" s="16">
        <v>45890</v>
      </c>
      <c r="E243" s="16" t="s">
        <v>3009</v>
      </c>
      <c r="F243" s="14" t="s">
        <v>3467</v>
      </c>
      <c r="G243" s="14" t="s">
        <v>3468</v>
      </c>
      <c r="H243" s="14" t="s">
        <v>3469</v>
      </c>
      <c r="I243" s="15">
        <v>9207.73</v>
      </c>
      <c r="J243" s="77"/>
      <c r="K243" s="92"/>
    </row>
    <row r="244" spans="1:11" ht="22.5" x14ac:dyDescent="0.2">
      <c r="A244" s="14" t="s">
        <v>3004</v>
      </c>
      <c r="B244" s="14"/>
      <c r="C244" s="14"/>
      <c r="D244" s="16"/>
      <c r="E244" s="16"/>
      <c r="F244" s="14" t="s">
        <v>3470</v>
      </c>
      <c r="G244" s="14"/>
      <c r="H244" s="14"/>
      <c r="I244" s="15"/>
      <c r="J244" s="77"/>
      <c r="K244" s="92"/>
    </row>
    <row r="245" spans="1:11" ht="22.5" x14ac:dyDescent="0.2">
      <c r="A245" s="14" t="s">
        <v>3004</v>
      </c>
      <c r="B245" s="14" t="s">
        <v>3471</v>
      </c>
      <c r="C245" s="14" t="s">
        <v>3472</v>
      </c>
      <c r="D245" s="16">
        <v>45838</v>
      </c>
      <c r="E245" s="16" t="s">
        <v>3009</v>
      </c>
      <c r="F245" s="14" t="s">
        <v>3473</v>
      </c>
      <c r="G245" s="14"/>
      <c r="H245" s="14" t="s">
        <v>3474</v>
      </c>
      <c r="I245" s="15">
        <v>37.520000000000003</v>
      </c>
      <c r="J245" s="77"/>
      <c r="K245" s="92"/>
    </row>
    <row r="246" spans="1:11" ht="22.5" x14ac:dyDescent="0.2">
      <c r="A246" s="14" t="s">
        <v>3004</v>
      </c>
      <c r="B246" s="14" t="s">
        <v>3475</v>
      </c>
      <c r="C246" s="14" t="s">
        <v>3476</v>
      </c>
      <c r="D246" s="16">
        <v>45838</v>
      </c>
      <c r="E246" s="16" t="s">
        <v>3009</v>
      </c>
      <c r="F246" s="14" t="s">
        <v>3473</v>
      </c>
      <c r="G246" s="14"/>
      <c r="H246" s="14" t="s">
        <v>3284</v>
      </c>
      <c r="I246" s="15">
        <v>37.520000000000003</v>
      </c>
      <c r="J246" s="77"/>
      <c r="K246" s="92"/>
    </row>
    <row r="247" spans="1:11" ht="22.5" x14ac:dyDescent="0.2">
      <c r="A247" s="14" t="s">
        <v>3004</v>
      </c>
      <c r="B247" s="14" t="s">
        <v>3477</v>
      </c>
      <c r="C247" s="14" t="s">
        <v>3478</v>
      </c>
      <c r="D247" s="16">
        <v>45838</v>
      </c>
      <c r="E247" s="16" t="s">
        <v>3009</v>
      </c>
      <c r="F247" s="14" t="s">
        <v>3473</v>
      </c>
      <c r="G247" s="14"/>
      <c r="H247" s="14" t="s">
        <v>3479</v>
      </c>
      <c r="I247" s="15">
        <v>37.520000000000003</v>
      </c>
      <c r="J247" s="77"/>
      <c r="K247" s="92"/>
    </row>
    <row r="248" spans="1:11" ht="22.5" x14ac:dyDescent="0.2">
      <c r="A248" s="14" t="s">
        <v>3004</v>
      </c>
      <c r="B248" s="14" t="s">
        <v>3480</v>
      </c>
      <c r="C248" s="14" t="s">
        <v>3481</v>
      </c>
      <c r="D248" s="16">
        <v>45838</v>
      </c>
      <c r="E248" s="16" t="s">
        <v>3009</v>
      </c>
      <c r="F248" s="14" t="s">
        <v>3473</v>
      </c>
      <c r="G248" s="14"/>
      <c r="H248" s="14" t="s">
        <v>3482</v>
      </c>
      <c r="I248" s="15">
        <v>37.520000000000003</v>
      </c>
      <c r="J248" s="77"/>
      <c r="K248" s="92"/>
    </row>
    <row r="249" spans="1:11" ht="22.5" x14ac:dyDescent="0.2">
      <c r="A249" s="14" t="s">
        <v>3004</v>
      </c>
      <c r="B249" s="14" t="s">
        <v>3483</v>
      </c>
      <c r="C249" s="14" t="s">
        <v>3484</v>
      </c>
      <c r="D249" s="16">
        <v>45838</v>
      </c>
      <c r="E249" s="16" t="s">
        <v>3009</v>
      </c>
      <c r="F249" s="14" t="s">
        <v>3473</v>
      </c>
      <c r="G249" s="14"/>
      <c r="H249" s="14" t="s">
        <v>3485</v>
      </c>
      <c r="I249" s="15">
        <v>37.520000000000003</v>
      </c>
      <c r="J249" s="77"/>
      <c r="K249" s="92"/>
    </row>
    <row r="250" spans="1:11" ht="22.5" x14ac:dyDescent="0.2">
      <c r="A250" s="14" t="s">
        <v>3004</v>
      </c>
      <c r="B250" s="14" t="s">
        <v>3486</v>
      </c>
      <c r="C250" s="14" t="s">
        <v>3487</v>
      </c>
      <c r="D250" s="16">
        <v>45838</v>
      </c>
      <c r="E250" s="16" t="s">
        <v>3009</v>
      </c>
      <c r="F250" s="14" t="s">
        <v>3473</v>
      </c>
      <c r="G250" s="14"/>
      <c r="H250" s="14" t="s">
        <v>3488</v>
      </c>
      <c r="I250" s="15">
        <v>84.42</v>
      </c>
      <c r="J250" s="77"/>
      <c r="K250" s="92"/>
    </row>
    <row r="251" spans="1:11" ht="22.5" x14ac:dyDescent="0.2">
      <c r="A251" s="14" t="s">
        <v>3004</v>
      </c>
      <c r="B251" s="14" t="s">
        <v>3489</v>
      </c>
      <c r="C251" s="14" t="s">
        <v>3490</v>
      </c>
      <c r="D251" s="16">
        <v>45838</v>
      </c>
      <c r="E251" s="16" t="s">
        <v>3009</v>
      </c>
      <c r="F251" s="14" t="s">
        <v>3473</v>
      </c>
      <c r="G251" s="14"/>
      <c r="H251" s="14" t="s">
        <v>3491</v>
      </c>
      <c r="I251" s="15">
        <v>150.08000000000001</v>
      </c>
      <c r="J251" s="77"/>
      <c r="K251" s="92"/>
    </row>
    <row r="252" spans="1:11" ht="22.5" x14ac:dyDescent="0.2">
      <c r="A252" s="14" t="s">
        <v>3004</v>
      </c>
      <c r="B252" s="14"/>
      <c r="C252" s="14"/>
      <c r="D252" s="16"/>
      <c r="E252" s="16"/>
      <c r="F252" s="14" t="s">
        <v>3492</v>
      </c>
      <c r="G252" s="14"/>
      <c r="H252" s="14"/>
      <c r="I252" s="15"/>
      <c r="J252" s="77"/>
      <c r="K252" s="92"/>
    </row>
    <row r="253" spans="1:11" ht="22.5" x14ac:dyDescent="0.2">
      <c r="A253" s="14" t="s">
        <v>3004</v>
      </c>
      <c r="B253" s="14" t="s">
        <v>3493</v>
      </c>
      <c r="C253" s="14" t="s">
        <v>3494</v>
      </c>
      <c r="D253" s="16">
        <v>45840</v>
      </c>
      <c r="E253" s="16" t="s">
        <v>3009</v>
      </c>
      <c r="F253" s="14" t="s">
        <v>3495</v>
      </c>
      <c r="G253" s="14" t="s">
        <v>3259</v>
      </c>
      <c r="H253" s="14" t="s">
        <v>3260</v>
      </c>
      <c r="I253" s="15">
        <v>150</v>
      </c>
      <c r="J253" s="77"/>
      <c r="K253" s="92"/>
    </row>
    <row r="254" spans="1:11" ht="22.5" x14ac:dyDescent="0.2">
      <c r="A254" s="14" t="s">
        <v>3004</v>
      </c>
      <c r="B254" s="14"/>
      <c r="C254" s="14"/>
      <c r="D254" s="16"/>
      <c r="E254" s="16"/>
      <c r="F254" s="14" t="s">
        <v>3496</v>
      </c>
      <c r="G254" s="14"/>
      <c r="H254" s="14"/>
      <c r="I254" s="15"/>
      <c r="J254" s="77"/>
      <c r="K254" s="92"/>
    </row>
    <row r="255" spans="1:11" ht="22.5" x14ac:dyDescent="0.2">
      <c r="A255" s="14" t="s">
        <v>3004</v>
      </c>
      <c r="B255" s="14" t="s">
        <v>3497</v>
      </c>
      <c r="C255" s="14" t="s">
        <v>3498</v>
      </c>
      <c r="D255" s="16">
        <v>45987</v>
      </c>
      <c r="E255" s="16" t="s">
        <v>3009</v>
      </c>
      <c r="F255" s="14" t="s">
        <v>3499</v>
      </c>
      <c r="G255" s="14" t="s">
        <v>3500</v>
      </c>
      <c r="H255" s="14" t="s">
        <v>3501</v>
      </c>
      <c r="I255" s="15">
        <v>10058.94</v>
      </c>
      <c r="J255" s="77"/>
      <c r="K255" s="92"/>
    </row>
    <row r="256" spans="1:11" ht="22.5" x14ac:dyDescent="0.2">
      <c r="A256" s="14" t="s">
        <v>3004</v>
      </c>
      <c r="B256" s="14" t="s">
        <v>3502</v>
      </c>
      <c r="C256" s="14" t="s">
        <v>3503</v>
      </c>
      <c r="D256" s="16">
        <v>46037</v>
      </c>
      <c r="E256" s="16" t="s">
        <v>3009</v>
      </c>
      <c r="F256" s="14" t="s">
        <v>3504</v>
      </c>
      <c r="G256" s="14" t="s">
        <v>3505</v>
      </c>
      <c r="H256" s="14" t="s">
        <v>3506</v>
      </c>
      <c r="I256" s="15">
        <v>2029.5</v>
      </c>
      <c r="J256" s="77"/>
      <c r="K256" s="92"/>
    </row>
    <row r="257" spans="1:11" ht="22.5" x14ac:dyDescent="0.2">
      <c r="A257" s="14" t="s">
        <v>3004</v>
      </c>
      <c r="B257" s="14"/>
      <c r="C257" s="14"/>
      <c r="D257" s="16"/>
      <c r="E257" s="16"/>
      <c r="F257" s="14" t="s">
        <v>6534</v>
      </c>
      <c r="G257" s="14"/>
      <c r="H257" s="14"/>
      <c r="I257" s="15"/>
      <c r="J257" s="77"/>
      <c r="K257" s="92"/>
    </row>
    <row r="258" spans="1:11" ht="22.5" x14ac:dyDescent="0.2">
      <c r="A258" s="14" t="s">
        <v>3004</v>
      </c>
      <c r="B258" s="14" t="s">
        <v>6535</v>
      </c>
      <c r="C258" s="14" t="s">
        <v>6536</v>
      </c>
      <c r="D258" s="16">
        <v>46062</v>
      </c>
      <c r="E258" s="16" t="s">
        <v>3009</v>
      </c>
      <c r="F258" s="14" t="s">
        <v>6537</v>
      </c>
      <c r="G258" s="14" t="s">
        <v>3191</v>
      </c>
      <c r="H258" s="14" t="s">
        <v>3192</v>
      </c>
      <c r="I258" s="15">
        <v>940.95</v>
      </c>
      <c r="J258" s="77"/>
      <c r="K258" s="92"/>
    </row>
    <row r="259" spans="1:11" ht="22.5" x14ac:dyDescent="0.2">
      <c r="A259" s="14" t="s">
        <v>3004</v>
      </c>
      <c r="B259" s="14" t="s">
        <v>6538</v>
      </c>
      <c r="C259" s="14" t="s">
        <v>6539</v>
      </c>
      <c r="D259" s="16">
        <v>46078</v>
      </c>
      <c r="E259" s="16" t="s">
        <v>3009</v>
      </c>
      <c r="F259" s="14" t="s">
        <v>6540</v>
      </c>
      <c r="G259" s="14" t="s">
        <v>3191</v>
      </c>
      <c r="H259" s="14" t="s">
        <v>3192</v>
      </c>
      <c r="I259" s="15">
        <v>7769.91</v>
      </c>
      <c r="J259" s="77"/>
      <c r="K259" s="92"/>
    </row>
    <row r="260" spans="1:11" ht="22.5" x14ac:dyDescent="0.2">
      <c r="A260" s="14" t="s">
        <v>3004</v>
      </c>
      <c r="B260" s="14"/>
      <c r="C260" s="14"/>
      <c r="D260" s="16"/>
      <c r="E260" s="16"/>
      <c r="F260" s="14" t="s">
        <v>3507</v>
      </c>
      <c r="G260" s="14"/>
      <c r="H260" s="14"/>
      <c r="I260" s="15"/>
      <c r="J260" s="77"/>
      <c r="K260" s="92"/>
    </row>
    <row r="261" spans="1:11" ht="22.5" x14ac:dyDescent="0.2">
      <c r="A261" s="14" t="s">
        <v>3004</v>
      </c>
      <c r="B261" s="14" t="s">
        <v>3508</v>
      </c>
      <c r="C261" s="14" t="s">
        <v>3509</v>
      </c>
      <c r="D261" s="16">
        <v>45938</v>
      </c>
      <c r="E261" s="16" t="s">
        <v>3009</v>
      </c>
      <c r="F261" s="14" t="s">
        <v>3510</v>
      </c>
      <c r="G261" s="14" t="s">
        <v>3511</v>
      </c>
      <c r="H261" s="14" t="s">
        <v>3512</v>
      </c>
      <c r="I261" s="15">
        <v>131.31</v>
      </c>
      <c r="J261" s="77"/>
      <c r="K261" s="92"/>
    </row>
    <row r="262" spans="1:11" ht="22.5" x14ac:dyDescent="0.2">
      <c r="A262" s="14" t="s">
        <v>3004</v>
      </c>
      <c r="B262" s="14" t="s">
        <v>3513</v>
      </c>
      <c r="C262" s="14" t="s">
        <v>3514</v>
      </c>
      <c r="D262" s="16">
        <v>45954</v>
      </c>
      <c r="E262" s="16" t="s">
        <v>3009</v>
      </c>
      <c r="F262" s="14" t="s">
        <v>3515</v>
      </c>
      <c r="G262" s="14" t="s">
        <v>3516</v>
      </c>
      <c r="H262" s="14" t="s">
        <v>3517</v>
      </c>
      <c r="I262" s="15">
        <v>1300</v>
      </c>
      <c r="J262" s="77"/>
      <c r="K262" s="92"/>
    </row>
    <row r="263" spans="1:11" ht="22.5" x14ac:dyDescent="0.2">
      <c r="A263" s="14" t="s">
        <v>3004</v>
      </c>
      <c r="B263" s="14" t="s">
        <v>3518</v>
      </c>
      <c r="C263" s="14" t="s">
        <v>3519</v>
      </c>
      <c r="D263" s="16">
        <v>45919</v>
      </c>
      <c r="E263" s="16" t="s">
        <v>3009</v>
      </c>
      <c r="F263" s="14" t="s">
        <v>3520</v>
      </c>
      <c r="G263" s="14" t="s">
        <v>3191</v>
      </c>
      <c r="H263" s="14" t="s">
        <v>3192</v>
      </c>
      <c r="I263" s="15">
        <v>295.2</v>
      </c>
      <c r="J263" s="77"/>
      <c r="K263" s="92"/>
    </row>
    <row r="264" spans="1:11" ht="22.5" x14ac:dyDescent="0.2">
      <c r="A264" s="14" t="s">
        <v>3004</v>
      </c>
      <c r="B264" s="14" t="s">
        <v>3521</v>
      </c>
      <c r="C264" s="14" t="s">
        <v>3522</v>
      </c>
      <c r="D264" s="16">
        <v>45925</v>
      </c>
      <c r="E264" s="16" t="s">
        <v>3009</v>
      </c>
      <c r="F264" s="14" t="s">
        <v>3523</v>
      </c>
      <c r="G264" s="14" t="s">
        <v>3191</v>
      </c>
      <c r="H264" s="14" t="s">
        <v>3192</v>
      </c>
      <c r="I264" s="15">
        <v>940.95</v>
      </c>
      <c r="J264" s="77"/>
      <c r="K264" s="92"/>
    </row>
    <row r="265" spans="1:11" ht="22.5" x14ac:dyDescent="0.2">
      <c r="A265" s="14" t="s">
        <v>3004</v>
      </c>
      <c r="B265" s="14" t="s">
        <v>3524</v>
      </c>
      <c r="C265" s="14" t="s">
        <v>3525</v>
      </c>
      <c r="D265" s="16">
        <v>45978</v>
      </c>
      <c r="E265" s="16" t="s">
        <v>3009</v>
      </c>
      <c r="F265" s="14" t="s">
        <v>3526</v>
      </c>
      <c r="G265" s="14" t="s">
        <v>3191</v>
      </c>
      <c r="H265" s="14" t="s">
        <v>3192</v>
      </c>
      <c r="I265" s="15">
        <v>151.11000000000001</v>
      </c>
      <c r="J265" s="77"/>
      <c r="K265" s="92"/>
    </row>
    <row r="266" spans="1:11" ht="33.75" x14ac:dyDescent="0.2">
      <c r="A266" s="14" t="s">
        <v>3004</v>
      </c>
      <c r="B266" s="14" t="s">
        <v>3527</v>
      </c>
      <c r="C266" s="14" t="s">
        <v>3528</v>
      </c>
      <c r="D266" s="16">
        <v>45978</v>
      </c>
      <c r="E266" s="16" t="s">
        <v>3009</v>
      </c>
      <c r="F266" s="14" t="s">
        <v>3529</v>
      </c>
      <c r="G266" s="14" t="s">
        <v>3530</v>
      </c>
      <c r="H266" s="14" t="s">
        <v>3531</v>
      </c>
      <c r="I266" s="15">
        <v>79</v>
      </c>
      <c r="J266" s="77"/>
      <c r="K266" s="92"/>
    </row>
    <row r="267" spans="1:11" ht="22.5" x14ac:dyDescent="0.2">
      <c r="A267" s="14" t="s">
        <v>3004</v>
      </c>
      <c r="B267" s="14"/>
      <c r="C267" s="14"/>
      <c r="D267" s="16"/>
      <c r="E267" s="16"/>
      <c r="F267" s="14" t="s">
        <v>3532</v>
      </c>
      <c r="G267" s="14"/>
      <c r="H267" s="14"/>
      <c r="I267" s="15"/>
      <c r="J267" s="77"/>
      <c r="K267" s="92"/>
    </row>
    <row r="268" spans="1:11" ht="22.5" x14ac:dyDescent="0.2">
      <c r="A268" s="14" t="s">
        <v>3004</v>
      </c>
      <c r="B268" s="14" t="s">
        <v>3533</v>
      </c>
      <c r="C268" s="14" t="s">
        <v>3534</v>
      </c>
      <c r="D268" s="16">
        <v>45828</v>
      </c>
      <c r="E268" s="16" t="s">
        <v>3009</v>
      </c>
      <c r="F268" s="14" t="s">
        <v>3535</v>
      </c>
      <c r="G268" s="14"/>
      <c r="H268" s="14" t="s">
        <v>3536</v>
      </c>
      <c r="I268" s="15">
        <v>51.59</v>
      </c>
      <c r="J268" s="77"/>
      <c r="K268" s="92"/>
    </row>
    <row r="269" spans="1:11" ht="22.5" x14ac:dyDescent="0.2">
      <c r="A269" s="14" t="s">
        <v>3004</v>
      </c>
      <c r="B269" s="14" t="s">
        <v>3537</v>
      </c>
      <c r="C269" s="14" t="s">
        <v>3538</v>
      </c>
      <c r="D269" s="16">
        <v>45828</v>
      </c>
      <c r="E269" s="16" t="s">
        <v>3009</v>
      </c>
      <c r="F269" s="14" t="s">
        <v>3535</v>
      </c>
      <c r="G269" s="14"/>
      <c r="H269" s="14" t="s">
        <v>3539</v>
      </c>
      <c r="I269" s="15">
        <v>51.59</v>
      </c>
      <c r="J269" s="77"/>
      <c r="K269" s="92"/>
    </row>
    <row r="270" spans="1:11" ht="22.5" x14ac:dyDescent="0.2">
      <c r="A270" s="14" t="s">
        <v>3004</v>
      </c>
      <c r="B270" s="14" t="s">
        <v>3540</v>
      </c>
      <c r="C270" s="14" t="s">
        <v>3541</v>
      </c>
      <c r="D270" s="16">
        <v>45828</v>
      </c>
      <c r="E270" s="16" t="s">
        <v>3009</v>
      </c>
      <c r="F270" s="14" t="s">
        <v>3535</v>
      </c>
      <c r="G270" s="14"/>
      <c r="H270" s="14" t="s">
        <v>3482</v>
      </c>
      <c r="I270" s="15">
        <v>51.59</v>
      </c>
      <c r="J270" s="77"/>
      <c r="K270" s="92"/>
    </row>
    <row r="271" spans="1:11" ht="22.5" x14ac:dyDescent="0.2">
      <c r="A271" s="14" t="s">
        <v>3004</v>
      </c>
      <c r="B271" s="14" t="s">
        <v>3542</v>
      </c>
      <c r="C271" s="14" t="s">
        <v>3543</v>
      </c>
      <c r="D271" s="16">
        <v>45828</v>
      </c>
      <c r="E271" s="16" t="s">
        <v>3009</v>
      </c>
      <c r="F271" s="14" t="s">
        <v>3535</v>
      </c>
      <c r="G271" s="14"/>
      <c r="H271" s="14" t="s">
        <v>3544</v>
      </c>
      <c r="I271" s="15">
        <v>51.59</v>
      </c>
      <c r="J271" s="77"/>
      <c r="K271" s="92"/>
    </row>
    <row r="272" spans="1:11" ht="22.5" x14ac:dyDescent="0.2">
      <c r="A272" s="14" t="s">
        <v>3004</v>
      </c>
      <c r="B272" s="14" t="s">
        <v>3545</v>
      </c>
      <c r="C272" s="14" t="s">
        <v>3546</v>
      </c>
      <c r="D272" s="16">
        <v>45828</v>
      </c>
      <c r="E272" s="16" t="s">
        <v>3009</v>
      </c>
      <c r="F272" s="14" t="s">
        <v>3535</v>
      </c>
      <c r="G272" s="14"/>
      <c r="H272" s="14" t="s">
        <v>3479</v>
      </c>
      <c r="I272" s="15">
        <v>51.59</v>
      </c>
      <c r="J272" s="77"/>
      <c r="K272" s="92"/>
    </row>
    <row r="273" spans="1:11" ht="22.5" x14ac:dyDescent="0.2">
      <c r="A273" s="14" t="s">
        <v>3004</v>
      </c>
      <c r="B273" s="14"/>
      <c r="C273" s="14"/>
      <c r="D273" s="16"/>
      <c r="E273" s="16"/>
      <c r="F273" s="14" t="s">
        <v>3547</v>
      </c>
      <c r="G273" s="14"/>
      <c r="H273" s="14"/>
      <c r="I273" s="15"/>
      <c r="J273" s="77"/>
      <c r="K273" s="92"/>
    </row>
    <row r="274" spans="1:11" ht="22.5" x14ac:dyDescent="0.2">
      <c r="A274" s="14" t="s">
        <v>3004</v>
      </c>
      <c r="B274" s="14" t="s">
        <v>3548</v>
      </c>
      <c r="C274" s="14" t="s">
        <v>3549</v>
      </c>
      <c r="D274" s="16">
        <v>45828</v>
      </c>
      <c r="E274" s="16" t="s">
        <v>3009</v>
      </c>
      <c r="F274" s="14" t="s">
        <v>3550</v>
      </c>
      <c r="G274" s="14"/>
      <c r="H274" s="14" t="s">
        <v>3284</v>
      </c>
      <c r="I274" s="15">
        <v>37.520000000000003</v>
      </c>
      <c r="J274" s="77"/>
      <c r="K274" s="92"/>
    </row>
    <row r="275" spans="1:11" ht="22.5" x14ac:dyDescent="0.2">
      <c r="A275" s="14" t="s">
        <v>3004</v>
      </c>
      <c r="B275" s="14" t="s">
        <v>3551</v>
      </c>
      <c r="C275" s="14" t="s">
        <v>3552</v>
      </c>
      <c r="D275" s="16">
        <v>45828</v>
      </c>
      <c r="E275" s="16" t="s">
        <v>3009</v>
      </c>
      <c r="F275" s="14" t="s">
        <v>3550</v>
      </c>
      <c r="G275" s="14"/>
      <c r="H275" s="14" t="s">
        <v>3553</v>
      </c>
      <c r="I275" s="15">
        <v>37.520000000000003</v>
      </c>
      <c r="J275" s="77"/>
      <c r="K275" s="92"/>
    </row>
    <row r="276" spans="1:11" ht="22.5" x14ac:dyDescent="0.2">
      <c r="A276" s="14" t="s">
        <v>3004</v>
      </c>
      <c r="B276" s="14" t="s">
        <v>3554</v>
      </c>
      <c r="C276" s="14" t="s">
        <v>3555</v>
      </c>
      <c r="D276" s="16">
        <v>45828</v>
      </c>
      <c r="E276" s="16" t="s">
        <v>3009</v>
      </c>
      <c r="F276" s="14" t="s">
        <v>3550</v>
      </c>
      <c r="G276" s="14"/>
      <c r="H276" s="14" t="s">
        <v>3556</v>
      </c>
      <c r="I276" s="15">
        <v>37.520000000000003</v>
      </c>
      <c r="J276" s="77"/>
      <c r="K276" s="92"/>
    </row>
    <row r="277" spans="1:11" ht="22.5" x14ac:dyDescent="0.2">
      <c r="A277" s="14" t="s">
        <v>3004</v>
      </c>
      <c r="B277" s="14" t="s">
        <v>3557</v>
      </c>
      <c r="C277" s="14" t="s">
        <v>3558</v>
      </c>
      <c r="D277" s="16">
        <v>45828</v>
      </c>
      <c r="E277" s="16" t="s">
        <v>3009</v>
      </c>
      <c r="F277" s="14" t="s">
        <v>3550</v>
      </c>
      <c r="G277" s="14"/>
      <c r="H277" s="14" t="s">
        <v>3311</v>
      </c>
      <c r="I277" s="15">
        <v>37.520000000000003</v>
      </c>
      <c r="J277" s="77"/>
      <c r="K277" s="92"/>
    </row>
    <row r="278" spans="1:11" ht="22.5" x14ac:dyDescent="0.2">
      <c r="A278" s="14" t="s">
        <v>3004</v>
      </c>
      <c r="B278" s="14"/>
      <c r="C278" s="14"/>
      <c r="D278" s="16"/>
      <c r="E278" s="16"/>
      <c r="F278" s="14" t="s">
        <v>3559</v>
      </c>
      <c r="G278" s="14"/>
      <c r="H278" s="14"/>
      <c r="I278" s="15"/>
      <c r="J278" s="77"/>
      <c r="K278" s="92"/>
    </row>
    <row r="279" spans="1:11" ht="22.5" x14ac:dyDescent="0.2">
      <c r="A279" s="14" t="s">
        <v>3004</v>
      </c>
      <c r="B279" s="14" t="s">
        <v>3560</v>
      </c>
      <c r="C279" s="14" t="s">
        <v>3561</v>
      </c>
      <c r="D279" s="16">
        <v>45828</v>
      </c>
      <c r="E279" s="16" t="s">
        <v>3009</v>
      </c>
      <c r="F279" s="14" t="s">
        <v>3562</v>
      </c>
      <c r="G279" s="14"/>
      <c r="H279" s="14" t="s">
        <v>3563</v>
      </c>
      <c r="I279" s="15">
        <v>37.520000000000003</v>
      </c>
      <c r="J279" s="77"/>
      <c r="K279" s="92"/>
    </row>
    <row r="280" spans="1:11" ht="22.5" x14ac:dyDescent="0.2">
      <c r="A280" s="14" t="s">
        <v>3004</v>
      </c>
      <c r="B280" s="14" t="s">
        <v>3564</v>
      </c>
      <c r="C280" s="14" t="s">
        <v>3565</v>
      </c>
      <c r="D280" s="16">
        <v>45828</v>
      </c>
      <c r="E280" s="16" t="s">
        <v>3009</v>
      </c>
      <c r="F280" s="14" t="s">
        <v>3566</v>
      </c>
      <c r="G280" s="14"/>
      <c r="H280" s="14" t="s">
        <v>3284</v>
      </c>
      <c r="I280" s="15">
        <v>37.520000000000003</v>
      </c>
      <c r="J280" s="77"/>
      <c r="K280" s="92"/>
    </row>
    <row r="281" spans="1:11" ht="22.5" x14ac:dyDescent="0.2">
      <c r="A281" s="14" t="s">
        <v>3004</v>
      </c>
      <c r="B281" s="14" t="s">
        <v>3567</v>
      </c>
      <c r="C281" s="14" t="s">
        <v>3568</v>
      </c>
      <c r="D281" s="16">
        <v>45828</v>
      </c>
      <c r="E281" s="16" t="s">
        <v>3009</v>
      </c>
      <c r="F281" s="14" t="s">
        <v>3566</v>
      </c>
      <c r="G281" s="14"/>
      <c r="H281" s="14" t="s">
        <v>3569</v>
      </c>
      <c r="I281" s="15">
        <v>37.520000000000003</v>
      </c>
      <c r="J281" s="77"/>
      <c r="K281" s="92"/>
    </row>
    <row r="282" spans="1:11" ht="112.5" x14ac:dyDescent="0.2">
      <c r="A282" s="14" t="s">
        <v>3004</v>
      </c>
      <c r="B282" s="14"/>
      <c r="C282" s="14"/>
      <c r="D282" s="16"/>
      <c r="E282" s="16"/>
      <c r="F282" s="14" t="s">
        <v>3570</v>
      </c>
      <c r="G282" s="14"/>
      <c r="H282" s="14"/>
      <c r="I282" s="15"/>
      <c r="J282" s="77"/>
      <c r="K282" s="92"/>
    </row>
    <row r="283" spans="1:11" ht="22.5" x14ac:dyDescent="0.2">
      <c r="A283" s="14" t="s">
        <v>3004</v>
      </c>
      <c r="B283" s="14" t="s">
        <v>3571</v>
      </c>
      <c r="C283" s="14" t="s">
        <v>3572</v>
      </c>
      <c r="D283" s="16">
        <v>45910</v>
      </c>
      <c r="E283" s="16" t="s">
        <v>3009</v>
      </c>
      <c r="F283" s="14" t="s">
        <v>3573</v>
      </c>
      <c r="G283" s="14" t="s">
        <v>3574</v>
      </c>
      <c r="H283" s="14" t="s">
        <v>3575</v>
      </c>
      <c r="I283" s="15">
        <v>80.900000000000006</v>
      </c>
      <c r="J283" s="77"/>
      <c r="K283" s="92"/>
    </row>
    <row r="284" spans="1:11" ht="22.5" x14ac:dyDescent="0.2">
      <c r="A284" s="14" t="s">
        <v>3004</v>
      </c>
      <c r="B284" s="14" t="s">
        <v>3576</v>
      </c>
      <c r="C284" s="14" t="s">
        <v>3577</v>
      </c>
      <c r="D284" s="16">
        <v>45910</v>
      </c>
      <c r="E284" s="16" t="s">
        <v>3009</v>
      </c>
      <c r="F284" s="14" t="s">
        <v>3578</v>
      </c>
      <c r="G284" s="14" t="s">
        <v>3574</v>
      </c>
      <c r="H284" s="14" t="s">
        <v>3575</v>
      </c>
      <c r="I284" s="15">
        <v>2589.6</v>
      </c>
      <c r="J284" s="77"/>
      <c r="K284" s="92"/>
    </row>
    <row r="285" spans="1:11" ht="135" x14ac:dyDescent="0.2">
      <c r="A285" s="14" t="s">
        <v>3004</v>
      </c>
      <c r="B285" s="14"/>
      <c r="C285" s="14"/>
      <c r="D285" s="16"/>
      <c r="E285" s="16"/>
      <c r="F285" s="14" t="s">
        <v>3579</v>
      </c>
      <c r="G285" s="14"/>
      <c r="H285" s="14"/>
      <c r="I285" s="15"/>
      <c r="J285" s="77"/>
      <c r="K285" s="92"/>
    </row>
    <row r="286" spans="1:11" ht="22.5" x14ac:dyDescent="0.2">
      <c r="A286" s="14" t="s">
        <v>3004</v>
      </c>
      <c r="B286" s="14" t="s">
        <v>3580</v>
      </c>
      <c r="C286" s="14" t="s">
        <v>3581</v>
      </c>
      <c r="D286" s="16">
        <v>45919</v>
      </c>
      <c r="E286" s="16" t="s">
        <v>3009</v>
      </c>
      <c r="F286" s="14" t="s">
        <v>3582</v>
      </c>
      <c r="G286" s="14"/>
      <c r="H286" s="14" t="s">
        <v>3284</v>
      </c>
      <c r="I286" s="15">
        <v>56.28</v>
      </c>
      <c r="J286" s="77"/>
      <c r="K286" s="92"/>
    </row>
    <row r="287" spans="1:11" ht="22.5" x14ac:dyDescent="0.2">
      <c r="A287" s="14" t="s">
        <v>3004</v>
      </c>
      <c r="B287" s="14" t="s">
        <v>3580</v>
      </c>
      <c r="C287" s="14" t="s">
        <v>3581</v>
      </c>
      <c r="D287" s="16">
        <v>45919</v>
      </c>
      <c r="E287" s="16" t="s">
        <v>3009</v>
      </c>
      <c r="F287" s="14" t="s">
        <v>3583</v>
      </c>
      <c r="G287" s="14"/>
      <c r="H287" s="14" t="s">
        <v>3482</v>
      </c>
      <c r="I287" s="15">
        <v>56.28</v>
      </c>
      <c r="J287" s="77"/>
      <c r="K287" s="92"/>
    </row>
    <row r="288" spans="1:11" ht="22.5" x14ac:dyDescent="0.2">
      <c r="A288" s="14" t="s">
        <v>3004</v>
      </c>
      <c r="B288" s="14" t="s">
        <v>3580</v>
      </c>
      <c r="C288" s="14" t="s">
        <v>3581</v>
      </c>
      <c r="D288" s="16">
        <v>45919</v>
      </c>
      <c r="E288" s="16" t="s">
        <v>3009</v>
      </c>
      <c r="F288" s="14" t="s">
        <v>3583</v>
      </c>
      <c r="G288" s="14"/>
      <c r="H288" s="14" t="s">
        <v>3563</v>
      </c>
      <c r="I288" s="15">
        <v>56.28</v>
      </c>
      <c r="J288" s="77"/>
      <c r="K288" s="92"/>
    </row>
    <row r="289" spans="1:11" ht="22.5" x14ac:dyDescent="0.2">
      <c r="A289" s="14" t="s">
        <v>3004</v>
      </c>
      <c r="B289" s="14" t="s">
        <v>3580</v>
      </c>
      <c r="C289" s="14" t="s">
        <v>3581</v>
      </c>
      <c r="D289" s="16">
        <v>45919</v>
      </c>
      <c r="E289" s="16" t="s">
        <v>3009</v>
      </c>
      <c r="F289" s="14" t="s">
        <v>3583</v>
      </c>
      <c r="G289" s="14"/>
      <c r="H289" s="14" t="s">
        <v>3569</v>
      </c>
      <c r="I289" s="15">
        <v>56.28</v>
      </c>
      <c r="J289" s="77"/>
      <c r="K289" s="92"/>
    </row>
    <row r="290" spans="1:11" ht="22.5" x14ac:dyDescent="0.2">
      <c r="A290" s="14" t="s">
        <v>3004</v>
      </c>
      <c r="B290" s="14" t="s">
        <v>3580</v>
      </c>
      <c r="C290" s="14" t="s">
        <v>3581</v>
      </c>
      <c r="D290" s="16">
        <v>45919</v>
      </c>
      <c r="E290" s="16" t="s">
        <v>3009</v>
      </c>
      <c r="F290" s="14" t="s">
        <v>3583</v>
      </c>
      <c r="G290" s="14"/>
      <c r="H290" s="14" t="s">
        <v>3584</v>
      </c>
      <c r="I290" s="15">
        <v>56.28</v>
      </c>
      <c r="J290" s="77"/>
      <c r="K290" s="92"/>
    </row>
    <row r="291" spans="1:11" ht="112.5" x14ac:dyDescent="0.2">
      <c r="A291" s="14" t="s">
        <v>3004</v>
      </c>
      <c r="B291" s="14"/>
      <c r="C291" s="14"/>
      <c r="D291" s="16"/>
      <c r="E291" s="16"/>
      <c r="F291" s="14" t="s">
        <v>3419</v>
      </c>
      <c r="G291" s="14"/>
      <c r="H291" s="14"/>
      <c r="I291" s="15"/>
      <c r="J291" s="77"/>
      <c r="K291" s="92"/>
    </row>
    <row r="292" spans="1:11" ht="22.5" x14ac:dyDescent="0.2">
      <c r="A292" s="14" t="s">
        <v>3004</v>
      </c>
      <c r="B292" s="14" t="s">
        <v>3585</v>
      </c>
      <c r="C292" s="14" t="s">
        <v>3586</v>
      </c>
      <c r="D292" s="16">
        <v>45971</v>
      </c>
      <c r="E292" s="16" t="s">
        <v>3009</v>
      </c>
      <c r="F292" s="14" t="s">
        <v>3587</v>
      </c>
      <c r="G292" s="14" t="s">
        <v>3191</v>
      </c>
      <c r="H292" s="14" t="s">
        <v>3192</v>
      </c>
      <c r="I292" s="15">
        <v>270.85000000000002</v>
      </c>
      <c r="J292" s="77"/>
      <c r="K292" s="92"/>
    </row>
    <row r="293" spans="1:11" ht="22.5" x14ac:dyDescent="0.2">
      <c r="A293" s="14" t="s">
        <v>3004</v>
      </c>
      <c r="B293" s="14"/>
      <c r="C293" s="14"/>
      <c r="D293" s="16"/>
      <c r="E293" s="16"/>
      <c r="F293" s="14" t="s">
        <v>3588</v>
      </c>
      <c r="G293" s="14"/>
      <c r="H293" s="14"/>
      <c r="I293" s="15"/>
      <c r="J293" s="77"/>
      <c r="K293" s="92"/>
    </row>
    <row r="294" spans="1:11" ht="22.5" x14ac:dyDescent="0.2">
      <c r="A294" s="14" t="s">
        <v>3004</v>
      </c>
      <c r="B294" s="14" t="s">
        <v>3589</v>
      </c>
      <c r="C294" s="14" t="s">
        <v>3590</v>
      </c>
      <c r="D294" s="16">
        <v>45804</v>
      </c>
      <c r="E294" s="16" t="s">
        <v>3009</v>
      </c>
      <c r="F294" s="14" t="s">
        <v>3591</v>
      </c>
      <c r="G294" s="14" t="s">
        <v>3191</v>
      </c>
      <c r="H294" s="14" t="s">
        <v>3192</v>
      </c>
      <c r="I294" s="15">
        <v>2392.35</v>
      </c>
      <c r="J294" s="77"/>
      <c r="K294" s="92"/>
    </row>
    <row r="295" spans="1:11" ht="22.5" x14ac:dyDescent="0.2">
      <c r="A295" s="14" t="s">
        <v>3004</v>
      </c>
      <c r="B295" s="14" t="s">
        <v>3592</v>
      </c>
      <c r="C295" s="14" t="s">
        <v>3593</v>
      </c>
      <c r="D295" s="16">
        <v>45804</v>
      </c>
      <c r="E295" s="16" t="s">
        <v>3009</v>
      </c>
      <c r="F295" s="14" t="s">
        <v>3594</v>
      </c>
      <c r="G295" s="14" t="s">
        <v>3191</v>
      </c>
      <c r="H295" s="14" t="s">
        <v>3192</v>
      </c>
      <c r="I295" s="15">
        <v>1173.42</v>
      </c>
      <c r="J295" s="77"/>
      <c r="K295" s="92"/>
    </row>
    <row r="296" spans="1:11" ht="22.5" x14ac:dyDescent="0.2">
      <c r="A296" s="14" t="s">
        <v>3004</v>
      </c>
      <c r="B296" s="14" t="s">
        <v>3595</v>
      </c>
      <c r="C296" s="14" t="s">
        <v>3596</v>
      </c>
      <c r="D296" s="16">
        <v>45804</v>
      </c>
      <c r="E296" s="16" t="s">
        <v>3009</v>
      </c>
      <c r="F296" s="14" t="s">
        <v>3597</v>
      </c>
      <c r="G296" s="14" t="s">
        <v>3191</v>
      </c>
      <c r="H296" s="14" t="s">
        <v>3192</v>
      </c>
      <c r="I296" s="15">
        <v>544.89</v>
      </c>
      <c r="J296" s="77"/>
      <c r="K296" s="92"/>
    </row>
    <row r="297" spans="1:11" ht="22.5" x14ac:dyDescent="0.2">
      <c r="A297" s="14" t="s">
        <v>3004</v>
      </c>
      <c r="B297" s="14" t="s">
        <v>3598</v>
      </c>
      <c r="C297" s="14" t="s">
        <v>3599</v>
      </c>
      <c r="D297" s="16">
        <v>45828</v>
      </c>
      <c r="E297" s="16" t="s">
        <v>3009</v>
      </c>
      <c r="F297" s="14" t="s">
        <v>3600</v>
      </c>
      <c r="G297" s="14" t="s">
        <v>3191</v>
      </c>
      <c r="H297" s="14" t="s">
        <v>3192</v>
      </c>
      <c r="I297" s="15">
        <v>118.08</v>
      </c>
      <c r="J297" s="77"/>
      <c r="K297" s="92"/>
    </row>
    <row r="298" spans="1:11" ht="22.5" x14ac:dyDescent="0.2">
      <c r="A298" s="14" t="s">
        <v>3004</v>
      </c>
      <c r="B298" s="14" t="s">
        <v>3601</v>
      </c>
      <c r="C298" s="14" t="s">
        <v>3602</v>
      </c>
      <c r="D298" s="16">
        <v>45838</v>
      </c>
      <c r="E298" s="16" t="s">
        <v>3009</v>
      </c>
      <c r="F298" s="14" t="s">
        <v>3603</v>
      </c>
      <c r="G298" s="14" t="s">
        <v>3604</v>
      </c>
      <c r="H298" s="14" t="s">
        <v>3605</v>
      </c>
      <c r="I298" s="15">
        <v>66.989999999999995</v>
      </c>
      <c r="J298" s="77"/>
      <c r="K298" s="92"/>
    </row>
    <row r="299" spans="1:11" ht="22.5" x14ac:dyDescent="0.2">
      <c r="A299" s="14" t="s">
        <v>3004</v>
      </c>
      <c r="B299" s="14" t="s">
        <v>3606</v>
      </c>
      <c r="C299" s="14" t="s">
        <v>3607</v>
      </c>
      <c r="D299" s="16">
        <v>45840</v>
      </c>
      <c r="E299" s="16" t="s">
        <v>3009</v>
      </c>
      <c r="F299" s="14" t="s">
        <v>3608</v>
      </c>
      <c r="G299" s="14" t="s">
        <v>3116</v>
      </c>
      <c r="H299" s="14" t="s">
        <v>3117</v>
      </c>
      <c r="I299" s="15">
        <v>13.17</v>
      </c>
      <c r="J299" s="77"/>
      <c r="K299" s="92"/>
    </row>
    <row r="300" spans="1:11" ht="22.5" x14ac:dyDescent="0.2">
      <c r="A300" s="14" t="s">
        <v>3004</v>
      </c>
      <c r="B300" s="14" t="s">
        <v>3609</v>
      </c>
      <c r="C300" s="14" t="s">
        <v>3610</v>
      </c>
      <c r="D300" s="16">
        <v>45840</v>
      </c>
      <c r="E300" s="16" t="s">
        <v>3009</v>
      </c>
      <c r="F300" s="14" t="s">
        <v>3611</v>
      </c>
      <c r="G300" s="14" t="s">
        <v>3116</v>
      </c>
      <c r="H300" s="14" t="s">
        <v>3117</v>
      </c>
      <c r="I300" s="15">
        <v>102.25</v>
      </c>
      <c r="J300" s="77"/>
      <c r="K300" s="92"/>
    </row>
    <row r="301" spans="1:11" ht="22.5" x14ac:dyDescent="0.2">
      <c r="A301" s="14" t="s">
        <v>3004</v>
      </c>
      <c r="B301" s="14" t="s">
        <v>3612</v>
      </c>
      <c r="C301" s="14" t="s">
        <v>3613</v>
      </c>
      <c r="D301" s="16">
        <v>45846</v>
      </c>
      <c r="E301" s="16" t="s">
        <v>3009</v>
      </c>
      <c r="F301" s="14" t="s">
        <v>3614</v>
      </c>
      <c r="G301" s="14" t="s">
        <v>3139</v>
      </c>
      <c r="H301" s="14" t="s">
        <v>3140</v>
      </c>
      <c r="I301" s="15">
        <v>516.6</v>
      </c>
      <c r="J301" s="77"/>
      <c r="K301" s="92"/>
    </row>
    <row r="302" spans="1:11" ht="22.5" x14ac:dyDescent="0.2">
      <c r="A302" s="14" t="s">
        <v>3004</v>
      </c>
      <c r="B302" s="14" t="s">
        <v>3615</v>
      </c>
      <c r="C302" s="14" t="s">
        <v>3616</v>
      </c>
      <c r="D302" s="16">
        <v>45945</v>
      </c>
      <c r="E302" s="16" t="s">
        <v>3009</v>
      </c>
      <c r="F302" s="14" t="s">
        <v>3617</v>
      </c>
      <c r="G302" s="14" t="s">
        <v>3220</v>
      </c>
      <c r="H302" s="14" t="s">
        <v>3221</v>
      </c>
      <c r="I302" s="15">
        <v>177</v>
      </c>
      <c r="J302" s="77"/>
      <c r="K302" s="92"/>
    </row>
    <row r="303" spans="1:11" ht="22.5" x14ac:dyDescent="0.2">
      <c r="A303" s="14" t="s">
        <v>3004</v>
      </c>
      <c r="B303" s="14"/>
      <c r="C303" s="14"/>
      <c r="D303" s="16"/>
      <c r="E303" s="16"/>
      <c r="F303" s="14" t="s">
        <v>3618</v>
      </c>
      <c r="G303" s="14"/>
      <c r="H303" s="14"/>
      <c r="I303" s="15"/>
      <c r="J303" s="77"/>
      <c r="K303" s="92"/>
    </row>
    <row r="304" spans="1:11" ht="22.5" x14ac:dyDescent="0.2">
      <c r="A304" s="14" t="s">
        <v>3004</v>
      </c>
      <c r="B304" s="14" t="s">
        <v>3619</v>
      </c>
      <c r="C304" s="14" t="s">
        <v>3620</v>
      </c>
      <c r="D304" s="16">
        <v>45846</v>
      </c>
      <c r="E304" s="16" t="s">
        <v>3009</v>
      </c>
      <c r="F304" s="14" t="s">
        <v>3621</v>
      </c>
      <c r="G304" s="14" t="s">
        <v>3622</v>
      </c>
      <c r="H304" s="14" t="s">
        <v>3623</v>
      </c>
      <c r="I304" s="15">
        <v>663</v>
      </c>
      <c r="J304" s="77"/>
      <c r="K304" s="92"/>
    </row>
    <row r="305" spans="1:11" ht="22.5" x14ac:dyDescent="0.2">
      <c r="A305" s="14" t="s">
        <v>3004</v>
      </c>
      <c r="B305" s="14" t="s">
        <v>3624</v>
      </c>
      <c r="C305" s="14" t="s">
        <v>3625</v>
      </c>
      <c r="D305" s="16">
        <v>45873</v>
      </c>
      <c r="E305" s="16" t="s">
        <v>3009</v>
      </c>
      <c r="F305" s="14" t="s">
        <v>3626</v>
      </c>
      <c r="G305" s="14"/>
      <c r="H305" s="14" t="s">
        <v>3284</v>
      </c>
      <c r="I305" s="15">
        <v>37.520000000000003</v>
      </c>
      <c r="J305" s="77"/>
      <c r="K305" s="92"/>
    </row>
    <row r="306" spans="1:11" ht="22.5" x14ac:dyDescent="0.2">
      <c r="A306" s="14" t="s">
        <v>3004</v>
      </c>
      <c r="B306" s="14" t="s">
        <v>3624</v>
      </c>
      <c r="C306" s="14" t="s">
        <v>3625</v>
      </c>
      <c r="D306" s="16">
        <v>45873</v>
      </c>
      <c r="E306" s="16" t="s">
        <v>3009</v>
      </c>
      <c r="F306" s="14" t="s">
        <v>3626</v>
      </c>
      <c r="G306" s="14"/>
      <c r="H306" s="14" t="s">
        <v>3311</v>
      </c>
      <c r="I306" s="15">
        <v>37.520000000000003</v>
      </c>
      <c r="J306" s="77"/>
      <c r="K306" s="92"/>
    </row>
    <row r="307" spans="1:11" ht="22.5" x14ac:dyDescent="0.2">
      <c r="A307" s="14" t="s">
        <v>3004</v>
      </c>
      <c r="B307" s="14"/>
      <c r="C307" s="14"/>
      <c r="D307" s="16"/>
      <c r="E307" s="16"/>
      <c r="F307" s="14" t="s">
        <v>3627</v>
      </c>
      <c r="G307" s="14"/>
      <c r="H307" s="14"/>
      <c r="I307" s="15"/>
      <c r="J307" s="77"/>
      <c r="K307" s="92"/>
    </row>
    <row r="308" spans="1:11" ht="22.5" x14ac:dyDescent="0.2">
      <c r="A308" s="14" t="s">
        <v>3004</v>
      </c>
      <c r="B308" s="14" t="s">
        <v>3628</v>
      </c>
      <c r="C308" s="14" t="s">
        <v>3629</v>
      </c>
      <c r="D308" s="16">
        <v>45873</v>
      </c>
      <c r="E308" s="16" t="s">
        <v>3009</v>
      </c>
      <c r="F308" s="14" t="s">
        <v>3630</v>
      </c>
      <c r="G308" s="14"/>
      <c r="H308" s="14" t="s">
        <v>3536</v>
      </c>
      <c r="I308" s="15">
        <v>37.520000000000003</v>
      </c>
      <c r="J308" s="77"/>
      <c r="K308" s="92"/>
    </row>
    <row r="309" spans="1:11" ht="22.5" x14ac:dyDescent="0.2">
      <c r="A309" s="14" t="s">
        <v>3004</v>
      </c>
      <c r="B309" s="14" t="s">
        <v>3628</v>
      </c>
      <c r="C309" s="14" t="s">
        <v>3629</v>
      </c>
      <c r="D309" s="16">
        <v>45873</v>
      </c>
      <c r="E309" s="16" t="s">
        <v>3009</v>
      </c>
      <c r="F309" s="14" t="s">
        <v>3630</v>
      </c>
      <c r="G309" s="14"/>
      <c r="H309" s="14" t="s">
        <v>3556</v>
      </c>
      <c r="I309" s="15">
        <v>37.520000000000003</v>
      </c>
      <c r="J309" s="77"/>
      <c r="K309" s="92"/>
    </row>
    <row r="310" spans="1:11" ht="33.75" x14ac:dyDescent="0.2">
      <c r="A310" s="14" t="s">
        <v>3004</v>
      </c>
      <c r="B310" s="14" t="s">
        <v>3631</v>
      </c>
      <c r="C310" s="14" t="s">
        <v>3632</v>
      </c>
      <c r="D310" s="16">
        <v>45873</v>
      </c>
      <c r="E310" s="16" t="s">
        <v>3009</v>
      </c>
      <c r="F310" s="14" t="s">
        <v>3633</v>
      </c>
      <c r="G310" s="14"/>
      <c r="H310" s="14" t="s">
        <v>3311</v>
      </c>
      <c r="I310" s="15">
        <v>37.520000000000003</v>
      </c>
      <c r="J310" s="77"/>
      <c r="K310" s="92"/>
    </row>
    <row r="311" spans="1:11" ht="22.5" x14ac:dyDescent="0.2">
      <c r="A311" s="14" t="s">
        <v>3004</v>
      </c>
      <c r="B311" s="14" t="s">
        <v>3634</v>
      </c>
      <c r="C311" s="14" t="s">
        <v>3635</v>
      </c>
      <c r="D311" s="16">
        <v>45873</v>
      </c>
      <c r="E311" s="16" t="s">
        <v>3009</v>
      </c>
      <c r="F311" s="14" t="s">
        <v>3630</v>
      </c>
      <c r="G311" s="14"/>
      <c r="H311" s="14" t="s">
        <v>3482</v>
      </c>
      <c r="I311" s="15">
        <v>37.520000000000003</v>
      </c>
      <c r="J311" s="77"/>
      <c r="K311" s="92"/>
    </row>
    <row r="312" spans="1:11" ht="22.5" x14ac:dyDescent="0.2">
      <c r="A312" s="14" t="s">
        <v>3004</v>
      </c>
      <c r="B312" s="14"/>
      <c r="C312" s="14"/>
      <c r="D312" s="16"/>
      <c r="E312" s="16"/>
      <c r="F312" s="14" t="s">
        <v>3636</v>
      </c>
      <c r="G312" s="14"/>
      <c r="H312" s="14"/>
      <c r="I312" s="15"/>
      <c r="J312" s="77"/>
      <c r="K312" s="92"/>
    </row>
    <row r="313" spans="1:11" ht="33.75" x14ac:dyDescent="0.2">
      <c r="A313" s="14" t="s">
        <v>3004</v>
      </c>
      <c r="B313" s="14" t="s">
        <v>3628</v>
      </c>
      <c r="C313" s="14" t="s">
        <v>3629</v>
      </c>
      <c r="D313" s="16">
        <v>45873</v>
      </c>
      <c r="E313" s="16" t="s">
        <v>3009</v>
      </c>
      <c r="F313" s="14" t="s">
        <v>3637</v>
      </c>
      <c r="G313" s="14"/>
      <c r="H313" s="14" t="s">
        <v>3536</v>
      </c>
      <c r="I313" s="15">
        <v>37.520000000000003</v>
      </c>
      <c r="J313" s="77"/>
      <c r="K313" s="92"/>
    </row>
    <row r="314" spans="1:11" ht="33.75" x14ac:dyDescent="0.2">
      <c r="A314" s="14" t="s">
        <v>3004</v>
      </c>
      <c r="B314" s="14" t="s">
        <v>3628</v>
      </c>
      <c r="C314" s="14" t="s">
        <v>3629</v>
      </c>
      <c r="D314" s="16">
        <v>45873</v>
      </c>
      <c r="E314" s="16" t="s">
        <v>3009</v>
      </c>
      <c r="F314" s="14" t="s">
        <v>3637</v>
      </c>
      <c r="G314" s="14"/>
      <c r="H314" s="14" t="s">
        <v>3556</v>
      </c>
      <c r="I314" s="15">
        <v>37.520000000000003</v>
      </c>
      <c r="J314" s="77"/>
      <c r="K314" s="92"/>
    </row>
    <row r="315" spans="1:11" ht="33.75" x14ac:dyDescent="0.2">
      <c r="A315" s="14" t="s">
        <v>3004</v>
      </c>
      <c r="B315" s="14" t="s">
        <v>3634</v>
      </c>
      <c r="C315" s="14" t="s">
        <v>3635</v>
      </c>
      <c r="D315" s="16">
        <v>45873</v>
      </c>
      <c r="E315" s="16" t="s">
        <v>3009</v>
      </c>
      <c r="F315" s="14" t="s">
        <v>3637</v>
      </c>
      <c r="G315" s="14"/>
      <c r="H315" s="14" t="s">
        <v>3284</v>
      </c>
      <c r="I315" s="15">
        <v>37.520000000000003</v>
      </c>
      <c r="J315" s="77"/>
      <c r="K315" s="92"/>
    </row>
    <row r="316" spans="1:11" ht="33.75" x14ac:dyDescent="0.2">
      <c r="A316" s="14" t="s">
        <v>3004</v>
      </c>
      <c r="B316" s="14" t="s">
        <v>3634</v>
      </c>
      <c r="C316" s="14" t="s">
        <v>3635</v>
      </c>
      <c r="D316" s="16">
        <v>45873</v>
      </c>
      <c r="E316" s="16" t="s">
        <v>3009</v>
      </c>
      <c r="F316" s="14" t="s">
        <v>3637</v>
      </c>
      <c r="G316" s="14"/>
      <c r="H316" s="14" t="s">
        <v>3311</v>
      </c>
      <c r="I316" s="15">
        <v>37.520000000000003</v>
      </c>
      <c r="J316" s="77"/>
      <c r="K316" s="92"/>
    </row>
    <row r="317" spans="1:11" ht="33.75" x14ac:dyDescent="0.2">
      <c r="A317" s="14" t="s">
        <v>3004</v>
      </c>
      <c r="B317" s="14" t="s">
        <v>3634</v>
      </c>
      <c r="C317" s="14" t="s">
        <v>3635</v>
      </c>
      <c r="D317" s="16">
        <v>45873</v>
      </c>
      <c r="E317" s="16" t="s">
        <v>3009</v>
      </c>
      <c r="F317" s="14" t="s">
        <v>3637</v>
      </c>
      <c r="G317" s="14"/>
      <c r="H317" s="14" t="s">
        <v>3638</v>
      </c>
      <c r="I317" s="15">
        <v>37.520000000000003</v>
      </c>
      <c r="J317" s="77"/>
      <c r="K317" s="92"/>
    </row>
    <row r="318" spans="1:11" ht="22.5" x14ac:dyDescent="0.2">
      <c r="A318" s="14" t="s">
        <v>3004</v>
      </c>
      <c r="B318" s="14"/>
      <c r="C318" s="14"/>
      <c r="D318" s="16"/>
      <c r="E318" s="16"/>
      <c r="F318" s="14" t="s">
        <v>3639</v>
      </c>
      <c r="G318" s="14"/>
      <c r="H318" s="14"/>
      <c r="I318" s="15"/>
      <c r="J318" s="77"/>
      <c r="K318" s="92"/>
    </row>
    <row r="319" spans="1:11" ht="22.5" x14ac:dyDescent="0.2">
      <c r="A319" s="14" t="s">
        <v>3004</v>
      </c>
      <c r="B319" s="14" t="s">
        <v>3628</v>
      </c>
      <c r="C319" s="14" t="s">
        <v>3629</v>
      </c>
      <c r="D319" s="16">
        <v>45873</v>
      </c>
      <c r="E319" s="16" t="s">
        <v>3009</v>
      </c>
      <c r="F319" s="14" t="s">
        <v>3640</v>
      </c>
      <c r="G319" s="14"/>
      <c r="H319" s="14" t="s">
        <v>3563</v>
      </c>
      <c r="I319" s="15">
        <v>37.520000000000003</v>
      </c>
      <c r="J319" s="77"/>
      <c r="K319" s="92"/>
    </row>
    <row r="320" spans="1:11" ht="22.5" x14ac:dyDescent="0.2">
      <c r="A320" s="14" t="s">
        <v>3004</v>
      </c>
      <c r="B320" s="14" t="s">
        <v>3628</v>
      </c>
      <c r="C320" s="14" t="s">
        <v>3629</v>
      </c>
      <c r="D320" s="16">
        <v>45873</v>
      </c>
      <c r="E320" s="16" t="s">
        <v>3009</v>
      </c>
      <c r="F320" s="14" t="s">
        <v>3640</v>
      </c>
      <c r="G320" s="14"/>
      <c r="H320" s="14" t="s">
        <v>3641</v>
      </c>
      <c r="I320" s="15">
        <v>37.520000000000003</v>
      </c>
      <c r="J320" s="77"/>
      <c r="K320" s="92"/>
    </row>
    <row r="321" spans="1:11" ht="22.5" x14ac:dyDescent="0.2">
      <c r="A321" s="14" t="s">
        <v>3004</v>
      </c>
      <c r="B321" s="14" t="s">
        <v>3628</v>
      </c>
      <c r="C321" s="14" t="s">
        <v>3629</v>
      </c>
      <c r="D321" s="16">
        <v>45873</v>
      </c>
      <c r="E321" s="16" t="s">
        <v>3009</v>
      </c>
      <c r="F321" s="14" t="s">
        <v>3640</v>
      </c>
      <c r="G321" s="14"/>
      <c r="H321" s="14" t="s">
        <v>3642</v>
      </c>
      <c r="I321" s="15">
        <v>37.520000000000003</v>
      </c>
      <c r="J321" s="77"/>
      <c r="K321" s="92"/>
    </row>
    <row r="322" spans="1:11" ht="22.5" x14ac:dyDescent="0.2">
      <c r="A322" s="14" t="s">
        <v>3004</v>
      </c>
      <c r="B322" s="14" t="s">
        <v>3628</v>
      </c>
      <c r="C322" s="14" t="s">
        <v>3629</v>
      </c>
      <c r="D322" s="16">
        <v>45873</v>
      </c>
      <c r="E322" s="16" t="s">
        <v>3009</v>
      </c>
      <c r="F322" s="14" t="s">
        <v>3640</v>
      </c>
      <c r="G322" s="14"/>
      <c r="H322" s="14" t="s">
        <v>3643</v>
      </c>
      <c r="I322" s="15">
        <v>112.56</v>
      </c>
      <c r="J322" s="77"/>
      <c r="K322" s="92"/>
    </row>
    <row r="323" spans="1:11" ht="22.5" x14ac:dyDescent="0.2">
      <c r="A323" s="14" t="s">
        <v>3004</v>
      </c>
      <c r="B323" s="14" t="s">
        <v>3628</v>
      </c>
      <c r="C323" s="14" t="s">
        <v>3629</v>
      </c>
      <c r="D323" s="16">
        <v>45873</v>
      </c>
      <c r="E323" s="16" t="s">
        <v>3009</v>
      </c>
      <c r="F323" s="14" t="s">
        <v>3640</v>
      </c>
      <c r="G323" s="14"/>
      <c r="H323" s="14" t="s">
        <v>3536</v>
      </c>
      <c r="I323" s="15">
        <v>37.520000000000003</v>
      </c>
      <c r="J323" s="77"/>
      <c r="K323" s="92"/>
    </row>
    <row r="324" spans="1:11" ht="22.5" x14ac:dyDescent="0.2">
      <c r="A324" s="14" t="s">
        <v>3004</v>
      </c>
      <c r="B324" s="14" t="s">
        <v>3628</v>
      </c>
      <c r="C324" s="14" t="s">
        <v>3629</v>
      </c>
      <c r="D324" s="16">
        <v>45873</v>
      </c>
      <c r="E324" s="16" t="s">
        <v>3009</v>
      </c>
      <c r="F324" s="14" t="s">
        <v>3640</v>
      </c>
      <c r="G324" s="14"/>
      <c r="H324" s="14" t="s">
        <v>3284</v>
      </c>
      <c r="I324" s="15">
        <v>37.520000000000003</v>
      </c>
      <c r="J324" s="77"/>
      <c r="K324" s="92"/>
    </row>
    <row r="325" spans="1:11" ht="33.75" x14ac:dyDescent="0.2">
      <c r="A325" s="14" t="s">
        <v>3004</v>
      </c>
      <c r="B325" s="14" t="s">
        <v>3634</v>
      </c>
      <c r="C325" s="14" t="s">
        <v>3635</v>
      </c>
      <c r="D325" s="16">
        <v>45873</v>
      </c>
      <c r="E325" s="16" t="s">
        <v>3009</v>
      </c>
      <c r="F325" s="14" t="s">
        <v>3637</v>
      </c>
      <c r="G325" s="14"/>
      <c r="H325" s="14" t="s">
        <v>3482</v>
      </c>
      <c r="I325" s="15">
        <v>37.520000000000003</v>
      </c>
      <c r="J325" s="77"/>
      <c r="K325" s="92"/>
    </row>
    <row r="326" spans="1:11" ht="22.5" x14ac:dyDescent="0.2">
      <c r="A326" s="14" t="s">
        <v>3004</v>
      </c>
      <c r="B326" s="14"/>
      <c r="C326" s="14"/>
      <c r="D326" s="16"/>
      <c r="E326" s="16"/>
      <c r="F326" s="14" t="s">
        <v>3644</v>
      </c>
      <c r="G326" s="14"/>
      <c r="H326" s="14"/>
      <c r="I326" s="15"/>
      <c r="J326" s="77"/>
      <c r="K326" s="92"/>
    </row>
    <row r="327" spans="1:11" ht="22.5" x14ac:dyDescent="0.2">
      <c r="A327" s="14" t="s">
        <v>3004</v>
      </c>
      <c r="B327" s="14" t="s">
        <v>3645</v>
      </c>
      <c r="C327" s="14" t="s">
        <v>3646</v>
      </c>
      <c r="D327" s="16">
        <v>45982</v>
      </c>
      <c r="E327" s="16" t="s">
        <v>3009</v>
      </c>
      <c r="F327" s="14" t="s">
        <v>3647</v>
      </c>
      <c r="G327" s="14" t="s">
        <v>3648</v>
      </c>
      <c r="H327" s="14" t="s">
        <v>3649</v>
      </c>
      <c r="I327" s="15">
        <v>1365</v>
      </c>
      <c r="J327" s="77"/>
      <c r="K327" s="92"/>
    </row>
    <row r="328" spans="1:11" ht="22.5" x14ac:dyDescent="0.2">
      <c r="A328" s="14" t="s">
        <v>3004</v>
      </c>
      <c r="B328" s="14" t="s">
        <v>3650</v>
      </c>
      <c r="C328" s="14" t="s">
        <v>3651</v>
      </c>
      <c r="D328" s="16">
        <v>45971</v>
      </c>
      <c r="E328" s="16" t="s">
        <v>3009</v>
      </c>
      <c r="F328" s="14" t="s">
        <v>3652</v>
      </c>
      <c r="G328" s="14" t="s">
        <v>3653</v>
      </c>
      <c r="H328" s="14" t="s">
        <v>3654</v>
      </c>
      <c r="I328" s="15">
        <v>585</v>
      </c>
      <c r="J328" s="77"/>
      <c r="K328" s="92"/>
    </row>
    <row r="329" spans="1:11" ht="33.75" x14ac:dyDescent="0.2">
      <c r="A329" s="14" t="s">
        <v>3004</v>
      </c>
      <c r="B329" s="14" t="s">
        <v>3655</v>
      </c>
      <c r="C329" s="14" t="s">
        <v>3656</v>
      </c>
      <c r="D329" s="16">
        <v>45982</v>
      </c>
      <c r="E329" s="16" t="s">
        <v>3009</v>
      </c>
      <c r="F329" s="14" t="s">
        <v>3657</v>
      </c>
      <c r="G329" s="14" t="s">
        <v>3653</v>
      </c>
      <c r="H329" s="14" t="s">
        <v>3654</v>
      </c>
      <c r="I329" s="15">
        <v>585</v>
      </c>
      <c r="J329" s="77"/>
      <c r="K329" s="92"/>
    </row>
    <row r="330" spans="1:11" ht="33.75" x14ac:dyDescent="0.2">
      <c r="A330" s="14" t="s">
        <v>3004</v>
      </c>
      <c r="B330" s="14" t="s">
        <v>3658</v>
      </c>
      <c r="C330" s="14" t="s">
        <v>3659</v>
      </c>
      <c r="D330" s="16">
        <v>45989</v>
      </c>
      <c r="E330" s="16" t="s">
        <v>3009</v>
      </c>
      <c r="F330" s="14" t="s">
        <v>3660</v>
      </c>
      <c r="G330" s="14" t="s">
        <v>3022</v>
      </c>
      <c r="H330" s="14" t="s">
        <v>3023</v>
      </c>
      <c r="I330" s="15">
        <v>52.98</v>
      </c>
      <c r="J330" s="77"/>
      <c r="K330" s="92"/>
    </row>
    <row r="331" spans="1:11" ht="33.75" x14ac:dyDescent="0.2">
      <c r="A331" s="14" t="s">
        <v>3004</v>
      </c>
      <c r="B331" s="14" t="s">
        <v>3661</v>
      </c>
      <c r="C331" s="14" t="s">
        <v>3662</v>
      </c>
      <c r="D331" s="16">
        <v>45989</v>
      </c>
      <c r="E331" s="16" t="s">
        <v>3009</v>
      </c>
      <c r="F331" s="14" t="s">
        <v>3663</v>
      </c>
      <c r="G331" s="14"/>
      <c r="H331" s="14" t="s">
        <v>3664</v>
      </c>
      <c r="I331" s="15">
        <v>92.25</v>
      </c>
      <c r="J331" s="77"/>
      <c r="K331" s="92"/>
    </row>
    <row r="332" spans="1:11" ht="22.5" x14ac:dyDescent="0.2">
      <c r="A332" s="14" t="s">
        <v>3004</v>
      </c>
      <c r="B332" s="14" t="s">
        <v>3665</v>
      </c>
      <c r="C332" s="14" t="s">
        <v>3666</v>
      </c>
      <c r="D332" s="16">
        <v>45982</v>
      </c>
      <c r="E332" s="16" t="s">
        <v>3009</v>
      </c>
      <c r="F332" s="14" t="s">
        <v>3667</v>
      </c>
      <c r="G332" s="14" t="s">
        <v>3191</v>
      </c>
      <c r="H332" s="14" t="s">
        <v>3192</v>
      </c>
      <c r="I332" s="15">
        <v>107.93</v>
      </c>
      <c r="J332" s="77"/>
      <c r="K332" s="92"/>
    </row>
    <row r="333" spans="1:11" ht="22.5" x14ac:dyDescent="0.2">
      <c r="A333" s="14" t="s">
        <v>3004</v>
      </c>
      <c r="B333" s="14" t="s">
        <v>3668</v>
      </c>
      <c r="C333" s="14" t="s">
        <v>3669</v>
      </c>
      <c r="D333" s="16">
        <v>45989</v>
      </c>
      <c r="E333" s="16" t="s">
        <v>3009</v>
      </c>
      <c r="F333" s="14" t="s">
        <v>3670</v>
      </c>
      <c r="G333" s="14" t="s">
        <v>3191</v>
      </c>
      <c r="H333" s="14" t="s">
        <v>3192</v>
      </c>
      <c r="I333" s="15">
        <v>217.83</v>
      </c>
      <c r="J333" s="77"/>
      <c r="K333" s="92"/>
    </row>
    <row r="334" spans="1:11" ht="33.75" x14ac:dyDescent="0.2">
      <c r="A334" s="14" t="s">
        <v>3004</v>
      </c>
      <c r="B334" s="14" t="s">
        <v>6541</v>
      </c>
      <c r="C334" s="14" t="s">
        <v>6542</v>
      </c>
      <c r="D334" s="16">
        <v>46062</v>
      </c>
      <c r="E334" s="16" t="s">
        <v>3009</v>
      </c>
      <c r="F334" s="14" t="s">
        <v>6543</v>
      </c>
      <c r="G334" s="14" t="s">
        <v>3116</v>
      </c>
      <c r="H334" s="14" t="s">
        <v>3117</v>
      </c>
      <c r="I334" s="15">
        <v>87.26</v>
      </c>
      <c r="J334" s="77"/>
      <c r="K334" s="92"/>
    </row>
    <row r="335" spans="1:11" ht="22.5" x14ac:dyDescent="0.2">
      <c r="A335" s="14" t="s">
        <v>3004</v>
      </c>
      <c r="B335" s="14" t="s">
        <v>6544</v>
      </c>
      <c r="C335" s="14" t="s">
        <v>6545</v>
      </c>
      <c r="D335" s="16">
        <v>46078</v>
      </c>
      <c r="E335" s="16" t="s">
        <v>3009</v>
      </c>
      <c r="F335" s="14" t="s">
        <v>6546</v>
      </c>
      <c r="G335" s="14" t="s">
        <v>3116</v>
      </c>
      <c r="H335" s="14" t="s">
        <v>3117</v>
      </c>
      <c r="I335" s="15">
        <v>722.33</v>
      </c>
      <c r="J335" s="77"/>
      <c r="K335" s="92"/>
    </row>
    <row r="336" spans="1:11" ht="33.75" x14ac:dyDescent="0.2">
      <c r="A336" s="14" t="s">
        <v>3004</v>
      </c>
      <c r="B336" s="14" t="s">
        <v>6547</v>
      </c>
      <c r="C336" s="14" t="s">
        <v>3073</v>
      </c>
      <c r="D336" s="16">
        <v>46079</v>
      </c>
      <c r="E336" s="16" t="s">
        <v>3009</v>
      </c>
      <c r="F336" s="14" t="s">
        <v>6548</v>
      </c>
      <c r="G336" s="14" t="s">
        <v>3175</v>
      </c>
      <c r="H336" s="14" t="s">
        <v>3176</v>
      </c>
      <c r="I336" s="15">
        <v>1650</v>
      </c>
      <c r="J336" s="77"/>
      <c r="K336" s="92"/>
    </row>
    <row r="337" spans="1:11" ht="22.5" x14ac:dyDescent="0.2">
      <c r="A337" s="14" t="s">
        <v>3004</v>
      </c>
      <c r="B337" s="14"/>
      <c r="C337" s="14"/>
      <c r="D337" s="16"/>
      <c r="E337" s="16"/>
      <c r="F337" s="14" t="s">
        <v>3671</v>
      </c>
      <c r="G337" s="14"/>
      <c r="H337" s="14"/>
      <c r="I337" s="15"/>
      <c r="J337" s="77"/>
      <c r="K337" s="92"/>
    </row>
    <row r="338" spans="1:11" ht="22.5" x14ac:dyDescent="0.2">
      <c r="A338" s="14" t="s">
        <v>3004</v>
      </c>
      <c r="B338" s="14"/>
      <c r="C338" s="14"/>
      <c r="D338" s="16"/>
      <c r="E338" s="16"/>
      <c r="F338" s="14" t="s">
        <v>3672</v>
      </c>
      <c r="G338" s="14"/>
      <c r="H338" s="14"/>
      <c r="I338" s="15"/>
      <c r="J338" s="77"/>
      <c r="K338" s="92"/>
    </row>
    <row r="339" spans="1:11" ht="22.5" x14ac:dyDescent="0.2">
      <c r="A339" s="14" t="s">
        <v>3004</v>
      </c>
      <c r="B339" s="14" t="s">
        <v>3673</v>
      </c>
      <c r="C339" s="14" t="s">
        <v>3674</v>
      </c>
      <c r="D339" s="16">
        <v>45722</v>
      </c>
      <c r="E339" s="16" t="s">
        <v>3009</v>
      </c>
      <c r="F339" s="14" t="s">
        <v>3675</v>
      </c>
      <c r="G339" s="14" t="s">
        <v>3676</v>
      </c>
      <c r="H339" s="14" t="s">
        <v>3677</v>
      </c>
      <c r="I339" s="15">
        <v>500</v>
      </c>
      <c r="J339" s="77"/>
      <c r="K339" s="92"/>
    </row>
    <row r="340" spans="1:11" ht="22.5" x14ac:dyDescent="0.2">
      <c r="A340" s="14" t="s">
        <v>3004</v>
      </c>
      <c r="B340" s="14" t="s">
        <v>3678</v>
      </c>
      <c r="C340" s="14" t="s">
        <v>3679</v>
      </c>
      <c r="D340" s="16">
        <v>45846</v>
      </c>
      <c r="E340" s="16" t="s">
        <v>3009</v>
      </c>
      <c r="F340" s="14" t="s">
        <v>3680</v>
      </c>
      <c r="G340" s="14" t="s">
        <v>745</v>
      </c>
      <c r="H340" s="14" t="s">
        <v>746</v>
      </c>
      <c r="I340" s="15">
        <v>599.97</v>
      </c>
      <c r="J340" s="77"/>
      <c r="K340" s="92"/>
    </row>
    <row r="341" spans="1:11" ht="22.5" x14ac:dyDescent="0.2">
      <c r="A341" s="14" t="s">
        <v>3004</v>
      </c>
      <c r="B341" s="14"/>
      <c r="C341" s="14"/>
      <c r="D341" s="16"/>
      <c r="E341" s="16"/>
      <c r="F341" s="14" t="s">
        <v>3681</v>
      </c>
      <c r="G341" s="14"/>
      <c r="H341" s="14"/>
      <c r="I341" s="15"/>
      <c r="J341" s="77"/>
      <c r="K341" s="92"/>
    </row>
    <row r="342" spans="1:11" ht="22.5" x14ac:dyDescent="0.2">
      <c r="A342" s="14" t="s">
        <v>3004</v>
      </c>
      <c r="B342" s="14"/>
      <c r="C342" s="14"/>
      <c r="D342" s="16"/>
      <c r="E342" s="16"/>
      <c r="F342" s="14" t="s">
        <v>3682</v>
      </c>
      <c r="G342" s="14"/>
      <c r="H342" s="14"/>
      <c r="I342" s="15"/>
      <c r="J342" s="77"/>
      <c r="K342" s="92"/>
    </row>
    <row r="343" spans="1:11" ht="22.5" x14ac:dyDescent="0.2">
      <c r="A343" s="14" t="s">
        <v>3004</v>
      </c>
      <c r="B343" s="14" t="s">
        <v>3683</v>
      </c>
      <c r="C343" s="14" t="s">
        <v>3684</v>
      </c>
      <c r="D343" s="16">
        <v>45708</v>
      </c>
      <c r="E343" s="16">
        <v>45708</v>
      </c>
      <c r="F343" s="14" t="s">
        <v>3685</v>
      </c>
      <c r="G343" s="14" t="s">
        <v>3686</v>
      </c>
      <c r="H343" s="14" t="s">
        <v>3687</v>
      </c>
      <c r="I343" s="15">
        <v>96.08</v>
      </c>
      <c r="J343" s="77"/>
      <c r="K343" s="92"/>
    </row>
    <row r="344" spans="1:11" ht="22.5" x14ac:dyDescent="0.2">
      <c r="A344" s="14" t="s">
        <v>3004</v>
      </c>
      <c r="B344" s="14" t="s">
        <v>3688</v>
      </c>
      <c r="C344" s="14" t="s">
        <v>3689</v>
      </c>
      <c r="D344" s="16">
        <v>45708</v>
      </c>
      <c r="E344" s="16" t="s">
        <v>3009</v>
      </c>
      <c r="F344" s="14" t="s">
        <v>3690</v>
      </c>
      <c r="G344" s="14" t="s">
        <v>3691</v>
      </c>
      <c r="H344" s="14" t="s">
        <v>3692</v>
      </c>
      <c r="I344" s="15">
        <v>1150</v>
      </c>
      <c r="J344" s="77"/>
      <c r="K344" s="92"/>
    </row>
    <row r="345" spans="1:11" ht="33.75" x14ac:dyDescent="0.2">
      <c r="A345" s="14" t="s">
        <v>3004</v>
      </c>
      <c r="B345" s="14" t="s">
        <v>3693</v>
      </c>
      <c r="C345" s="14" t="s">
        <v>3694</v>
      </c>
      <c r="D345" s="16">
        <v>45762</v>
      </c>
      <c r="E345" s="16" t="s">
        <v>3009</v>
      </c>
      <c r="F345" s="14" t="s">
        <v>3695</v>
      </c>
      <c r="G345" s="14" t="s">
        <v>3696</v>
      </c>
      <c r="H345" s="14" t="s">
        <v>3697</v>
      </c>
      <c r="I345" s="15">
        <v>5000</v>
      </c>
      <c r="J345" s="77"/>
      <c r="K345" s="92"/>
    </row>
    <row r="346" spans="1:11" ht="22.5" x14ac:dyDescent="0.2">
      <c r="A346" s="14" t="s">
        <v>3004</v>
      </c>
      <c r="B346" s="14"/>
      <c r="C346" s="14"/>
      <c r="D346" s="16"/>
      <c r="E346" s="16"/>
      <c r="F346" s="14" t="s">
        <v>3698</v>
      </c>
      <c r="G346" s="14"/>
      <c r="H346" s="14"/>
      <c r="I346" s="15"/>
      <c r="J346" s="77"/>
      <c r="K346" s="92"/>
    </row>
    <row r="347" spans="1:11" ht="22.5" x14ac:dyDescent="0.2">
      <c r="A347" s="14" t="s">
        <v>3004</v>
      </c>
      <c r="B347" s="14" t="s">
        <v>3699</v>
      </c>
      <c r="C347" s="14" t="s">
        <v>3700</v>
      </c>
      <c r="D347" s="16">
        <v>45812</v>
      </c>
      <c r="E347" s="16" t="s">
        <v>3009</v>
      </c>
      <c r="F347" s="14" t="s">
        <v>3701</v>
      </c>
      <c r="G347" s="14" t="s">
        <v>3215</v>
      </c>
      <c r="H347" s="14" t="s">
        <v>3216</v>
      </c>
      <c r="I347" s="15">
        <v>135.30000000000001</v>
      </c>
      <c r="J347" s="77"/>
      <c r="K347" s="92"/>
    </row>
    <row r="348" spans="1:11" ht="22.5" x14ac:dyDescent="0.2">
      <c r="A348" s="14" t="s">
        <v>3004</v>
      </c>
      <c r="B348" s="14" t="s">
        <v>3702</v>
      </c>
      <c r="C348" s="14" t="s">
        <v>3703</v>
      </c>
      <c r="D348" s="16">
        <v>45812</v>
      </c>
      <c r="E348" s="16" t="s">
        <v>3009</v>
      </c>
      <c r="F348" s="14" t="s">
        <v>3704</v>
      </c>
      <c r="G348" s="14" t="s">
        <v>3705</v>
      </c>
      <c r="H348" s="14" t="s">
        <v>3706</v>
      </c>
      <c r="I348" s="15">
        <v>200</v>
      </c>
      <c r="J348" s="77"/>
      <c r="K348" s="92"/>
    </row>
    <row r="349" spans="1:11" ht="22.5" x14ac:dyDescent="0.2">
      <c r="A349" s="14" t="s">
        <v>3004</v>
      </c>
      <c r="B349" s="14"/>
      <c r="C349" s="14"/>
      <c r="D349" s="16"/>
      <c r="E349" s="16"/>
      <c r="F349" s="14" t="s">
        <v>6549</v>
      </c>
      <c r="G349" s="14"/>
      <c r="H349" s="14"/>
      <c r="I349" s="15"/>
      <c r="J349" s="77"/>
      <c r="K349" s="92"/>
    </row>
    <row r="350" spans="1:11" ht="22.5" x14ac:dyDescent="0.2">
      <c r="A350" s="14" t="s">
        <v>3004</v>
      </c>
      <c r="B350" s="14" t="s">
        <v>6550</v>
      </c>
      <c r="C350" s="14" t="s">
        <v>6551</v>
      </c>
      <c r="D350" s="16">
        <v>46079</v>
      </c>
      <c r="E350" s="16" t="s">
        <v>3009</v>
      </c>
      <c r="F350" s="14" t="s">
        <v>6552</v>
      </c>
      <c r="G350" s="14" t="s">
        <v>3468</v>
      </c>
      <c r="H350" s="14" t="s">
        <v>3469</v>
      </c>
      <c r="I350" s="15">
        <v>99399.98</v>
      </c>
      <c r="J350" s="77"/>
      <c r="K350" s="92"/>
    </row>
    <row r="351" spans="1:11" ht="22.5" x14ac:dyDescent="0.2">
      <c r="A351" s="14" t="s">
        <v>3004</v>
      </c>
      <c r="B351" s="14"/>
      <c r="C351" s="14"/>
      <c r="D351" s="16"/>
      <c r="E351" s="16"/>
      <c r="F351" s="14" t="s">
        <v>3707</v>
      </c>
      <c r="G351" s="14"/>
      <c r="H351" s="14"/>
      <c r="I351" s="15"/>
      <c r="J351" s="77"/>
      <c r="K351" s="92"/>
    </row>
    <row r="352" spans="1:11" ht="33.75" x14ac:dyDescent="0.2">
      <c r="A352" s="14" t="s">
        <v>3004</v>
      </c>
      <c r="B352" s="14" t="s">
        <v>3708</v>
      </c>
      <c r="C352" s="14" t="s">
        <v>3709</v>
      </c>
      <c r="D352" s="16">
        <v>45722</v>
      </c>
      <c r="E352" s="16" t="s">
        <v>3009</v>
      </c>
      <c r="F352" s="14" t="s">
        <v>3710</v>
      </c>
      <c r="G352" s="14" t="s">
        <v>3711</v>
      </c>
      <c r="H352" s="14" t="s">
        <v>3712</v>
      </c>
      <c r="I352" s="15">
        <v>615</v>
      </c>
      <c r="J352" s="77"/>
      <c r="K352" s="92"/>
    </row>
    <row r="353" spans="1:11" ht="22.5" x14ac:dyDescent="0.2">
      <c r="A353" s="14" t="s">
        <v>3004</v>
      </c>
      <c r="B353" s="14" t="s">
        <v>3713</v>
      </c>
      <c r="C353" s="14" t="s">
        <v>3714</v>
      </c>
      <c r="D353" s="16">
        <v>45840</v>
      </c>
      <c r="E353" s="16" t="s">
        <v>3009</v>
      </c>
      <c r="F353" s="14" t="s">
        <v>3715</v>
      </c>
      <c r="G353" s="14" t="s">
        <v>3215</v>
      </c>
      <c r="H353" s="14" t="s">
        <v>3216</v>
      </c>
      <c r="I353" s="15">
        <v>135.30000000000001</v>
      </c>
      <c r="J353" s="77"/>
      <c r="K353" s="92"/>
    </row>
    <row r="354" spans="1:11" ht="22.5" x14ac:dyDescent="0.2">
      <c r="A354" s="14" t="s">
        <v>3004</v>
      </c>
      <c r="B354" s="14"/>
      <c r="C354" s="14"/>
      <c r="D354" s="16"/>
      <c r="E354" s="16"/>
      <c r="F354" s="14" t="s">
        <v>3716</v>
      </c>
      <c r="G354" s="14"/>
      <c r="H354" s="14"/>
      <c r="I354" s="15"/>
      <c r="J354" s="77"/>
      <c r="K354" s="92"/>
    </row>
    <row r="355" spans="1:11" ht="22.5" x14ac:dyDescent="0.2">
      <c r="A355" s="14" t="s">
        <v>3004</v>
      </c>
      <c r="B355" s="14"/>
      <c r="C355" s="14"/>
      <c r="D355" s="16"/>
      <c r="E355" s="16"/>
      <c r="F355" s="14" t="s">
        <v>3717</v>
      </c>
      <c r="G355" s="14"/>
      <c r="H355" s="14"/>
      <c r="I355" s="15"/>
      <c r="J355" s="77"/>
      <c r="K355" s="92"/>
    </row>
    <row r="356" spans="1:11" ht="22.5" x14ac:dyDescent="0.2">
      <c r="A356" s="14" t="s">
        <v>3004</v>
      </c>
      <c r="B356" s="14" t="s">
        <v>3718</v>
      </c>
      <c r="C356" s="14" t="s">
        <v>3719</v>
      </c>
      <c r="D356" s="16">
        <v>45736</v>
      </c>
      <c r="E356" s="16">
        <v>45762</v>
      </c>
      <c r="F356" s="14" t="s">
        <v>3720</v>
      </c>
      <c r="G356" s="14" t="s">
        <v>3721</v>
      </c>
      <c r="H356" s="14" t="s">
        <v>3722</v>
      </c>
      <c r="I356" s="15">
        <v>4</v>
      </c>
      <c r="J356" s="77"/>
      <c r="K356" s="92"/>
    </row>
    <row r="357" spans="1:11" ht="22.5" x14ac:dyDescent="0.2">
      <c r="A357" s="14" t="s">
        <v>3004</v>
      </c>
      <c r="B357" s="14" t="s">
        <v>3723</v>
      </c>
      <c r="C357" s="14" t="s">
        <v>3724</v>
      </c>
      <c r="D357" s="16">
        <v>45755</v>
      </c>
      <c r="E357" s="16">
        <v>45763</v>
      </c>
      <c r="F357" s="14" t="s">
        <v>3725</v>
      </c>
      <c r="G357" s="14" t="s">
        <v>3721</v>
      </c>
      <c r="H357" s="14" t="s">
        <v>3722</v>
      </c>
      <c r="I357" s="15">
        <v>45.99</v>
      </c>
      <c r="J357" s="77"/>
      <c r="K357" s="92"/>
    </row>
    <row r="358" spans="1:11" ht="22.5" x14ac:dyDescent="0.2">
      <c r="A358" s="14" t="s">
        <v>3004</v>
      </c>
      <c r="B358" s="14" t="s">
        <v>3726</v>
      </c>
      <c r="C358" s="14" t="s">
        <v>3727</v>
      </c>
      <c r="D358" s="16">
        <v>45784</v>
      </c>
      <c r="E358" s="16" t="s">
        <v>3009</v>
      </c>
      <c r="F358" s="14" t="s">
        <v>3728</v>
      </c>
      <c r="G358" s="14" t="s">
        <v>3729</v>
      </c>
      <c r="H358" s="14" t="s">
        <v>3730</v>
      </c>
      <c r="I358" s="15">
        <v>18.63</v>
      </c>
      <c r="J358" s="77"/>
      <c r="K358" s="92"/>
    </row>
    <row r="359" spans="1:11" ht="22.5" x14ac:dyDescent="0.2">
      <c r="A359" s="14" t="s">
        <v>3004</v>
      </c>
      <c r="B359" s="14" t="s">
        <v>3731</v>
      </c>
      <c r="C359" s="14" t="s">
        <v>3732</v>
      </c>
      <c r="D359" s="16">
        <v>45747</v>
      </c>
      <c r="E359" s="16" t="s">
        <v>3009</v>
      </c>
      <c r="F359" s="14" t="s">
        <v>3733</v>
      </c>
      <c r="G359" s="14" t="s">
        <v>3077</v>
      </c>
      <c r="H359" s="14" t="s">
        <v>3078</v>
      </c>
      <c r="I359" s="15">
        <v>1193.0999999999999</v>
      </c>
      <c r="J359" s="77"/>
      <c r="K359" s="92"/>
    </row>
    <row r="360" spans="1:11" ht="22.5" x14ac:dyDescent="0.2">
      <c r="A360" s="14" t="s">
        <v>3004</v>
      </c>
      <c r="B360" s="14" t="s">
        <v>3734</v>
      </c>
      <c r="C360" s="14" t="s">
        <v>3735</v>
      </c>
      <c r="D360" s="16">
        <v>45954</v>
      </c>
      <c r="E360" s="16" t="s">
        <v>3009</v>
      </c>
      <c r="F360" s="14" t="s">
        <v>3736</v>
      </c>
      <c r="G360" s="14" t="s">
        <v>3077</v>
      </c>
      <c r="H360" s="14" t="s">
        <v>3078</v>
      </c>
      <c r="I360" s="15">
        <v>184.5</v>
      </c>
      <c r="J360" s="77"/>
      <c r="K360" s="92"/>
    </row>
    <row r="361" spans="1:11" ht="22.5" x14ac:dyDescent="0.2">
      <c r="A361" s="14" t="s">
        <v>3004</v>
      </c>
      <c r="B361" s="14" t="s">
        <v>3737</v>
      </c>
      <c r="C361" s="14" t="s">
        <v>3738</v>
      </c>
      <c r="D361" s="16">
        <v>45954</v>
      </c>
      <c r="E361" s="16" t="s">
        <v>3009</v>
      </c>
      <c r="F361" s="14" t="s">
        <v>3739</v>
      </c>
      <c r="G361" s="14" t="s">
        <v>3740</v>
      </c>
      <c r="H361" s="14" t="s">
        <v>3741</v>
      </c>
      <c r="I361" s="15">
        <v>213.28</v>
      </c>
      <c r="J361" s="77"/>
      <c r="K361" s="92"/>
    </row>
    <row r="362" spans="1:11" ht="22.5" x14ac:dyDescent="0.2">
      <c r="A362" s="14" t="s">
        <v>3004</v>
      </c>
      <c r="B362" s="14" t="s">
        <v>3742</v>
      </c>
      <c r="C362" s="14" t="s">
        <v>3743</v>
      </c>
      <c r="D362" s="16">
        <v>45812</v>
      </c>
      <c r="E362" s="16" t="s">
        <v>3009</v>
      </c>
      <c r="F362" s="14" t="s">
        <v>3744</v>
      </c>
      <c r="G362" s="14" t="s">
        <v>3745</v>
      </c>
      <c r="H362" s="14" t="s">
        <v>3746</v>
      </c>
      <c r="I362" s="15">
        <v>252.5</v>
      </c>
      <c r="J362" s="77"/>
      <c r="K362" s="92"/>
    </row>
    <row r="363" spans="1:11" ht="22.5" x14ac:dyDescent="0.2">
      <c r="A363" s="14" t="s">
        <v>3004</v>
      </c>
      <c r="B363" s="14" t="s">
        <v>3747</v>
      </c>
      <c r="C363" s="14" t="s">
        <v>3748</v>
      </c>
      <c r="D363" s="16">
        <v>45947</v>
      </c>
      <c r="E363" s="16" t="s">
        <v>3009</v>
      </c>
      <c r="F363" s="14" t="s">
        <v>3749</v>
      </c>
      <c r="G363" s="14" t="s">
        <v>3745</v>
      </c>
      <c r="H363" s="14" t="s">
        <v>3746</v>
      </c>
      <c r="I363" s="15">
        <v>233.75</v>
      </c>
      <c r="J363" s="77"/>
      <c r="K363" s="92"/>
    </row>
    <row r="364" spans="1:11" ht="22.5" x14ac:dyDescent="0.2">
      <c r="A364" s="14" t="s">
        <v>3004</v>
      </c>
      <c r="B364" s="14" t="s">
        <v>3750</v>
      </c>
      <c r="C364" s="14" t="s">
        <v>3751</v>
      </c>
      <c r="D364" s="16">
        <v>45971</v>
      </c>
      <c r="E364" s="16" t="s">
        <v>3009</v>
      </c>
      <c r="F364" s="14" t="s">
        <v>3752</v>
      </c>
      <c r="G364" s="14" t="s">
        <v>3745</v>
      </c>
      <c r="H364" s="14" t="s">
        <v>3746</v>
      </c>
      <c r="I364" s="15">
        <v>494.4</v>
      </c>
      <c r="J364" s="77"/>
      <c r="K364" s="92"/>
    </row>
    <row r="365" spans="1:11" ht="22.5" x14ac:dyDescent="0.2">
      <c r="A365" s="14" t="s">
        <v>3004</v>
      </c>
      <c r="B365" s="14" t="s">
        <v>3753</v>
      </c>
      <c r="C365" s="14" t="s">
        <v>3754</v>
      </c>
      <c r="D365" s="16">
        <v>45702</v>
      </c>
      <c r="E365" s="16" t="s">
        <v>3009</v>
      </c>
      <c r="F365" s="14" t="s">
        <v>3755</v>
      </c>
      <c r="G365" s="14" t="s">
        <v>3729</v>
      </c>
      <c r="H365" s="14" t="s">
        <v>3730</v>
      </c>
      <c r="I365" s="15">
        <v>380.16</v>
      </c>
      <c r="J365" s="77"/>
      <c r="K365" s="92"/>
    </row>
    <row r="366" spans="1:11" ht="22.5" x14ac:dyDescent="0.2">
      <c r="A366" s="14" t="s">
        <v>3004</v>
      </c>
      <c r="B366" s="14" t="s">
        <v>3756</v>
      </c>
      <c r="C366" s="14" t="s">
        <v>3757</v>
      </c>
      <c r="D366" s="16">
        <v>45702</v>
      </c>
      <c r="E366" s="16" t="s">
        <v>3009</v>
      </c>
      <c r="F366" s="14" t="s">
        <v>3755</v>
      </c>
      <c r="G366" s="14" t="s">
        <v>3729</v>
      </c>
      <c r="H366" s="14" t="s">
        <v>3730</v>
      </c>
      <c r="I366" s="15">
        <v>365.59</v>
      </c>
      <c r="J366" s="77"/>
      <c r="K366" s="92"/>
    </row>
    <row r="367" spans="1:11" ht="22.5" x14ac:dyDescent="0.2">
      <c r="A367" s="14" t="s">
        <v>3004</v>
      </c>
      <c r="B367" s="14" t="s">
        <v>3758</v>
      </c>
      <c r="C367" s="14" t="s">
        <v>3759</v>
      </c>
      <c r="D367" s="16">
        <v>45747</v>
      </c>
      <c r="E367" s="16" t="s">
        <v>3009</v>
      </c>
      <c r="F367" s="14" t="s">
        <v>3760</v>
      </c>
      <c r="G367" s="14" t="s">
        <v>3729</v>
      </c>
      <c r="H367" s="14" t="s">
        <v>3730</v>
      </c>
      <c r="I367" s="15">
        <v>239.76</v>
      </c>
      <c r="J367" s="77"/>
      <c r="K367" s="92"/>
    </row>
    <row r="368" spans="1:11" ht="22.5" x14ac:dyDescent="0.2">
      <c r="A368" s="14" t="s">
        <v>3004</v>
      </c>
      <c r="B368" s="14" t="s">
        <v>3761</v>
      </c>
      <c r="C368" s="14" t="s">
        <v>3762</v>
      </c>
      <c r="D368" s="16">
        <v>45796</v>
      </c>
      <c r="E368" s="16" t="s">
        <v>3009</v>
      </c>
      <c r="F368" s="14" t="s">
        <v>3763</v>
      </c>
      <c r="G368" s="14" t="s">
        <v>3729</v>
      </c>
      <c r="H368" s="14" t="s">
        <v>3730</v>
      </c>
      <c r="I368" s="15">
        <v>355.59</v>
      </c>
      <c r="J368" s="77"/>
      <c r="K368" s="92"/>
    </row>
    <row r="369" spans="1:11" ht="22.5" x14ac:dyDescent="0.2">
      <c r="A369" s="14" t="s">
        <v>3004</v>
      </c>
      <c r="B369" s="14" t="s">
        <v>3764</v>
      </c>
      <c r="C369" s="14" t="s">
        <v>3765</v>
      </c>
      <c r="D369" s="16">
        <v>45812</v>
      </c>
      <c r="E369" s="16" t="s">
        <v>3009</v>
      </c>
      <c r="F369" s="14" t="s">
        <v>3766</v>
      </c>
      <c r="G369" s="14" t="s">
        <v>3729</v>
      </c>
      <c r="H369" s="14" t="s">
        <v>3730</v>
      </c>
      <c r="I369" s="15">
        <v>166.39</v>
      </c>
      <c r="J369" s="77"/>
      <c r="K369" s="92"/>
    </row>
    <row r="370" spans="1:11" ht="22.5" x14ac:dyDescent="0.2">
      <c r="A370" s="14" t="s">
        <v>3004</v>
      </c>
      <c r="B370" s="14" t="s">
        <v>3767</v>
      </c>
      <c r="C370" s="14" t="s">
        <v>3768</v>
      </c>
      <c r="D370" s="16">
        <v>45838</v>
      </c>
      <c r="E370" s="16" t="s">
        <v>3009</v>
      </c>
      <c r="F370" s="14" t="s">
        <v>3763</v>
      </c>
      <c r="G370" s="14" t="s">
        <v>3729</v>
      </c>
      <c r="H370" s="14" t="s">
        <v>3730</v>
      </c>
      <c r="I370" s="15">
        <v>53.36</v>
      </c>
      <c r="J370" s="77"/>
      <c r="K370" s="92"/>
    </row>
    <row r="371" spans="1:11" ht="22.5" x14ac:dyDescent="0.2">
      <c r="A371" s="14" t="s">
        <v>3004</v>
      </c>
      <c r="B371" s="14" t="s">
        <v>3769</v>
      </c>
      <c r="C371" s="14" t="s">
        <v>3770</v>
      </c>
      <c r="D371" s="16">
        <v>45868</v>
      </c>
      <c r="E371" s="16" t="s">
        <v>3009</v>
      </c>
      <c r="F371" s="14" t="s">
        <v>3771</v>
      </c>
      <c r="G371" s="14" t="s">
        <v>3729</v>
      </c>
      <c r="H371" s="14" t="s">
        <v>3730</v>
      </c>
      <c r="I371" s="15">
        <v>297.61</v>
      </c>
      <c r="J371" s="77"/>
      <c r="K371" s="92"/>
    </row>
    <row r="372" spans="1:11" ht="22.5" x14ac:dyDescent="0.2">
      <c r="A372" s="14" t="s">
        <v>3004</v>
      </c>
      <c r="B372" s="14" t="s">
        <v>3772</v>
      </c>
      <c r="C372" s="14" t="s">
        <v>3773</v>
      </c>
      <c r="D372" s="16">
        <v>45912</v>
      </c>
      <c r="E372" s="16" t="s">
        <v>3009</v>
      </c>
      <c r="F372" s="14" t="s">
        <v>3766</v>
      </c>
      <c r="G372" s="14" t="s">
        <v>3729</v>
      </c>
      <c r="H372" s="14" t="s">
        <v>3730</v>
      </c>
      <c r="I372" s="15">
        <v>175.36</v>
      </c>
      <c r="J372" s="77"/>
      <c r="K372" s="92"/>
    </row>
    <row r="373" spans="1:11" ht="22.5" x14ac:dyDescent="0.2">
      <c r="A373" s="14" t="s">
        <v>3004</v>
      </c>
      <c r="B373" s="14" t="s">
        <v>3774</v>
      </c>
      <c r="C373" s="14" t="s">
        <v>3775</v>
      </c>
      <c r="D373" s="16">
        <v>45925</v>
      </c>
      <c r="E373" s="16" t="s">
        <v>3009</v>
      </c>
      <c r="F373" s="14" t="s">
        <v>3766</v>
      </c>
      <c r="G373" s="14" t="s">
        <v>3729</v>
      </c>
      <c r="H373" s="14" t="s">
        <v>3730</v>
      </c>
      <c r="I373" s="15">
        <v>347.04</v>
      </c>
      <c r="J373" s="77"/>
      <c r="K373" s="92"/>
    </row>
    <row r="374" spans="1:11" ht="22.5" x14ac:dyDescent="0.2">
      <c r="A374" s="14" t="s">
        <v>3004</v>
      </c>
      <c r="B374" s="14" t="s">
        <v>3776</v>
      </c>
      <c r="C374" s="14" t="s">
        <v>3777</v>
      </c>
      <c r="D374" s="16">
        <v>45945</v>
      </c>
      <c r="E374" s="16" t="s">
        <v>3009</v>
      </c>
      <c r="F374" s="14" t="s">
        <v>3766</v>
      </c>
      <c r="G374" s="14" t="s">
        <v>3729</v>
      </c>
      <c r="H374" s="14" t="s">
        <v>3730</v>
      </c>
      <c r="I374" s="15">
        <v>281.14999999999998</v>
      </c>
      <c r="J374" s="77"/>
      <c r="K374" s="92"/>
    </row>
    <row r="375" spans="1:11" ht="22.5" x14ac:dyDescent="0.2">
      <c r="A375" s="14" t="s">
        <v>3004</v>
      </c>
      <c r="B375" s="14" t="s">
        <v>3778</v>
      </c>
      <c r="C375" s="14" t="s">
        <v>3779</v>
      </c>
      <c r="D375" s="16">
        <v>45954</v>
      </c>
      <c r="E375" s="16" t="s">
        <v>3009</v>
      </c>
      <c r="F375" s="14" t="s">
        <v>3760</v>
      </c>
      <c r="G375" s="14" t="s">
        <v>3729</v>
      </c>
      <c r="H375" s="14" t="s">
        <v>3730</v>
      </c>
      <c r="I375" s="15">
        <v>106.85</v>
      </c>
      <c r="J375" s="77"/>
      <c r="K375" s="92"/>
    </row>
    <row r="376" spans="1:11" ht="22.5" x14ac:dyDescent="0.2">
      <c r="A376" s="14" t="s">
        <v>3004</v>
      </c>
      <c r="B376" s="14" t="s">
        <v>3780</v>
      </c>
      <c r="C376" s="14" t="s">
        <v>3781</v>
      </c>
      <c r="D376" s="16">
        <v>45982</v>
      </c>
      <c r="E376" s="16" t="s">
        <v>3009</v>
      </c>
      <c r="F376" s="14" t="s">
        <v>3771</v>
      </c>
      <c r="G376" s="14" t="s">
        <v>3729</v>
      </c>
      <c r="H376" s="14" t="s">
        <v>3730</v>
      </c>
      <c r="I376" s="15">
        <v>379.7</v>
      </c>
      <c r="J376" s="77"/>
      <c r="K376" s="92"/>
    </row>
    <row r="377" spans="1:11" ht="22.5" x14ac:dyDescent="0.2">
      <c r="A377" s="14" t="s">
        <v>3004</v>
      </c>
      <c r="B377" s="14" t="s">
        <v>3782</v>
      </c>
      <c r="C377" s="14" t="s">
        <v>3783</v>
      </c>
      <c r="D377" s="16">
        <v>45988</v>
      </c>
      <c r="E377" s="16" t="s">
        <v>3009</v>
      </c>
      <c r="F377" s="14" t="s">
        <v>3771</v>
      </c>
      <c r="G377" s="14" t="s">
        <v>3729</v>
      </c>
      <c r="H377" s="14" t="s">
        <v>3730</v>
      </c>
      <c r="I377" s="15">
        <v>666.19</v>
      </c>
      <c r="J377" s="77"/>
      <c r="K377" s="92"/>
    </row>
    <row r="378" spans="1:11" ht="22.5" x14ac:dyDescent="0.2">
      <c r="A378" s="14" t="s">
        <v>3004</v>
      </c>
      <c r="B378" s="14" t="s">
        <v>3784</v>
      </c>
      <c r="C378" s="14" t="s">
        <v>3785</v>
      </c>
      <c r="D378" s="16">
        <v>45988</v>
      </c>
      <c r="E378" s="16" t="s">
        <v>3009</v>
      </c>
      <c r="F378" s="14" t="s">
        <v>3786</v>
      </c>
      <c r="G378" s="14" t="s">
        <v>3729</v>
      </c>
      <c r="H378" s="14" t="s">
        <v>3730</v>
      </c>
      <c r="I378" s="15">
        <v>4</v>
      </c>
      <c r="J378" s="77"/>
      <c r="K378" s="92"/>
    </row>
    <row r="379" spans="1:11" ht="22.5" x14ac:dyDescent="0.2">
      <c r="A379" s="14" t="s">
        <v>3004</v>
      </c>
      <c r="B379" s="14" t="s">
        <v>3787</v>
      </c>
      <c r="C379" s="14" t="s">
        <v>3788</v>
      </c>
      <c r="D379" s="16">
        <v>46001</v>
      </c>
      <c r="E379" s="16" t="s">
        <v>3009</v>
      </c>
      <c r="F379" s="14" t="s">
        <v>3771</v>
      </c>
      <c r="G379" s="14" t="s">
        <v>3729</v>
      </c>
      <c r="H379" s="14" t="s">
        <v>3730</v>
      </c>
      <c r="I379" s="15">
        <v>118.68</v>
      </c>
      <c r="J379" s="77"/>
      <c r="K379" s="92"/>
    </row>
    <row r="380" spans="1:11" ht="22.5" x14ac:dyDescent="0.2">
      <c r="A380" s="14" t="s">
        <v>3004</v>
      </c>
      <c r="B380" s="14" t="s">
        <v>3789</v>
      </c>
      <c r="C380" s="14" t="s">
        <v>3790</v>
      </c>
      <c r="D380" s="16">
        <v>46051</v>
      </c>
      <c r="E380" s="16" t="s">
        <v>3009</v>
      </c>
      <c r="F380" s="14" t="s">
        <v>3763</v>
      </c>
      <c r="G380" s="14" t="s">
        <v>3729</v>
      </c>
      <c r="H380" s="14" t="s">
        <v>3730</v>
      </c>
      <c r="I380" s="15">
        <v>877.29</v>
      </c>
      <c r="J380" s="77"/>
      <c r="K380" s="92"/>
    </row>
    <row r="381" spans="1:11" ht="22.5" x14ac:dyDescent="0.2">
      <c r="A381" s="14" t="s">
        <v>3004</v>
      </c>
      <c r="B381" s="14"/>
      <c r="C381" s="14"/>
      <c r="D381" s="16"/>
      <c r="E381" s="16"/>
      <c r="F381" s="14" t="s">
        <v>3791</v>
      </c>
      <c r="G381" s="14"/>
      <c r="H381" s="14"/>
      <c r="I381" s="15"/>
      <c r="J381" s="77"/>
      <c r="K381" s="92"/>
    </row>
    <row r="382" spans="1:11" ht="22.5" x14ac:dyDescent="0.2">
      <c r="A382" s="14" t="s">
        <v>3004</v>
      </c>
      <c r="B382" s="14" t="s">
        <v>3792</v>
      </c>
      <c r="C382" s="14" t="s">
        <v>3793</v>
      </c>
      <c r="D382" s="16">
        <v>45702</v>
      </c>
      <c r="E382" s="16" t="s">
        <v>3009</v>
      </c>
      <c r="F382" s="14" t="s">
        <v>3794</v>
      </c>
      <c r="G382" s="14" t="s">
        <v>3795</v>
      </c>
      <c r="H382" s="14" t="s">
        <v>3796</v>
      </c>
      <c r="I382" s="15">
        <v>1061.21</v>
      </c>
      <c r="J382" s="77"/>
      <c r="K382" s="92"/>
    </row>
    <row r="383" spans="1:11" ht="22.5" x14ac:dyDescent="0.2">
      <c r="A383" s="14" t="s">
        <v>3004</v>
      </c>
      <c r="B383" s="14" t="s">
        <v>3797</v>
      </c>
      <c r="C383" s="14" t="s">
        <v>3798</v>
      </c>
      <c r="D383" s="16">
        <v>45702</v>
      </c>
      <c r="E383" s="16" t="s">
        <v>3009</v>
      </c>
      <c r="F383" s="14" t="s">
        <v>3799</v>
      </c>
      <c r="G383" s="14" t="s">
        <v>3795</v>
      </c>
      <c r="H383" s="14" t="s">
        <v>3796</v>
      </c>
      <c r="I383" s="15">
        <v>216.98</v>
      </c>
      <c r="J383" s="77"/>
      <c r="K383" s="92"/>
    </row>
    <row r="384" spans="1:11" ht="22.5" x14ac:dyDescent="0.2">
      <c r="A384" s="14" t="s">
        <v>3004</v>
      </c>
      <c r="B384" s="14" t="s">
        <v>3800</v>
      </c>
      <c r="C384" s="14" t="s">
        <v>3801</v>
      </c>
      <c r="D384" s="16">
        <v>45722</v>
      </c>
      <c r="E384" s="16" t="s">
        <v>3009</v>
      </c>
      <c r="F384" s="14" t="s">
        <v>3802</v>
      </c>
      <c r="G384" s="14" t="s">
        <v>3795</v>
      </c>
      <c r="H384" s="14" t="s">
        <v>3796</v>
      </c>
      <c r="I384" s="15">
        <v>1053.3800000000001</v>
      </c>
      <c r="J384" s="77"/>
      <c r="K384" s="92"/>
    </row>
    <row r="385" spans="1:11" ht="22.5" x14ac:dyDescent="0.2">
      <c r="A385" s="14" t="s">
        <v>3004</v>
      </c>
      <c r="B385" s="14" t="s">
        <v>3803</v>
      </c>
      <c r="C385" s="14" t="s">
        <v>3804</v>
      </c>
      <c r="D385" s="16">
        <v>45722</v>
      </c>
      <c r="E385" s="16" t="s">
        <v>3009</v>
      </c>
      <c r="F385" s="14" t="s">
        <v>3805</v>
      </c>
      <c r="G385" s="14" t="s">
        <v>3795</v>
      </c>
      <c r="H385" s="14" t="s">
        <v>3796</v>
      </c>
      <c r="I385" s="15">
        <v>214.43</v>
      </c>
      <c r="J385" s="77"/>
      <c r="K385" s="92"/>
    </row>
    <row r="386" spans="1:11" ht="22.5" x14ac:dyDescent="0.2">
      <c r="A386" s="14" t="s">
        <v>3004</v>
      </c>
      <c r="B386" s="14" t="s">
        <v>3806</v>
      </c>
      <c r="C386" s="14" t="s">
        <v>3807</v>
      </c>
      <c r="D386" s="16">
        <v>45762</v>
      </c>
      <c r="E386" s="16" t="s">
        <v>3009</v>
      </c>
      <c r="F386" s="14" t="s">
        <v>3808</v>
      </c>
      <c r="G386" s="14" t="s">
        <v>3795</v>
      </c>
      <c r="H386" s="14" t="s">
        <v>3796</v>
      </c>
      <c r="I386" s="15">
        <v>1045.1600000000001</v>
      </c>
      <c r="J386" s="77"/>
      <c r="K386" s="92"/>
    </row>
    <row r="387" spans="1:11" ht="22.5" x14ac:dyDescent="0.2">
      <c r="A387" s="14" t="s">
        <v>3004</v>
      </c>
      <c r="B387" s="14" t="s">
        <v>3809</v>
      </c>
      <c r="C387" s="14" t="s">
        <v>3810</v>
      </c>
      <c r="D387" s="16">
        <v>45762</v>
      </c>
      <c r="E387" s="16" t="s">
        <v>3009</v>
      </c>
      <c r="F387" s="14" t="s">
        <v>3811</v>
      </c>
      <c r="G387" s="14" t="s">
        <v>3795</v>
      </c>
      <c r="H387" s="14" t="s">
        <v>3796</v>
      </c>
      <c r="I387" s="15">
        <v>233.59</v>
      </c>
      <c r="J387" s="77"/>
      <c r="K387" s="92"/>
    </row>
    <row r="388" spans="1:11" ht="22.5" x14ac:dyDescent="0.2">
      <c r="A388" s="14" t="s">
        <v>3004</v>
      </c>
      <c r="B388" s="14" t="s">
        <v>3812</v>
      </c>
      <c r="C388" s="14" t="s">
        <v>3813</v>
      </c>
      <c r="D388" s="16">
        <v>45791</v>
      </c>
      <c r="E388" s="16" t="s">
        <v>3009</v>
      </c>
      <c r="F388" s="14" t="s">
        <v>3814</v>
      </c>
      <c r="G388" s="14" t="s">
        <v>3795</v>
      </c>
      <c r="H388" s="14" t="s">
        <v>3796</v>
      </c>
      <c r="I388" s="15">
        <v>1003.98</v>
      </c>
      <c r="J388" s="77"/>
      <c r="K388" s="92"/>
    </row>
    <row r="389" spans="1:11" ht="22.5" x14ac:dyDescent="0.2">
      <c r="A389" s="14" t="s">
        <v>3004</v>
      </c>
      <c r="B389" s="14" t="s">
        <v>3815</v>
      </c>
      <c r="C389" s="14" t="s">
        <v>3816</v>
      </c>
      <c r="D389" s="16">
        <v>45791</v>
      </c>
      <c r="E389" s="16" t="s">
        <v>3009</v>
      </c>
      <c r="F389" s="14" t="s">
        <v>3817</v>
      </c>
      <c r="G389" s="14" t="s">
        <v>3795</v>
      </c>
      <c r="H389" s="14" t="s">
        <v>3796</v>
      </c>
      <c r="I389" s="15">
        <v>251.75</v>
      </c>
      <c r="J389" s="77"/>
      <c r="K389" s="92"/>
    </row>
    <row r="390" spans="1:11" ht="22.5" x14ac:dyDescent="0.2">
      <c r="A390" s="14" t="s">
        <v>3004</v>
      </c>
      <c r="B390" s="14" t="s">
        <v>3818</v>
      </c>
      <c r="C390" s="14" t="s">
        <v>3819</v>
      </c>
      <c r="D390" s="16">
        <v>45812</v>
      </c>
      <c r="E390" s="16" t="s">
        <v>3009</v>
      </c>
      <c r="F390" s="14" t="s">
        <v>3820</v>
      </c>
      <c r="G390" s="14" t="s">
        <v>3795</v>
      </c>
      <c r="H390" s="14" t="s">
        <v>3796</v>
      </c>
      <c r="I390" s="15">
        <v>768.76</v>
      </c>
      <c r="J390" s="77"/>
      <c r="K390" s="92"/>
    </row>
    <row r="391" spans="1:11" ht="22.5" x14ac:dyDescent="0.2">
      <c r="A391" s="14" t="s">
        <v>3004</v>
      </c>
      <c r="B391" s="14" t="s">
        <v>3821</v>
      </c>
      <c r="C391" s="14" t="s">
        <v>3822</v>
      </c>
      <c r="D391" s="16">
        <v>45814</v>
      </c>
      <c r="E391" s="16" t="s">
        <v>3009</v>
      </c>
      <c r="F391" s="14" t="s">
        <v>3823</v>
      </c>
      <c r="G391" s="14" t="s">
        <v>3795</v>
      </c>
      <c r="H391" s="14" t="s">
        <v>3796</v>
      </c>
      <c r="I391" s="15">
        <v>217.5</v>
      </c>
      <c r="J391" s="77"/>
      <c r="K391" s="92"/>
    </row>
    <row r="392" spans="1:11" ht="22.5" x14ac:dyDescent="0.2">
      <c r="A392" s="14" t="s">
        <v>3004</v>
      </c>
      <c r="B392" s="14" t="s">
        <v>3824</v>
      </c>
      <c r="C392" s="14" t="s">
        <v>3825</v>
      </c>
      <c r="D392" s="16">
        <v>45860</v>
      </c>
      <c r="E392" s="16" t="s">
        <v>3009</v>
      </c>
      <c r="F392" s="14" t="s">
        <v>3826</v>
      </c>
      <c r="G392" s="14" t="s">
        <v>3795</v>
      </c>
      <c r="H392" s="14" t="s">
        <v>3796</v>
      </c>
      <c r="I392" s="15">
        <v>768.76</v>
      </c>
      <c r="J392" s="77"/>
      <c r="K392" s="92"/>
    </row>
    <row r="393" spans="1:11" ht="22.5" x14ac:dyDescent="0.2">
      <c r="A393" s="14" t="s">
        <v>3004</v>
      </c>
      <c r="B393" s="14" t="s">
        <v>3827</v>
      </c>
      <c r="C393" s="14" t="s">
        <v>3828</v>
      </c>
      <c r="D393" s="16">
        <v>45860</v>
      </c>
      <c r="E393" s="16" t="s">
        <v>3009</v>
      </c>
      <c r="F393" s="14" t="s">
        <v>3829</v>
      </c>
      <c r="G393" s="14" t="s">
        <v>3795</v>
      </c>
      <c r="H393" s="14" t="s">
        <v>3796</v>
      </c>
      <c r="I393" s="15">
        <v>216.36</v>
      </c>
      <c r="J393" s="77"/>
      <c r="K393" s="92"/>
    </row>
    <row r="394" spans="1:11" ht="22.5" x14ac:dyDescent="0.2">
      <c r="A394" s="14" t="s">
        <v>3004</v>
      </c>
      <c r="B394" s="14" t="s">
        <v>3830</v>
      </c>
      <c r="C394" s="14" t="s">
        <v>3831</v>
      </c>
      <c r="D394" s="16">
        <v>45883</v>
      </c>
      <c r="E394" s="16" t="s">
        <v>3009</v>
      </c>
      <c r="F394" s="14" t="s">
        <v>3832</v>
      </c>
      <c r="G394" s="14" t="s">
        <v>3795</v>
      </c>
      <c r="H394" s="14" t="s">
        <v>3796</v>
      </c>
      <c r="I394" s="15">
        <v>768.76</v>
      </c>
      <c r="J394" s="77"/>
      <c r="K394" s="92"/>
    </row>
    <row r="395" spans="1:11" ht="22.5" x14ac:dyDescent="0.2">
      <c r="A395" s="14" t="s">
        <v>3004</v>
      </c>
      <c r="B395" s="14" t="s">
        <v>3833</v>
      </c>
      <c r="C395" s="14" t="s">
        <v>3834</v>
      </c>
      <c r="D395" s="16">
        <v>45883</v>
      </c>
      <c r="E395" s="16" t="s">
        <v>3009</v>
      </c>
      <c r="F395" s="14" t="s">
        <v>3835</v>
      </c>
      <c r="G395" s="14" t="s">
        <v>3795</v>
      </c>
      <c r="H395" s="14" t="s">
        <v>3796</v>
      </c>
      <c r="I395" s="15">
        <v>214.92</v>
      </c>
      <c r="J395" s="77"/>
      <c r="K395" s="92"/>
    </row>
    <row r="396" spans="1:11" ht="22.5" x14ac:dyDescent="0.2">
      <c r="A396" s="14" t="s">
        <v>3004</v>
      </c>
      <c r="B396" s="14" t="s">
        <v>3836</v>
      </c>
      <c r="C396" s="14" t="s">
        <v>3837</v>
      </c>
      <c r="D396" s="16">
        <v>45908</v>
      </c>
      <c r="E396" s="16" t="s">
        <v>3009</v>
      </c>
      <c r="F396" s="14" t="s">
        <v>3838</v>
      </c>
      <c r="G396" s="14" t="s">
        <v>3795</v>
      </c>
      <c r="H396" s="14" t="s">
        <v>3796</v>
      </c>
      <c r="I396" s="15">
        <v>768.76</v>
      </c>
      <c r="J396" s="77"/>
      <c r="K396" s="92"/>
    </row>
    <row r="397" spans="1:11" ht="22.5" x14ac:dyDescent="0.2">
      <c r="A397" s="14" t="s">
        <v>3004</v>
      </c>
      <c r="B397" s="14" t="s">
        <v>3839</v>
      </c>
      <c r="C397" s="14" t="s">
        <v>3840</v>
      </c>
      <c r="D397" s="16">
        <v>45910</v>
      </c>
      <c r="E397" s="16" t="s">
        <v>3009</v>
      </c>
      <c r="F397" s="14" t="s">
        <v>3841</v>
      </c>
      <c r="G397" s="14" t="s">
        <v>3795</v>
      </c>
      <c r="H397" s="14" t="s">
        <v>3796</v>
      </c>
      <c r="I397" s="15">
        <v>268.93</v>
      </c>
      <c r="J397" s="77"/>
      <c r="K397" s="92"/>
    </row>
    <row r="398" spans="1:11" ht="22.5" x14ac:dyDescent="0.2">
      <c r="A398" s="14" t="s">
        <v>3004</v>
      </c>
      <c r="B398" s="14" t="s">
        <v>3842</v>
      </c>
      <c r="C398" s="14" t="s">
        <v>3843</v>
      </c>
      <c r="D398" s="16">
        <v>45938</v>
      </c>
      <c r="E398" s="16" t="s">
        <v>3009</v>
      </c>
      <c r="F398" s="14" t="s">
        <v>3844</v>
      </c>
      <c r="G398" s="14" t="s">
        <v>3795</v>
      </c>
      <c r="H398" s="14" t="s">
        <v>3796</v>
      </c>
      <c r="I398" s="15">
        <v>143.47</v>
      </c>
      <c r="J398" s="77"/>
      <c r="K398" s="92"/>
    </row>
    <row r="399" spans="1:11" ht="22.5" x14ac:dyDescent="0.2">
      <c r="A399" s="14" t="s">
        <v>3004</v>
      </c>
      <c r="B399" s="14" t="s">
        <v>3845</v>
      </c>
      <c r="C399" s="14" t="s">
        <v>3846</v>
      </c>
      <c r="D399" s="16">
        <v>45945</v>
      </c>
      <c r="E399" s="16" t="s">
        <v>3009</v>
      </c>
      <c r="F399" s="14" t="s">
        <v>3847</v>
      </c>
      <c r="G399" s="14" t="s">
        <v>3795</v>
      </c>
      <c r="H399" s="14" t="s">
        <v>3796</v>
      </c>
      <c r="I399" s="15">
        <v>768.76</v>
      </c>
      <c r="J399" s="77"/>
      <c r="K399" s="92"/>
    </row>
    <row r="400" spans="1:11" ht="22.5" x14ac:dyDescent="0.2">
      <c r="A400" s="14" t="s">
        <v>3004</v>
      </c>
      <c r="B400" s="14" t="s">
        <v>3848</v>
      </c>
      <c r="C400" s="14" t="s">
        <v>3849</v>
      </c>
      <c r="D400" s="16">
        <v>45954</v>
      </c>
      <c r="E400" s="16" t="s">
        <v>3009</v>
      </c>
      <c r="F400" s="14" t="s">
        <v>3850</v>
      </c>
      <c r="G400" s="14" t="s">
        <v>3795</v>
      </c>
      <c r="H400" s="14" t="s">
        <v>3796</v>
      </c>
      <c r="I400" s="15">
        <v>328.97</v>
      </c>
      <c r="J400" s="77"/>
      <c r="K400" s="92"/>
    </row>
    <row r="401" spans="1:11" ht="22.5" x14ac:dyDescent="0.2">
      <c r="A401" s="14" t="s">
        <v>3004</v>
      </c>
      <c r="B401" s="14" t="s">
        <v>3851</v>
      </c>
      <c r="C401" s="14" t="s">
        <v>3852</v>
      </c>
      <c r="D401" s="16">
        <v>45978</v>
      </c>
      <c r="E401" s="16" t="s">
        <v>3009</v>
      </c>
      <c r="F401" s="14" t="s">
        <v>3853</v>
      </c>
      <c r="G401" s="14" t="s">
        <v>3795</v>
      </c>
      <c r="H401" s="14" t="s">
        <v>3796</v>
      </c>
      <c r="I401" s="15">
        <v>768.76</v>
      </c>
      <c r="J401" s="77"/>
      <c r="K401" s="92"/>
    </row>
    <row r="402" spans="1:11" ht="22.5" x14ac:dyDescent="0.2">
      <c r="A402" s="14" t="s">
        <v>3004</v>
      </c>
      <c r="B402" s="14" t="s">
        <v>3854</v>
      </c>
      <c r="C402" s="14" t="s">
        <v>3855</v>
      </c>
      <c r="D402" s="16">
        <v>45982</v>
      </c>
      <c r="E402" s="16" t="s">
        <v>3009</v>
      </c>
      <c r="F402" s="14" t="s">
        <v>3856</v>
      </c>
      <c r="G402" s="14" t="s">
        <v>3795</v>
      </c>
      <c r="H402" s="14" t="s">
        <v>3796</v>
      </c>
      <c r="I402" s="15">
        <v>244.27</v>
      </c>
      <c r="J402" s="77"/>
      <c r="K402" s="92"/>
    </row>
    <row r="403" spans="1:11" ht="22.5" x14ac:dyDescent="0.2">
      <c r="A403" s="14" t="s">
        <v>3004</v>
      </c>
      <c r="B403" s="14" t="s">
        <v>3857</v>
      </c>
      <c r="C403" s="14" t="s">
        <v>3858</v>
      </c>
      <c r="D403" s="16">
        <v>46001</v>
      </c>
      <c r="E403" s="16" t="s">
        <v>3009</v>
      </c>
      <c r="F403" s="14" t="s">
        <v>3859</v>
      </c>
      <c r="G403" s="14" t="s">
        <v>3795</v>
      </c>
      <c r="H403" s="14" t="s">
        <v>3796</v>
      </c>
      <c r="I403" s="15">
        <v>768.76</v>
      </c>
      <c r="J403" s="77"/>
      <c r="K403" s="92"/>
    </row>
    <row r="404" spans="1:11" ht="22.5" x14ac:dyDescent="0.2">
      <c r="A404" s="14" t="s">
        <v>3004</v>
      </c>
      <c r="B404" s="14" t="s">
        <v>3860</v>
      </c>
      <c r="C404" s="14" t="s">
        <v>3861</v>
      </c>
      <c r="D404" s="16">
        <v>46001</v>
      </c>
      <c r="E404" s="16" t="s">
        <v>3009</v>
      </c>
      <c r="F404" s="14" t="s">
        <v>3862</v>
      </c>
      <c r="G404" s="14" t="s">
        <v>3795</v>
      </c>
      <c r="H404" s="14" t="s">
        <v>3796</v>
      </c>
      <c r="I404" s="15">
        <v>218.1</v>
      </c>
      <c r="J404" s="77"/>
      <c r="K404" s="92"/>
    </row>
    <row r="405" spans="1:11" ht="22.5" x14ac:dyDescent="0.2">
      <c r="A405" s="14" t="s">
        <v>3004</v>
      </c>
      <c r="B405" s="14" t="s">
        <v>3866</v>
      </c>
      <c r="C405" s="14" t="s">
        <v>3867</v>
      </c>
      <c r="D405" s="16">
        <v>46037</v>
      </c>
      <c r="E405" s="16" t="s">
        <v>3009</v>
      </c>
      <c r="F405" s="14" t="s">
        <v>3868</v>
      </c>
      <c r="G405" s="14" t="s">
        <v>3795</v>
      </c>
      <c r="H405" s="14" t="s">
        <v>3796</v>
      </c>
      <c r="I405" s="15">
        <v>768.76</v>
      </c>
      <c r="J405" s="77"/>
      <c r="K405" s="92"/>
    </row>
    <row r="406" spans="1:11" ht="22.5" x14ac:dyDescent="0.2">
      <c r="A406" s="14" t="s">
        <v>3004</v>
      </c>
      <c r="B406" s="14" t="s">
        <v>3863</v>
      </c>
      <c r="C406" s="14" t="s">
        <v>3864</v>
      </c>
      <c r="D406" s="16">
        <v>46037</v>
      </c>
      <c r="E406" s="16" t="s">
        <v>3009</v>
      </c>
      <c r="F406" s="14" t="s">
        <v>3865</v>
      </c>
      <c r="G406" s="14" t="s">
        <v>3795</v>
      </c>
      <c r="H406" s="14" t="s">
        <v>3796</v>
      </c>
      <c r="I406" s="15">
        <v>215.53</v>
      </c>
      <c r="J406" s="77"/>
      <c r="K406" s="92"/>
    </row>
    <row r="407" spans="1:11" ht="22.5" x14ac:dyDescent="0.2">
      <c r="A407" s="14" t="s">
        <v>3004</v>
      </c>
      <c r="B407" s="14" t="s">
        <v>6553</v>
      </c>
      <c r="C407" s="14" t="s">
        <v>6554</v>
      </c>
      <c r="D407" s="16">
        <v>46062</v>
      </c>
      <c r="E407" s="16" t="s">
        <v>3009</v>
      </c>
      <c r="F407" s="14" t="s">
        <v>6555</v>
      </c>
      <c r="G407" s="14" t="s">
        <v>3795</v>
      </c>
      <c r="H407" s="14" t="s">
        <v>3796</v>
      </c>
      <c r="I407" s="15">
        <v>768.76</v>
      </c>
      <c r="J407" s="77"/>
      <c r="K407" s="92"/>
    </row>
    <row r="408" spans="1:11" ht="22.5" x14ac:dyDescent="0.2">
      <c r="A408" s="14" t="s">
        <v>3004</v>
      </c>
      <c r="B408" s="14" t="s">
        <v>6556</v>
      </c>
      <c r="C408" s="14" t="s">
        <v>6557</v>
      </c>
      <c r="D408" s="16">
        <v>46062</v>
      </c>
      <c r="E408" s="16" t="s">
        <v>3009</v>
      </c>
      <c r="F408" s="14" t="s">
        <v>6558</v>
      </c>
      <c r="G408" s="14" t="s">
        <v>3795</v>
      </c>
      <c r="H408" s="14" t="s">
        <v>3796</v>
      </c>
      <c r="I408" s="15">
        <v>218.24</v>
      </c>
      <c r="J408" s="77"/>
      <c r="K408" s="92"/>
    </row>
    <row r="409" spans="1:11" ht="22.5" x14ac:dyDescent="0.2">
      <c r="A409" s="14" t="s">
        <v>3004</v>
      </c>
      <c r="B409" s="14"/>
      <c r="C409" s="14"/>
      <c r="D409" s="16"/>
      <c r="E409" s="16"/>
      <c r="F409" s="14" t="s">
        <v>3869</v>
      </c>
      <c r="G409" s="14"/>
      <c r="H409" s="14"/>
      <c r="I409" s="15"/>
      <c r="J409" s="77"/>
      <c r="K409" s="92"/>
    </row>
    <row r="410" spans="1:11" ht="22.5" x14ac:dyDescent="0.2">
      <c r="A410" s="14" t="s">
        <v>3004</v>
      </c>
      <c r="B410" s="14" t="s">
        <v>3967</v>
      </c>
      <c r="C410" s="14" t="s">
        <v>3968</v>
      </c>
      <c r="D410" s="16">
        <v>45730</v>
      </c>
      <c r="E410" s="16" t="s">
        <v>3009</v>
      </c>
      <c r="F410" s="14" t="s">
        <v>3969</v>
      </c>
      <c r="G410" s="14" t="s">
        <v>3970</v>
      </c>
      <c r="H410" s="14" t="s">
        <v>3971</v>
      </c>
      <c r="I410" s="15">
        <v>1050</v>
      </c>
      <c r="J410" s="77"/>
      <c r="K410" s="92"/>
    </row>
    <row r="411" spans="1:11" ht="22.5" x14ac:dyDescent="0.2">
      <c r="A411" s="14" t="s">
        <v>3004</v>
      </c>
      <c r="B411" s="14" t="s">
        <v>3972</v>
      </c>
      <c r="C411" s="14" t="s">
        <v>3973</v>
      </c>
      <c r="D411" s="16">
        <v>45910</v>
      </c>
      <c r="E411" s="16" t="s">
        <v>3009</v>
      </c>
      <c r="F411" s="14" t="s">
        <v>3974</v>
      </c>
      <c r="G411" s="14" t="s">
        <v>3970</v>
      </c>
      <c r="H411" s="14" t="s">
        <v>3971</v>
      </c>
      <c r="I411" s="15">
        <v>2487</v>
      </c>
      <c r="J411" s="77"/>
      <c r="K411" s="92"/>
    </row>
    <row r="412" spans="1:11" ht="22.5" x14ac:dyDescent="0.2">
      <c r="A412" s="14" t="s">
        <v>3004</v>
      </c>
      <c r="B412" s="14" t="s">
        <v>3975</v>
      </c>
      <c r="C412" s="14" t="s">
        <v>3976</v>
      </c>
      <c r="D412" s="16">
        <v>45910</v>
      </c>
      <c r="E412" s="16" t="s">
        <v>3009</v>
      </c>
      <c r="F412" s="14" t="s">
        <v>3977</v>
      </c>
      <c r="G412" s="14" t="s">
        <v>3970</v>
      </c>
      <c r="H412" s="14" t="s">
        <v>3971</v>
      </c>
      <c r="I412" s="15">
        <v>1050</v>
      </c>
      <c r="J412" s="77"/>
      <c r="K412" s="92"/>
    </row>
    <row r="413" spans="1:11" ht="22.5" x14ac:dyDescent="0.2">
      <c r="A413" s="14" t="s">
        <v>3004</v>
      </c>
      <c r="B413" s="14" t="s">
        <v>3978</v>
      </c>
      <c r="C413" s="14" t="s">
        <v>3979</v>
      </c>
      <c r="D413" s="16">
        <v>45945</v>
      </c>
      <c r="E413" s="16" t="s">
        <v>3009</v>
      </c>
      <c r="F413" s="14" t="s">
        <v>3980</v>
      </c>
      <c r="G413" s="14" t="s">
        <v>3970</v>
      </c>
      <c r="H413" s="14" t="s">
        <v>3971</v>
      </c>
      <c r="I413" s="15">
        <v>1050</v>
      </c>
      <c r="J413" s="77"/>
      <c r="K413" s="92"/>
    </row>
    <row r="414" spans="1:11" ht="22.5" x14ac:dyDescent="0.2">
      <c r="A414" s="14" t="s">
        <v>3004</v>
      </c>
      <c r="B414" s="14" t="s">
        <v>3981</v>
      </c>
      <c r="C414" s="14" t="s">
        <v>3982</v>
      </c>
      <c r="D414" s="16">
        <v>45978</v>
      </c>
      <c r="E414" s="16" t="s">
        <v>3009</v>
      </c>
      <c r="F414" s="14" t="s">
        <v>3983</v>
      </c>
      <c r="G414" s="14" t="s">
        <v>3970</v>
      </c>
      <c r="H414" s="14" t="s">
        <v>3971</v>
      </c>
      <c r="I414" s="15">
        <v>1050</v>
      </c>
      <c r="J414" s="77"/>
      <c r="K414" s="92"/>
    </row>
    <row r="415" spans="1:11" ht="22.5" x14ac:dyDescent="0.2">
      <c r="A415" s="14" t="s">
        <v>3004</v>
      </c>
      <c r="B415" s="14" t="s">
        <v>3984</v>
      </c>
      <c r="C415" s="14" t="s">
        <v>3985</v>
      </c>
      <c r="D415" s="16">
        <v>46030</v>
      </c>
      <c r="E415" s="16" t="s">
        <v>3009</v>
      </c>
      <c r="F415" s="14" t="s">
        <v>3986</v>
      </c>
      <c r="G415" s="14" t="s">
        <v>3970</v>
      </c>
      <c r="H415" s="14" t="s">
        <v>3971</v>
      </c>
      <c r="I415" s="15">
        <v>2487</v>
      </c>
      <c r="J415" s="77"/>
      <c r="K415" s="92"/>
    </row>
    <row r="416" spans="1:11" ht="22.5" x14ac:dyDescent="0.2">
      <c r="A416" s="14" t="s">
        <v>3004</v>
      </c>
      <c r="B416" s="14" t="s">
        <v>6559</v>
      </c>
      <c r="C416" s="14" t="s">
        <v>6560</v>
      </c>
      <c r="D416" s="16">
        <v>46062</v>
      </c>
      <c r="E416" s="16" t="s">
        <v>3009</v>
      </c>
      <c r="F416" s="14" t="s">
        <v>6561</v>
      </c>
      <c r="G416" s="14" t="s">
        <v>3970</v>
      </c>
      <c r="H416" s="14" t="s">
        <v>3971</v>
      </c>
      <c r="I416" s="15">
        <v>1050</v>
      </c>
      <c r="J416" s="77"/>
      <c r="K416" s="92"/>
    </row>
    <row r="417" spans="1:11" ht="22.5" x14ac:dyDescent="0.2">
      <c r="A417" s="14" t="s">
        <v>3004</v>
      </c>
      <c r="B417" s="14" t="s">
        <v>3870</v>
      </c>
      <c r="C417" s="14" t="s">
        <v>3871</v>
      </c>
      <c r="D417" s="16">
        <v>45709</v>
      </c>
      <c r="E417" s="16" t="s">
        <v>3009</v>
      </c>
      <c r="F417" s="14" t="s">
        <v>3872</v>
      </c>
      <c r="G417" s="14" t="s">
        <v>3468</v>
      </c>
      <c r="H417" s="14" t="s">
        <v>3469</v>
      </c>
      <c r="I417" s="15">
        <v>14813.69</v>
      </c>
      <c r="J417" s="77"/>
      <c r="K417" s="92"/>
    </row>
    <row r="418" spans="1:11" ht="22.5" x14ac:dyDescent="0.2">
      <c r="A418" s="14" t="s">
        <v>3004</v>
      </c>
      <c r="B418" s="14" t="s">
        <v>3873</v>
      </c>
      <c r="C418" s="14" t="s">
        <v>3874</v>
      </c>
      <c r="D418" s="16">
        <v>45709</v>
      </c>
      <c r="E418" s="16" t="s">
        <v>3009</v>
      </c>
      <c r="F418" s="14" t="s">
        <v>3875</v>
      </c>
      <c r="G418" s="14" t="s">
        <v>3468</v>
      </c>
      <c r="H418" s="14" t="s">
        <v>3469</v>
      </c>
      <c r="I418" s="15">
        <v>6176.9</v>
      </c>
      <c r="J418" s="77"/>
      <c r="K418" s="92"/>
    </row>
    <row r="419" spans="1:11" ht="22.5" x14ac:dyDescent="0.2">
      <c r="A419" s="14" t="s">
        <v>3004</v>
      </c>
      <c r="B419" s="14" t="s">
        <v>3876</v>
      </c>
      <c r="C419" s="14" t="s">
        <v>3877</v>
      </c>
      <c r="D419" s="16">
        <v>45716</v>
      </c>
      <c r="E419" s="16" t="s">
        <v>3009</v>
      </c>
      <c r="F419" s="14" t="s">
        <v>3878</v>
      </c>
      <c r="G419" s="14" t="s">
        <v>3468</v>
      </c>
      <c r="H419" s="14" t="s">
        <v>3469</v>
      </c>
      <c r="I419" s="15">
        <v>1370.3</v>
      </c>
      <c r="J419" s="77"/>
      <c r="K419" s="92"/>
    </row>
    <row r="420" spans="1:11" ht="22.5" x14ac:dyDescent="0.2">
      <c r="A420" s="14" t="s">
        <v>3004</v>
      </c>
      <c r="B420" s="14" t="s">
        <v>3879</v>
      </c>
      <c r="C420" s="14" t="s">
        <v>3880</v>
      </c>
      <c r="D420" s="16">
        <v>45735</v>
      </c>
      <c r="E420" s="16" t="s">
        <v>3009</v>
      </c>
      <c r="F420" s="14" t="s">
        <v>3881</v>
      </c>
      <c r="G420" s="14" t="s">
        <v>3468</v>
      </c>
      <c r="H420" s="14" t="s">
        <v>3469</v>
      </c>
      <c r="I420" s="15">
        <v>861.63</v>
      </c>
      <c r="J420" s="77"/>
      <c r="K420" s="92"/>
    </row>
    <row r="421" spans="1:11" ht="33.75" x14ac:dyDescent="0.2">
      <c r="A421" s="14" t="s">
        <v>3004</v>
      </c>
      <c r="B421" s="14" t="s">
        <v>3882</v>
      </c>
      <c r="C421" s="14" t="s">
        <v>3883</v>
      </c>
      <c r="D421" s="16">
        <v>45751</v>
      </c>
      <c r="E421" s="16" t="s">
        <v>3009</v>
      </c>
      <c r="F421" s="14" t="s">
        <v>3884</v>
      </c>
      <c r="G421" s="14" t="s">
        <v>3468</v>
      </c>
      <c r="H421" s="14" t="s">
        <v>3469</v>
      </c>
      <c r="I421" s="15">
        <v>14536.69</v>
      </c>
      <c r="J421" s="77"/>
      <c r="K421" s="92"/>
    </row>
    <row r="422" spans="1:11" ht="33.75" x14ac:dyDescent="0.2">
      <c r="A422" s="14" t="s">
        <v>3004</v>
      </c>
      <c r="B422" s="14" t="s">
        <v>3885</v>
      </c>
      <c r="C422" s="14" t="s">
        <v>3886</v>
      </c>
      <c r="D422" s="16">
        <v>45751</v>
      </c>
      <c r="E422" s="16" t="s">
        <v>3009</v>
      </c>
      <c r="F422" s="14" t="s">
        <v>3887</v>
      </c>
      <c r="G422" s="14" t="s">
        <v>3468</v>
      </c>
      <c r="H422" s="14" t="s">
        <v>3469</v>
      </c>
      <c r="I422" s="15">
        <v>14536.69</v>
      </c>
      <c r="J422" s="77"/>
      <c r="K422" s="92"/>
    </row>
    <row r="423" spans="1:11" ht="22.5" x14ac:dyDescent="0.2">
      <c r="A423" s="14" t="s">
        <v>3004</v>
      </c>
      <c r="B423" s="14" t="s">
        <v>3888</v>
      </c>
      <c r="C423" s="14" t="s">
        <v>3889</v>
      </c>
      <c r="D423" s="16">
        <v>45751</v>
      </c>
      <c r="E423" s="16" t="s">
        <v>3009</v>
      </c>
      <c r="F423" s="14" t="s">
        <v>3890</v>
      </c>
      <c r="G423" s="14" t="s">
        <v>3468</v>
      </c>
      <c r="H423" s="14" t="s">
        <v>3469</v>
      </c>
      <c r="I423" s="15">
        <v>6061.4</v>
      </c>
      <c r="J423" s="77"/>
      <c r="K423" s="92"/>
    </row>
    <row r="424" spans="1:11" ht="22.5" x14ac:dyDescent="0.2">
      <c r="A424" s="14" t="s">
        <v>3004</v>
      </c>
      <c r="B424" s="14" t="s">
        <v>3891</v>
      </c>
      <c r="C424" s="14" t="s">
        <v>3892</v>
      </c>
      <c r="D424" s="16">
        <v>45751</v>
      </c>
      <c r="E424" s="16" t="s">
        <v>3009</v>
      </c>
      <c r="F424" s="14" t="s">
        <v>3893</v>
      </c>
      <c r="G424" s="14" t="s">
        <v>3468</v>
      </c>
      <c r="H424" s="14" t="s">
        <v>3469</v>
      </c>
      <c r="I424" s="15">
        <v>6061.4</v>
      </c>
      <c r="J424" s="77"/>
      <c r="K424" s="92"/>
    </row>
    <row r="425" spans="1:11" ht="22.5" x14ac:dyDescent="0.2">
      <c r="A425" s="14" t="s">
        <v>3004</v>
      </c>
      <c r="B425" s="14" t="s">
        <v>3894</v>
      </c>
      <c r="C425" s="14" t="s">
        <v>3895</v>
      </c>
      <c r="D425" s="16">
        <v>45772</v>
      </c>
      <c r="E425" s="16" t="s">
        <v>3009</v>
      </c>
      <c r="F425" s="14" t="s">
        <v>3896</v>
      </c>
      <c r="G425" s="14" t="s">
        <v>3468</v>
      </c>
      <c r="H425" s="14" t="s">
        <v>3469</v>
      </c>
      <c r="I425" s="15">
        <v>1371.29</v>
      </c>
      <c r="J425" s="77"/>
      <c r="K425" s="92"/>
    </row>
    <row r="426" spans="1:11" ht="22.5" x14ac:dyDescent="0.2">
      <c r="A426" s="14" t="s">
        <v>3004</v>
      </c>
      <c r="B426" s="14" t="s">
        <v>3897</v>
      </c>
      <c r="C426" s="14" t="s">
        <v>3898</v>
      </c>
      <c r="D426" s="16">
        <v>45846</v>
      </c>
      <c r="E426" s="16" t="s">
        <v>3009</v>
      </c>
      <c r="F426" s="14" t="s">
        <v>3899</v>
      </c>
      <c r="G426" s="14" t="s">
        <v>3468</v>
      </c>
      <c r="H426" s="14" t="s">
        <v>3469</v>
      </c>
      <c r="I426" s="15">
        <v>14536.69</v>
      </c>
      <c r="J426" s="77"/>
      <c r="K426" s="92"/>
    </row>
    <row r="427" spans="1:11" ht="33.75" x14ac:dyDescent="0.2">
      <c r="A427" s="14" t="s">
        <v>3004</v>
      </c>
      <c r="B427" s="14" t="s">
        <v>3900</v>
      </c>
      <c r="C427" s="14" t="s">
        <v>3901</v>
      </c>
      <c r="D427" s="16">
        <v>45846</v>
      </c>
      <c r="E427" s="16" t="s">
        <v>3009</v>
      </c>
      <c r="F427" s="14" t="s">
        <v>3902</v>
      </c>
      <c r="G427" s="14" t="s">
        <v>3468</v>
      </c>
      <c r="H427" s="14" t="s">
        <v>3469</v>
      </c>
      <c r="I427" s="15">
        <v>14536.69</v>
      </c>
      <c r="J427" s="77"/>
      <c r="K427" s="92"/>
    </row>
    <row r="428" spans="1:11" ht="22.5" x14ac:dyDescent="0.2">
      <c r="A428" s="14" t="s">
        <v>3004</v>
      </c>
      <c r="B428" s="14" t="s">
        <v>3903</v>
      </c>
      <c r="C428" s="14" t="s">
        <v>3904</v>
      </c>
      <c r="D428" s="16">
        <v>45846</v>
      </c>
      <c r="E428" s="16" t="s">
        <v>3009</v>
      </c>
      <c r="F428" s="14" t="s">
        <v>3905</v>
      </c>
      <c r="G428" s="14" t="s">
        <v>3468</v>
      </c>
      <c r="H428" s="14" t="s">
        <v>3469</v>
      </c>
      <c r="I428" s="15">
        <v>6061.4</v>
      </c>
      <c r="J428" s="77"/>
      <c r="K428" s="92"/>
    </row>
    <row r="429" spans="1:11" ht="22.5" x14ac:dyDescent="0.2">
      <c r="A429" s="14" t="s">
        <v>3004</v>
      </c>
      <c r="B429" s="14" t="s">
        <v>3906</v>
      </c>
      <c r="C429" s="14" t="s">
        <v>3907</v>
      </c>
      <c r="D429" s="16">
        <v>45846</v>
      </c>
      <c r="E429" s="16" t="s">
        <v>3009</v>
      </c>
      <c r="F429" s="14" t="s">
        <v>3908</v>
      </c>
      <c r="G429" s="14" t="s">
        <v>3468</v>
      </c>
      <c r="H429" s="14" t="s">
        <v>3469</v>
      </c>
      <c r="I429" s="15">
        <v>6061.4</v>
      </c>
      <c r="J429" s="77"/>
      <c r="K429" s="92"/>
    </row>
    <row r="430" spans="1:11" ht="22.5" x14ac:dyDescent="0.2">
      <c r="A430" s="14" t="s">
        <v>3004</v>
      </c>
      <c r="B430" s="14" t="s">
        <v>3909</v>
      </c>
      <c r="C430" s="14" t="s">
        <v>3910</v>
      </c>
      <c r="D430" s="16">
        <v>45846</v>
      </c>
      <c r="E430" s="16" t="s">
        <v>3009</v>
      </c>
      <c r="F430" s="14" t="s">
        <v>3911</v>
      </c>
      <c r="G430" s="14" t="s">
        <v>3468</v>
      </c>
      <c r="H430" s="14" t="s">
        <v>3469</v>
      </c>
      <c r="I430" s="15">
        <v>1303.79</v>
      </c>
      <c r="J430" s="77"/>
      <c r="K430" s="92"/>
    </row>
    <row r="431" spans="1:11" ht="22.5" x14ac:dyDescent="0.2">
      <c r="A431" s="14" t="s">
        <v>3004</v>
      </c>
      <c r="B431" s="14" t="s">
        <v>3912</v>
      </c>
      <c r="C431" s="14" t="s">
        <v>3913</v>
      </c>
      <c r="D431" s="16">
        <v>45868</v>
      </c>
      <c r="E431" s="16" t="s">
        <v>3009</v>
      </c>
      <c r="F431" s="14" t="s">
        <v>3914</v>
      </c>
      <c r="G431" s="14" t="s">
        <v>3468</v>
      </c>
      <c r="H431" s="14" t="s">
        <v>3469</v>
      </c>
      <c r="I431" s="15">
        <v>1363.17</v>
      </c>
      <c r="J431" s="77"/>
      <c r="K431" s="92"/>
    </row>
    <row r="432" spans="1:11" ht="22.5" x14ac:dyDescent="0.2">
      <c r="A432" s="14" t="s">
        <v>3004</v>
      </c>
      <c r="B432" s="14" t="s">
        <v>3915</v>
      </c>
      <c r="C432" s="14" t="s">
        <v>3916</v>
      </c>
      <c r="D432" s="16">
        <v>45868</v>
      </c>
      <c r="E432" s="16" t="s">
        <v>3009</v>
      </c>
      <c r="F432" s="14" t="s">
        <v>3917</v>
      </c>
      <c r="G432" s="14" t="s">
        <v>3468</v>
      </c>
      <c r="H432" s="14" t="s">
        <v>3469</v>
      </c>
      <c r="I432" s="15">
        <v>1289.73</v>
      </c>
      <c r="J432" s="77"/>
      <c r="K432" s="92"/>
    </row>
    <row r="433" spans="1:11" ht="22.5" x14ac:dyDescent="0.2">
      <c r="A433" s="14" t="s">
        <v>3004</v>
      </c>
      <c r="B433" s="14" t="s">
        <v>3918</v>
      </c>
      <c r="C433" s="14" t="s">
        <v>3919</v>
      </c>
      <c r="D433" s="16">
        <v>45868</v>
      </c>
      <c r="E433" s="16" t="s">
        <v>3009</v>
      </c>
      <c r="F433" s="14" t="s">
        <v>3920</v>
      </c>
      <c r="G433" s="14" t="s">
        <v>3468</v>
      </c>
      <c r="H433" s="14" t="s">
        <v>3469</v>
      </c>
      <c r="I433" s="15">
        <v>14536.69</v>
      </c>
      <c r="J433" s="77"/>
      <c r="K433" s="92"/>
    </row>
    <row r="434" spans="1:11" ht="22.5" x14ac:dyDescent="0.2">
      <c r="A434" s="14" t="s">
        <v>3004</v>
      </c>
      <c r="B434" s="14" t="s">
        <v>3921</v>
      </c>
      <c r="C434" s="14" t="s">
        <v>3922</v>
      </c>
      <c r="D434" s="16">
        <v>45868</v>
      </c>
      <c r="E434" s="16" t="s">
        <v>3009</v>
      </c>
      <c r="F434" s="14" t="s">
        <v>3923</v>
      </c>
      <c r="G434" s="14" t="s">
        <v>3468</v>
      </c>
      <c r="H434" s="14" t="s">
        <v>3469</v>
      </c>
      <c r="I434" s="15">
        <v>6061.4</v>
      </c>
      <c r="J434" s="77"/>
      <c r="K434" s="92"/>
    </row>
    <row r="435" spans="1:11" ht="22.5" x14ac:dyDescent="0.2">
      <c r="A435" s="14" t="s">
        <v>3004</v>
      </c>
      <c r="B435" s="14" t="s">
        <v>3924</v>
      </c>
      <c r="C435" s="14" t="s">
        <v>3925</v>
      </c>
      <c r="D435" s="16">
        <v>45890</v>
      </c>
      <c r="E435" s="16" t="s">
        <v>3009</v>
      </c>
      <c r="F435" s="14" t="s">
        <v>3926</v>
      </c>
      <c r="G435" s="14" t="s">
        <v>3468</v>
      </c>
      <c r="H435" s="14" t="s">
        <v>3469</v>
      </c>
      <c r="I435" s="15">
        <v>14536.69</v>
      </c>
      <c r="J435" s="77"/>
      <c r="K435" s="92"/>
    </row>
    <row r="436" spans="1:11" ht="22.5" x14ac:dyDescent="0.2">
      <c r="A436" s="14" t="s">
        <v>3004</v>
      </c>
      <c r="B436" s="14" t="s">
        <v>3927</v>
      </c>
      <c r="C436" s="14" t="s">
        <v>3928</v>
      </c>
      <c r="D436" s="16">
        <v>45890</v>
      </c>
      <c r="E436" s="16" t="s">
        <v>3009</v>
      </c>
      <c r="F436" s="14" t="s">
        <v>3929</v>
      </c>
      <c r="G436" s="14" t="s">
        <v>3468</v>
      </c>
      <c r="H436" s="14" t="s">
        <v>3469</v>
      </c>
      <c r="I436" s="15">
        <v>6061.4</v>
      </c>
      <c r="J436" s="77"/>
      <c r="K436" s="92"/>
    </row>
    <row r="437" spans="1:11" ht="22.5" x14ac:dyDescent="0.2">
      <c r="A437" s="14" t="s">
        <v>3004</v>
      </c>
      <c r="B437" s="14" t="s">
        <v>3930</v>
      </c>
      <c r="C437" s="14" t="s">
        <v>3931</v>
      </c>
      <c r="D437" s="16">
        <v>45890</v>
      </c>
      <c r="E437" s="16" t="s">
        <v>3009</v>
      </c>
      <c r="F437" s="14" t="s">
        <v>3932</v>
      </c>
      <c r="G437" s="14" t="s">
        <v>3468</v>
      </c>
      <c r="H437" s="14" t="s">
        <v>3469</v>
      </c>
      <c r="I437" s="15">
        <v>1484.71</v>
      </c>
      <c r="J437" s="77"/>
      <c r="K437" s="92"/>
    </row>
    <row r="438" spans="1:11" ht="22.5" x14ac:dyDescent="0.2">
      <c r="A438" s="14" t="s">
        <v>3004</v>
      </c>
      <c r="B438" s="14" t="s">
        <v>3933</v>
      </c>
      <c r="C438" s="14" t="s">
        <v>3934</v>
      </c>
      <c r="D438" s="16">
        <v>45926</v>
      </c>
      <c r="E438" s="16" t="s">
        <v>3009</v>
      </c>
      <c r="F438" s="14" t="s">
        <v>3935</v>
      </c>
      <c r="G438" s="14" t="s">
        <v>3468</v>
      </c>
      <c r="H438" s="14" t="s">
        <v>3469</v>
      </c>
      <c r="I438" s="15">
        <v>14536.69</v>
      </c>
      <c r="J438" s="77"/>
      <c r="K438" s="92"/>
    </row>
    <row r="439" spans="1:11" ht="22.5" x14ac:dyDescent="0.2">
      <c r="A439" s="14" t="s">
        <v>3004</v>
      </c>
      <c r="B439" s="14" t="s">
        <v>3936</v>
      </c>
      <c r="C439" s="14" t="s">
        <v>3937</v>
      </c>
      <c r="D439" s="16">
        <v>45926</v>
      </c>
      <c r="E439" s="16" t="s">
        <v>3009</v>
      </c>
      <c r="F439" s="14" t="s">
        <v>3938</v>
      </c>
      <c r="G439" s="14" t="s">
        <v>3468</v>
      </c>
      <c r="H439" s="14" t="s">
        <v>3469</v>
      </c>
      <c r="I439" s="15">
        <v>6061.4</v>
      </c>
      <c r="J439" s="77"/>
      <c r="K439" s="92"/>
    </row>
    <row r="440" spans="1:11" ht="22.5" x14ac:dyDescent="0.2">
      <c r="A440" s="14" t="s">
        <v>3004</v>
      </c>
      <c r="B440" s="14" t="s">
        <v>3939</v>
      </c>
      <c r="C440" s="14" t="s">
        <v>3940</v>
      </c>
      <c r="D440" s="16">
        <v>45926</v>
      </c>
      <c r="E440" s="16" t="s">
        <v>3009</v>
      </c>
      <c r="F440" s="14" t="s">
        <v>3932</v>
      </c>
      <c r="G440" s="14" t="s">
        <v>3468</v>
      </c>
      <c r="H440" s="14" t="s">
        <v>3469</v>
      </c>
      <c r="I440" s="15">
        <v>1303.68</v>
      </c>
      <c r="J440" s="77"/>
      <c r="K440" s="92"/>
    </row>
    <row r="441" spans="1:11" ht="22.5" x14ac:dyDescent="0.2">
      <c r="A441" s="14" t="s">
        <v>3004</v>
      </c>
      <c r="B441" s="14" t="s">
        <v>3941</v>
      </c>
      <c r="C441" s="14" t="s">
        <v>3942</v>
      </c>
      <c r="D441" s="16">
        <v>45944</v>
      </c>
      <c r="E441" s="16" t="s">
        <v>3009</v>
      </c>
      <c r="F441" s="14" t="s">
        <v>3943</v>
      </c>
      <c r="G441" s="14" t="s">
        <v>3468</v>
      </c>
      <c r="H441" s="14" t="s">
        <v>3469</v>
      </c>
      <c r="I441" s="15">
        <v>1365.25</v>
      </c>
      <c r="J441" s="77"/>
      <c r="K441" s="92"/>
    </row>
    <row r="442" spans="1:11" ht="22.5" x14ac:dyDescent="0.2">
      <c r="A442" s="14" t="s">
        <v>3004</v>
      </c>
      <c r="B442" s="14" t="s">
        <v>3944</v>
      </c>
      <c r="C442" s="14" t="s">
        <v>3945</v>
      </c>
      <c r="D442" s="16">
        <v>45947</v>
      </c>
      <c r="E442" s="16" t="s">
        <v>3009</v>
      </c>
      <c r="F442" s="14" t="s">
        <v>3946</v>
      </c>
      <c r="G442" s="14" t="s">
        <v>3468</v>
      </c>
      <c r="H442" s="14" t="s">
        <v>3469</v>
      </c>
      <c r="I442" s="15">
        <v>14536.69</v>
      </c>
      <c r="J442" s="77"/>
      <c r="K442" s="92"/>
    </row>
    <row r="443" spans="1:11" ht="22.5" x14ac:dyDescent="0.2">
      <c r="A443" s="14" t="s">
        <v>3004</v>
      </c>
      <c r="B443" s="14" t="s">
        <v>3947</v>
      </c>
      <c r="C443" s="14" t="s">
        <v>3948</v>
      </c>
      <c r="D443" s="16">
        <v>45947</v>
      </c>
      <c r="E443" s="16" t="s">
        <v>3009</v>
      </c>
      <c r="F443" s="14" t="s">
        <v>3949</v>
      </c>
      <c r="G443" s="14" t="s">
        <v>3468</v>
      </c>
      <c r="H443" s="14" t="s">
        <v>3469</v>
      </c>
      <c r="I443" s="15">
        <v>6061.4</v>
      </c>
      <c r="J443" s="77"/>
      <c r="K443" s="92"/>
    </row>
    <row r="444" spans="1:11" ht="22.5" x14ac:dyDescent="0.2">
      <c r="A444" s="14" t="s">
        <v>3004</v>
      </c>
      <c r="B444" s="14" t="s">
        <v>3950</v>
      </c>
      <c r="C444" s="14" t="s">
        <v>3951</v>
      </c>
      <c r="D444" s="16">
        <v>45978</v>
      </c>
      <c r="E444" s="16" t="s">
        <v>3009</v>
      </c>
      <c r="F444" s="14" t="s">
        <v>3946</v>
      </c>
      <c r="G444" s="14" t="s">
        <v>3468</v>
      </c>
      <c r="H444" s="14" t="s">
        <v>3469</v>
      </c>
      <c r="I444" s="15">
        <v>14536.69</v>
      </c>
      <c r="J444" s="77"/>
      <c r="K444" s="92"/>
    </row>
    <row r="445" spans="1:11" ht="22.5" x14ac:dyDescent="0.2">
      <c r="A445" s="14" t="s">
        <v>3004</v>
      </c>
      <c r="B445" s="14" t="s">
        <v>3952</v>
      </c>
      <c r="C445" s="14" t="s">
        <v>3953</v>
      </c>
      <c r="D445" s="16">
        <v>45978</v>
      </c>
      <c r="E445" s="16" t="s">
        <v>3009</v>
      </c>
      <c r="F445" s="14" t="s">
        <v>3954</v>
      </c>
      <c r="G445" s="14" t="s">
        <v>3468</v>
      </c>
      <c r="H445" s="14" t="s">
        <v>3469</v>
      </c>
      <c r="I445" s="15">
        <v>6061.4</v>
      </c>
      <c r="J445" s="77"/>
      <c r="K445" s="92"/>
    </row>
    <row r="446" spans="1:11" ht="22.5" x14ac:dyDescent="0.2">
      <c r="A446" s="14" t="s">
        <v>3004</v>
      </c>
      <c r="B446" s="14" t="s">
        <v>3955</v>
      </c>
      <c r="C446" s="14" t="s">
        <v>3956</v>
      </c>
      <c r="D446" s="16">
        <v>45982</v>
      </c>
      <c r="E446" s="16" t="s">
        <v>3009</v>
      </c>
      <c r="F446" s="14" t="s">
        <v>3957</v>
      </c>
      <c r="G446" s="14" t="s">
        <v>3468</v>
      </c>
      <c r="H446" s="14" t="s">
        <v>3469</v>
      </c>
      <c r="I446" s="15">
        <v>1486.19</v>
      </c>
      <c r="J446" s="77"/>
      <c r="K446" s="92"/>
    </row>
    <row r="447" spans="1:11" ht="22.5" x14ac:dyDescent="0.2">
      <c r="A447" s="14" t="s">
        <v>3004</v>
      </c>
      <c r="B447" s="14" t="s">
        <v>3958</v>
      </c>
      <c r="C447" s="14" t="s">
        <v>3959</v>
      </c>
      <c r="D447" s="16">
        <v>46003</v>
      </c>
      <c r="E447" s="16" t="s">
        <v>3009</v>
      </c>
      <c r="F447" s="14" t="s">
        <v>3960</v>
      </c>
      <c r="G447" s="14" t="s">
        <v>3468</v>
      </c>
      <c r="H447" s="14" t="s">
        <v>3469</v>
      </c>
      <c r="I447" s="15">
        <v>14536.69</v>
      </c>
      <c r="J447" s="77"/>
      <c r="K447" s="92"/>
    </row>
    <row r="448" spans="1:11" ht="22.5" x14ac:dyDescent="0.2">
      <c r="A448" s="14" t="s">
        <v>3004</v>
      </c>
      <c r="B448" s="14" t="s">
        <v>3961</v>
      </c>
      <c r="C448" s="14" t="s">
        <v>3962</v>
      </c>
      <c r="D448" s="16">
        <v>46003</v>
      </c>
      <c r="E448" s="16" t="s">
        <v>3009</v>
      </c>
      <c r="F448" s="14" t="s">
        <v>3963</v>
      </c>
      <c r="G448" s="14" t="s">
        <v>3468</v>
      </c>
      <c r="H448" s="14" t="s">
        <v>3469</v>
      </c>
      <c r="I448" s="15">
        <v>6061.4</v>
      </c>
      <c r="J448" s="77"/>
      <c r="K448" s="92"/>
    </row>
    <row r="449" spans="1:11" ht="22.5" x14ac:dyDescent="0.2">
      <c r="A449" s="14" t="s">
        <v>3004</v>
      </c>
      <c r="B449" s="14" t="s">
        <v>3964</v>
      </c>
      <c r="C449" s="14" t="s">
        <v>3965</v>
      </c>
      <c r="D449" s="16">
        <v>46007</v>
      </c>
      <c r="E449" s="16" t="s">
        <v>3009</v>
      </c>
      <c r="F449" s="14" t="s">
        <v>3966</v>
      </c>
      <c r="G449" s="14" t="s">
        <v>3468</v>
      </c>
      <c r="H449" s="14" t="s">
        <v>3469</v>
      </c>
      <c r="I449" s="15">
        <v>1312.3</v>
      </c>
      <c r="J449" s="77"/>
      <c r="K449" s="92"/>
    </row>
    <row r="450" spans="1:11" ht="22.5" x14ac:dyDescent="0.2">
      <c r="A450" s="14" t="s">
        <v>3004</v>
      </c>
      <c r="B450" s="14" t="s">
        <v>6562</v>
      </c>
      <c r="C450" s="14" t="s">
        <v>6563</v>
      </c>
      <c r="D450" s="16">
        <v>46062</v>
      </c>
      <c r="E450" s="16" t="s">
        <v>3009</v>
      </c>
      <c r="F450" s="14" t="s">
        <v>6564</v>
      </c>
      <c r="G450" s="14" t="s">
        <v>3468</v>
      </c>
      <c r="H450" s="14" t="s">
        <v>3469</v>
      </c>
      <c r="I450" s="15">
        <v>14536.69</v>
      </c>
      <c r="J450" s="77"/>
      <c r="K450" s="92"/>
    </row>
    <row r="451" spans="1:11" ht="22.5" x14ac:dyDescent="0.2">
      <c r="A451" s="14" t="s">
        <v>3004</v>
      </c>
      <c r="B451" s="14" t="s">
        <v>6565</v>
      </c>
      <c r="C451" s="14" t="s">
        <v>6566</v>
      </c>
      <c r="D451" s="16">
        <v>46062</v>
      </c>
      <c r="E451" s="16" t="s">
        <v>3009</v>
      </c>
      <c r="F451" s="14" t="s">
        <v>6567</v>
      </c>
      <c r="G451" s="14" t="s">
        <v>3468</v>
      </c>
      <c r="H451" s="14" t="s">
        <v>3469</v>
      </c>
      <c r="I451" s="15">
        <v>6061.4</v>
      </c>
      <c r="J451" s="77"/>
      <c r="K451" s="92"/>
    </row>
    <row r="452" spans="1:11" ht="22.5" x14ac:dyDescent="0.2">
      <c r="A452" s="14" t="s">
        <v>3004</v>
      </c>
      <c r="B452" s="14" t="s">
        <v>6568</v>
      </c>
      <c r="C452" s="14" t="s">
        <v>6569</v>
      </c>
      <c r="D452" s="16">
        <v>46062</v>
      </c>
      <c r="E452" s="16" t="s">
        <v>3009</v>
      </c>
      <c r="F452" s="14" t="s">
        <v>6570</v>
      </c>
      <c r="G452" s="14" t="s">
        <v>3468</v>
      </c>
      <c r="H452" s="14" t="s">
        <v>3469</v>
      </c>
      <c r="I452" s="15">
        <v>1218.77</v>
      </c>
      <c r="J452" s="77"/>
      <c r="K452" s="92"/>
    </row>
    <row r="453" spans="1:11" ht="33.75" x14ac:dyDescent="0.2">
      <c r="A453" s="14" t="s">
        <v>3004</v>
      </c>
      <c r="B453" s="14" t="s">
        <v>6571</v>
      </c>
      <c r="C453" s="14" t="s">
        <v>6572</v>
      </c>
      <c r="D453" s="16">
        <v>46063</v>
      </c>
      <c r="E453" s="16" t="s">
        <v>3009</v>
      </c>
      <c r="F453" s="14" t="s">
        <v>6573</v>
      </c>
      <c r="G453" s="14" t="s">
        <v>3468</v>
      </c>
      <c r="H453" s="14" t="s">
        <v>3469</v>
      </c>
      <c r="I453" s="15">
        <v>14536.69</v>
      </c>
      <c r="J453" s="77"/>
      <c r="K453" s="92"/>
    </row>
    <row r="454" spans="1:11" ht="22.5" x14ac:dyDescent="0.2">
      <c r="A454" s="14" t="s">
        <v>3004</v>
      </c>
      <c r="B454" s="14" t="s">
        <v>6574</v>
      </c>
      <c r="C454" s="14" t="s">
        <v>6575</v>
      </c>
      <c r="D454" s="16">
        <v>46063</v>
      </c>
      <c r="E454" s="16" t="s">
        <v>3009</v>
      </c>
      <c r="F454" s="14" t="s">
        <v>6576</v>
      </c>
      <c r="G454" s="14" t="s">
        <v>3468</v>
      </c>
      <c r="H454" s="14" t="s">
        <v>3469</v>
      </c>
      <c r="I454" s="15">
        <v>6061.4</v>
      </c>
      <c r="J454" s="77"/>
      <c r="K454" s="92"/>
    </row>
    <row r="455" spans="1:11" ht="22.5" x14ac:dyDescent="0.2">
      <c r="A455" s="14" t="s">
        <v>3004</v>
      </c>
      <c r="B455" s="14" t="s">
        <v>6577</v>
      </c>
      <c r="C455" s="14" t="s">
        <v>6578</v>
      </c>
      <c r="D455" s="16">
        <v>46063</v>
      </c>
      <c r="E455" s="16" t="s">
        <v>3009</v>
      </c>
      <c r="F455" s="14" t="s">
        <v>6579</v>
      </c>
      <c r="G455" s="14" t="s">
        <v>3468</v>
      </c>
      <c r="H455" s="14" t="s">
        <v>3469</v>
      </c>
      <c r="I455" s="15">
        <v>1515.36</v>
      </c>
      <c r="J455" s="77"/>
      <c r="K455" s="92"/>
    </row>
    <row r="456" spans="1:11" ht="33.75" x14ac:dyDescent="0.2">
      <c r="A456" s="14" t="s">
        <v>3004</v>
      </c>
      <c r="B456" s="14" t="s">
        <v>6580</v>
      </c>
      <c r="C456" s="14" t="s">
        <v>6581</v>
      </c>
      <c r="D456" s="16">
        <v>46090</v>
      </c>
      <c r="E456" s="16" t="s">
        <v>3009</v>
      </c>
      <c r="F456" s="14" t="s">
        <v>6582</v>
      </c>
      <c r="G456" s="14" t="s">
        <v>3468</v>
      </c>
      <c r="H456" s="14" t="s">
        <v>3469</v>
      </c>
      <c r="I456" s="15">
        <v>1381.21</v>
      </c>
      <c r="J456" s="77"/>
      <c r="K456" s="92"/>
    </row>
    <row r="457" spans="1:11" ht="22.5" x14ac:dyDescent="0.2">
      <c r="A457" s="14" t="s">
        <v>3004</v>
      </c>
      <c r="B457" s="14"/>
      <c r="C457" s="14"/>
      <c r="D457" s="16"/>
      <c r="E457" s="16"/>
      <c r="F457" s="14" t="s">
        <v>3987</v>
      </c>
      <c r="G457" s="14"/>
      <c r="H457" s="14"/>
      <c r="I457" s="15"/>
      <c r="J457" s="77"/>
      <c r="K457" s="92"/>
    </row>
    <row r="458" spans="1:11" ht="22.5" x14ac:dyDescent="0.2">
      <c r="A458" s="14" t="s">
        <v>3004</v>
      </c>
      <c r="B458" s="14" t="s">
        <v>3993</v>
      </c>
      <c r="C458" s="14" t="s">
        <v>3994</v>
      </c>
      <c r="D458" s="16">
        <v>45702</v>
      </c>
      <c r="E458" s="16" t="s">
        <v>3009</v>
      </c>
      <c r="F458" s="14" t="s">
        <v>3995</v>
      </c>
      <c r="G458" s="14" t="s">
        <v>3996</v>
      </c>
      <c r="H458" s="14" t="s">
        <v>3997</v>
      </c>
      <c r="I458" s="15">
        <v>79</v>
      </c>
      <c r="J458" s="77"/>
      <c r="K458" s="92"/>
    </row>
    <row r="459" spans="1:11" ht="22.5" x14ac:dyDescent="0.2">
      <c r="A459" s="14" t="s">
        <v>3004</v>
      </c>
      <c r="B459" s="14" t="s">
        <v>3998</v>
      </c>
      <c r="C459" s="14" t="s">
        <v>3999</v>
      </c>
      <c r="D459" s="16">
        <v>45727</v>
      </c>
      <c r="E459" s="16" t="s">
        <v>3009</v>
      </c>
      <c r="F459" s="14" t="s">
        <v>4000</v>
      </c>
      <c r="G459" s="14" t="s">
        <v>4001</v>
      </c>
      <c r="H459" s="14" t="s">
        <v>4002</v>
      </c>
      <c r="I459" s="15">
        <v>583.74</v>
      </c>
      <c r="J459" s="77"/>
      <c r="K459" s="92"/>
    </row>
    <row r="460" spans="1:11" ht="33.75" x14ac:dyDescent="0.2">
      <c r="A460" s="14" t="s">
        <v>3004</v>
      </c>
      <c r="B460" s="14" t="s">
        <v>4003</v>
      </c>
      <c r="C460" s="14" t="s">
        <v>4004</v>
      </c>
      <c r="D460" s="16">
        <v>45747</v>
      </c>
      <c r="E460" s="16" t="s">
        <v>3009</v>
      </c>
      <c r="F460" s="14" t="s">
        <v>4005</v>
      </c>
      <c r="G460" s="14" t="s">
        <v>4006</v>
      </c>
      <c r="H460" s="14" t="s">
        <v>4007</v>
      </c>
      <c r="I460" s="15">
        <v>200</v>
      </c>
      <c r="J460" s="77"/>
      <c r="K460" s="92"/>
    </row>
    <row r="461" spans="1:11" ht="33.75" x14ac:dyDescent="0.2">
      <c r="A461" s="14" t="s">
        <v>3004</v>
      </c>
      <c r="B461" s="14" t="s">
        <v>4008</v>
      </c>
      <c r="C461" s="14" t="s">
        <v>4009</v>
      </c>
      <c r="D461" s="16">
        <v>45702</v>
      </c>
      <c r="E461" s="16" t="s">
        <v>3009</v>
      </c>
      <c r="F461" s="14" t="s">
        <v>4010</v>
      </c>
      <c r="G461" s="14" t="s">
        <v>4011</v>
      </c>
      <c r="H461" s="14" t="s">
        <v>4012</v>
      </c>
      <c r="I461" s="15">
        <v>110.7</v>
      </c>
      <c r="J461" s="77"/>
      <c r="K461" s="92"/>
    </row>
    <row r="462" spans="1:11" ht="33.75" x14ac:dyDescent="0.2">
      <c r="A462" s="14" t="s">
        <v>3004</v>
      </c>
      <c r="B462" s="14" t="s">
        <v>4013</v>
      </c>
      <c r="C462" s="14" t="s">
        <v>4014</v>
      </c>
      <c r="D462" s="16">
        <v>45722</v>
      </c>
      <c r="E462" s="16" t="s">
        <v>3009</v>
      </c>
      <c r="F462" s="14" t="s">
        <v>4015</v>
      </c>
      <c r="G462" s="14" t="s">
        <v>4011</v>
      </c>
      <c r="H462" s="14" t="s">
        <v>4012</v>
      </c>
      <c r="I462" s="15">
        <v>110.7</v>
      </c>
      <c r="J462" s="77"/>
      <c r="K462" s="92"/>
    </row>
    <row r="463" spans="1:11" ht="33.75" x14ac:dyDescent="0.2">
      <c r="A463" s="14" t="s">
        <v>3004</v>
      </c>
      <c r="B463" s="14" t="s">
        <v>4016</v>
      </c>
      <c r="C463" s="14" t="s">
        <v>4017</v>
      </c>
      <c r="D463" s="16">
        <v>45762</v>
      </c>
      <c r="E463" s="16" t="s">
        <v>3009</v>
      </c>
      <c r="F463" s="14" t="s">
        <v>4018</v>
      </c>
      <c r="G463" s="14" t="s">
        <v>4011</v>
      </c>
      <c r="H463" s="14" t="s">
        <v>4012</v>
      </c>
      <c r="I463" s="15">
        <v>141.44999999999999</v>
      </c>
      <c r="J463" s="77"/>
      <c r="K463" s="92"/>
    </row>
    <row r="464" spans="1:11" ht="22.5" x14ac:dyDescent="0.2">
      <c r="A464" s="14" t="s">
        <v>3004</v>
      </c>
      <c r="B464" s="14" t="s">
        <v>4019</v>
      </c>
      <c r="C464" s="14" t="s">
        <v>4020</v>
      </c>
      <c r="D464" s="16">
        <v>45762</v>
      </c>
      <c r="E464" s="16" t="s">
        <v>3009</v>
      </c>
      <c r="F464" s="14" t="s">
        <v>4021</v>
      </c>
      <c r="G464" s="14" t="s">
        <v>4022</v>
      </c>
      <c r="H464" s="14" t="s">
        <v>4023</v>
      </c>
      <c r="I464" s="15">
        <v>2706</v>
      </c>
      <c r="J464" s="77"/>
      <c r="K464" s="92"/>
    </row>
    <row r="465" spans="1:11" ht="22.5" x14ac:dyDescent="0.2">
      <c r="A465" s="14" t="s">
        <v>3004</v>
      </c>
      <c r="B465" s="14"/>
      <c r="C465" s="14" t="s">
        <v>4024</v>
      </c>
      <c r="D465" s="16">
        <v>45791</v>
      </c>
      <c r="E465" s="16" t="s">
        <v>3009</v>
      </c>
      <c r="F465" s="14" t="s">
        <v>4025</v>
      </c>
      <c r="G465" s="14" t="s">
        <v>4022</v>
      </c>
      <c r="H465" s="14" t="s">
        <v>4023</v>
      </c>
      <c r="I465" s="15">
        <v>110.7</v>
      </c>
      <c r="J465" s="77"/>
      <c r="K465" s="92"/>
    </row>
    <row r="466" spans="1:11" ht="33.75" x14ac:dyDescent="0.2">
      <c r="A466" s="14" t="s">
        <v>3004</v>
      </c>
      <c r="B466" s="14" t="s">
        <v>4026</v>
      </c>
      <c r="C466" s="14" t="s">
        <v>4027</v>
      </c>
      <c r="D466" s="16">
        <v>45796</v>
      </c>
      <c r="E466" s="16" t="s">
        <v>3009</v>
      </c>
      <c r="F466" s="14" t="s">
        <v>4028</v>
      </c>
      <c r="G466" s="14" t="s">
        <v>4029</v>
      </c>
      <c r="H466" s="14" t="s">
        <v>4030</v>
      </c>
      <c r="I466" s="15">
        <v>442.8</v>
      </c>
      <c r="J466" s="77"/>
      <c r="K466" s="92"/>
    </row>
    <row r="467" spans="1:11" ht="56.25" x14ac:dyDescent="0.2">
      <c r="A467" s="14" t="s">
        <v>3004</v>
      </c>
      <c r="B467" s="14" t="s">
        <v>4031</v>
      </c>
      <c r="C467" s="14" t="s">
        <v>4032</v>
      </c>
      <c r="D467" s="16">
        <v>45796</v>
      </c>
      <c r="E467" s="16" t="s">
        <v>3009</v>
      </c>
      <c r="F467" s="14" t="s">
        <v>4033</v>
      </c>
      <c r="G467" s="14" t="s">
        <v>4034</v>
      </c>
      <c r="H467" s="14" t="s">
        <v>4035</v>
      </c>
      <c r="I467" s="15">
        <v>3745.35</v>
      </c>
      <c r="J467" s="77"/>
      <c r="K467" s="92"/>
    </row>
    <row r="468" spans="1:11" ht="22.5" x14ac:dyDescent="0.2">
      <c r="A468" s="14" t="s">
        <v>3004</v>
      </c>
      <c r="B468" s="14" t="s">
        <v>4036</v>
      </c>
      <c r="C468" s="14" t="s">
        <v>4037</v>
      </c>
      <c r="D468" s="16">
        <v>45804</v>
      </c>
      <c r="E468" s="16" t="s">
        <v>3009</v>
      </c>
      <c r="F468" s="14" t="s">
        <v>4038</v>
      </c>
      <c r="G468" s="14" t="s">
        <v>4039</v>
      </c>
      <c r="H468" s="14" t="s">
        <v>4040</v>
      </c>
      <c r="I468" s="15">
        <v>3366</v>
      </c>
      <c r="J468" s="77"/>
      <c r="K468" s="92"/>
    </row>
    <row r="469" spans="1:11" ht="22.5" x14ac:dyDescent="0.2">
      <c r="A469" s="14" t="s">
        <v>3004</v>
      </c>
      <c r="B469" s="14" t="s">
        <v>4041</v>
      </c>
      <c r="C469" s="14" t="s">
        <v>4042</v>
      </c>
      <c r="D469" s="16">
        <v>45812</v>
      </c>
      <c r="E469" s="16" t="s">
        <v>3009</v>
      </c>
      <c r="F469" s="14" t="s">
        <v>4043</v>
      </c>
      <c r="G469" s="14" t="s">
        <v>4044</v>
      </c>
      <c r="H469" s="14" t="s">
        <v>4045</v>
      </c>
      <c r="I469" s="15">
        <v>400</v>
      </c>
      <c r="J469" s="77"/>
      <c r="K469" s="92"/>
    </row>
    <row r="470" spans="1:11" ht="22.5" x14ac:dyDescent="0.2">
      <c r="A470" s="14" t="s">
        <v>3004</v>
      </c>
      <c r="B470" s="14" t="s">
        <v>4046</v>
      </c>
      <c r="C470" s="14" t="s">
        <v>4047</v>
      </c>
      <c r="D470" s="16">
        <v>45840</v>
      </c>
      <c r="E470" s="16" t="s">
        <v>3009</v>
      </c>
      <c r="F470" s="14" t="s">
        <v>4048</v>
      </c>
      <c r="G470" s="14" t="s">
        <v>3970</v>
      </c>
      <c r="H470" s="14" t="s">
        <v>3971</v>
      </c>
      <c r="I470" s="15">
        <v>2487</v>
      </c>
      <c r="J470" s="77"/>
      <c r="K470" s="92"/>
    </row>
    <row r="471" spans="1:11" ht="45" x14ac:dyDescent="0.2">
      <c r="A471" s="14" t="s">
        <v>3004</v>
      </c>
      <c r="B471" s="14"/>
      <c r="C471" s="14" t="s">
        <v>4049</v>
      </c>
      <c r="D471" s="16">
        <v>45930</v>
      </c>
      <c r="E471" s="16" t="s">
        <v>3009</v>
      </c>
      <c r="F471" s="14" t="s">
        <v>4050</v>
      </c>
      <c r="G471" s="14" t="s">
        <v>4051</v>
      </c>
      <c r="H471" s="14" t="s">
        <v>4052</v>
      </c>
      <c r="I471" s="15">
        <v>289.05</v>
      </c>
      <c r="J471" s="77"/>
      <c r="K471" s="92"/>
    </row>
    <row r="472" spans="1:11" ht="22.5" x14ac:dyDescent="0.2">
      <c r="A472" s="14" t="s">
        <v>3004</v>
      </c>
      <c r="B472" s="14" t="s">
        <v>4053</v>
      </c>
      <c r="C472" s="14" t="s">
        <v>4054</v>
      </c>
      <c r="D472" s="16">
        <v>45944</v>
      </c>
      <c r="E472" s="16" t="s">
        <v>3009</v>
      </c>
      <c r="F472" s="14" t="s">
        <v>4055</v>
      </c>
      <c r="G472" s="14" t="s">
        <v>4056</v>
      </c>
      <c r="H472" s="14" t="s">
        <v>4057</v>
      </c>
      <c r="I472" s="15">
        <v>81.180000000000007</v>
      </c>
      <c r="J472" s="77"/>
      <c r="K472" s="92"/>
    </row>
    <row r="473" spans="1:11" ht="22.5" x14ac:dyDescent="0.2">
      <c r="A473" s="14" t="s">
        <v>3004</v>
      </c>
      <c r="B473" s="14" t="s">
        <v>4058</v>
      </c>
      <c r="C473" s="14" t="s">
        <v>4059</v>
      </c>
      <c r="D473" s="16">
        <v>45950</v>
      </c>
      <c r="E473" s="16" t="s">
        <v>3009</v>
      </c>
      <c r="F473" s="14" t="s">
        <v>4060</v>
      </c>
      <c r="G473" s="14" t="s">
        <v>4061</v>
      </c>
      <c r="H473" s="14" t="s">
        <v>4062</v>
      </c>
      <c r="I473" s="15">
        <v>1771.2</v>
      </c>
      <c r="J473" s="77"/>
      <c r="K473" s="92"/>
    </row>
    <row r="474" spans="1:11" ht="33.75" x14ac:dyDescent="0.2">
      <c r="A474" s="14" t="s">
        <v>3004</v>
      </c>
      <c r="B474" s="14" t="s">
        <v>4063</v>
      </c>
      <c r="C474" s="14" t="s">
        <v>4064</v>
      </c>
      <c r="D474" s="16">
        <v>45960</v>
      </c>
      <c r="E474" s="16" t="s">
        <v>3009</v>
      </c>
      <c r="F474" s="14" t="s">
        <v>4065</v>
      </c>
      <c r="G474" s="14"/>
      <c r="H474" s="14" t="s">
        <v>4066</v>
      </c>
      <c r="I474" s="15">
        <v>1480</v>
      </c>
      <c r="J474" s="77"/>
      <c r="K474" s="92"/>
    </row>
    <row r="475" spans="1:11" ht="45" x14ac:dyDescent="0.2">
      <c r="A475" s="14" t="s">
        <v>3004</v>
      </c>
      <c r="B475" s="14" t="s">
        <v>4067</v>
      </c>
      <c r="C475" s="14" t="s">
        <v>4068</v>
      </c>
      <c r="D475" s="16">
        <v>45796</v>
      </c>
      <c r="E475" s="16" t="s">
        <v>3009</v>
      </c>
      <c r="F475" s="14" t="s">
        <v>4069</v>
      </c>
      <c r="G475" s="14" t="s">
        <v>4070</v>
      </c>
      <c r="H475" s="14" t="s">
        <v>4071</v>
      </c>
      <c r="I475" s="15">
        <v>2755.2</v>
      </c>
      <c r="J475" s="77"/>
      <c r="K475" s="92"/>
    </row>
    <row r="476" spans="1:11" ht="45" x14ac:dyDescent="0.2">
      <c r="A476" s="14" t="s">
        <v>3004</v>
      </c>
      <c r="B476" s="14"/>
      <c r="C476" s="14" t="s">
        <v>4072</v>
      </c>
      <c r="D476" s="16">
        <v>45971</v>
      </c>
      <c r="E476" s="16" t="s">
        <v>3009</v>
      </c>
      <c r="F476" s="14" t="s">
        <v>4073</v>
      </c>
      <c r="G476" s="14" t="s">
        <v>4070</v>
      </c>
      <c r="H476" s="14" t="s">
        <v>4071</v>
      </c>
      <c r="I476" s="15">
        <v>86.1</v>
      </c>
      <c r="J476" s="77"/>
      <c r="K476" s="92"/>
    </row>
    <row r="477" spans="1:11" ht="22.5" x14ac:dyDescent="0.2">
      <c r="A477" s="14" t="s">
        <v>3004</v>
      </c>
      <c r="B477" s="14" t="s">
        <v>4074</v>
      </c>
      <c r="C477" s="14" t="s">
        <v>4075</v>
      </c>
      <c r="D477" s="16">
        <v>45846</v>
      </c>
      <c r="E477" s="16" t="s">
        <v>3009</v>
      </c>
      <c r="F477" s="14" t="s">
        <v>4076</v>
      </c>
      <c r="G477" s="14" t="s">
        <v>4077</v>
      </c>
      <c r="H477" s="14" t="s">
        <v>4078</v>
      </c>
      <c r="I477" s="15">
        <v>295.2</v>
      </c>
      <c r="J477" s="77"/>
      <c r="K477" s="92"/>
    </row>
    <row r="478" spans="1:11" ht="33.75" x14ac:dyDescent="0.2">
      <c r="A478" s="14" t="s">
        <v>3004</v>
      </c>
      <c r="B478" s="14" t="s">
        <v>4079</v>
      </c>
      <c r="C478" s="14" t="s">
        <v>4080</v>
      </c>
      <c r="D478" s="16">
        <v>45919</v>
      </c>
      <c r="E478" s="16" t="s">
        <v>3009</v>
      </c>
      <c r="F478" s="14" t="s">
        <v>4081</v>
      </c>
      <c r="G478" s="14" t="s">
        <v>4077</v>
      </c>
      <c r="H478" s="14" t="s">
        <v>4078</v>
      </c>
      <c r="I478" s="15">
        <v>332.1</v>
      </c>
      <c r="J478" s="77"/>
      <c r="K478" s="92"/>
    </row>
    <row r="479" spans="1:11" ht="33.75" x14ac:dyDescent="0.2">
      <c r="A479" s="14" t="s">
        <v>3004</v>
      </c>
      <c r="B479" s="14" t="s">
        <v>4082</v>
      </c>
      <c r="C479" s="14" t="s">
        <v>4083</v>
      </c>
      <c r="D479" s="16">
        <v>45971</v>
      </c>
      <c r="E479" s="16" t="s">
        <v>3009</v>
      </c>
      <c r="F479" s="14" t="s">
        <v>4084</v>
      </c>
      <c r="G479" s="14" t="s">
        <v>4077</v>
      </c>
      <c r="H479" s="14" t="s">
        <v>4078</v>
      </c>
      <c r="I479" s="15">
        <v>221.4</v>
      </c>
      <c r="J479" s="77"/>
      <c r="K479" s="92"/>
    </row>
    <row r="480" spans="1:11" ht="22.5" x14ac:dyDescent="0.2">
      <c r="A480" s="14" t="s">
        <v>3004</v>
      </c>
      <c r="B480" s="14" t="s">
        <v>4085</v>
      </c>
      <c r="C480" s="14" t="s">
        <v>4086</v>
      </c>
      <c r="D480" s="16">
        <v>46001</v>
      </c>
      <c r="E480" s="16" t="s">
        <v>3009</v>
      </c>
      <c r="F480" s="14" t="s">
        <v>4087</v>
      </c>
      <c r="G480" s="14" t="s">
        <v>4088</v>
      </c>
      <c r="H480" s="14" t="s">
        <v>4089</v>
      </c>
      <c r="I480" s="15">
        <v>11.07</v>
      </c>
      <c r="J480" s="77"/>
      <c r="K480" s="92"/>
    </row>
    <row r="481" spans="1:11" ht="22.5" x14ac:dyDescent="0.2">
      <c r="A481" s="14" t="s">
        <v>3004</v>
      </c>
      <c r="B481" s="14"/>
      <c r="C481" s="14" t="s">
        <v>4090</v>
      </c>
      <c r="D481" s="16">
        <v>46001</v>
      </c>
      <c r="E481" s="16" t="s">
        <v>3009</v>
      </c>
      <c r="F481" s="14" t="s">
        <v>4091</v>
      </c>
      <c r="G481" s="14" t="s">
        <v>4092</v>
      </c>
      <c r="H481" s="14" t="s">
        <v>4093</v>
      </c>
      <c r="I481" s="15">
        <v>971.55</v>
      </c>
      <c r="J481" s="77"/>
      <c r="K481" s="92"/>
    </row>
    <row r="482" spans="1:11" ht="22.5" x14ac:dyDescent="0.2">
      <c r="A482" s="14" t="s">
        <v>3004</v>
      </c>
      <c r="B482" s="14" t="s">
        <v>4094</v>
      </c>
      <c r="C482" s="14" t="s">
        <v>4095</v>
      </c>
      <c r="D482" s="16">
        <v>46001</v>
      </c>
      <c r="E482" s="16" t="s">
        <v>3009</v>
      </c>
      <c r="F482" s="14" t="s">
        <v>4096</v>
      </c>
      <c r="G482" s="14" t="s">
        <v>3500</v>
      </c>
      <c r="H482" s="14" t="s">
        <v>3501</v>
      </c>
      <c r="I482" s="15">
        <v>2081.16</v>
      </c>
      <c r="J482" s="77"/>
      <c r="K482" s="92"/>
    </row>
    <row r="483" spans="1:11" ht="22.5" x14ac:dyDescent="0.2">
      <c r="A483" s="14" t="s">
        <v>3004</v>
      </c>
      <c r="B483" s="14" t="s">
        <v>4097</v>
      </c>
      <c r="C483" s="14" t="s">
        <v>4098</v>
      </c>
      <c r="D483" s="16">
        <v>45840</v>
      </c>
      <c r="E483" s="16" t="s">
        <v>3009</v>
      </c>
      <c r="F483" s="14" t="s">
        <v>4099</v>
      </c>
      <c r="G483" s="14" t="s">
        <v>3191</v>
      </c>
      <c r="H483" s="14" t="s">
        <v>3192</v>
      </c>
      <c r="I483" s="15">
        <v>558</v>
      </c>
      <c r="J483" s="77"/>
      <c r="K483" s="92"/>
    </row>
    <row r="484" spans="1:11" ht="33.75" x14ac:dyDescent="0.2">
      <c r="A484" s="14" t="s">
        <v>3004</v>
      </c>
      <c r="B484" s="14" t="s">
        <v>4100</v>
      </c>
      <c r="C484" s="14" t="s">
        <v>4101</v>
      </c>
      <c r="D484" s="16">
        <v>46001</v>
      </c>
      <c r="E484" s="16" t="s">
        <v>3009</v>
      </c>
      <c r="F484" s="14" t="s">
        <v>4102</v>
      </c>
      <c r="G484" s="14" t="s">
        <v>3191</v>
      </c>
      <c r="H484" s="14" t="s">
        <v>3192</v>
      </c>
      <c r="I484" s="15">
        <v>3514.11</v>
      </c>
      <c r="J484" s="77"/>
      <c r="K484" s="92"/>
    </row>
    <row r="485" spans="1:11" ht="33.75" x14ac:dyDescent="0.2">
      <c r="A485" s="14" t="s">
        <v>3004</v>
      </c>
      <c r="B485" s="14" t="s">
        <v>4103</v>
      </c>
      <c r="C485" s="14" t="s">
        <v>4104</v>
      </c>
      <c r="D485" s="16">
        <v>46001</v>
      </c>
      <c r="E485" s="16" t="s">
        <v>3009</v>
      </c>
      <c r="F485" s="14" t="s">
        <v>4105</v>
      </c>
      <c r="G485" s="14" t="s">
        <v>4061</v>
      </c>
      <c r="H485" s="14" t="s">
        <v>4062</v>
      </c>
      <c r="I485" s="15">
        <v>3936</v>
      </c>
      <c r="J485" s="77"/>
      <c r="K485" s="92"/>
    </row>
    <row r="486" spans="1:11" ht="22.5" x14ac:dyDescent="0.2">
      <c r="A486" s="14" t="s">
        <v>3004</v>
      </c>
      <c r="B486" s="14" t="s">
        <v>4106</v>
      </c>
      <c r="C486" s="14" t="s">
        <v>4107</v>
      </c>
      <c r="D486" s="16">
        <v>46003</v>
      </c>
      <c r="E486" s="16" t="s">
        <v>3009</v>
      </c>
      <c r="F486" s="14" t="s">
        <v>4108</v>
      </c>
      <c r="G486" s="14" t="s">
        <v>3077</v>
      </c>
      <c r="H486" s="14" t="s">
        <v>3078</v>
      </c>
      <c r="I486" s="15">
        <v>196.8</v>
      </c>
      <c r="J486" s="77"/>
      <c r="K486" s="92"/>
    </row>
    <row r="487" spans="1:11" ht="22.5" x14ac:dyDescent="0.2">
      <c r="A487" s="14" t="s">
        <v>3004</v>
      </c>
      <c r="B487" s="14" t="s">
        <v>4109</v>
      </c>
      <c r="C487" s="14" t="s">
        <v>4110</v>
      </c>
      <c r="D487" s="16">
        <v>46003</v>
      </c>
      <c r="E487" s="16" t="s">
        <v>3009</v>
      </c>
      <c r="F487" s="14" t="s">
        <v>4111</v>
      </c>
      <c r="G487" s="14"/>
      <c r="H487" s="14" t="s">
        <v>4112</v>
      </c>
      <c r="I487" s="15">
        <v>350</v>
      </c>
      <c r="J487" s="77"/>
      <c r="K487" s="92"/>
    </row>
    <row r="488" spans="1:11" ht="22.5" x14ac:dyDescent="0.2">
      <c r="A488" s="14" t="s">
        <v>3004</v>
      </c>
      <c r="B488" s="14" t="s">
        <v>4128</v>
      </c>
      <c r="C488" s="14" t="s">
        <v>4129</v>
      </c>
      <c r="D488" s="16">
        <v>45846</v>
      </c>
      <c r="E488" s="16" t="s">
        <v>3009</v>
      </c>
      <c r="F488" s="14" t="s">
        <v>4130</v>
      </c>
      <c r="G488" s="14" t="s">
        <v>3447</v>
      </c>
      <c r="H488" s="14" t="s">
        <v>3448</v>
      </c>
      <c r="I488" s="15">
        <v>300</v>
      </c>
      <c r="J488" s="77"/>
      <c r="K488" s="92"/>
    </row>
    <row r="489" spans="1:11" ht="22.5" x14ac:dyDescent="0.2">
      <c r="A489" s="14" t="s">
        <v>3004</v>
      </c>
      <c r="B489" s="14" t="s">
        <v>4131</v>
      </c>
      <c r="C489" s="14" t="s">
        <v>4132</v>
      </c>
      <c r="D489" s="16">
        <v>45930</v>
      </c>
      <c r="E489" s="16" t="s">
        <v>3009</v>
      </c>
      <c r="F489" s="14" t="s">
        <v>4133</v>
      </c>
      <c r="G489" s="14" t="s">
        <v>3447</v>
      </c>
      <c r="H489" s="14" t="s">
        <v>3448</v>
      </c>
      <c r="I489" s="15">
        <v>1316.5</v>
      </c>
      <c r="J489" s="77"/>
      <c r="K489" s="92"/>
    </row>
    <row r="490" spans="1:11" ht="33.75" x14ac:dyDescent="0.2">
      <c r="A490" s="14" t="s">
        <v>3004</v>
      </c>
      <c r="B490" s="14" t="s">
        <v>4134</v>
      </c>
      <c r="C490" s="14" t="s">
        <v>4135</v>
      </c>
      <c r="D490" s="16">
        <v>45987</v>
      </c>
      <c r="E490" s="16" t="s">
        <v>3009</v>
      </c>
      <c r="F490" s="14" t="s">
        <v>4136</v>
      </c>
      <c r="G490" s="14" t="s">
        <v>3447</v>
      </c>
      <c r="H490" s="14" t="s">
        <v>3448</v>
      </c>
      <c r="I490" s="15">
        <v>120</v>
      </c>
      <c r="J490" s="77"/>
      <c r="K490" s="92"/>
    </row>
    <row r="491" spans="1:11" ht="22.5" x14ac:dyDescent="0.2">
      <c r="A491" s="14" t="s">
        <v>3004</v>
      </c>
      <c r="B491" s="14" t="s">
        <v>4137</v>
      </c>
      <c r="C491" s="14" t="s">
        <v>4138</v>
      </c>
      <c r="D491" s="16">
        <v>46007</v>
      </c>
      <c r="E491" s="16" t="s">
        <v>3009</v>
      </c>
      <c r="F491" s="14" t="s">
        <v>4139</v>
      </c>
      <c r="G491" s="14" t="s">
        <v>3447</v>
      </c>
      <c r="H491" s="14" t="s">
        <v>3448</v>
      </c>
      <c r="I491" s="15">
        <v>120</v>
      </c>
      <c r="J491" s="77"/>
      <c r="K491" s="92"/>
    </row>
    <row r="492" spans="1:11" ht="22.5" x14ac:dyDescent="0.2">
      <c r="A492" s="14" t="s">
        <v>3004</v>
      </c>
      <c r="B492" s="14" t="s">
        <v>3988</v>
      </c>
      <c r="C492" s="14" t="s">
        <v>3989</v>
      </c>
      <c r="D492" s="16">
        <v>45695</v>
      </c>
      <c r="E492" s="16" t="s">
        <v>3009</v>
      </c>
      <c r="F492" s="14" t="s">
        <v>3990</v>
      </c>
      <c r="G492" s="14" t="s">
        <v>3991</v>
      </c>
      <c r="H492" s="14" t="s">
        <v>3992</v>
      </c>
      <c r="I492" s="15">
        <v>-58.8</v>
      </c>
      <c r="J492" s="77"/>
      <c r="K492" s="92"/>
    </row>
    <row r="493" spans="1:11" ht="22.5" x14ac:dyDescent="0.2">
      <c r="A493" s="14" t="s">
        <v>3004</v>
      </c>
      <c r="B493" s="14" t="s">
        <v>4140</v>
      </c>
      <c r="C493" s="14" t="s">
        <v>4141</v>
      </c>
      <c r="D493" s="16">
        <v>45919</v>
      </c>
      <c r="E493" s="16" t="s">
        <v>3009</v>
      </c>
      <c r="F493" s="14" t="s">
        <v>4142</v>
      </c>
      <c r="G493" s="14" t="s">
        <v>3991</v>
      </c>
      <c r="H493" s="14" t="s">
        <v>3992</v>
      </c>
      <c r="I493" s="15">
        <v>286.27999999999997</v>
      </c>
      <c r="J493" s="77"/>
      <c r="K493" s="92"/>
    </row>
    <row r="494" spans="1:11" ht="22.5" x14ac:dyDescent="0.2">
      <c r="A494" s="14" t="s">
        <v>3004</v>
      </c>
      <c r="B494" s="14" t="s">
        <v>4143</v>
      </c>
      <c r="C494" s="14" t="s">
        <v>4144</v>
      </c>
      <c r="D494" s="16">
        <v>45982</v>
      </c>
      <c r="E494" s="16" t="s">
        <v>3009</v>
      </c>
      <c r="F494" s="14" t="s">
        <v>4145</v>
      </c>
      <c r="G494" s="14" t="s">
        <v>3991</v>
      </c>
      <c r="H494" s="14" t="s">
        <v>3992</v>
      </c>
      <c r="I494" s="15">
        <v>165.74</v>
      </c>
      <c r="J494" s="77"/>
      <c r="K494" s="92"/>
    </row>
    <row r="495" spans="1:11" ht="22.5" x14ac:dyDescent="0.2">
      <c r="A495" s="14" t="s">
        <v>3004</v>
      </c>
      <c r="B495" s="14" t="s">
        <v>4146</v>
      </c>
      <c r="C495" s="14" t="s">
        <v>4147</v>
      </c>
      <c r="D495" s="16">
        <v>46007</v>
      </c>
      <c r="E495" s="16" t="s">
        <v>3009</v>
      </c>
      <c r="F495" s="14" t="s">
        <v>4148</v>
      </c>
      <c r="G495" s="14" t="s">
        <v>3991</v>
      </c>
      <c r="H495" s="14" t="s">
        <v>3992</v>
      </c>
      <c r="I495" s="15">
        <v>1431.41</v>
      </c>
      <c r="J495" s="77"/>
      <c r="K495" s="92"/>
    </row>
    <row r="496" spans="1:11" ht="22.5" x14ac:dyDescent="0.2">
      <c r="A496" s="14" t="s">
        <v>3004</v>
      </c>
      <c r="B496" s="14" t="s">
        <v>4149</v>
      </c>
      <c r="C496" s="14" t="s">
        <v>4150</v>
      </c>
      <c r="D496" s="16">
        <v>46009</v>
      </c>
      <c r="E496" s="16" t="s">
        <v>3009</v>
      </c>
      <c r="F496" s="14" t="s">
        <v>4151</v>
      </c>
      <c r="G496" s="14" t="s">
        <v>3022</v>
      </c>
      <c r="H496" s="14" t="s">
        <v>3023</v>
      </c>
      <c r="I496" s="15">
        <v>338.25</v>
      </c>
      <c r="J496" s="77"/>
      <c r="K496" s="92"/>
    </row>
    <row r="497" spans="1:11" ht="22.5" x14ac:dyDescent="0.2">
      <c r="A497" s="14" t="s">
        <v>3004</v>
      </c>
      <c r="B497" s="14" t="s">
        <v>4152</v>
      </c>
      <c r="C497" s="14" t="s">
        <v>4153</v>
      </c>
      <c r="D497" s="16">
        <v>45722</v>
      </c>
      <c r="E497" s="16" t="s">
        <v>3009</v>
      </c>
      <c r="F497" s="14" t="s">
        <v>4154</v>
      </c>
      <c r="G497" s="14" t="s">
        <v>4155</v>
      </c>
      <c r="H497" s="14" t="s">
        <v>4156</v>
      </c>
      <c r="I497" s="15">
        <v>7364.27</v>
      </c>
      <c r="J497" s="77"/>
      <c r="K497" s="92"/>
    </row>
    <row r="498" spans="1:11" ht="22.5" x14ac:dyDescent="0.2">
      <c r="A498" s="14" t="s">
        <v>3004</v>
      </c>
      <c r="B498" s="14" t="s">
        <v>4157</v>
      </c>
      <c r="C498" s="14" t="s">
        <v>4158</v>
      </c>
      <c r="D498" s="16">
        <v>45796</v>
      </c>
      <c r="E498" s="16" t="s">
        <v>3009</v>
      </c>
      <c r="F498" s="14" t="s">
        <v>4159</v>
      </c>
      <c r="G498" s="14" t="s">
        <v>4155</v>
      </c>
      <c r="H498" s="14" t="s">
        <v>4156</v>
      </c>
      <c r="I498" s="15">
        <v>6136.89</v>
      </c>
      <c r="J498" s="77"/>
      <c r="K498" s="92"/>
    </row>
    <row r="499" spans="1:11" ht="22.5" x14ac:dyDescent="0.2">
      <c r="A499" s="14" t="s">
        <v>3004</v>
      </c>
      <c r="B499" s="14" t="s">
        <v>4160</v>
      </c>
      <c r="C499" s="14" t="s">
        <v>4161</v>
      </c>
      <c r="D499" s="16">
        <v>46009</v>
      </c>
      <c r="E499" s="16" t="s">
        <v>3009</v>
      </c>
      <c r="F499" s="14" t="s">
        <v>4162</v>
      </c>
      <c r="G499" s="14" t="s">
        <v>4155</v>
      </c>
      <c r="H499" s="14" t="s">
        <v>4156</v>
      </c>
      <c r="I499" s="15">
        <v>7380</v>
      </c>
      <c r="J499" s="77"/>
      <c r="K499" s="92"/>
    </row>
    <row r="500" spans="1:11" ht="22.5" x14ac:dyDescent="0.2">
      <c r="A500" s="14" t="s">
        <v>3004</v>
      </c>
      <c r="B500" s="14" t="s">
        <v>4109</v>
      </c>
      <c r="C500" s="14" t="s">
        <v>4110</v>
      </c>
      <c r="D500" s="16">
        <v>46035</v>
      </c>
      <c r="E500" s="16" t="s">
        <v>3009</v>
      </c>
      <c r="F500" s="14" t="s">
        <v>4163</v>
      </c>
      <c r="G500" s="14"/>
      <c r="H500" s="14" t="s">
        <v>4112</v>
      </c>
      <c r="I500" s="15">
        <v>-66.5</v>
      </c>
      <c r="J500" s="77"/>
      <c r="K500" s="92"/>
    </row>
    <row r="501" spans="1:11" ht="22.5" x14ac:dyDescent="0.2">
      <c r="A501" s="14" t="s">
        <v>3004</v>
      </c>
      <c r="B501" s="14" t="s">
        <v>4196</v>
      </c>
      <c r="C501" s="14" t="s">
        <v>4197</v>
      </c>
      <c r="D501" s="16">
        <v>45695</v>
      </c>
      <c r="E501" s="16" t="s">
        <v>3009</v>
      </c>
      <c r="F501" s="14" t="s">
        <v>4198</v>
      </c>
      <c r="G501" s="14" t="s">
        <v>4199</v>
      </c>
      <c r="H501" s="14" t="s">
        <v>4200</v>
      </c>
      <c r="I501" s="15">
        <v>69.239999999999995</v>
      </c>
      <c r="J501" s="77"/>
      <c r="K501" s="92"/>
    </row>
    <row r="502" spans="1:11" ht="22.5" x14ac:dyDescent="0.2">
      <c r="A502" s="14" t="s">
        <v>3004</v>
      </c>
      <c r="B502" s="14" t="s">
        <v>4201</v>
      </c>
      <c r="C502" s="14" t="s">
        <v>4202</v>
      </c>
      <c r="D502" s="16">
        <v>45713</v>
      </c>
      <c r="E502" s="16" t="s">
        <v>3009</v>
      </c>
      <c r="F502" s="14" t="s">
        <v>4203</v>
      </c>
      <c r="G502" s="14" t="s">
        <v>4199</v>
      </c>
      <c r="H502" s="14" t="s">
        <v>4200</v>
      </c>
      <c r="I502" s="15">
        <v>2896.04</v>
      </c>
      <c r="J502" s="77"/>
      <c r="K502" s="92"/>
    </row>
    <row r="503" spans="1:11" ht="22.5" x14ac:dyDescent="0.2">
      <c r="A503" s="14" t="s">
        <v>3004</v>
      </c>
      <c r="B503" s="14" t="s">
        <v>4204</v>
      </c>
      <c r="C503" s="14" t="s">
        <v>4205</v>
      </c>
      <c r="D503" s="16">
        <v>45713</v>
      </c>
      <c r="E503" s="16" t="s">
        <v>3009</v>
      </c>
      <c r="F503" s="14" t="s">
        <v>4206</v>
      </c>
      <c r="G503" s="14" t="s">
        <v>4199</v>
      </c>
      <c r="H503" s="14" t="s">
        <v>4200</v>
      </c>
      <c r="I503" s="15">
        <v>1429.88</v>
      </c>
      <c r="J503" s="77"/>
      <c r="K503" s="92"/>
    </row>
    <row r="504" spans="1:11" ht="22.5" x14ac:dyDescent="0.2">
      <c r="A504" s="14" t="s">
        <v>3004</v>
      </c>
      <c r="B504" s="14" t="s">
        <v>4207</v>
      </c>
      <c r="C504" s="14" t="s">
        <v>4208</v>
      </c>
      <c r="D504" s="16">
        <v>45730</v>
      </c>
      <c r="E504" s="16" t="s">
        <v>3009</v>
      </c>
      <c r="F504" s="14" t="s">
        <v>4209</v>
      </c>
      <c r="G504" s="14" t="s">
        <v>4199</v>
      </c>
      <c r="H504" s="14" t="s">
        <v>4200</v>
      </c>
      <c r="I504" s="15">
        <v>2515.52</v>
      </c>
      <c r="J504" s="77"/>
      <c r="K504" s="92"/>
    </row>
    <row r="505" spans="1:11" ht="22.5" x14ac:dyDescent="0.2">
      <c r="A505" s="14" t="s">
        <v>3004</v>
      </c>
      <c r="B505" s="14" t="s">
        <v>4210</v>
      </c>
      <c r="C505" s="14" t="s">
        <v>4211</v>
      </c>
      <c r="D505" s="16">
        <v>45730</v>
      </c>
      <c r="E505" s="16" t="s">
        <v>3009</v>
      </c>
      <c r="F505" s="14" t="s">
        <v>4212</v>
      </c>
      <c r="G505" s="14" t="s">
        <v>4199</v>
      </c>
      <c r="H505" s="14" t="s">
        <v>4200</v>
      </c>
      <c r="I505" s="15">
        <v>1552.75</v>
      </c>
      <c r="J505" s="77"/>
      <c r="K505" s="92"/>
    </row>
    <row r="506" spans="1:11" ht="22.5" x14ac:dyDescent="0.2">
      <c r="A506" s="14" t="s">
        <v>3004</v>
      </c>
      <c r="B506" s="14" t="s">
        <v>4213</v>
      </c>
      <c r="C506" s="14" t="s">
        <v>4214</v>
      </c>
      <c r="D506" s="16">
        <v>45772</v>
      </c>
      <c r="E506" s="16" t="s">
        <v>3009</v>
      </c>
      <c r="F506" s="14" t="s">
        <v>4215</v>
      </c>
      <c r="G506" s="14" t="s">
        <v>4199</v>
      </c>
      <c r="H506" s="14" t="s">
        <v>4200</v>
      </c>
      <c r="I506" s="15">
        <v>5875.46</v>
      </c>
      <c r="J506" s="77"/>
      <c r="K506" s="92"/>
    </row>
    <row r="507" spans="1:11" ht="22.5" x14ac:dyDescent="0.2">
      <c r="A507" s="14" t="s">
        <v>3004</v>
      </c>
      <c r="B507" s="14" t="s">
        <v>4216</v>
      </c>
      <c r="C507" s="14" t="s">
        <v>4217</v>
      </c>
      <c r="D507" s="16">
        <v>45772</v>
      </c>
      <c r="E507" s="16" t="s">
        <v>3009</v>
      </c>
      <c r="F507" s="14" t="s">
        <v>4218</v>
      </c>
      <c r="G507" s="14" t="s">
        <v>4199</v>
      </c>
      <c r="H507" s="14" t="s">
        <v>4200</v>
      </c>
      <c r="I507" s="15">
        <v>1506.61</v>
      </c>
      <c r="J507" s="77"/>
      <c r="K507" s="92"/>
    </row>
    <row r="508" spans="1:11" ht="22.5" x14ac:dyDescent="0.2">
      <c r="A508" s="14" t="s">
        <v>3004</v>
      </c>
      <c r="B508" s="14" t="s">
        <v>4219</v>
      </c>
      <c r="C508" s="14" t="s">
        <v>4220</v>
      </c>
      <c r="D508" s="16">
        <v>45796</v>
      </c>
      <c r="E508" s="16" t="s">
        <v>3009</v>
      </c>
      <c r="F508" s="14" t="s">
        <v>4221</v>
      </c>
      <c r="G508" s="14" t="s">
        <v>4199</v>
      </c>
      <c r="H508" s="14" t="s">
        <v>4200</v>
      </c>
      <c r="I508" s="15">
        <v>2438.8000000000002</v>
      </c>
      <c r="J508" s="77"/>
      <c r="K508" s="92"/>
    </row>
    <row r="509" spans="1:11" ht="22.5" x14ac:dyDescent="0.2">
      <c r="A509" s="14" t="s">
        <v>3004</v>
      </c>
      <c r="B509" s="14" t="s">
        <v>4222</v>
      </c>
      <c r="C509" s="14" t="s">
        <v>4223</v>
      </c>
      <c r="D509" s="16">
        <v>45796</v>
      </c>
      <c r="E509" s="16" t="s">
        <v>3009</v>
      </c>
      <c r="F509" s="14" t="s">
        <v>4224</v>
      </c>
      <c r="G509" s="14" t="s">
        <v>4199</v>
      </c>
      <c r="H509" s="14" t="s">
        <v>4200</v>
      </c>
      <c r="I509" s="15">
        <v>1334.78</v>
      </c>
      <c r="J509" s="77"/>
      <c r="K509" s="92"/>
    </row>
    <row r="510" spans="1:11" ht="22.5" x14ac:dyDescent="0.2">
      <c r="A510" s="14" t="s">
        <v>3004</v>
      </c>
      <c r="B510" s="14" t="s">
        <v>4225</v>
      </c>
      <c r="C510" s="14" t="s">
        <v>4226</v>
      </c>
      <c r="D510" s="16">
        <v>45840</v>
      </c>
      <c r="E510" s="16" t="s">
        <v>3009</v>
      </c>
      <c r="F510" s="14" t="s">
        <v>4227</v>
      </c>
      <c r="G510" s="14" t="s">
        <v>4199</v>
      </c>
      <c r="H510" s="14" t="s">
        <v>4200</v>
      </c>
      <c r="I510" s="15">
        <v>3742.89</v>
      </c>
      <c r="J510" s="77"/>
      <c r="K510" s="92"/>
    </row>
    <row r="511" spans="1:11" ht="22.5" x14ac:dyDescent="0.2">
      <c r="A511" s="14" t="s">
        <v>3004</v>
      </c>
      <c r="B511" s="14" t="s">
        <v>4228</v>
      </c>
      <c r="C511" s="14" t="s">
        <v>4229</v>
      </c>
      <c r="D511" s="16">
        <v>45868</v>
      </c>
      <c r="E511" s="16" t="s">
        <v>3009</v>
      </c>
      <c r="F511" s="14" t="s">
        <v>4227</v>
      </c>
      <c r="G511" s="14" t="s">
        <v>4199</v>
      </c>
      <c r="H511" s="14" t="s">
        <v>4200</v>
      </c>
      <c r="I511" s="15">
        <v>3899.01</v>
      </c>
      <c r="J511" s="77"/>
      <c r="K511" s="92"/>
    </row>
    <row r="512" spans="1:11" ht="22.5" x14ac:dyDescent="0.2">
      <c r="A512" s="14" t="s">
        <v>3004</v>
      </c>
      <c r="B512" s="14" t="s">
        <v>4230</v>
      </c>
      <c r="C512" s="14" t="s">
        <v>4231</v>
      </c>
      <c r="D512" s="16">
        <v>45890</v>
      </c>
      <c r="E512" s="16" t="s">
        <v>3009</v>
      </c>
      <c r="F512" s="14" t="s">
        <v>4232</v>
      </c>
      <c r="G512" s="14" t="s">
        <v>4199</v>
      </c>
      <c r="H512" s="14" t="s">
        <v>4200</v>
      </c>
      <c r="I512" s="15">
        <v>3804.26</v>
      </c>
      <c r="J512" s="77"/>
      <c r="K512" s="92"/>
    </row>
    <row r="513" spans="1:11" ht="22.5" x14ac:dyDescent="0.2">
      <c r="A513" s="14" t="s">
        <v>3004</v>
      </c>
      <c r="B513" s="14" t="s">
        <v>4233</v>
      </c>
      <c r="C513" s="14" t="s">
        <v>4234</v>
      </c>
      <c r="D513" s="16">
        <v>45919</v>
      </c>
      <c r="E513" s="16" t="s">
        <v>3009</v>
      </c>
      <c r="F513" s="14" t="s">
        <v>4235</v>
      </c>
      <c r="G513" s="14" t="s">
        <v>4199</v>
      </c>
      <c r="H513" s="14" t="s">
        <v>4200</v>
      </c>
      <c r="I513" s="15">
        <v>3788.92</v>
      </c>
      <c r="J513" s="77"/>
      <c r="K513" s="92"/>
    </row>
    <row r="514" spans="1:11" ht="22.5" x14ac:dyDescent="0.2">
      <c r="A514" s="14" t="s">
        <v>3004</v>
      </c>
      <c r="B514" s="14" t="s">
        <v>4236</v>
      </c>
      <c r="C514" s="14" t="s">
        <v>4237</v>
      </c>
      <c r="D514" s="16">
        <v>45944</v>
      </c>
      <c r="E514" s="16" t="s">
        <v>3009</v>
      </c>
      <c r="F514" s="14" t="s">
        <v>4238</v>
      </c>
      <c r="G514" s="14" t="s">
        <v>4199</v>
      </c>
      <c r="H514" s="14" t="s">
        <v>4200</v>
      </c>
      <c r="I514" s="15">
        <v>4095.76</v>
      </c>
      <c r="J514" s="77"/>
      <c r="K514" s="92"/>
    </row>
    <row r="515" spans="1:11" ht="22.5" x14ac:dyDescent="0.2">
      <c r="A515" s="14" t="s">
        <v>3004</v>
      </c>
      <c r="B515" s="14" t="s">
        <v>4239</v>
      </c>
      <c r="C515" s="14" t="s">
        <v>4240</v>
      </c>
      <c r="D515" s="16">
        <v>45982</v>
      </c>
      <c r="E515" s="16" t="s">
        <v>3009</v>
      </c>
      <c r="F515" s="14" t="s">
        <v>4241</v>
      </c>
      <c r="G515" s="14" t="s">
        <v>4199</v>
      </c>
      <c r="H515" s="14" t="s">
        <v>4200</v>
      </c>
      <c r="I515" s="15">
        <v>4049.74</v>
      </c>
      <c r="J515" s="77"/>
      <c r="K515" s="92"/>
    </row>
    <row r="516" spans="1:11" ht="22.5" x14ac:dyDescent="0.2">
      <c r="A516" s="14" t="s">
        <v>3004</v>
      </c>
      <c r="B516" s="14" t="s">
        <v>4242</v>
      </c>
      <c r="C516" s="14" t="s">
        <v>4243</v>
      </c>
      <c r="D516" s="16">
        <v>46008</v>
      </c>
      <c r="E516" s="16" t="s">
        <v>3009</v>
      </c>
      <c r="F516" s="14" t="s">
        <v>4244</v>
      </c>
      <c r="G516" s="14" t="s">
        <v>4199</v>
      </c>
      <c r="H516" s="14" t="s">
        <v>4200</v>
      </c>
      <c r="I516" s="15">
        <v>3850.28</v>
      </c>
      <c r="J516" s="77"/>
      <c r="K516" s="92"/>
    </row>
    <row r="517" spans="1:11" ht="22.5" x14ac:dyDescent="0.2">
      <c r="A517" s="14" t="s">
        <v>3004</v>
      </c>
      <c r="B517" s="14" t="s">
        <v>4245</v>
      </c>
      <c r="C517" s="14" t="s">
        <v>4246</v>
      </c>
      <c r="D517" s="16">
        <v>46042</v>
      </c>
      <c r="E517" s="16" t="s">
        <v>3009</v>
      </c>
      <c r="F517" s="14" t="s">
        <v>4247</v>
      </c>
      <c r="G517" s="14" t="s">
        <v>4199</v>
      </c>
      <c r="H517" s="14" t="s">
        <v>4200</v>
      </c>
      <c r="I517" s="15">
        <v>3880.97</v>
      </c>
      <c r="J517" s="77"/>
      <c r="K517" s="92"/>
    </row>
    <row r="518" spans="1:11" ht="22.5" x14ac:dyDescent="0.2">
      <c r="A518" s="14" t="s">
        <v>3004</v>
      </c>
      <c r="B518" s="14" t="s">
        <v>4248</v>
      </c>
      <c r="C518" s="14" t="s">
        <v>4249</v>
      </c>
      <c r="D518" s="16">
        <v>45730</v>
      </c>
      <c r="E518" s="16" t="s">
        <v>3009</v>
      </c>
      <c r="F518" s="14" t="s">
        <v>4250</v>
      </c>
      <c r="G518" s="14" t="s">
        <v>4251</v>
      </c>
      <c r="H518" s="14" t="s">
        <v>4252</v>
      </c>
      <c r="I518" s="15">
        <v>734</v>
      </c>
      <c r="J518" s="77"/>
      <c r="K518" s="92"/>
    </row>
    <row r="519" spans="1:11" ht="33.75" x14ac:dyDescent="0.2">
      <c r="A519" s="14" t="s">
        <v>3004</v>
      </c>
      <c r="B519" s="14" t="s">
        <v>4253</v>
      </c>
      <c r="C519" s="14" t="s">
        <v>4254</v>
      </c>
      <c r="D519" s="16">
        <v>46051</v>
      </c>
      <c r="E519" s="16" t="s">
        <v>3009</v>
      </c>
      <c r="F519" s="14" t="s">
        <v>4255</v>
      </c>
      <c r="G519" s="14" t="s">
        <v>4251</v>
      </c>
      <c r="H519" s="14" t="s">
        <v>4252</v>
      </c>
      <c r="I519" s="15">
        <v>734</v>
      </c>
      <c r="J519" s="77"/>
      <c r="K519" s="92"/>
    </row>
    <row r="520" spans="1:11" ht="22.5" x14ac:dyDescent="0.2">
      <c r="A520" s="14" t="s">
        <v>3004</v>
      </c>
      <c r="B520" s="14" t="s">
        <v>4164</v>
      </c>
      <c r="C520" s="14" t="s">
        <v>4165</v>
      </c>
      <c r="D520" s="16">
        <v>45727</v>
      </c>
      <c r="E520" s="16" t="s">
        <v>3009</v>
      </c>
      <c r="F520" s="14" t="s">
        <v>4166</v>
      </c>
      <c r="G520" s="14" t="s">
        <v>4167</v>
      </c>
      <c r="H520" s="14" t="s">
        <v>4168</v>
      </c>
      <c r="I520" s="15">
        <v>123</v>
      </c>
      <c r="J520" s="77"/>
      <c r="K520" s="92"/>
    </row>
    <row r="521" spans="1:11" ht="22.5" x14ac:dyDescent="0.2">
      <c r="A521" s="14" t="s">
        <v>3004</v>
      </c>
      <c r="B521" s="14" t="s">
        <v>4169</v>
      </c>
      <c r="C521" s="14" t="s">
        <v>4170</v>
      </c>
      <c r="D521" s="16">
        <v>45762</v>
      </c>
      <c r="E521" s="16" t="s">
        <v>3009</v>
      </c>
      <c r="F521" s="14" t="s">
        <v>4171</v>
      </c>
      <c r="G521" s="14" t="s">
        <v>4167</v>
      </c>
      <c r="H521" s="14" t="s">
        <v>4168</v>
      </c>
      <c r="I521" s="15">
        <v>123</v>
      </c>
      <c r="J521" s="77"/>
      <c r="K521" s="92"/>
    </row>
    <row r="522" spans="1:11" ht="22.5" x14ac:dyDescent="0.2">
      <c r="A522" s="14" t="s">
        <v>3004</v>
      </c>
      <c r="B522" s="14" t="s">
        <v>4172</v>
      </c>
      <c r="C522" s="14" t="s">
        <v>4173</v>
      </c>
      <c r="D522" s="16">
        <v>45791</v>
      </c>
      <c r="E522" s="16" t="s">
        <v>3009</v>
      </c>
      <c r="F522" s="14" t="s">
        <v>4174</v>
      </c>
      <c r="G522" s="14" t="s">
        <v>4167</v>
      </c>
      <c r="H522" s="14" t="s">
        <v>4168</v>
      </c>
      <c r="I522" s="15">
        <v>123</v>
      </c>
      <c r="J522" s="77"/>
      <c r="K522" s="92"/>
    </row>
    <row r="523" spans="1:11" ht="22.5" x14ac:dyDescent="0.2">
      <c r="A523" s="14" t="s">
        <v>3004</v>
      </c>
      <c r="B523" s="14" t="s">
        <v>4175</v>
      </c>
      <c r="C523" s="14" t="s">
        <v>4176</v>
      </c>
      <c r="D523" s="16">
        <v>45840</v>
      </c>
      <c r="E523" s="16" t="s">
        <v>3009</v>
      </c>
      <c r="F523" s="14" t="s">
        <v>4177</v>
      </c>
      <c r="G523" s="14" t="s">
        <v>4167</v>
      </c>
      <c r="H523" s="14" t="s">
        <v>4168</v>
      </c>
      <c r="I523" s="15">
        <v>123</v>
      </c>
      <c r="J523" s="77"/>
      <c r="K523" s="92"/>
    </row>
    <row r="524" spans="1:11" ht="22.5" x14ac:dyDescent="0.2">
      <c r="A524" s="14" t="s">
        <v>3004</v>
      </c>
      <c r="B524" s="14" t="s">
        <v>4178</v>
      </c>
      <c r="C524" s="14" t="s">
        <v>4179</v>
      </c>
      <c r="D524" s="16">
        <v>45846</v>
      </c>
      <c r="E524" s="16" t="s">
        <v>3009</v>
      </c>
      <c r="F524" s="14" t="s">
        <v>4180</v>
      </c>
      <c r="G524" s="14" t="s">
        <v>4167</v>
      </c>
      <c r="H524" s="14" t="s">
        <v>4168</v>
      </c>
      <c r="I524" s="15">
        <v>123</v>
      </c>
      <c r="J524" s="77"/>
      <c r="K524" s="92"/>
    </row>
    <row r="525" spans="1:11" ht="22.5" x14ac:dyDescent="0.2">
      <c r="A525" s="14" t="s">
        <v>3004</v>
      </c>
      <c r="B525" s="14" t="s">
        <v>4181</v>
      </c>
      <c r="C525" s="14" t="s">
        <v>4182</v>
      </c>
      <c r="D525" s="16">
        <v>45883</v>
      </c>
      <c r="E525" s="16" t="s">
        <v>3009</v>
      </c>
      <c r="F525" s="14" t="s">
        <v>4183</v>
      </c>
      <c r="G525" s="14" t="s">
        <v>4167</v>
      </c>
      <c r="H525" s="14" t="s">
        <v>4168</v>
      </c>
      <c r="I525" s="15">
        <v>123</v>
      </c>
      <c r="J525" s="77"/>
      <c r="K525" s="92"/>
    </row>
    <row r="526" spans="1:11" ht="22.5" x14ac:dyDescent="0.2">
      <c r="A526" s="14" t="s">
        <v>3004</v>
      </c>
      <c r="B526" s="14" t="s">
        <v>4184</v>
      </c>
      <c r="C526" s="14" t="s">
        <v>4185</v>
      </c>
      <c r="D526" s="16">
        <v>45945</v>
      </c>
      <c r="E526" s="16" t="s">
        <v>3009</v>
      </c>
      <c r="F526" s="14" t="s">
        <v>4186</v>
      </c>
      <c r="G526" s="14" t="s">
        <v>4167</v>
      </c>
      <c r="H526" s="14" t="s">
        <v>4168</v>
      </c>
      <c r="I526" s="15">
        <v>123</v>
      </c>
      <c r="J526" s="77"/>
      <c r="K526" s="92"/>
    </row>
    <row r="527" spans="1:11" ht="22.5" x14ac:dyDescent="0.2">
      <c r="A527" s="14" t="s">
        <v>3004</v>
      </c>
      <c r="B527" s="14" t="s">
        <v>4187</v>
      </c>
      <c r="C527" s="14" t="s">
        <v>4188</v>
      </c>
      <c r="D527" s="16">
        <v>45978</v>
      </c>
      <c r="E527" s="16" t="s">
        <v>3009</v>
      </c>
      <c r="F527" s="14" t="s">
        <v>4189</v>
      </c>
      <c r="G527" s="14" t="s">
        <v>4167</v>
      </c>
      <c r="H527" s="14" t="s">
        <v>4168</v>
      </c>
      <c r="I527" s="15">
        <v>123</v>
      </c>
      <c r="J527" s="77"/>
      <c r="K527" s="92"/>
    </row>
    <row r="528" spans="1:11" ht="22.5" x14ac:dyDescent="0.2">
      <c r="A528" s="14" t="s">
        <v>3004</v>
      </c>
      <c r="B528" s="14" t="s">
        <v>4190</v>
      </c>
      <c r="C528" s="14" t="s">
        <v>4191</v>
      </c>
      <c r="D528" s="16">
        <v>46001</v>
      </c>
      <c r="E528" s="16" t="s">
        <v>3009</v>
      </c>
      <c r="F528" s="14" t="s">
        <v>4192</v>
      </c>
      <c r="G528" s="14" t="s">
        <v>4167</v>
      </c>
      <c r="H528" s="14" t="s">
        <v>4168</v>
      </c>
      <c r="I528" s="15">
        <v>123</v>
      </c>
      <c r="J528" s="77"/>
      <c r="K528" s="92"/>
    </row>
    <row r="529" spans="1:11" ht="22.5" x14ac:dyDescent="0.2">
      <c r="A529" s="14" t="s">
        <v>3004</v>
      </c>
      <c r="B529" s="14" t="s">
        <v>4193</v>
      </c>
      <c r="C529" s="14" t="s">
        <v>4194</v>
      </c>
      <c r="D529" s="16">
        <v>46037</v>
      </c>
      <c r="E529" s="16" t="s">
        <v>3009</v>
      </c>
      <c r="F529" s="14" t="s">
        <v>4195</v>
      </c>
      <c r="G529" s="14" t="s">
        <v>4167</v>
      </c>
      <c r="H529" s="14" t="s">
        <v>4168</v>
      </c>
      <c r="I529" s="15">
        <v>123</v>
      </c>
      <c r="J529" s="77"/>
      <c r="K529" s="92"/>
    </row>
    <row r="530" spans="1:11" ht="22.5" x14ac:dyDescent="0.2">
      <c r="A530" s="14" t="s">
        <v>3004</v>
      </c>
      <c r="B530" s="14" t="s">
        <v>6583</v>
      </c>
      <c r="C530" s="14" t="s">
        <v>6584</v>
      </c>
      <c r="D530" s="16">
        <v>46062</v>
      </c>
      <c r="E530" s="16" t="s">
        <v>3009</v>
      </c>
      <c r="F530" s="14" t="s">
        <v>6585</v>
      </c>
      <c r="G530" s="14" t="s">
        <v>4167</v>
      </c>
      <c r="H530" s="14" t="s">
        <v>4168</v>
      </c>
      <c r="I530" s="15">
        <v>123</v>
      </c>
      <c r="J530" s="77"/>
      <c r="K530" s="92"/>
    </row>
    <row r="531" spans="1:11" ht="22.5" x14ac:dyDescent="0.2">
      <c r="A531" s="14" t="s">
        <v>3004</v>
      </c>
      <c r="B531" s="14"/>
      <c r="C531" s="14" t="s">
        <v>6586</v>
      </c>
      <c r="D531" s="16">
        <v>46062</v>
      </c>
      <c r="E531" s="16" t="s">
        <v>3009</v>
      </c>
      <c r="F531" s="14" t="s">
        <v>6587</v>
      </c>
      <c r="G531" s="14" t="s">
        <v>6588</v>
      </c>
      <c r="H531" s="14" t="s">
        <v>6589</v>
      </c>
      <c r="I531" s="15">
        <v>226.35</v>
      </c>
      <c r="J531" s="77"/>
      <c r="K531" s="92"/>
    </row>
    <row r="532" spans="1:11" ht="22.5" x14ac:dyDescent="0.2">
      <c r="A532" s="14" t="s">
        <v>3004</v>
      </c>
      <c r="B532" s="14" t="s">
        <v>4113</v>
      </c>
      <c r="C532" s="14" t="s">
        <v>4114</v>
      </c>
      <c r="D532" s="16">
        <v>45846</v>
      </c>
      <c r="E532" s="16" t="s">
        <v>3009</v>
      </c>
      <c r="F532" s="14" t="s">
        <v>4115</v>
      </c>
      <c r="G532" s="14" t="s">
        <v>3220</v>
      </c>
      <c r="H532" s="14" t="s">
        <v>3221</v>
      </c>
      <c r="I532" s="15">
        <v>3000</v>
      </c>
      <c r="J532" s="77"/>
      <c r="K532" s="92"/>
    </row>
    <row r="533" spans="1:11" ht="22.5" x14ac:dyDescent="0.2">
      <c r="A533" s="14" t="s">
        <v>3004</v>
      </c>
      <c r="B533" s="14" t="s">
        <v>4116</v>
      </c>
      <c r="C533" s="14" t="s">
        <v>4117</v>
      </c>
      <c r="D533" s="16">
        <v>45944</v>
      </c>
      <c r="E533" s="16" t="s">
        <v>3009</v>
      </c>
      <c r="F533" s="14" t="s">
        <v>4118</v>
      </c>
      <c r="G533" s="14" t="s">
        <v>3220</v>
      </c>
      <c r="H533" s="14" t="s">
        <v>3221</v>
      </c>
      <c r="I533" s="15">
        <v>500</v>
      </c>
      <c r="J533" s="77"/>
      <c r="K533" s="92"/>
    </row>
    <row r="534" spans="1:11" ht="22.5" x14ac:dyDescent="0.2">
      <c r="A534" s="14" t="s">
        <v>3004</v>
      </c>
      <c r="B534" s="14" t="s">
        <v>4119</v>
      </c>
      <c r="C534" s="14" t="s">
        <v>4120</v>
      </c>
      <c r="D534" s="16">
        <v>45978</v>
      </c>
      <c r="E534" s="16" t="s">
        <v>3009</v>
      </c>
      <c r="F534" s="14" t="s">
        <v>4121</v>
      </c>
      <c r="G534" s="14" t="s">
        <v>3220</v>
      </c>
      <c r="H534" s="14" t="s">
        <v>3221</v>
      </c>
      <c r="I534" s="15">
        <v>450</v>
      </c>
      <c r="J534" s="77"/>
      <c r="K534" s="92"/>
    </row>
    <row r="535" spans="1:11" ht="33.75" x14ac:dyDescent="0.2">
      <c r="A535" s="14" t="s">
        <v>3004</v>
      </c>
      <c r="B535" s="14" t="s">
        <v>4125</v>
      </c>
      <c r="C535" s="14" t="s">
        <v>4126</v>
      </c>
      <c r="D535" s="16">
        <v>46003</v>
      </c>
      <c r="E535" s="16" t="s">
        <v>3009</v>
      </c>
      <c r="F535" s="14" t="s">
        <v>4127</v>
      </c>
      <c r="G535" s="14" t="s">
        <v>3220</v>
      </c>
      <c r="H535" s="14" t="s">
        <v>3221</v>
      </c>
      <c r="I535" s="15">
        <v>500</v>
      </c>
      <c r="J535" s="77"/>
      <c r="K535" s="92"/>
    </row>
    <row r="536" spans="1:11" ht="33.75" x14ac:dyDescent="0.2">
      <c r="A536" s="14" t="s">
        <v>3004</v>
      </c>
      <c r="B536" s="14" t="s">
        <v>4122</v>
      </c>
      <c r="C536" s="14" t="s">
        <v>4123</v>
      </c>
      <c r="D536" s="16">
        <v>46003</v>
      </c>
      <c r="E536" s="16" t="s">
        <v>3009</v>
      </c>
      <c r="F536" s="14" t="s">
        <v>4124</v>
      </c>
      <c r="G536" s="14" t="s">
        <v>3220</v>
      </c>
      <c r="H536" s="14" t="s">
        <v>3221</v>
      </c>
      <c r="I536" s="15">
        <v>500</v>
      </c>
      <c r="J536" s="77"/>
      <c r="K536" s="92"/>
    </row>
    <row r="537" spans="1:11" ht="22.5" x14ac:dyDescent="0.2">
      <c r="A537" s="14" t="s">
        <v>3004</v>
      </c>
      <c r="B537" s="14" t="s">
        <v>6590</v>
      </c>
      <c r="C537" s="14" t="s">
        <v>4254</v>
      </c>
      <c r="D537" s="16">
        <v>46078</v>
      </c>
      <c r="E537" s="16" t="s">
        <v>3009</v>
      </c>
      <c r="F537" s="14" t="s">
        <v>6591</v>
      </c>
      <c r="G537" s="14" t="s">
        <v>3220</v>
      </c>
      <c r="H537" s="14" t="s">
        <v>3221</v>
      </c>
      <c r="I537" s="15">
        <v>475</v>
      </c>
      <c r="J537" s="77"/>
      <c r="K537" s="92"/>
    </row>
    <row r="538" spans="1:11" ht="22.5" x14ac:dyDescent="0.2">
      <c r="A538" s="14" t="s">
        <v>3004</v>
      </c>
      <c r="B538" s="14" t="s">
        <v>6592</v>
      </c>
      <c r="C538" s="14" t="s">
        <v>6593</v>
      </c>
      <c r="D538" s="16">
        <v>46078</v>
      </c>
      <c r="E538" s="16" t="s">
        <v>3009</v>
      </c>
      <c r="F538" s="14" t="s">
        <v>6594</v>
      </c>
      <c r="G538" s="14" t="s">
        <v>3220</v>
      </c>
      <c r="H538" s="14" t="s">
        <v>3221</v>
      </c>
      <c r="I538" s="15">
        <v>600</v>
      </c>
      <c r="J538" s="77"/>
      <c r="K538" s="92"/>
    </row>
    <row r="539" spans="1:11" ht="22.5" x14ac:dyDescent="0.2">
      <c r="A539" s="14" t="s">
        <v>3004</v>
      </c>
      <c r="B539" s="14"/>
      <c r="C539" s="14"/>
      <c r="D539" s="16"/>
      <c r="E539" s="16"/>
      <c r="F539" s="14" t="s">
        <v>4256</v>
      </c>
      <c r="G539" s="14"/>
      <c r="H539" s="14"/>
      <c r="I539" s="15"/>
      <c r="J539" s="77"/>
      <c r="K539" s="92"/>
    </row>
    <row r="540" spans="1:11" ht="22.5" x14ac:dyDescent="0.2">
      <c r="A540" s="14" t="s">
        <v>3004</v>
      </c>
      <c r="B540" s="14"/>
      <c r="C540" s="14"/>
      <c r="D540" s="16">
        <v>45832</v>
      </c>
      <c r="E540" s="16" t="s">
        <v>3009</v>
      </c>
      <c r="F540" s="14" t="s">
        <v>4257</v>
      </c>
      <c r="G540" s="14" t="s">
        <v>4260</v>
      </c>
      <c r="H540" s="14" t="s">
        <v>4261</v>
      </c>
      <c r="I540" s="15">
        <v>8.1999999999999993</v>
      </c>
      <c r="J540" s="77"/>
      <c r="K540" s="92"/>
    </row>
    <row r="541" spans="1:11" ht="22.5" x14ac:dyDescent="0.2">
      <c r="A541" s="14" t="s">
        <v>3004</v>
      </c>
      <c r="B541" s="14"/>
      <c r="C541" s="14"/>
      <c r="D541" s="16">
        <v>45832</v>
      </c>
      <c r="E541" s="16" t="s">
        <v>3009</v>
      </c>
      <c r="F541" s="14" t="s">
        <v>4257</v>
      </c>
      <c r="G541" s="14" t="s">
        <v>4260</v>
      </c>
      <c r="H541" s="14" t="s">
        <v>4261</v>
      </c>
      <c r="I541" s="15">
        <v>8.1999999999999993</v>
      </c>
      <c r="J541" s="77"/>
      <c r="K541" s="92"/>
    </row>
    <row r="542" spans="1:11" ht="22.5" x14ac:dyDescent="0.2">
      <c r="A542" s="14" t="s">
        <v>3004</v>
      </c>
      <c r="B542" s="14" t="s">
        <v>4263</v>
      </c>
      <c r="C542" s="14" t="s">
        <v>4264</v>
      </c>
      <c r="D542" s="16">
        <v>45884</v>
      </c>
      <c r="E542" s="16">
        <v>45960</v>
      </c>
      <c r="F542" s="14" t="s">
        <v>4265</v>
      </c>
      <c r="G542" s="14" t="s">
        <v>5885</v>
      </c>
      <c r="H542" s="14" t="s">
        <v>4266</v>
      </c>
      <c r="I542" s="15">
        <v>5</v>
      </c>
      <c r="J542" s="77"/>
      <c r="K542" s="92"/>
    </row>
    <row r="543" spans="1:11" ht="22.5" x14ac:dyDescent="0.2">
      <c r="A543" s="14" t="s">
        <v>3004</v>
      </c>
      <c r="B543" s="14" t="s">
        <v>4267</v>
      </c>
      <c r="C543" s="14" t="s">
        <v>4268</v>
      </c>
      <c r="D543" s="16">
        <v>45889</v>
      </c>
      <c r="E543" s="16">
        <v>45960</v>
      </c>
      <c r="F543" s="14" t="s">
        <v>4269</v>
      </c>
      <c r="G543" s="14" t="s">
        <v>5885</v>
      </c>
      <c r="H543" s="14" t="s">
        <v>4266</v>
      </c>
      <c r="I543" s="15">
        <v>5</v>
      </c>
      <c r="J543" s="77"/>
      <c r="K543" s="92"/>
    </row>
    <row r="544" spans="1:11" ht="22.5" x14ac:dyDescent="0.2">
      <c r="A544" s="14" t="s">
        <v>3004</v>
      </c>
      <c r="B544" s="14" t="s">
        <v>4270</v>
      </c>
      <c r="C544" s="14" t="s">
        <v>4271</v>
      </c>
      <c r="D544" s="16">
        <v>45940</v>
      </c>
      <c r="E544" s="16">
        <v>45978</v>
      </c>
      <c r="F544" s="14" t="s">
        <v>4272</v>
      </c>
      <c r="G544" s="14" t="s">
        <v>3072</v>
      </c>
      <c r="H544" s="14" t="s">
        <v>152</v>
      </c>
      <c r="I544" s="15">
        <v>5.5</v>
      </c>
      <c r="J544" s="77"/>
      <c r="K544" s="92"/>
    </row>
    <row r="545" spans="1:11" ht="22.5" x14ac:dyDescent="0.2">
      <c r="A545" s="14" t="s">
        <v>3004</v>
      </c>
      <c r="B545" s="14"/>
      <c r="C545" s="14"/>
      <c r="D545" s="16">
        <v>45808</v>
      </c>
      <c r="E545" s="16" t="s">
        <v>3009</v>
      </c>
      <c r="F545" s="14" t="s">
        <v>4257</v>
      </c>
      <c r="G545" s="14" t="s">
        <v>4260</v>
      </c>
      <c r="H545" s="14" t="s">
        <v>4273</v>
      </c>
      <c r="I545" s="15">
        <v>35.04</v>
      </c>
      <c r="J545" s="77"/>
      <c r="K545" s="92"/>
    </row>
    <row r="546" spans="1:11" ht="22.5" x14ac:dyDescent="0.2">
      <c r="A546" s="14" t="s">
        <v>3004</v>
      </c>
      <c r="B546" s="14"/>
      <c r="C546" s="14"/>
      <c r="D546" s="16">
        <v>45808</v>
      </c>
      <c r="E546" s="16" t="s">
        <v>3009</v>
      </c>
      <c r="F546" s="14" t="s">
        <v>4257</v>
      </c>
      <c r="G546" s="14" t="s">
        <v>4260</v>
      </c>
      <c r="H546" s="14" t="s">
        <v>4273</v>
      </c>
      <c r="I546" s="15">
        <v>30</v>
      </c>
      <c r="J546" s="77"/>
      <c r="K546" s="92"/>
    </row>
    <row r="547" spans="1:11" ht="22.5" x14ac:dyDescent="0.2">
      <c r="A547" s="14" t="s">
        <v>3004</v>
      </c>
      <c r="B547" s="14"/>
      <c r="C547" s="14"/>
      <c r="D547" s="16">
        <v>45808</v>
      </c>
      <c r="E547" s="16" t="s">
        <v>3009</v>
      </c>
      <c r="F547" s="14" t="s">
        <v>4257</v>
      </c>
      <c r="G547" s="14" t="s">
        <v>4260</v>
      </c>
      <c r="H547" s="14" t="s">
        <v>4273</v>
      </c>
      <c r="I547" s="15">
        <v>12</v>
      </c>
      <c r="J547" s="77"/>
      <c r="K547" s="92"/>
    </row>
    <row r="548" spans="1:11" ht="22.5" x14ac:dyDescent="0.2">
      <c r="A548" s="14" t="s">
        <v>3004</v>
      </c>
      <c r="B548" s="14"/>
      <c r="C548" s="14"/>
      <c r="D548" s="16">
        <v>45808</v>
      </c>
      <c r="E548" s="16" t="s">
        <v>3009</v>
      </c>
      <c r="F548" s="14" t="s">
        <v>4257</v>
      </c>
      <c r="G548" s="14" t="s">
        <v>4260</v>
      </c>
      <c r="H548" s="14" t="s">
        <v>4273</v>
      </c>
      <c r="I548" s="15">
        <v>7</v>
      </c>
      <c r="J548" s="77"/>
      <c r="K548" s="92"/>
    </row>
    <row r="549" spans="1:11" ht="22.5" x14ac:dyDescent="0.2">
      <c r="A549" s="14" t="s">
        <v>3004</v>
      </c>
      <c r="B549" s="14"/>
      <c r="C549" s="14"/>
      <c r="D549" s="16">
        <v>45808</v>
      </c>
      <c r="E549" s="16" t="s">
        <v>3009</v>
      </c>
      <c r="F549" s="14" t="s">
        <v>4257</v>
      </c>
      <c r="G549" s="14" t="s">
        <v>4260</v>
      </c>
      <c r="H549" s="14" t="s">
        <v>4273</v>
      </c>
      <c r="I549" s="15">
        <v>2</v>
      </c>
      <c r="J549" s="77"/>
      <c r="K549" s="92"/>
    </row>
    <row r="550" spans="1:11" ht="22.5" x14ac:dyDescent="0.2">
      <c r="A550" s="14" t="s">
        <v>3004</v>
      </c>
      <c r="B550" s="14"/>
      <c r="C550" s="14"/>
      <c r="D550" s="16">
        <v>45838</v>
      </c>
      <c r="E550" s="16" t="s">
        <v>3009</v>
      </c>
      <c r="F550" s="14" t="s">
        <v>4257</v>
      </c>
      <c r="G550" s="14" t="s">
        <v>4260</v>
      </c>
      <c r="H550" s="14" t="s">
        <v>4273</v>
      </c>
      <c r="I550" s="15">
        <v>19.920000000000002</v>
      </c>
      <c r="J550" s="77"/>
      <c r="K550" s="92"/>
    </row>
    <row r="551" spans="1:11" ht="22.5" x14ac:dyDescent="0.2">
      <c r="A551" s="14" t="s">
        <v>3004</v>
      </c>
      <c r="B551" s="14"/>
      <c r="C551" s="14"/>
      <c r="D551" s="16">
        <v>45838</v>
      </c>
      <c r="E551" s="16" t="s">
        <v>3009</v>
      </c>
      <c r="F551" s="14" t="s">
        <v>4257</v>
      </c>
      <c r="G551" s="14" t="s">
        <v>4260</v>
      </c>
      <c r="H551" s="14" t="s">
        <v>4273</v>
      </c>
      <c r="I551" s="15">
        <v>16.8</v>
      </c>
      <c r="J551" s="77"/>
      <c r="K551" s="92"/>
    </row>
    <row r="552" spans="1:11" ht="22.5" x14ac:dyDescent="0.2">
      <c r="A552" s="14" t="s">
        <v>3004</v>
      </c>
      <c r="B552" s="14"/>
      <c r="C552" s="14"/>
      <c r="D552" s="16">
        <v>45838</v>
      </c>
      <c r="E552" s="16" t="s">
        <v>3009</v>
      </c>
      <c r="F552" s="14" t="s">
        <v>4257</v>
      </c>
      <c r="G552" s="14" t="s">
        <v>4260</v>
      </c>
      <c r="H552" s="14" t="s">
        <v>4273</v>
      </c>
      <c r="I552" s="15">
        <v>7</v>
      </c>
      <c r="J552" s="77"/>
      <c r="K552" s="92"/>
    </row>
    <row r="553" spans="1:11" ht="22.5" x14ac:dyDescent="0.2">
      <c r="A553" s="14" t="s">
        <v>3004</v>
      </c>
      <c r="B553" s="14"/>
      <c r="C553" s="14"/>
      <c r="D553" s="16">
        <v>45838</v>
      </c>
      <c r="E553" s="16" t="s">
        <v>3009</v>
      </c>
      <c r="F553" s="14" t="s">
        <v>4257</v>
      </c>
      <c r="G553" s="14" t="s">
        <v>4260</v>
      </c>
      <c r="H553" s="14" t="s">
        <v>4273</v>
      </c>
      <c r="I553" s="15">
        <v>2</v>
      </c>
      <c r="J553" s="77"/>
      <c r="K553" s="92"/>
    </row>
    <row r="554" spans="1:11" ht="22.5" x14ac:dyDescent="0.2">
      <c r="A554" s="14" t="s">
        <v>3004</v>
      </c>
      <c r="B554" s="14"/>
      <c r="C554" s="14"/>
      <c r="D554" s="16">
        <v>45990</v>
      </c>
      <c r="E554" s="16" t="s">
        <v>3009</v>
      </c>
      <c r="F554" s="14" t="s">
        <v>4257</v>
      </c>
      <c r="G554" s="14" t="s">
        <v>4258</v>
      </c>
      <c r="H554" s="14" t="s">
        <v>4273</v>
      </c>
      <c r="I554" s="15">
        <v>37.68</v>
      </c>
      <c r="J554" s="77"/>
      <c r="K554" s="92"/>
    </row>
    <row r="555" spans="1:11" ht="22.5" x14ac:dyDescent="0.2">
      <c r="A555" s="14" t="s">
        <v>3004</v>
      </c>
      <c r="B555" s="14"/>
      <c r="C555" s="14"/>
      <c r="D555" s="16">
        <v>45990</v>
      </c>
      <c r="E555" s="16" t="s">
        <v>3009</v>
      </c>
      <c r="F555" s="14" t="s">
        <v>4257</v>
      </c>
      <c r="G555" s="14" t="s">
        <v>4258</v>
      </c>
      <c r="H555" s="14" t="s">
        <v>4273</v>
      </c>
      <c r="I555" s="15">
        <v>15.6</v>
      </c>
      <c r="J555" s="77"/>
      <c r="K555" s="92"/>
    </row>
    <row r="556" spans="1:11" ht="22.5" x14ac:dyDescent="0.2">
      <c r="A556" s="14" t="s">
        <v>3004</v>
      </c>
      <c r="B556" s="14"/>
      <c r="C556" s="14"/>
      <c r="D556" s="16">
        <v>45990</v>
      </c>
      <c r="E556" s="16" t="s">
        <v>3009</v>
      </c>
      <c r="F556" s="14" t="s">
        <v>4257</v>
      </c>
      <c r="G556" s="14" t="s">
        <v>4258</v>
      </c>
      <c r="H556" s="14" t="s">
        <v>4273</v>
      </c>
      <c r="I556" s="15">
        <v>7</v>
      </c>
      <c r="J556" s="77"/>
      <c r="K556" s="92"/>
    </row>
    <row r="557" spans="1:11" ht="22.5" x14ac:dyDescent="0.2">
      <c r="A557" s="14" t="s">
        <v>3004</v>
      </c>
      <c r="B557" s="14"/>
      <c r="C557" s="14"/>
      <c r="D557" s="16">
        <v>45990</v>
      </c>
      <c r="E557" s="16" t="s">
        <v>3009</v>
      </c>
      <c r="F557" s="14" t="s">
        <v>4257</v>
      </c>
      <c r="G557" s="14" t="s">
        <v>4258</v>
      </c>
      <c r="H557" s="14" t="s">
        <v>4273</v>
      </c>
      <c r="I557" s="15">
        <v>2</v>
      </c>
      <c r="J557" s="77"/>
      <c r="K557" s="92"/>
    </row>
    <row r="558" spans="1:11" ht="22.5" x14ac:dyDescent="0.2">
      <c r="A558" s="14" t="s">
        <v>3004</v>
      </c>
      <c r="B558" s="14"/>
      <c r="C558" s="14"/>
      <c r="D558" s="16">
        <v>45990</v>
      </c>
      <c r="E558" s="16" t="s">
        <v>3009</v>
      </c>
      <c r="F558" s="14" t="s">
        <v>4257</v>
      </c>
      <c r="G558" s="14" t="s">
        <v>4258</v>
      </c>
      <c r="H558" s="14" t="s">
        <v>4273</v>
      </c>
      <c r="I558" s="15">
        <v>39</v>
      </c>
      <c r="J558" s="77"/>
      <c r="K558" s="92"/>
    </row>
    <row r="559" spans="1:11" ht="22.5" x14ac:dyDescent="0.2">
      <c r="A559" s="14" t="s">
        <v>3004</v>
      </c>
      <c r="B559" s="14" t="s">
        <v>4274</v>
      </c>
      <c r="C559" s="14" t="s">
        <v>4275</v>
      </c>
      <c r="D559" s="16">
        <v>45992</v>
      </c>
      <c r="E559" s="16">
        <v>46001</v>
      </c>
      <c r="F559" s="14" t="s">
        <v>4276</v>
      </c>
      <c r="G559" s="14" t="s">
        <v>3072</v>
      </c>
      <c r="H559" s="14" t="s">
        <v>4277</v>
      </c>
      <c r="I559" s="15">
        <v>20</v>
      </c>
      <c r="J559" s="77"/>
      <c r="K559" s="92"/>
    </row>
    <row r="560" spans="1:11" ht="22.5" x14ac:dyDescent="0.2">
      <c r="A560" s="14" t="s">
        <v>3004</v>
      </c>
      <c r="B560" s="14" t="s">
        <v>4278</v>
      </c>
      <c r="C560" s="14" t="s">
        <v>4279</v>
      </c>
      <c r="D560" s="16">
        <v>45716</v>
      </c>
      <c r="E560" s="16" t="s">
        <v>3009</v>
      </c>
      <c r="F560" s="14" t="s">
        <v>3209</v>
      </c>
      <c r="G560" s="14" t="s">
        <v>3116</v>
      </c>
      <c r="H560" s="14" t="s">
        <v>3117</v>
      </c>
      <c r="I560" s="15">
        <v>12.24</v>
      </c>
      <c r="J560" s="77"/>
      <c r="K560" s="92"/>
    </row>
    <row r="561" spans="1:11" ht="22.5" x14ac:dyDescent="0.2">
      <c r="A561" s="14" t="s">
        <v>3004</v>
      </c>
      <c r="B561" s="14" t="s">
        <v>4280</v>
      </c>
      <c r="C561" s="14" t="s">
        <v>4281</v>
      </c>
      <c r="D561" s="16">
        <v>45762</v>
      </c>
      <c r="E561" s="16" t="s">
        <v>3009</v>
      </c>
      <c r="F561" s="14" t="s">
        <v>4282</v>
      </c>
      <c r="G561" s="14" t="s">
        <v>3116</v>
      </c>
      <c r="H561" s="14" t="s">
        <v>3117</v>
      </c>
      <c r="I561" s="15">
        <v>13.42</v>
      </c>
      <c r="J561" s="77"/>
      <c r="K561" s="92"/>
    </row>
    <row r="562" spans="1:11" ht="22.5" x14ac:dyDescent="0.2">
      <c r="A562" s="14" t="s">
        <v>3004</v>
      </c>
      <c r="B562" s="14" t="s">
        <v>4283</v>
      </c>
      <c r="C562" s="14" t="s">
        <v>4284</v>
      </c>
      <c r="D562" s="16">
        <v>45772</v>
      </c>
      <c r="E562" s="16" t="s">
        <v>3009</v>
      </c>
      <c r="F562" s="14" t="s">
        <v>4285</v>
      </c>
      <c r="G562" s="14" t="s">
        <v>3116</v>
      </c>
      <c r="H562" s="14" t="s">
        <v>3117</v>
      </c>
      <c r="I562" s="15">
        <v>17.100000000000001</v>
      </c>
      <c r="J562" s="77"/>
      <c r="K562" s="92"/>
    </row>
    <row r="563" spans="1:11" ht="22.5" x14ac:dyDescent="0.2">
      <c r="A563" s="14" t="s">
        <v>3004</v>
      </c>
      <c r="B563" s="14" t="s">
        <v>4286</v>
      </c>
      <c r="C563" s="14" t="s">
        <v>4287</v>
      </c>
      <c r="D563" s="16">
        <v>45784</v>
      </c>
      <c r="E563" s="16" t="s">
        <v>3009</v>
      </c>
      <c r="F563" s="14" t="s">
        <v>3209</v>
      </c>
      <c r="G563" s="14" t="s">
        <v>3116</v>
      </c>
      <c r="H563" s="14" t="s">
        <v>3117</v>
      </c>
      <c r="I563" s="15">
        <v>23.22</v>
      </c>
      <c r="J563" s="77"/>
      <c r="K563" s="92"/>
    </row>
    <row r="564" spans="1:11" ht="22.5" x14ac:dyDescent="0.2">
      <c r="A564" s="14" t="s">
        <v>3004</v>
      </c>
      <c r="B564" s="14" t="s">
        <v>4288</v>
      </c>
      <c r="C564" s="14" t="s">
        <v>4289</v>
      </c>
      <c r="D564" s="16">
        <v>45796</v>
      </c>
      <c r="E564" s="16" t="s">
        <v>3009</v>
      </c>
      <c r="F564" s="14" t="s">
        <v>4290</v>
      </c>
      <c r="G564" s="14" t="s">
        <v>3116</v>
      </c>
      <c r="H564" s="14" t="s">
        <v>3117</v>
      </c>
      <c r="I564" s="15">
        <v>14.85</v>
      </c>
      <c r="J564" s="77"/>
      <c r="K564" s="92"/>
    </row>
    <row r="565" spans="1:11" ht="22.5" x14ac:dyDescent="0.2">
      <c r="A565" s="14" t="s">
        <v>3004</v>
      </c>
      <c r="B565" s="14" t="s">
        <v>4291</v>
      </c>
      <c r="C565" s="14" t="s">
        <v>4292</v>
      </c>
      <c r="D565" s="16">
        <v>45945</v>
      </c>
      <c r="E565" s="16" t="s">
        <v>3009</v>
      </c>
      <c r="F565" s="14" t="s">
        <v>4293</v>
      </c>
      <c r="G565" s="14" t="s">
        <v>3116</v>
      </c>
      <c r="H565" s="14" t="s">
        <v>3117</v>
      </c>
      <c r="I565" s="15">
        <v>40.57</v>
      </c>
      <c r="J565" s="77"/>
      <c r="K565" s="92"/>
    </row>
    <row r="566" spans="1:11" ht="22.5" x14ac:dyDescent="0.2">
      <c r="A566" s="14" t="s">
        <v>3004</v>
      </c>
      <c r="B566" s="14" t="s">
        <v>4294</v>
      </c>
      <c r="C566" s="14" t="s">
        <v>4295</v>
      </c>
      <c r="D566" s="16">
        <v>45978</v>
      </c>
      <c r="E566" s="16" t="s">
        <v>3009</v>
      </c>
      <c r="F566" s="14" t="s">
        <v>4296</v>
      </c>
      <c r="G566" s="14" t="s">
        <v>3116</v>
      </c>
      <c r="H566" s="14" t="s">
        <v>3117</v>
      </c>
      <c r="I566" s="15">
        <v>12.02</v>
      </c>
      <c r="J566" s="77"/>
      <c r="K566" s="92"/>
    </row>
    <row r="567" spans="1:11" ht="22.5" x14ac:dyDescent="0.2">
      <c r="A567" s="14" t="s">
        <v>3004</v>
      </c>
      <c r="B567" s="14" t="s">
        <v>4297</v>
      </c>
      <c r="C567" s="14" t="s">
        <v>4298</v>
      </c>
      <c r="D567" s="16">
        <v>45988</v>
      </c>
      <c r="E567" s="16" t="s">
        <v>3009</v>
      </c>
      <c r="F567" s="14" t="s">
        <v>4299</v>
      </c>
      <c r="G567" s="14" t="s">
        <v>3116</v>
      </c>
      <c r="H567" s="14" t="s">
        <v>3117</v>
      </c>
      <c r="I567" s="15">
        <v>31.73</v>
      </c>
      <c r="J567" s="77"/>
      <c r="K567" s="92"/>
    </row>
    <row r="568" spans="1:11" ht="22.5" x14ac:dyDescent="0.2">
      <c r="A568" s="14" t="s">
        <v>3004</v>
      </c>
      <c r="B568" s="14" t="s">
        <v>4300</v>
      </c>
      <c r="C568" s="14" t="s">
        <v>4301</v>
      </c>
      <c r="D568" s="16">
        <v>46007</v>
      </c>
      <c r="E568" s="16" t="s">
        <v>3009</v>
      </c>
      <c r="F568" s="14" t="s">
        <v>4302</v>
      </c>
      <c r="G568" s="14" t="s">
        <v>3116</v>
      </c>
      <c r="H568" s="14" t="s">
        <v>3117</v>
      </c>
      <c r="I568" s="15">
        <v>26.73</v>
      </c>
      <c r="J568" s="77"/>
      <c r="K568" s="92"/>
    </row>
    <row r="569" spans="1:11" ht="22.5" x14ac:dyDescent="0.2">
      <c r="A569" s="14" t="s">
        <v>3004</v>
      </c>
      <c r="B569" s="14" t="s">
        <v>4303</v>
      </c>
      <c r="C569" s="14" t="s">
        <v>4304</v>
      </c>
      <c r="D569" s="16">
        <v>45707</v>
      </c>
      <c r="E569" s="16" t="s">
        <v>3009</v>
      </c>
      <c r="F569" s="14" t="s">
        <v>4305</v>
      </c>
      <c r="G569" s="14" t="s">
        <v>3022</v>
      </c>
      <c r="H569" s="14" t="s">
        <v>3023</v>
      </c>
      <c r="I569" s="15">
        <v>131.5</v>
      </c>
      <c r="J569" s="77"/>
      <c r="K569" s="92"/>
    </row>
    <row r="570" spans="1:11" ht="22.5" x14ac:dyDescent="0.2">
      <c r="A570" s="14" t="s">
        <v>3004</v>
      </c>
      <c r="B570" s="14" t="s">
        <v>4306</v>
      </c>
      <c r="C570" s="14" t="s">
        <v>4307</v>
      </c>
      <c r="D570" s="16">
        <v>45735</v>
      </c>
      <c r="E570" s="16" t="s">
        <v>3009</v>
      </c>
      <c r="F570" s="14" t="s">
        <v>4308</v>
      </c>
      <c r="G570" s="14" t="s">
        <v>3022</v>
      </c>
      <c r="H570" s="14" t="s">
        <v>3023</v>
      </c>
      <c r="I570" s="15">
        <v>375.55</v>
      </c>
      <c r="J570" s="77"/>
      <c r="K570" s="92"/>
    </row>
    <row r="571" spans="1:11" ht="22.5" x14ac:dyDescent="0.2">
      <c r="A571" s="14" t="s">
        <v>3004</v>
      </c>
      <c r="B571" s="14" t="s">
        <v>4309</v>
      </c>
      <c r="C571" s="14" t="s">
        <v>4310</v>
      </c>
      <c r="D571" s="16">
        <v>45763</v>
      </c>
      <c r="E571" s="16" t="s">
        <v>3009</v>
      </c>
      <c r="F571" s="14" t="s">
        <v>4311</v>
      </c>
      <c r="G571" s="14" t="s">
        <v>3022</v>
      </c>
      <c r="H571" s="14" t="s">
        <v>3023</v>
      </c>
      <c r="I571" s="15">
        <v>142.55000000000001</v>
      </c>
      <c r="J571" s="77"/>
      <c r="K571" s="92"/>
    </row>
    <row r="572" spans="1:11" ht="22.5" x14ac:dyDescent="0.2">
      <c r="A572" s="14" t="s">
        <v>3004</v>
      </c>
      <c r="B572" s="14" t="s">
        <v>4312</v>
      </c>
      <c r="C572" s="14" t="s">
        <v>4313</v>
      </c>
      <c r="D572" s="16">
        <v>45804</v>
      </c>
      <c r="E572" s="16" t="s">
        <v>3009</v>
      </c>
      <c r="F572" s="14" t="s">
        <v>4314</v>
      </c>
      <c r="G572" s="14" t="s">
        <v>3022</v>
      </c>
      <c r="H572" s="14" t="s">
        <v>3023</v>
      </c>
      <c r="I572" s="15">
        <v>146.15</v>
      </c>
      <c r="J572" s="77"/>
      <c r="K572" s="92"/>
    </row>
    <row r="573" spans="1:11" ht="22.5" x14ac:dyDescent="0.2">
      <c r="A573" s="14" t="s">
        <v>3004</v>
      </c>
      <c r="B573" s="14" t="s">
        <v>4315</v>
      </c>
      <c r="C573" s="14" t="s">
        <v>4316</v>
      </c>
      <c r="D573" s="16">
        <v>45840</v>
      </c>
      <c r="E573" s="16" t="s">
        <v>3009</v>
      </c>
      <c r="F573" s="14" t="s">
        <v>4317</v>
      </c>
      <c r="G573" s="14" t="s">
        <v>3022</v>
      </c>
      <c r="H573" s="14" t="s">
        <v>3023</v>
      </c>
      <c r="I573" s="15">
        <v>94.85</v>
      </c>
      <c r="J573" s="77"/>
      <c r="K573" s="92"/>
    </row>
    <row r="574" spans="1:11" ht="22.5" x14ac:dyDescent="0.2">
      <c r="A574" s="14" t="s">
        <v>3004</v>
      </c>
      <c r="B574" s="14" t="s">
        <v>4318</v>
      </c>
      <c r="C574" s="14" t="s">
        <v>4319</v>
      </c>
      <c r="D574" s="16">
        <v>45868</v>
      </c>
      <c r="E574" s="16" t="s">
        <v>3009</v>
      </c>
      <c r="F574" s="14" t="s">
        <v>4320</v>
      </c>
      <c r="G574" s="14" t="s">
        <v>3022</v>
      </c>
      <c r="H574" s="14" t="s">
        <v>3023</v>
      </c>
      <c r="I574" s="15">
        <v>113.35</v>
      </c>
      <c r="J574" s="77"/>
      <c r="K574" s="92"/>
    </row>
    <row r="575" spans="1:11" ht="22.5" x14ac:dyDescent="0.2">
      <c r="A575" s="14" t="s">
        <v>3004</v>
      </c>
      <c r="B575" s="14" t="s">
        <v>4321</v>
      </c>
      <c r="C575" s="14" t="s">
        <v>4322</v>
      </c>
      <c r="D575" s="16">
        <v>45926</v>
      </c>
      <c r="E575" s="16" t="s">
        <v>3009</v>
      </c>
      <c r="F575" s="14" t="s">
        <v>4323</v>
      </c>
      <c r="G575" s="14" t="s">
        <v>3022</v>
      </c>
      <c r="H575" s="14" t="s">
        <v>3023</v>
      </c>
      <c r="I575" s="15">
        <v>57.85</v>
      </c>
      <c r="J575" s="77"/>
      <c r="K575" s="92"/>
    </row>
    <row r="576" spans="1:11" ht="22.5" x14ac:dyDescent="0.2">
      <c r="A576" s="14" t="s">
        <v>3004</v>
      </c>
      <c r="B576" s="14" t="s">
        <v>4324</v>
      </c>
      <c r="C576" s="14" t="s">
        <v>4325</v>
      </c>
      <c r="D576" s="16">
        <v>45960</v>
      </c>
      <c r="E576" s="16" t="s">
        <v>3009</v>
      </c>
      <c r="F576" s="14" t="s">
        <v>4326</v>
      </c>
      <c r="G576" s="14" t="s">
        <v>3022</v>
      </c>
      <c r="H576" s="14" t="s">
        <v>3023</v>
      </c>
      <c r="I576" s="15">
        <v>287.22000000000003</v>
      </c>
      <c r="J576" s="77"/>
      <c r="K576" s="92"/>
    </row>
    <row r="577" spans="1:11" ht="22.5" x14ac:dyDescent="0.2">
      <c r="A577" s="14" t="s">
        <v>3004</v>
      </c>
      <c r="B577" s="14" t="s">
        <v>4327</v>
      </c>
      <c r="C577" s="14" t="s">
        <v>4328</v>
      </c>
      <c r="D577" s="16">
        <v>45987</v>
      </c>
      <c r="E577" s="16" t="s">
        <v>3009</v>
      </c>
      <c r="F577" s="14" t="s">
        <v>4329</v>
      </c>
      <c r="G577" s="14" t="s">
        <v>3022</v>
      </c>
      <c r="H577" s="14" t="s">
        <v>3023</v>
      </c>
      <c r="I577" s="15">
        <v>157.59</v>
      </c>
      <c r="J577" s="77"/>
      <c r="K577" s="92"/>
    </row>
    <row r="578" spans="1:11" ht="22.5" x14ac:dyDescent="0.2">
      <c r="A578" s="14" t="s">
        <v>3004</v>
      </c>
      <c r="B578" s="14" t="s">
        <v>4330</v>
      </c>
      <c r="C578" s="14" t="s">
        <v>4331</v>
      </c>
      <c r="D578" s="16">
        <v>46007</v>
      </c>
      <c r="E578" s="16" t="s">
        <v>3009</v>
      </c>
      <c r="F578" s="14" t="s">
        <v>4332</v>
      </c>
      <c r="G578" s="14" t="s">
        <v>3022</v>
      </c>
      <c r="H578" s="14" t="s">
        <v>3023</v>
      </c>
      <c r="I578" s="15">
        <v>94.23</v>
      </c>
      <c r="J578" s="77"/>
      <c r="K578" s="92"/>
    </row>
    <row r="579" spans="1:11" ht="22.5" x14ac:dyDescent="0.2">
      <c r="A579" s="14" t="s">
        <v>3004</v>
      </c>
      <c r="B579" s="14" t="s">
        <v>4333</v>
      </c>
      <c r="C579" s="14" t="s">
        <v>4334</v>
      </c>
      <c r="D579" s="16">
        <v>46037</v>
      </c>
      <c r="E579" s="16" t="s">
        <v>3009</v>
      </c>
      <c r="F579" s="14" t="s">
        <v>4335</v>
      </c>
      <c r="G579" s="14" t="s">
        <v>3022</v>
      </c>
      <c r="H579" s="14" t="s">
        <v>3023</v>
      </c>
      <c r="I579" s="15">
        <v>985.47</v>
      </c>
      <c r="J579" s="77"/>
      <c r="K579" s="92"/>
    </row>
    <row r="580" spans="1:11" ht="22.5" x14ac:dyDescent="0.2">
      <c r="A580" s="14" t="s">
        <v>3004</v>
      </c>
      <c r="B580" s="14" t="s">
        <v>4336</v>
      </c>
      <c r="C580" s="14" t="s">
        <v>4337</v>
      </c>
      <c r="D580" s="16">
        <v>46044</v>
      </c>
      <c r="E580" s="16" t="s">
        <v>3009</v>
      </c>
      <c r="F580" s="14" t="s">
        <v>4338</v>
      </c>
      <c r="G580" s="14" t="s">
        <v>3022</v>
      </c>
      <c r="H580" s="14" t="s">
        <v>3023</v>
      </c>
      <c r="I580" s="15">
        <v>70.55</v>
      </c>
      <c r="J580" s="77"/>
      <c r="K580" s="92"/>
    </row>
    <row r="581" spans="1:11" ht="22.5" x14ac:dyDescent="0.2">
      <c r="A581" s="14" t="s">
        <v>3004</v>
      </c>
      <c r="B581" s="14" t="s">
        <v>6595</v>
      </c>
      <c r="C581" s="14" t="s">
        <v>6596</v>
      </c>
      <c r="D581" s="16">
        <v>46079</v>
      </c>
      <c r="E581" s="16" t="s">
        <v>3009</v>
      </c>
      <c r="F581" s="14" t="s">
        <v>6597</v>
      </c>
      <c r="G581" s="14" t="s">
        <v>3022</v>
      </c>
      <c r="H581" s="14" t="s">
        <v>3023</v>
      </c>
      <c r="I581" s="15">
        <v>165.32</v>
      </c>
      <c r="J581" s="77"/>
      <c r="K581" s="92"/>
    </row>
    <row r="582" spans="1:11" ht="22.5" x14ac:dyDescent="0.2">
      <c r="A582" s="14" t="s">
        <v>3004</v>
      </c>
      <c r="B582" s="14"/>
      <c r="C582" s="14"/>
      <c r="D582" s="16">
        <v>45681</v>
      </c>
      <c r="E582" s="16" t="s">
        <v>3009</v>
      </c>
      <c r="F582" s="14" t="s">
        <v>4257</v>
      </c>
      <c r="G582" s="14" t="s">
        <v>4258</v>
      </c>
      <c r="H582" s="14" t="s">
        <v>4259</v>
      </c>
      <c r="I582" s="15">
        <v>32</v>
      </c>
      <c r="J582" s="77"/>
      <c r="K582" s="92"/>
    </row>
    <row r="583" spans="1:11" ht="22.5" x14ac:dyDescent="0.2">
      <c r="A583" s="14" t="s">
        <v>3004</v>
      </c>
      <c r="B583" s="14"/>
      <c r="C583" s="14"/>
      <c r="D583" s="16">
        <v>45688</v>
      </c>
      <c r="E583" s="16" t="s">
        <v>3009</v>
      </c>
      <c r="F583" s="14" t="s">
        <v>4257</v>
      </c>
      <c r="G583" s="14" t="s">
        <v>4258</v>
      </c>
      <c r="H583" s="14" t="s">
        <v>4259</v>
      </c>
      <c r="I583" s="15">
        <v>25.92</v>
      </c>
      <c r="J583" s="77"/>
      <c r="K583" s="92"/>
    </row>
    <row r="584" spans="1:11" ht="22.5" x14ac:dyDescent="0.2">
      <c r="A584" s="14" t="s">
        <v>3004</v>
      </c>
      <c r="B584" s="14"/>
      <c r="C584" s="14"/>
      <c r="D584" s="16">
        <v>45688</v>
      </c>
      <c r="E584" s="16" t="s">
        <v>3009</v>
      </c>
      <c r="F584" s="14" t="s">
        <v>4257</v>
      </c>
      <c r="G584" s="14" t="s">
        <v>4258</v>
      </c>
      <c r="H584" s="14" t="s">
        <v>4259</v>
      </c>
      <c r="I584" s="15">
        <v>12</v>
      </c>
      <c r="J584" s="77"/>
      <c r="K584" s="92"/>
    </row>
    <row r="585" spans="1:11" ht="22.5" x14ac:dyDescent="0.2">
      <c r="A585" s="14" t="s">
        <v>3004</v>
      </c>
      <c r="B585" s="14"/>
      <c r="C585" s="14"/>
      <c r="D585" s="16">
        <v>45688</v>
      </c>
      <c r="E585" s="16" t="s">
        <v>3009</v>
      </c>
      <c r="F585" s="14" t="s">
        <v>4257</v>
      </c>
      <c r="G585" s="14" t="s">
        <v>4258</v>
      </c>
      <c r="H585" s="14" t="s">
        <v>4259</v>
      </c>
      <c r="I585" s="15">
        <v>7</v>
      </c>
      <c r="J585" s="77"/>
      <c r="K585" s="92"/>
    </row>
    <row r="586" spans="1:11" ht="22.5" x14ac:dyDescent="0.2">
      <c r="A586" s="14" t="s">
        <v>3004</v>
      </c>
      <c r="B586" s="14"/>
      <c r="C586" s="14"/>
      <c r="D586" s="16">
        <v>45688</v>
      </c>
      <c r="E586" s="16" t="s">
        <v>3009</v>
      </c>
      <c r="F586" s="14" t="s">
        <v>4257</v>
      </c>
      <c r="G586" s="14" t="s">
        <v>4258</v>
      </c>
      <c r="H586" s="14" t="s">
        <v>4259</v>
      </c>
      <c r="I586" s="15">
        <v>4</v>
      </c>
      <c r="J586" s="77"/>
      <c r="K586" s="92"/>
    </row>
    <row r="587" spans="1:11" ht="22.5" x14ac:dyDescent="0.2">
      <c r="A587" s="14" t="s">
        <v>3004</v>
      </c>
      <c r="B587" s="14"/>
      <c r="C587" s="14"/>
      <c r="D587" s="16">
        <v>45688</v>
      </c>
      <c r="E587" s="16" t="s">
        <v>3009</v>
      </c>
      <c r="F587" s="14" t="s">
        <v>4257</v>
      </c>
      <c r="G587" s="14" t="s">
        <v>4258</v>
      </c>
      <c r="H587" s="14" t="s">
        <v>4259</v>
      </c>
      <c r="I587" s="15">
        <v>2</v>
      </c>
      <c r="J587" s="77"/>
      <c r="K587" s="92"/>
    </row>
    <row r="588" spans="1:11" ht="22.5" x14ac:dyDescent="0.2">
      <c r="A588" s="14" t="s">
        <v>3004</v>
      </c>
      <c r="B588" s="14"/>
      <c r="C588" s="14"/>
      <c r="D588" s="16">
        <v>45695</v>
      </c>
      <c r="E588" s="16" t="s">
        <v>3009</v>
      </c>
      <c r="F588" s="14" t="s">
        <v>4339</v>
      </c>
      <c r="G588" s="14" t="s">
        <v>4258</v>
      </c>
      <c r="H588" s="14" t="s">
        <v>4259</v>
      </c>
      <c r="I588" s="15">
        <v>80</v>
      </c>
      <c r="J588" s="77"/>
      <c r="K588" s="92"/>
    </row>
    <row r="589" spans="1:11" ht="22.5" x14ac:dyDescent="0.2">
      <c r="A589" s="14" t="s">
        <v>3004</v>
      </c>
      <c r="B589" s="14"/>
      <c r="C589" s="14"/>
      <c r="D589" s="16">
        <v>45716</v>
      </c>
      <c r="E589" s="16" t="s">
        <v>3009</v>
      </c>
      <c r="F589" s="14" t="s">
        <v>4257</v>
      </c>
      <c r="G589" s="14" t="s">
        <v>4258</v>
      </c>
      <c r="H589" s="14" t="s">
        <v>4259</v>
      </c>
      <c r="I589" s="15">
        <v>35</v>
      </c>
      <c r="J589" s="77"/>
      <c r="K589" s="92"/>
    </row>
    <row r="590" spans="1:11" ht="22.5" x14ac:dyDescent="0.2">
      <c r="A590" s="14" t="s">
        <v>3004</v>
      </c>
      <c r="B590" s="14"/>
      <c r="C590" s="14"/>
      <c r="D590" s="16">
        <v>45716</v>
      </c>
      <c r="E590" s="16" t="s">
        <v>3009</v>
      </c>
      <c r="F590" s="14" t="s">
        <v>4257</v>
      </c>
      <c r="G590" s="14" t="s">
        <v>4258</v>
      </c>
      <c r="H590" s="14" t="s">
        <v>4259</v>
      </c>
      <c r="I590" s="15">
        <v>30</v>
      </c>
      <c r="J590" s="77"/>
      <c r="K590" s="92"/>
    </row>
    <row r="591" spans="1:11" ht="22.5" x14ac:dyDescent="0.2">
      <c r="A591" s="14" t="s">
        <v>3004</v>
      </c>
      <c r="B591" s="14"/>
      <c r="C591" s="14"/>
      <c r="D591" s="16">
        <v>45716</v>
      </c>
      <c r="E591" s="16" t="s">
        <v>3009</v>
      </c>
      <c r="F591" s="14" t="s">
        <v>4257</v>
      </c>
      <c r="G591" s="14" t="s">
        <v>4258</v>
      </c>
      <c r="H591" s="14" t="s">
        <v>4259</v>
      </c>
      <c r="I591" s="15">
        <v>23.52</v>
      </c>
      <c r="J591" s="77"/>
      <c r="K591" s="92"/>
    </row>
    <row r="592" spans="1:11" ht="22.5" x14ac:dyDescent="0.2">
      <c r="A592" s="14" t="s">
        <v>3004</v>
      </c>
      <c r="B592" s="14"/>
      <c r="C592" s="14"/>
      <c r="D592" s="16">
        <v>45716</v>
      </c>
      <c r="E592" s="16" t="s">
        <v>3009</v>
      </c>
      <c r="F592" s="14" t="s">
        <v>4257</v>
      </c>
      <c r="G592" s="14" t="s">
        <v>4258</v>
      </c>
      <c r="H592" s="14" t="s">
        <v>4259</v>
      </c>
      <c r="I592" s="15">
        <v>12</v>
      </c>
      <c r="J592" s="77"/>
      <c r="K592" s="92"/>
    </row>
    <row r="593" spans="1:11" ht="22.5" x14ac:dyDescent="0.2">
      <c r="A593" s="14" t="s">
        <v>3004</v>
      </c>
      <c r="B593" s="14"/>
      <c r="C593" s="14"/>
      <c r="D593" s="16">
        <v>45716</v>
      </c>
      <c r="E593" s="16" t="s">
        <v>3009</v>
      </c>
      <c r="F593" s="14" t="s">
        <v>4257</v>
      </c>
      <c r="G593" s="14" t="s">
        <v>4258</v>
      </c>
      <c r="H593" s="14" t="s">
        <v>4259</v>
      </c>
      <c r="I593" s="15">
        <v>7</v>
      </c>
      <c r="J593" s="77"/>
      <c r="K593" s="92"/>
    </row>
    <row r="594" spans="1:11" ht="22.5" x14ac:dyDescent="0.2">
      <c r="A594" s="14" t="s">
        <v>3004</v>
      </c>
      <c r="B594" s="14"/>
      <c r="C594" s="14"/>
      <c r="D594" s="16">
        <v>45716</v>
      </c>
      <c r="E594" s="16" t="s">
        <v>3009</v>
      </c>
      <c r="F594" s="14" t="s">
        <v>4257</v>
      </c>
      <c r="G594" s="14" t="s">
        <v>4258</v>
      </c>
      <c r="H594" s="14" t="s">
        <v>4259</v>
      </c>
      <c r="I594" s="15">
        <v>2</v>
      </c>
      <c r="J594" s="77"/>
      <c r="K594" s="92"/>
    </row>
    <row r="595" spans="1:11" ht="22.5" x14ac:dyDescent="0.2">
      <c r="A595" s="14" t="s">
        <v>3004</v>
      </c>
      <c r="B595" s="14"/>
      <c r="C595" s="14"/>
      <c r="D595" s="16">
        <v>45747</v>
      </c>
      <c r="E595" s="16" t="s">
        <v>3009</v>
      </c>
      <c r="F595" s="14" t="s">
        <v>4257</v>
      </c>
      <c r="G595" s="14" t="s">
        <v>4258</v>
      </c>
      <c r="H595" s="14" t="s">
        <v>4259</v>
      </c>
      <c r="I595" s="15">
        <v>36</v>
      </c>
      <c r="J595" s="77"/>
      <c r="K595" s="92"/>
    </row>
    <row r="596" spans="1:11" ht="22.5" x14ac:dyDescent="0.2">
      <c r="A596" s="14" t="s">
        <v>3004</v>
      </c>
      <c r="B596" s="14" t="s">
        <v>4340</v>
      </c>
      <c r="C596" s="14"/>
      <c r="D596" s="16">
        <v>45747</v>
      </c>
      <c r="E596" s="16" t="s">
        <v>3009</v>
      </c>
      <c r="F596" s="14" t="s">
        <v>4341</v>
      </c>
      <c r="G596" s="14" t="s">
        <v>4258</v>
      </c>
      <c r="H596" s="14" t="s">
        <v>4259</v>
      </c>
      <c r="I596" s="15">
        <v>25</v>
      </c>
      <c r="J596" s="77"/>
      <c r="K596" s="92"/>
    </row>
    <row r="597" spans="1:11" ht="22.5" x14ac:dyDescent="0.2">
      <c r="A597" s="14" t="s">
        <v>3004</v>
      </c>
      <c r="B597" s="14"/>
      <c r="C597" s="14"/>
      <c r="D597" s="16">
        <v>45747</v>
      </c>
      <c r="E597" s="16" t="s">
        <v>3009</v>
      </c>
      <c r="F597" s="14" t="s">
        <v>4257</v>
      </c>
      <c r="G597" s="14" t="s">
        <v>4258</v>
      </c>
      <c r="H597" s="14" t="s">
        <v>4259</v>
      </c>
      <c r="I597" s="15">
        <v>19.440000000000001</v>
      </c>
      <c r="J597" s="77"/>
      <c r="K597" s="92"/>
    </row>
    <row r="598" spans="1:11" ht="22.5" x14ac:dyDescent="0.2">
      <c r="A598" s="14" t="s">
        <v>3004</v>
      </c>
      <c r="B598" s="14"/>
      <c r="C598" s="14"/>
      <c r="D598" s="16">
        <v>45747</v>
      </c>
      <c r="E598" s="16" t="s">
        <v>3009</v>
      </c>
      <c r="F598" s="14" t="s">
        <v>4257</v>
      </c>
      <c r="G598" s="14" t="s">
        <v>4258</v>
      </c>
      <c r="H598" s="14" t="s">
        <v>4259</v>
      </c>
      <c r="I598" s="15">
        <v>14.4</v>
      </c>
      <c r="J598" s="77"/>
      <c r="K598" s="92"/>
    </row>
    <row r="599" spans="1:11" ht="22.5" x14ac:dyDescent="0.2">
      <c r="A599" s="14" t="s">
        <v>3004</v>
      </c>
      <c r="B599" s="14"/>
      <c r="C599" s="14"/>
      <c r="D599" s="16">
        <v>45747</v>
      </c>
      <c r="E599" s="16" t="s">
        <v>3009</v>
      </c>
      <c r="F599" s="14" t="s">
        <v>4257</v>
      </c>
      <c r="G599" s="14" t="s">
        <v>4258</v>
      </c>
      <c r="H599" s="14" t="s">
        <v>4259</v>
      </c>
      <c r="I599" s="15">
        <v>7</v>
      </c>
      <c r="J599" s="77"/>
      <c r="K599" s="92"/>
    </row>
    <row r="600" spans="1:11" ht="22.5" x14ac:dyDescent="0.2">
      <c r="A600" s="14" t="s">
        <v>3004</v>
      </c>
      <c r="B600" s="14"/>
      <c r="C600" s="14"/>
      <c r="D600" s="16">
        <v>45747</v>
      </c>
      <c r="E600" s="16" t="s">
        <v>3009</v>
      </c>
      <c r="F600" s="14" t="s">
        <v>4257</v>
      </c>
      <c r="G600" s="14" t="s">
        <v>4258</v>
      </c>
      <c r="H600" s="14" t="s">
        <v>4259</v>
      </c>
      <c r="I600" s="15">
        <v>2</v>
      </c>
      <c r="J600" s="77"/>
      <c r="K600" s="92"/>
    </row>
    <row r="601" spans="1:11" ht="22.5" x14ac:dyDescent="0.2">
      <c r="A601" s="14" t="s">
        <v>3004</v>
      </c>
      <c r="B601" s="14"/>
      <c r="C601" s="14"/>
      <c r="D601" s="16">
        <v>45777</v>
      </c>
      <c r="E601" s="16" t="s">
        <v>3009</v>
      </c>
      <c r="F601" s="14" t="s">
        <v>4257</v>
      </c>
      <c r="G601" s="14" t="s">
        <v>4258</v>
      </c>
      <c r="H601" s="14" t="s">
        <v>4259</v>
      </c>
      <c r="I601" s="15">
        <v>39</v>
      </c>
      <c r="J601" s="77"/>
      <c r="K601" s="92"/>
    </row>
    <row r="602" spans="1:11" ht="22.5" x14ac:dyDescent="0.2">
      <c r="A602" s="14" t="s">
        <v>3004</v>
      </c>
      <c r="B602" s="14"/>
      <c r="C602" s="14"/>
      <c r="D602" s="16">
        <v>45777</v>
      </c>
      <c r="E602" s="16" t="s">
        <v>3009</v>
      </c>
      <c r="F602" s="14" t="s">
        <v>4257</v>
      </c>
      <c r="G602" s="14" t="s">
        <v>4258</v>
      </c>
      <c r="H602" s="14" t="s">
        <v>4259</v>
      </c>
      <c r="I602" s="15">
        <v>30.24</v>
      </c>
      <c r="J602" s="77"/>
      <c r="K602" s="92"/>
    </row>
    <row r="603" spans="1:11" ht="22.5" x14ac:dyDescent="0.2">
      <c r="A603" s="14" t="s">
        <v>3004</v>
      </c>
      <c r="B603" s="14"/>
      <c r="C603" s="14"/>
      <c r="D603" s="16">
        <v>45777</v>
      </c>
      <c r="E603" s="16" t="s">
        <v>3009</v>
      </c>
      <c r="F603" s="14" t="s">
        <v>4257</v>
      </c>
      <c r="G603" s="14" t="s">
        <v>4258</v>
      </c>
      <c r="H603" s="14" t="s">
        <v>4259</v>
      </c>
      <c r="I603" s="15">
        <v>15.6</v>
      </c>
      <c r="J603" s="77"/>
      <c r="K603" s="92"/>
    </row>
    <row r="604" spans="1:11" ht="22.5" x14ac:dyDescent="0.2">
      <c r="A604" s="14" t="s">
        <v>3004</v>
      </c>
      <c r="B604" s="14"/>
      <c r="C604" s="14"/>
      <c r="D604" s="16">
        <v>45777</v>
      </c>
      <c r="E604" s="16" t="s">
        <v>3009</v>
      </c>
      <c r="F604" s="14" t="s">
        <v>4257</v>
      </c>
      <c r="G604" s="14" t="s">
        <v>4258</v>
      </c>
      <c r="H604" s="14" t="s">
        <v>4259</v>
      </c>
      <c r="I604" s="15">
        <v>7</v>
      </c>
      <c r="J604" s="77"/>
      <c r="K604" s="92"/>
    </row>
    <row r="605" spans="1:11" ht="22.5" x14ac:dyDescent="0.2">
      <c r="A605" s="14" t="s">
        <v>3004</v>
      </c>
      <c r="B605" s="14"/>
      <c r="C605" s="14"/>
      <c r="D605" s="16">
        <v>45777</v>
      </c>
      <c r="E605" s="16" t="s">
        <v>3009</v>
      </c>
      <c r="F605" s="14" t="s">
        <v>4257</v>
      </c>
      <c r="G605" s="14" t="s">
        <v>4258</v>
      </c>
      <c r="H605" s="14" t="s">
        <v>4259</v>
      </c>
      <c r="I605" s="15">
        <v>2</v>
      </c>
      <c r="J605" s="77"/>
      <c r="K605" s="92"/>
    </row>
    <row r="606" spans="1:11" ht="22.5" x14ac:dyDescent="0.2">
      <c r="A606" s="14" t="s">
        <v>3004</v>
      </c>
      <c r="B606" s="14"/>
      <c r="C606" s="14"/>
      <c r="D606" s="16">
        <v>45819</v>
      </c>
      <c r="E606" s="16" t="s">
        <v>3009</v>
      </c>
      <c r="F606" s="14" t="s">
        <v>4257</v>
      </c>
      <c r="G606" s="14" t="s">
        <v>4260</v>
      </c>
      <c r="H606" s="14" t="s">
        <v>4259</v>
      </c>
      <c r="I606" s="15">
        <v>22</v>
      </c>
      <c r="J606" s="77"/>
      <c r="K606" s="92"/>
    </row>
    <row r="607" spans="1:11" ht="22.5" x14ac:dyDescent="0.2">
      <c r="A607" s="14" t="s">
        <v>3004</v>
      </c>
      <c r="B607" s="14"/>
      <c r="C607" s="14"/>
      <c r="D607" s="16">
        <v>45838</v>
      </c>
      <c r="E607" s="16" t="s">
        <v>3009</v>
      </c>
      <c r="F607" s="14" t="s">
        <v>4257</v>
      </c>
      <c r="G607" s="14" t="s">
        <v>4260</v>
      </c>
      <c r="H607" s="14" t="s">
        <v>4259</v>
      </c>
      <c r="I607" s="15">
        <v>42</v>
      </c>
      <c r="J607" s="77"/>
      <c r="K607" s="92"/>
    </row>
    <row r="608" spans="1:11" ht="22.5" x14ac:dyDescent="0.2">
      <c r="A608" s="14" t="s">
        <v>3004</v>
      </c>
      <c r="B608" s="14"/>
      <c r="C608" s="14"/>
      <c r="D608" s="16">
        <v>45848</v>
      </c>
      <c r="E608" s="16" t="s">
        <v>3009</v>
      </c>
      <c r="F608" s="14" t="s">
        <v>4257</v>
      </c>
      <c r="G608" s="14" t="s">
        <v>4258</v>
      </c>
      <c r="H608" s="14" t="s">
        <v>4259</v>
      </c>
      <c r="I608" s="15">
        <v>25</v>
      </c>
      <c r="J608" s="77"/>
      <c r="K608" s="92"/>
    </row>
    <row r="609" spans="1:11" ht="22.5" x14ac:dyDescent="0.2">
      <c r="A609" s="14" t="s">
        <v>3004</v>
      </c>
      <c r="B609" s="14"/>
      <c r="C609" s="14"/>
      <c r="D609" s="16">
        <v>45859</v>
      </c>
      <c r="E609" s="16" t="s">
        <v>3009</v>
      </c>
      <c r="F609" s="14" t="s">
        <v>4257</v>
      </c>
      <c r="G609" s="14" t="s">
        <v>4258</v>
      </c>
      <c r="H609" s="14" t="s">
        <v>4262</v>
      </c>
      <c r="I609" s="15">
        <v>35</v>
      </c>
      <c r="J609" s="77"/>
      <c r="K609" s="92"/>
    </row>
    <row r="610" spans="1:11" ht="22.5" x14ac:dyDescent="0.2">
      <c r="A610" s="14" t="s">
        <v>3004</v>
      </c>
      <c r="B610" s="14"/>
      <c r="C610" s="14"/>
      <c r="D610" s="16">
        <v>45860</v>
      </c>
      <c r="E610" s="16" t="s">
        <v>3009</v>
      </c>
      <c r="F610" s="14" t="s">
        <v>4257</v>
      </c>
      <c r="G610" s="14" t="s">
        <v>4258</v>
      </c>
      <c r="H610" s="14" t="s">
        <v>4259</v>
      </c>
      <c r="I610" s="15">
        <v>58.07</v>
      </c>
      <c r="J610" s="77"/>
      <c r="K610" s="92"/>
    </row>
    <row r="611" spans="1:11" ht="22.5" x14ac:dyDescent="0.2">
      <c r="A611" s="14" t="s">
        <v>3004</v>
      </c>
      <c r="B611" s="14"/>
      <c r="C611" s="14"/>
      <c r="D611" s="16">
        <v>45869</v>
      </c>
      <c r="E611" s="16" t="s">
        <v>3009</v>
      </c>
      <c r="F611" s="14" t="s">
        <v>4257</v>
      </c>
      <c r="G611" s="14" t="s">
        <v>4258</v>
      </c>
      <c r="H611" s="14" t="s">
        <v>4259</v>
      </c>
      <c r="I611" s="15">
        <v>57.36</v>
      </c>
      <c r="J611" s="77"/>
      <c r="K611" s="92"/>
    </row>
    <row r="612" spans="1:11" ht="22.5" x14ac:dyDescent="0.2">
      <c r="A612" s="14" t="s">
        <v>3004</v>
      </c>
      <c r="B612" s="14"/>
      <c r="C612" s="14"/>
      <c r="D612" s="16">
        <v>45869</v>
      </c>
      <c r="E612" s="16" t="s">
        <v>3009</v>
      </c>
      <c r="F612" s="14" t="s">
        <v>4257</v>
      </c>
      <c r="G612" s="14" t="s">
        <v>4258</v>
      </c>
      <c r="H612" s="14" t="s">
        <v>4259</v>
      </c>
      <c r="I612" s="15">
        <v>45</v>
      </c>
      <c r="J612" s="77"/>
      <c r="K612" s="92"/>
    </row>
    <row r="613" spans="1:11" ht="22.5" x14ac:dyDescent="0.2">
      <c r="A613" s="14" t="s">
        <v>3004</v>
      </c>
      <c r="B613" s="14"/>
      <c r="C613" s="14"/>
      <c r="D613" s="16">
        <v>45869</v>
      </c>
      <c r="E613" s="16" t="s">
        <v>3009</v>
      </c>
      <c r="F613" s="14" t="s">
        <v>4257</v>
      </c>
      <c r="G613" s="14" t="s">
        <v>4258</v>
      </c>
      <c r="H613" s="14" t="s">
        <v>4259</v>
      </c>
      <c r="I613" s="15">
        <v>25</v>
      </c>
      <c r="J613" s="77"/>
      <c r="K613" s="92"/>
    </row>
    <row r="614" spans="1:11" ht="22.5" x14ac:dyDescent="0.2">
      <c r="A614" s="14" t="s">
        <v>3004</v>
      </c>
      <c r="B614" s="14"/>
      <c r="C614" s="14"/>
      <c r="D614" s="16">
        <v>45869</v>
      </c>
      <c r="E614" s="16" t="s">
        <v>3009</v>
      </c>
      <c r="F614" s="14" t="s">
        <v>4257</v>
      </c>
      <c r="G614" s="14" t="s">
        <v>4258</v>
      </c>
      <c r="H614" s="14" t="s">
        <v>4259</v>
      </c>
      <c r="I614" s="15">
        <v>18</v>
      </c>
      <c r="J614" s="77"/>
      <c r="K614" s="92"/>
    </row>
    <row r="615" spans="1:11" ht="22.5" x14ac:dyDescent="0.2">
      <c r="A615" s="14" t="s">
        <v>3004</v>
      </c>
      <c r="B615" s="14"/>
      <c r="C615" s="14"/>
      <c r="D615" s="16">
        <v>45869</v>
      </c>
      <c r="E615" s="16" t="s">
        <v>3009</v>
      </c>
      <c r="F615" s="14" t="s">
        <v>4257</v>
      </c>
      <c r="G615" s="14" t="s">
        <v>4258</v>
      </c>
      <c r="H615" s="14" t="s">
        <v>4259</v>
      </c>
      <c r="I615" s="15">
        <v>7</v>
      </c>
      <c r="J615" s="77"/>
      <c r="K615" s="92"/>
    </row>
    <row r="616" spans="1:11" ht="22.5" x14ac:dyDescent="0.2">
      <c r="A616" s="14" t="s">
        <v>3004</v>
      </c>
      <c r="B616" s="14"/>
      <c r="C616" s="14"/>
      <c r="D616" s="16">
        <v>45869</v>
      </c>
      <c r="E616" s="16" t="s">
        <v>3009</v>
      </c>
      <c r="F616" s="14" t="s">
        <v>4257</v>
      </c>
      <c r="G616" s="14" t="s">
        <v>4258</v>
      </c>
      <c r="H616" s="14" t="s">
        <v>4259</v>
      </c>
      <c r="I616" s="15">
        <v>2</v>
      </c>
      <c r="J616" s="77"/>
      <c r="K616" s="92"/>
    </row>
    <row r="617" spans="1:11" ht="22.5" x14ac:dyDescent="0.2">
      <c r="A617" s="14" t="s">
        <v>3004</v>
      </c>
      <c r="B617" s="14"/>
      <c r="C617" s="14"/>
      <c r="D617" s="16">
        <v>45873</v>
      </c>
      <c r="E617" s="16" t="s">
        <v>3009</v>
      </c>
      <c r="F617" s="14" t="s">
        <v>4257</v>
      </c>
      <c r="G617" s="14" t="s">
        <v>4258</v>
      </c>
      <c r="H617" s="14" t="s">
        <v>4259</v>
      </c>
      <c r="I617" s="15">
        <v>5</v>
      </c>
      <c r="J617" s="77"/>
      <c r="K617" s="92"/>
    </row>
    <row r="618" spans="1:11" ht="22.5" x14ac:dyDescent="0.2">
      <c r="A618" s="14" t="s">
        <v>3004</v>
      </c>
      <c r="B618" s="14"/>
      <c r="C618" s="14"/>
      <c r="D618" s="16">
        <v>45881</v>
      </c>
      <c r="E618" s="16" t="s">
        <v>3009</v>
      </c>
      <c r="F618" s="14" t="s">
        <v>4257</v>
      </c>
      <c r="G618" s="14" t="s">
        <v>4258</v>
      </c>
      <c r="H618" s="14" t="s">
        <v>4259</v>
      </c>
      <c r="I618" s="15">
        <v>25</v>
      </c>
      <c r="J618" s="77"/>
      <c r="K618" s="92"/>
    </row>
    <row r="619" spans="1:11" ht="22.5" x14ac:dyDescent="0.2">
      <c r="A619" s="14" t="s">
        <v>3004</v>
      </c>
      <c r="B619" s="14"/>
      <c r="C619" s="14"/>
      <c r="D619" s="16">
        <v>45899</v>
      </c>
      <c r="E619" s="16" t="s">
        <v>3009</v>
      </c>
      <c r="F619" s="14" t="s">
        <v>4257</v>
      </c>
      <c r="G619" s="14" t="s">
        <v>4258</v>
      </c>
      <c r="H619" s="14" t="s">
        <v>4259</v>
      </c>
      <c r="I619" s="15">
        <v>24</v>
      </c>
      <c r="J619" s="77"/>
      <c r="K619" s="92"/>
    </row>
    <row r="620" spans="1:11" ht="22.5" x14ac:dyDescent="0.2">
      <c r="A620" s="14" t="s">
        <v>3004</v>
      </c>
      <c r="B620" s="14"/>
      <c r="C620" s="14"/>
      <c r="D620" s="16">
        <v>45899</v>
      </c>
      <c r="E620" s="16" t="s">
        <v>3009</v>
      </c>
      <c r="F620" s="14" t="s">
        <v>4257</v>
      </c>
      <c r="G620" s="14" t="s">
        <v>4258</v>
      </c>
      <c r="H620" s="14" t="s">
        <v>4259</v>
      </c>
      <c r="I620" s="15">
        <v>16.079999999999998</v>
      </c>
      <c r="J620" s="77"/>
      <c r="K620" s="92"/>
    </row>
    <row r="621" spans="1:11" ht="22.5" x14ac:dyDescent="0.2">
      <c r="A621" s="14" t="s">
        <v>3004</v>
      </c>
      <c r="B621" s="14"/>
      <c r="C621" s="14"/>
      <c r="D621" s="16">
        <v>45899</v>
      </c>
      <c r="E621" s="16" t="s">
        <v>3009</v>
      </c>
      <c r="F621" s="14" t="s">
        <v>4257</v>
      </c>
      <c r="G621" s="14" t="s">
        <v>4258</v>
      </c>
      <c r="H621" s="14" t="s">
        <v>4259</v>
      </c>
      <c r="I621" s="15">
        <v>9.6</v>
      </c>
      <c r="J621" s="77"/>
      <c r="K621" s="92"/>
    </row>
    <row r="622" spans="1:11" ht="22.5" x14ac:dyDescent="0.2">
      <c r="A622" s="14" t="s">
        <v>3004</v>
      </c>
      <c r="B622" s="14"/>
      <c r="C622" s="14"/>
      <c r="D622" s="16">
        <v>45899</v>
      </c>
      <c r="E622" s="16" t="s">
        <v>3009</v>
      </c>
      <c r="F622" s="14" t="s">
        <v>4257</v>
      </c>
      <c r="G622" s="14" t="s">
        <v>4258</v>
      </c>
      <c r="H622" s="14" t="s">
        <v>4259</v>
      </c>
      <c r="I622" s="15">
        <v>7</v>
      </c>
      <c r="J622" s="77"/>
      <c r="K622" s="92"/>
    </row>
    <row r="623" spans="1:11" ht="22.5" x14ac:dyDescent="0.2">
      <c r="A623" s="14" t="s">
        <v>3004</v>
      </c>
      <c r="B623" s="14"/>
      <c r="C623" s="14"/>
      <c r="D623" s="16">
        <v>45899</v>
      </c>
      <c r="E623" s="16" t="s">
        <v>3009</v>
      </c>
      <c r="F623" s="14" t="s">
        <v>4257</v>
      </c>
      <c r="G623" s="14" t="s">
        <v>4258</v>
      </c>
      <c r="H623" s="14" t="s">
        <v>4259</v>
      </c>
      <c r="I623" s="15">
        <v>2</v>
      </c>
      <c r="J623" s="77"/>
      <c r="K623" s="92"/>
    </row>
    <row r="624" spans="1:11" ht="22.5" x14ac:dyDescent="0.2">
      <c r="A624" s="14" t="s">
        <v>3004</v>
      </c>
      <c r="B624" s="14"/>
      <c r="C624" s="14"/>
      <c r="D624" s="16">
        <v>45930</v>
      </c>
      <c r="E624" s="16" t="s">
        <v>3009</v>
      </c>
      <c r="F624" s="14" t="s">
        <v>4257</v>
      </c>
      <c r="G624" s="14" t="s">
        <v>4342</v>
      </c>
      <c r="H624" s="14" t="s">
        <v>4259</v>
      </c>
      <c r="I624" s="15">
        <v>42</v>
      </c>
      <c r="J624" s="77"/>
      <c r="K624" s="92"/>
    </row>
    <row r="625" spans="1:11" ht="22.5" x14ac:dyDescent="0.2">
      <c r="A625" s="14" t="s">
        <v>3004</v>
      </c>
      <c r="B625" s="14"/>
      <c r="C625" s="14"/>
      <c r="D625" s="16">
        <v>45930</v>
      </c>
      <c r="E625" s="16" t="s">
        <v>3009</v>
      </c>
      <c r="F625" s="14" t="s">
        <v>4257</v>
      </c>
      <c r="G625" s="14" t="s">
        <v>4342</v>
      </c>
      <c r="H625" s="14" t="s">
        <v>4259</v>
      </c>
      <c r="I625" s="15">
        <v>18.48</v>
      </c>
      <c r="J625" s="77"/>
      <c r="K625" s="92"/>
    </row>
    <row r="626" spans="1:11" ht="22.5" x14ac:dyDescent="0.2">
      <c r="A626" s="14" t="s">
        <v>3004</v>
      </c>
      <c r="B626" s="14"/>
      <c r="C626" s="14"/>
      <c r="D626" s="16">
        <v>45930</v>
      </c>
      <c r="E626" s="16" t="s">
        <v>3009</v>
      </c>
      <c r="F626" s="14" t="s">
        <v>4257</v>
      </c>
      <c r="G626" s="14" t="s">
        <v>4342</v>
      </c>
      <c r="H626" s="14" t="s">
        <v>4259</v>
      </c>
      <c r="I626" s="15">
        <v>16.8</v>
      </c>
      <c r="J626" s="77"/>
      <c r="K626" s="92"/>
    </row>
    <row r="627" spans="1:11" ht="22.5" x14ac:dyDescent="0.2">
      <c r="A627" s="14" t="s">
        <v>3004</v>
      </c>
      <c r="B627" s="14"/>
      <c r="C627" s="14"/>
      <c r="D627" s="16">
        <v>45930</v>
      </c>
      <c r="E627" s="16" t="s">
        <v>3009</v>
      </c>
      <c r="F627" s="14" t="s">
        <v>4257</v>
      </c>
      <c r="G627" s="14" t="s">
        <v>4342</v>
      </c>
      <c r="H627" s="14" t="s">
        <v>4259</v>
      </c>
      <c r="I627" s="15">
        <v>7</v>
      </c>
      <c r="J627" s="77"/>
      <c r="K627" s="92"/>
    </row>
    <row r="628" spans="1:11" ht="22.5" x14ac:dyDescent="0.2">
      <c r="A628" s="14" t="s">
        <v>3004</v>
      </c>
      <c r="B628" s="14"/>
      <c r="C628" s="14"/>
      <c r="D628" s="16">
        <v>45930</v>
      </c>
      <c r="E628" s="16" t="s">
        <v>3009</v>
      </c>
      <c r="F628" s="14" t="s">
        <v>4257</v>
      </c>
      <c r="G628" s="14" t="s">
        <v>4342</v>
      </c>
      <c r="H628" s="14" t="s">
        <v>4259</v>
      </c>
      <c r="I628" s="15">
        <v>2</v>
      </c>
      <c r="J628" s="77"/>
      <c r="K628" s="92"/>
    </row>
    <row r="629" spans="1:11" ht="22.5" x14ac:dyDescent="0.2">
      <c r="A629" s="14" t="s">
        <v>3004</v>
      </c>
      <c r="B629" s="14"/>
      <c r="C629" s="14"/>
      <c r="D629" s="16">
        <v>45961</v>
      </c>
      <c r="E629" s="16" t="s">
        <v>3009</v>
      </c>
      <c r="F629" s="14" t="s">
        <v>4257</v>
      </c>
      <c r="G629" s="14" t="s">
        <v>4258</v>
      </c>
      <c r="H629" s="14" t="s">
        <v>4259</v>
      </c>
      <c r="I629" s="15">
        <v>48</v>
      </c>
      <c r="J629" s="77"/>
      <c r="K629" s="92"/>
    </row>
    <row r="630" spans="1:11" ht="22.5" x14ac:dyDescent="0.2">
      <c r="A630" s="14" t="s">
        <v>3004</v>
      </c>
      <c r="B630" s="14"/>
      <c r="C630" s="14"/>
      <c r="D630" s="16">
        <v>45961</v>
      </c>
      <c r="E630" s="16" t="s">
        <v>3009</v>
      </c>
      <c r="F630" s="14" t="s">
        <v>4257</v>
      </c>
      <c r="G630" s="14" t="s">
        <v>4258</v>
      </c>
      <c r="H630" s="14" t="s">
        <v>4259</v>
      </c>
      <c r="I630" s="15">
        <v>31.68</v>
      </c>
      <c r="J630" s="77"/>
      <c r="K630" s="92"/>
    </row>
    <row r="631" spans="1:11" ht="22.5" x14ac:dyDescent="0.2">
      <c r="A631" s="14" t="s">
        <v>3004</v>
      </c>
      <c r="B631" s="14"/>
      <c r="C631" s="14"/>
      <c r="D631" s="16">
        <v>45961</v>
      </c>
      <c r="E631" s="16" t="s">
        <v>3009</v>
      </c>
      <c r="F631" s="14" t="s">
        <v>4257</v>
      </c>
      <c r="G631" s="14" t="s">
        <v>4258</v>
      </c>
      <c r="H631" s="14" t="s">
        <v>4259</v>
      </c>
      <c r="I631" s="15">
        <v>19.2</v>
      </c>
      <c r="J631" s="77"/>
      <c r="K631" s="92"/>
    </row>
    <row r="632" spans="1:11" ht="22.5" x14ac:dyDescent="0.2">
      <c r="A632" s="14" t="s">
        <v>3004</v>
      </c>
      <c r="B632" s="14"/>
      <c r="C632" s="14"/>
      <c r="D632" s="16">
        <v>45961</v>
      </c>
      <c r="E632" s="16" t="s">
        <v>3009</v>
      </c>
      <c r="F632" s="14" t="s">
        <v>4257</v>
      </c>
      <c r="G632" s="14" t="s">
        <v>4258</v>
      </c>
      <c r="H632" s="14" t="s">
        <v>4259</v>
      </c>
      <c r="I632" s="15">
        <v>7</v>
      </c>
      <c r="J632" s="77"/>
      <c r="K632" s="92"/>
    </row>
    <row r="633" spans="1:11" ht="22.5" x14ac:dyDescent="0.2">
      <c r="A633" s="14" t="s">
        <v>3004</v>
      </c>
      <c r="B633" s="14"/>
      <c r="C633" s="14"/>
      <c r="D633" s="16">
        <v>45961</v>
      </c>
      <c r="E633" s="16" t="s">
        <v>3009</v>
      </c>
      <c r="F633" s="14" t="s">
        <v>4257</v>
      </c>
      <c r="G633" s="14" t="s">
        <v>4258</v>
      </c>
      <c r="H633" s="14" t="s">
        <v>4259</v>
      </c>
      <c r="I633" s="15">
        <v>2</v>
      </c>
      <c r="J633" s="77"/>
      <c r="K633" s="92"/>
    </row>
    <row r="634" spans="1:11" ht="22.5" x14ac:dyDescent="0.2">
      <c r="A634" s="14" t="s">
        <v>3004</v>
      </c>
      <c r="B634" s="14"/>
      <c r="C634" s="14"/>
      <c r="D634" s="16">
        <v>46022</v>
      </c>
      <c r="E634" s="16" t="s">
        <v>3009</v>
      </c>
      <c r="F634" s="14" t="s">
        <v>4257</v>
      </c>
      <c r="G634" s="14" t="s">
        <v>4258</v>
      </c>
      <c r="H634" s="14" t="s">
        <v>4259</v>
      </c>
      <c r="I634" s="15">
        <v>36</v>
      </c>
      <c r="J634" s="77"/>
      <c r="K634" s="92"/>
    </row>
    <row r="635" spans="1:11" ht="22.5" x14ac:dyDescent="0.2">
      <c r="A635" s="14" t="s">
        <v>3004</v>
      </c>
      <c r="B635" s="14"/>
      <c r="C635" s="14"/>
      <c r="D635" s="16">
        <v>46022</v>
      </c>
      <c r="E635" s="16" t="s">
        <v>3009</v>
      </c>
      <c r="F635" s="14" t="s">
        <v>4257</v>
      </c>
      <c r="G635" s="14" t="s">
        <v>4258</v>
      </c>
      <c r="H635" s="14" t="s">
        <v>4259</v>
      </c>
      <c r="I635" s="15">
        <v>33.119999999999997</v>
      </c>
      <c r="J635" s="77"/>
      <c r="K635" s="92"/>
    </row>
    <row r="636" spans="1:11" ht="22.5" x14ac:dyDescent="0.2">
      <c r="A636" s="14" t="s">
        <v>3004</v>
      </c>
      <c r="B636" s="14"/>
      <c r="C636" s="14"/>
      <c r="D636" s="16">
        <v>46022</v>
      </c>
      <c r="E636" s="16" t="s">
        <v>3009</v>
      </c>
      <c r="F636" s="14" t="s">
        <v>4257</v>
      </c>
      <c r="G636" s="14" t="s">
        <v>4258</v>
      </c>
      <c r="H636" s="14" t="s">
        <v>4259</v>
      </c>
      <c r="I636" s="15">
        <v>14.4</v>
      </c>
      <c r="J636" s="77"/>
      <c r="K636" s="92"/>
    </row>
    <row r="637" spans="1:11" ht="22.5" x14ac:dyDescent="0.2">
      <c r="A637" s="14" t="s">
        <v>3004</v>
      </c>
      <c r="B637" s="14"/>
      <c r="C637" s="14"/>
      <c r="D637" s="16">
        <v>46022</v>
      </c>
      <c r="E637" s="16" t="s">
        <v>3009</v>
      </c>
      <c r="F637" s="14" t="s">
        <v>4257</v>
      </c>
      <c r="G637" s="14" t="s">
        <v>4258</v>
      </c>
      <c r="H637" s="14" t="s">
        <v>4259</v>
      </c>
      <c r="I637" s="15">
        <v>7</v>
      </c>
      <c r="J637" s="77"/>
      <c r="K637" s="92"/>
    </row>
    <row r="638" spans="1:11" ht="22.5" x14ac:dyDescent="0.2">
      <c r="A638" s="14" t="s">
        <v>3004</v>
      </c>
      <c r="B638" s="14"/>
      <c r="C638" s="14"/>
      <c r="D638" s="16">
        <v>46022</v>
      </c>
      <c r="E638" s="16" t="s">
        <v>3009</v>
      </c>
      <c r="F638" s="14" t="s">
        <v>4257</v>
      </c>
      <c r="G638" s="14" t="s">
        <v>4258</v>
      </c>
      <c r="H638" s="14" t="s">
        <v>4259</v>
      </c>
      <c r="I638" s="15">
        <v>2</v>
      </c>
      <c r="J638" s="77"/>
      <c r="K638" s="92"/>
    </row>
    <row r="639" spans="1:11" ht="22.5" x14ac:dyDescent="0.2">
      <c r="A639" s="14" t="s">
        <v>3004</v>
      </c>
      <c r="B639" s="14"/>
      <c r="C639" s="14"/>
      <c r="D639" s="16">
        <v>46053</v>
      </c>
      <c r="E639" s="16" t="s">
        <v>3009</v>
      </c>
      <c r="F639" s="14" t="s">
        <v>4257</v>
      </c>
      <c r="G639" s="14" t="s">
        <v>4258</v>
      </c>
      <c r="H639" s="14" t="s">
        <v>4259</v>
      </c>
      <c r="I639" s="15">
        <v>49.68</v>
      </c>
      <c r="J639" s="77"/>
      <c r="K639" s="92"/>
    </row>
    <row r="640" spans="1:11" ht="22.5" x14ac:dyDescent="0.2">
      <c r="A640" s="14" t="s">
        <v>3004</v>
      </c>
      <c r="B640" s="14"/>
      <c r="C640" s="14"/>
      <c r="D640" s="16">
        <v>46053</v>
      </c>
      <c r="E640" s="16" t="s">
        <v>3009</v>
      </c>
      <c r="F640" s="14" t="s">
        <v>4257</v>
      </c>
      <c r="G640" s="14" t="s">
        <v>4258</v>
      </c>
      <c r="H640" s="14" t="s">
        <v>4259</v>
      </c>
      <c r="I640" s="15">
        <v>42</v>
      </c>
      <c r="J640" s="77"/>
      <c r="K640" s="92"/>
    </row>
    <row r="641" spans="1:11" ht="22.5" x14ac:dyDescent="0.2">
      <c r="A641" s="14" t="s">
        <v>3004</v>
      </c>
      <c r="B641" s="14"/>
      <c r="C641" s="14"/>
      <c r="D641" s="16">
        <v>46053</v>
      </c>
      <c r="E641" s="16" t="s">
        <v>3009</v>
      </c>
      <c r="F641" s="14" t="s">
        <v>4257</v>
      </c>
      <c r="G641" s="14" t="s">
        <v>4258</v>
      </c>
      <c r="H641" s="14" t="s">
        <v>4259</v>
      </c>
      <c r="I641" s="15">
        <v>16.8</v>
      </c>
      <c r="J641" s="77"/>
      <c r="K641" s="92"/>
    </row>
    <row r="642" spans="1:11" ht="22.5" x14ac:dyDescent="0.2">
      <c r="A642" s="14" t="s">
        <v>3004</v>
      </c>
      <c r="B642" s="14"/>
      <c r="C642" s="14"/>
      <c r="D642" s="16">
        <v>46053</v>
      </c>
      <c r="E642" s="16" t="s">
        <v>3009</v>
      </c>
      <c r="F642" s="14" t="s">
        <v>4257</v>
      </c>
      <c r="G642" s="14" t="s">
        <v>4258</v>
      </c>
      <c r="H642" s="14" t="s">
        <v>4259</v>
      </c>
      <c r="I642" s="15">
        <v>7</v>
      </c>
      <c r="J642" s="77"/>
      <c r="K642" s="92"/>
    </row>
    <row r="643" spans="1:11" ht="22.5" x14ac:dyDescent="0.2">
      <c r="A643" s="14" t="s">
        <v>3004</v>
      </c>
      <c r="B643" s="14"/>
      <c r="C643" s="14"/>
      <c r="D643" s="16">
        <v>46053</v>
      </c>
      <c r="E643" s="16" t="s">
        <v>3009</v>
      </c>
      <c r="F643" s="14" t="s">
        <v>4257</v>
      </c>
      <c r="G643" s="14" t="s">
        <v>4258</v>
      </c>
      <c r="H643" s="14" t="s">
        <v>4259</v>
      </c>
      <c r="I643" s="15">
        <v>2</v>
      </c>
      <c r="J643" s="77"/>
      <c r="K643" s="92"/>
    </row>
    <row r="644" spans="1:11" ht="22.5" x14ac:dyDescent="0.2">
      <c r="A644" s="14" t="s">
        <v>3004</v>
      </c>
      <c r="B644" s="14"/>
      <c r="C644" s="14"/>
      <c r="D644" s="16">
        <v>46081</v>
      </c>
      <c r="E644" s="16" t="s">
        <v>3009</v>
      </c>
      <c r="F644" s="14" t="s">
        <v>4257</v>
      </c>
      <c r="G644" s="14" t="s">
        <v>4258</v>
      </c>
      <c r="H644" s="14" t="s">
        <v>4259</v>
      </c>
      <c r="I644" s="15">
        <v>38.4</v>
      </c>
      <c r="J644" s="77"/>
      <c r="K644" s="92"/>
    </row>
    <row r="645" spans="1:11" ht="22.5" x14ac:dyDescent="0.2">
      <c r="A645" s="14" t="s">
        <v>3004</v>
      </c>
      <c r="B645" s="14"/>
      <c r="C645" s="14"/>
      <c r="D645" s="16">
        <v>46081</v>
      </c>
      <c r="E645" s="16" t="s">
        <v>3009</v>
      </c>
      <c r="F645" s="14" t="s">
        <v>4257</v>
      </c>
      <c r="G645" s="14" t="s">
        <v>4258</v>
      </c>
      <c r="H645" s="14" t="s">
        <v>4259</v>
      </c>
      <c r="I645" s="15">
        <v>22.4</v>
      </c>
      <c r="J645" s="77"/>
      <c r="K645" s="92"/>
    </row>
    <row r="646" spans="1:11" ht="22.5" x14ac:dyDescent="0.2">
      <c r="A646" s="14" t="s">
        <v>3004</v>
      </c>
      <c r="B646" s="14"/>
      <c r="C646" s="14"/>
      <c r="D646" s="16">
        <v>46081</v>
      </c>
      <c r="E646" s="16" t="s">
        <v>3009</v>
      </c>
      <c r="F646" s="14" t="s">
        <v>4257</v>
      </c>
      <c r="G646" s="14" t="s">
        <v>4258</v>
      </c>
      <c r="H646" s="14" t="s">
        <v>4259</v>
      </c>
      <c r="I646" s="15">
        <v>7</v>
      </c>
      <c r="J646" s="77"/>
      <c r="K646" s="92"/>
    </row>
    <row r="647" spans="1:11" ht="22.5" x14ac:dyDescent="0.2">
      <c r="A647" s="14" t="s">
        <v>3004</v>
      </c>
      <c r="B647" s="14"/>
      <c r="C647" s="14"/>
      <c r="D647" s="16">
        <v>46081</v>
      </c>
      <c r="E647" s="16" t="s">
        <v>3009</v>
      </c>
      <c r="F647" s="14" t="s">
        <v>4257</v>
      </c>
      <c r="G647" s="14" t="s">
        <v>4258</v>
      </c>
      <c r="H647" s="14" t="s">
        <v>4259</v>
      </c>
      <c r="I647" s="15">
        <v>2</v>
      </c>
      <c r="J647" s="77"/>
      <c r="K647" s="92"/>
    </row>
    <row r="648" spans="1:11" ht="22.5" x14ac:dyDescent="0.2">
      <c r="A648" s="14" t="s">
        <v>3004</v>
      </c>
      <c r="B648" s="14"/>
      <c r="C648" s="14"/>
      <c r="D648" s="16">
        <v>46081</v>
      </c>
      <c r="E648" s="16" t="s">
        <v>3009</v>
      </c>
      <c r="F648" s="14" t="s">
        <v>4257</v>
      </c>
      <c r="G648" s="14" t="s">
        <v>4258</v>
      </c>
      <c r="H648" s="14" t="s">
        <v>4259</v>
      </c>
      <c r="I648" s="15">
        <v>48</v>
      </c>
      <c r="J648" s="77"/>
      <c r="K648" s="92"/>
    </row>
    <row r="649" spans="1:11" ht="22.5" x14ac:dyDescent="0.2">
      <c r="A649" s="14" t="s">
        <v>3004</v>
      </c>
      <c r="B649" s="14"/>
      <c r="C649" s="14"/>
      <c r="D649" s="16"/>
      <c r="E649" s="16"/>
      <c r="F649" s="14" t="s">
        <v>4343</v>
      </c>
      <c r="G649" s="14"/>
      <c r="H649" s="14"/>
      <c r="I649" s="15"/>
      <c r="J649" s="77"/>
      <c r="K649" s="92"/>
    </row>
    <row r="650" spans="1:11" ht="45" x14ac:dyDescent="0.2">
      <c r="A650" s="14" t="s">
        <v>3004</v>
      </c>
      <c r="B650" s="14" t="s">
        <v>4344</v>
      </c>
      <c r="C650" s="14" t="s">
        <v>4345</v>
      </c>
      <c r="D650" s="16">
        <v>45692</v>
      </c>
      <c r="E650" s="16">
        <v>45713</v>
      </c>
      <c r="F650" s="14" t="s">
        <v>4346</v>
      </c>
      <c r="G650" s="14" t="s">
        <v>730</v>
      </c>
      <c r="H650" s="14" t="s">
        <v>4347</v>
      </c>
      <c r="I650" s="15">
        <v>71797.84</v>
      </c>
      <c r="J650" s="77"/>
      <c r="K650" s="92"/>
    </row>
    <row r="651" spans="1:11" ht="45" x14ac:dyDescent="0.2">
      <c r="A651" s="14" t="s">
        <v>3004</v>
      </c>
      <c r="B651" s="14" t="s">
        <v>4348</v>
      </c>
      <c r="C651" s="14" t="s">
        <v>4349</v>
      </c>
      <c r="D651" s="16">
        <v>45721</v>
      </c>
      <c r="E651" s="16">
        <v>45727</v>
      </c>
      <c r="F651" s="14" t="s">
        <v>4350</v>
      </c>
      <c r="G651" s="14" t="s">
        <v>730</v>
      </c>
      <c r="H651" s="14" t="s">
        <v>4351</v>
      </c>
      <c r="I651" s="15">
        <v>85835.63</v>
      </c>
      <c r="J651" s="77"/>
      <c r="K651" s="92"/>
    </row>
    <row r="652" spans="1:11" ht="33.75" x14ac:dyDescent="0.2">
      <c r="A652" s="14" t="s">
        <v>3004</v>
      </c>
      <c r="B652" s="14" t="s">
        <v>4352</v>
      </c>
      <c r="C652" s="14" t="s">
        <v>4353</v>
      </c>
      <c r="D652" s="16">
        <v>45750</v>
      </c>
      <c r="E652" s="16">
        <v>45763</v>
      </c>
      <c r="F652" s="14" t="s">
        <v>4354</v>
      </c>
      <c r="G652" s="14" t="s">
        <v>730</v>
      </c>
      <c r="H652" s="14" t="s">
        <v>4355</v>
      </c>
      <c r="I652" s="15">
        <v>936.6</v>
      </c>
      <c r="J652" s="77"/>
      <c r="K652" s="92"/>
    </row>
    <row r="653" spans="1:11" ht="45" x14ac:dyDescent="0.2">
      <c r="A653" s="14" t="s">
        <v>3004</v>
      </c>
      <c r="B653" s="14" t="s">
        <v>4356</v>
      </c>
      <c r="C653" s="14" t="s">
        <v>4357</v>
      </c>
      <c r="D653" s="16">
        <v>45750</v>
      </c>
      <c r="E653" s="16">
        <v>45763</v>
      </c>
      <c r="F653" s="14" t="s">
        <v>4358</v>
      </c>
      <c r="G653" s="14" t="s">
        <v>730</v>
      </c>
      <c r="H653" s="14" t="s">
        <v>731</v>
      </c>
      <c r="I653" s="15">
        <v>83872.59</v>
      </c>
      <c r="J653" s="77"/>
      <c r="K653" s="92"/>
    </row>
    <row r="654" spans="1:11" ht="56.25" x14ac:dyDescent="0.2">
      <c r="A654" s="14" t="s">
        <v>3004</v>
      </c>
      <c r="B654" s="14" t="s">
        <v>4359</v>
      </c>
      <c r="C654" s="14" t="s">
        <v>4360</v>
      </c>
      <c r="D654" s="16">
        <v>45779</v>
      </c>
      <c r="E654" s="16">
        <v>45791</v>
      </c>
      <c r="F654" s="14" t="s">
        <v>4361</v>
      </c>
      <c r="G654" s="14" t="s">
        <v>730</v>
      </c>
      <c r="H654" s="14" t="s">
        <v>4362</v>
      </c>
      <c r="I654" s="15">
        <v>83850.14</v>
      </c>
      <c r="J654" s="77"/>
      <c r="K654" s="92"/>
    </row>
    <row r="655" spans="1:11" ht="56.25" x14ac:dyDescent="0.2">
      <c r="A655" s="14" t="s">
        <v>3004</v>
      </c>
      <c r="B655" s="14" t="s">
        <v>4363</v>
      </c>
      <c r="C655" s="14" t="s">
        <v>4364</v>
      </c>
      <c r="D655" s="16">
        <v>45780</v>
      </c>
      <c r="E655" s="16">
        <v>45812</v>
      </c>
      <c r="F655" s="14" t="s">
        <v>4365</v>
      </c>
      <c r="G655" s="14" t="s">
        <v>730</v>
      </c>
      <c r="H655" s="14" t="s">
        <v>4366</v>
      </c>
      <c r="I655" s="15">
        <v>77395.72</v>
      </c>
      <c r="J655" s="77"/>
      <c r="K655" s="92"/>
    </row>
    <row r="656" spans="1:11" ht="56.25" x14ac:dyDescent="0.2">
      <c r="A656" s="14" t="s">
        <v>3004</v>
      </c>
      <c r="B656" s="14" t="s">
        <v>4367</v>
      </c>
      <c r="C656" s="14" t="s">
        <v>4368</v>
      </c>
      <c r="D656" s="16">
        <v>45812</v>
      </c>
      <c r="E656" s="16">
        <v>45845</v>
      </c>
      <c r="F656" s="14" t="s">
        <v>4369</v>
      </c>
      <c r="G656" s="14" t="s">
        <v>730</v>
      </c>
      <c r="H656" s="14" t="s">
        <v>4370</v>
      </c>
      <c r="I656" s="15">
        <v>137926.57999999999</v>
      </c>
      <c r="J656" s="77"/>
      <c r="K656" s="92"/>
    </row>
    <row r="657" spans="1:11" ht="56.25" x14ac:dyDescent="0.2">
      <c r="A657" s="14" t="s">
        <v>3004</v>
      </c>
      <c r="B657" s="14" t="s">
        <v>4371</v>
      </c>
      <c r="C657" s="14" t="s">
        <v>4372</v>
      </c>
      <c r="D657" s="16">
        <v>45842</v>
      </c>
      <c r="E657" s="16">
        <v>45883</v>
      </c>
      <c r="F657" s="14" t="s">
        <v>6598</v>
      </c>
      <c r="G657" s="14" t="s">
        <v>730</v>
      </c>
      <c r="H657" s="14" t="s">
        <v>6599</v>
      </c>
      <c r="I657" s="15">
        <v>85443.95</v>
      </c>
      <c r="J657" s="77"/>
      <c r="K657" s="92"/>
    </row>
    <row r="658" spans="1:11" ht="33.75" x14ac:dyDescent="0.2">
      <c r="A658" s="14" t="s">
        <v>3004</v>
      </c>
      <c r="B658" s="14" t="s">
        <v>4374</v>
      </c>
      <c r="C658" s="14" t="s">
        <v>4375</v>
      </c>
      <c r="D658" s="16">
        <v>45904</v>
      </c>
      <c r="E658" s="16">
        <v>45903</v>
      </c>
      <c r="F658" s="14" t="s">
        <v>4376</v>
      </c>
      <c r="G658" s="14" t="s">
        <v>730</v>
      </c>
      <c r="H658" s="14" t="s">
        <v>6600</v>
      </c>
      <c r="I658" s="15">
        <v>968.82</v>
      </c>
      <c r="J658" s="77"/>
      <c r="K658" s="92"/>
    </row>
    <row r="659" spans="1:11" ht="22.5" x14ac:dyDescent="0.2">
      <c r="A659" s="14" t="s">
        <v>3004</v>
      </c>
      <c r="B659" s="14" t="s">
        <v>4377</v>
      </c>
      <c r="C659" s="14" t="s">
        <v>4378</v>
      </c>
      <c r="D659" s="16">
        <v>45904</v>
      </c>
      <c r="E659" s="16">
        <v>45903</v>
      </c>
      <c r="F659" s="14" t="s">
        <v>4379</v>
      </c>
      <c r="G659" s="14" t="s">
        <v>730</v>
      </c>
      <c r="H659" s="14" t="s">
        <v>6601</v>
      </c>
      <c r="I659" s="15">
        <v>1362</v>
      </c>
      <c r="J659" s="77"/>
      <c r="K659" s="92"/>
    </row>
    <row r="660" spans="1:11" ht="56.25" x14ac:dyDescent="0.2">
      <c r="A660" s="14" t="s">
        <v>3004</v>
      </c>
      <c r="B660" s="14" t="s">
        <v>4380</v>
      </c>
      <c r="C660" s="14" t="s">
        <v>4381</v>
      </c>
      <c r="D660" s="16">
        <v>45904</v>
      </c>
      <c r="E660" s="16">
        <v>45903</v>
      </c>
      <c r="F660" s="14" t="s">
        <v>6602</v>
      </c>
      <c r="G660" s="14" t="s">
        <v>730</v>
      </c>
      <c r="H660" s="14" t="s">
        <v>6603</v>
      </c>
      <c r="I660" s="15">
        <v>82584.149999999994</v>
      </c>
      <c r="J660" s="77"/>
      <c r="K660" s="92"/>
    </row>
    <row r="661" spans="1:11" ht="33.75" x14ac:dyDescent="0.2">
      <c r="A661" s="14" t="s">
        <v>3004</v>
      </c>
      <c r="B661" s="14" t="s">
        <v>4384</v>
      </c>
      <c r="C661" s="14" t="s">
        <v>4385</v>
      </c>
      <c r="D661" s="16">
        <v>45939</v>
      </c>
      <c r="E661" s="16">
        <v>45932</v>
      </c>
      <c r="F661" s="14" t="s">
        <v>4386</v>
      </c>
      <c r="G661" s="14" t="s">
        <v>730</v>
      </c>
      <c r="H661" s="14" t="s">
        <v>6604</v>
      </c>
      <c r="I661" s="15">
        <v>151.57</v>
      </c>
      <c r="J661" s="77"/>
      <c r="K661" s="92"/>
    </row>
    <row r="662" spans="1:11" ht="22.5" x14ac:dyDescent="0.2">
      <c r="A662" s="14" t="s">
        <v>3004</v>
      </c>
      <c r="B662" s="14" t="s">
        <v>4387</v>
      </c>
      <c r="C662" s="14" t="s">
        <v>4388</v>
      </c>
      <c r="D662" s="16">
        <v>45939</v>
      </c>
      <c r="E662" s="16">
        <v>45932</v>
      </c>
      <c r="F662" s="14" t="s">
        <v>4389</v>
      </c>
      <c r="G662" s="14" t="s">
        <v>730</v>
      </c>
      <c r="H662" s="14" t="s">
        <v>6601</v>
      </c>
      <c r="I662" s="15">
        <v>1362</v>
      </c>
      <c r="J662" s="77"/>
      <c r="K662" s="92"/>
    </row>
    <row r="663" spans="1:11" ht="45" x14ac:dyDescent="0.2">
      <c r="A663" s="14" t="s">
        <v>3004</v>
      </c>
      <c r="B663" s="14" t="s">
        <v>4390</v>
      </c>
      <c r="C663" s="14" t="s">
        <v>4391</v>
      </c>
      <c r="D663" s="16">
        <v>45939</v>
      </c>
      <c r="E663" s="16">
        <v>45932</v>
      </c>
      <c r="F663" s="14" t="s">
        <v>6605</v>
      </c>
      <c r="G663" s="14" t="s">
        <v>730</v>
      </c>
      <c r="H663" s="14" t="s">
        <v>6606</v>
      </c>
      <c r="I663" s="15">
        <v>95126.12</v>
      </c>
      <c r="J663" s="77"/>
      <c r="K663" s="92"/>
    </row>
    <row r="664" spans="1:11" ht="45" x14ac:dyDescent="0.2">
      <c r="A664" s="14" t="s">
        <v>3004</v>
      </c>
      <c r="B664" s="14" t="s">
        <v>4392</v>
      </c>
      <c r="C664" s="14" t="s">
        <v>3062</v>
      </c>
      <c r="D664" s="16">
        <v>45967</v>
      </c>
      <c r="E664" s="16">
        <v>45966</v>
      </c>
      <c r="F664" s="14" t="s">
        <v>6607</v>
      </c>
      <c r="G664" s="14" t="s">
        <v>730</v>
      </c>
      <c r="H664" s="14" t="s">
        <v>6608</v>
      </c>
      <c r="I664" s="15">
        <v>5550.27</v>
      </c>
      <c r="J664" s="77"/>
      <c r="K664" s="92"/>
    </row>
    <row r="665" spans="1:11" ht="22.5" x14ac:dyDescent="0.2">
      <c r="A665" s="14" t="s">
        <v>3004</v>
      </c>
      <c r="B665" s="14" t="s">
        <v>4393</v>
      </c>
      <c r="C665" s="14" t="s">
        <v>4394</v>
      </c>
      <c r="D665" s="16">
        <v>45967</v>
      </c>
      <c r="E665" s="16">
        <v>45966</v>
      </c>
      <c r="F665" s="14" t="s">
        <v>6609</v>
      </c>
      <c r="G665" s="14" t="s">
        <v>730</v>
      </c>
      <c r="H665" s="14" t="s">
        <v>4406</v>
      </c>
      <c r="I665" s="15">
        <v>20350.400000000001</v>
      </c>
      <c r="J665" s="77"/>
      <c r="K665" s="92"/>
    </row>
    <row r="666" spans="1:11" ht="45" x14ac:dyDescent="0.2">
      <c r="A666" s="14" t="s">
        <v>3004</v>
      </c>
      <c r="B666" s="14" t="s">
        <v>4395</v>
      </c>
      <c r="C666" s="14" t="s">
        <v>4396</v>
      </c>
      <c r="D666" s="16">
        <v>45967</v>
      </c>
      <c r="E666" s="16">
        <v>45966</v>
      </c>
      <c r="F666" s="14" t="s">
        <v>6610</v>
      </c>
      <c r="G666" s="14" t="s">
        <v>730</v>
      </c>
      <c r="H666" s="14" t="s">
        <v>6611</v>
      </c>
      <c r="I666" s="15">
        <v>102296.93</v>
      </c>
      <c r="J666" s="77"/>
      <c r="K666" s="92"/>
    </row>
    <row r="667" spans="1:11" ht="33.75" x14ac:dyDescent="0.2">
      <c r="A667" s="14" t="s">
        <v>3004</v>
      </c>
      <c r="B667" s="14" t="s">
        <v>4397</v>
      </c>
      <c r="C667" s="14" t="s">
        <v>4398</v>
      </c>
      <c r="D667" s="16">
        <v>45996</v>
      </c>
      <c r="E667" s="16" t="s">
        <v>3009</v>
      </c>
      <c r="F667" s="14" t="s">
        <v>4399</v>
      </c>
      <c r="G667" s="14"/>
      <c r="H667" s="14" t="s">
        <v>4400</v>
      </c>
      <c r="I667" s="15">
        <v>172461.94</v>
      </c>
      <c r="J667" s="77"/>
      <c r="K667" s="92"/>
    </row>
    <row r="668" spans="1:11" ht="22.5" x14ac:dyDescent="0.2">
      <c r="A668" s="14" t="s">
        <v>3004</v>
      </c>
      <c r="B668" s="14" t="s">
        <v>4397</v>
      </c>
      <c r="C668" s="14" t="s">
        <v>4398</v>
      </c>
      <c r="D668" s="16">
        <v>45996</v>
      </c>
      <c r="E668" s="16" t="s">
        <v>3009</v>
      </c>
      <c r="F668" s="14" t="s">
        <v>4401</v>
      </c>
      <c r="G668" s="14"/>
      <c r="H668" s="14" t="s">
        <v>4402</v>
      </c>
      <c r="I668" s="15">
        <v>561.5</v>
      </c>
      <c r="J668" s="77"/>
      <c r="K668" s="92"/>
    </row>
    <row r="669" spans="1:11" ht="33.75" x14ac:dyDescent="0.2">
      <c r="A669" s="14" t="s">
        <v>3004</v>
      </c>
      <c r="B669" s="14" t="s">
        <v>4397</v>
      </c>
      <c r="C669" s="14" t="s">
        <v>4398</v>
      </c>
      <c r="D669" s="16">
        <v>45996</v>
      </c>
      <c r="E669" s="16" t="s">
        <v>3009</v>
      </c>
      <c r="F669" s="14" t="s">
        <v>4403</v>
      </c>
      <c r="G669" s="14"/>
      <c r="H669" s="14" t="s">
        <v>4404</v>
      </c>
      <c r="I669" s="15">
        <v>7692.88</v>
      </c>
      <c r="J669" s="77"/>
      <c r="K669" s="92"/>
    </row>
    <row r="670" spans="1:11" ht="22.5" x14ac:dyDescent="0.2">
      <c r="A670" s="14" t="s">
        <v>3004</v>
      </c>
      <c r="B670" s="14" t="s">
        <v>4397</v>
      </c>
      <c r="C670" s="14" t="s">
        <v>4398</v>
      </c>
      <c r="D670" s="16">
        <v>45996</v>
      </c>
      <c r="E670" s="16" t="s">
        <v>3009</v>
      </c>
      <c r="F670" s="14" t="s">
        <v>4405</v>
      </c>
      <c r="G670" s="14"/>
      <c r="H670" s="14" t="s">
        <v>4406</v>
      </c>
      <c r="I670" s="15">
        <v>20350.400000000001</v>
      </c>
      <c r="J670" s="77"/>
      <c r="K670" s="92"/>
    </row>
    <row r="671" spans="1:11" ht="45" x14ac:dyDescent="0.2">
      <c r="A671" s="14" t="s">
        <v>3004</v>
      </c>
      <c r="B671" s="14"/>
      <c r="C671" s="14" t="s">
        <v>3009</v>
      </c>
      <c r="D671" s="16">
        <v>46024</v>
      </c>
      <c r="E671" s="16" t="s">
        <v>3009</v>
      </c>
      <c r="F671" s="14" t="s">
        <v>6612</v>
      </c>
      <c r="G671" s="14"/>
      <c r="H671" s="14" t="s">
        <v>6613</v>
      </c>
      <c r="I671" s="15">
        <v>127757.18</v>
      </c>
      <c r="J671" s="77"/>
      <c r="K671" s="92"/>
    </row>
    <row r="672" spans="1:11" ht="22.5" x14ac:dyDescent="0.2">
      <c r="A672" s="14" t="s">
        <v>3004</v>
      </c>
      <c r="B672" s="14"/>
      <c r="C672" s="14"/>
      <c r="D672" s="16"/>
      <c r="E672" s="16"/>
      <c r="F672" s="14" t="s">
        <v>129</v>
      </c>
      <c r="G672" s="14"/>
      <c r="H672" s="14"/>
      <c r="I672" s="15"/>
      <c r="J672" s="77"/>
      <c r="K672" s="92"/>
    </row>
    <row r="673" spans="1:11" ht="22.5" x14ac:dyDescent="0.2">
      <c r="A673" s="14" t="s">
        <v>3004</v>
      </c>
      <c r="B673" s="14" t="s">
        <v>4407</v>
      </c>
      <c r="C673" s="14" t="s">
        <v>4408</v>
      </c>
      <c r="D673" s="16">
        <v>45680</v>
      </c>
      <c r="E673" s="16">
        <v>45702</v>
      </c>
      <c r="F673" s="14" t="s">
        <v>4409</v>
      </c>
      <c r="G673" s="14" t="s">
        <v>4410</v>
      </c>
      <c r="H673" s="14" t="s">
        <v>4411</v>
      </c>
      <c r="I673" s="15">
        <v>78</v>
      </c>
      <c r="J673" s="77"/>
      <c r="K673" s="92"/>
    </row>
    <row r="674" spans="1:11" ht="22.5" x14ac:dyDescent="0.2">
      <c r="A674" s="14" t="s">
        <v>3004</v>
      </c>
      <c r="B674" s="14" t="s">
        <v>4412</v>
      </c>
      <c r="C674" s="14" t="s">
        <v>4413</v>
      </c>
      <c r="D674" s="16">
        <v>45706</v>
      </c>
      <c r="E674" s="16">
        <v>45708</v>
      </c>
      <c r="F674" s="14" t="s">
        <v>4414</v>
      </c>
      <c r="G674" s="14" t="s">
        <v>4415</v>
      </c>
      <c r="H674" s="14" t="s">
        <v>4416</v>
      </c>
      <c r="I674" s="15">
        <v>3.2</v>
      </c>
      <c r="J674" s="77"/>
      <c r="K674" s="92"/>
    </row>
    <row r="675" spans="1:11" ht="22.5" x14ac:dyDescent="0.2">
      <c r="A675" s="14" t="s">
        <v>3004</v>
      </c>
      <c r="B675" s="14" t="s">
        <v>4417</v>
      </c>
      <c r="C675" s="14" t="s">
        <v>4418</v>
      </c>
      <c r="D675" s="16">
        <v>45706</v>
      </c>
      <c r="E675" s="16">
        <v>45708</v>
      </c>
      <c r="F675" s="14" t="s">
        <v>4419</v>
      </c>
      <c r="G675" s="14" t="s">
        <v>4415</v>
      </c>
      <c r="H675" s="14" t="s">
        <v>4416</v>
      </c>
      <c r="I675" s="15">
        <v>3.2</v>
      </c>
      <c r="J675" s="77"/>
      <c r="K675" s="92"/>
    </row>
    <row r="676" spans="1:11" ht="45" x14ac:dyDescent="0.2">
      <c r="A676" s="14" t="s">
        <v>3004</v>
      </c>
      <c r="B676" s="14" t="s">
        <v>4423</v>
      </c>
      <c r="C676" s="14" t="s">
        <v>4424</v>
      </c>
      <c r="D676" s="16">
        <v>45840</v>
      </c>
      <c r="E676" s="16" t="s">
        <v>3009</v>
      </c>
      <c r="F676" s="14" t="s">
        <v>4425</v>
      </c>
      <c r="G676" s="14" t="s">
        <v>4426</v>
      </c>
      <c r="H676" s="14" t="s">
        <v>4427</v>
      </c>
      <c r="I676" s="15">
        <v>682.65</v>
      </c>
      <c r="J676" s="77"/>
      <c r="K676" s="92"/>
    </row>
    <row r="677" spans="1:11" ht="22.5" x14ac:dyDescent="0.2">
      <c r="A677" s="14" t="s">
        <v>3004</v>
      </c>
      <c r="B677" s="14" t="s">
        <v>4428</v>
      </c>
      <c r="C677" s="14" t="s">
        <v>4429</v>
      </c>
      <c r="D677" s="16">
        <v>45868</v>
      </c>
      <c r="E677" s="16" t="s">
        <v>3009</v>
      </c>
      <c r="F677" s="14" t="s">
        <v>4430</v>
      </c>
      <c r="G677" s="14" t="s">
        <v>3729</v>
      </c>
      <c r="H677" s="14" t="s">
        <v>3730</v>
      </c>
      <c r="I677" s="15">
        <v>12.99</v>
      </c>
      <c r="J677" s="77"/>
      <c r="K677" s="92"/>
    </row>
    <row r="678" spans="1:11" ht="33.75" x14ac:dyDescent="0.2">
      <c r="A678" s="14" t="s">
        <v>3004</v>
      </c>
      <c r="B678" s="14" t="s">
        <v>4431</v>
      </c>
      <c r="C678" s="14" t="s">
        <v>4432</v>
      </c>
      <c r="D678" s="16">
        <v>45875</v>
      </c>
      <c r="E678" s="16">
        <v>45890</v>
      </c>
      <c r="F678" s="14" t="s">
        <v>4433</v>
      </c>
      <c r="G678" s="14" t="s">
        <v>4434</v>
      </c>
      <c r="H678" s="14" t="s">
        <v>4435</v>
      </c>
      <c r="I678" s="15">
        <v>124</v>
      </c>
      <c r="J678" s="77"/>
      <c r="K678" s="92"/>
    </row>
    <row r="679" spans="1:11" ht="22.5" x14ac:dyDescent="0.2">
      <c r="A679" s="14" t="s">
        <v>3004</v>
      </c>
      <c r="B679" s="14" t="s">
        <v>4436</v>
      </c>
      <c r="C679" s="14" t="s">
        <v>4437</v>
      </c>
      <c r="D679" s="16">
        <v>45874</v>
      </c>
      <c r="E679" s="16">
        <v>45890</v>
      </c>
      <c r="F679" s="14" t="s">
        <v>4438</v>
      </c>
      <c r="G679" s="14" t="s">
        <v>4410</v>
      </c>
      <c r="H679" s="14" t="s">
        <v>4411</v>
      </c>
      <c r="I679" s="15">
        <v>13</v>
      </c>
      <c r="J679" s="77"/>
      <c r="K679" s="92"/>
    </row>
    <row r="680" spans="1:11" ht="22.5" x14ac:dyDescent="0.2">
      <c r="A680" s="14" t="s">
        <v>3004</v>
      </c>
      <c r="B680" s="14" t="s">
        <v>4439</v>
      </c>
      <c r="C680" s="14" t="s">
        <v>4440</v>
      </c>
      <c r="D680" s="16">
        <v>45876</v>
      </c>
      <c r="E680" s="16">
        <v>45890</v>
      </c>
      <c r="F680" s="14" t="s">
        <v>4441</v>
      </c>
      <c r="G680" s="14" t="s">
        <v>4410</v>
      </c>
      <c r="H680" s="14" t="s">
        <v>4411</v>
      </c>
      <c r="I680" s="15">
        <v>13</v>
      </c>
      <c r="J680" s="77"/>
      <c r="K680" s="92"/>
    </row>
    <row r="681" spans="1:11" ht="22.5" x14ac:dyDescent="0.2">
      <c r="A681" s="14" t="s">
        <v>3004</v>
      </c>
      <c r="B681" s="14" t="s">
        <v>4442</v>
      </c>
      <c r="C681" s="14" t="s">
        <v>4443</v>
      </c>
      <c r="D681" s="16">
        <v>45919</v>
      </c>
      <c r="E681" s="16" t="s">
        <v>3009</v>
      </c>
      <c r="F681" s="14" t="s">
        <v>4444</v>
      </c>
      <c r="G681" s="14" t="s">
        <v>3139</v>
      </c>
      <c r="H681" s="14" t="s">
        <v>3140</v>
      </c>
      <c r="I681" s="15">
        <v>82.28</v>
      </c>
      <c r="J681" s="77"/>
      <c r="K681" s="92"/>
    </row>
    <row r="682" spans="1:11" ht="22.5" x14ac:dyDescent="0.2">
      <c r="A682" s="14" t="s">
        <v>3004</v>
      </c>
      <c r="B682" s="14" t="s">
        <v>4445</v>
      </c>
      <c r="C682" s="14" t="s">
        <v>4446</v>
      </c>
      <c r="D682" s="16">
        <v>45938</v>
      </c>
      <c r="E682" s="16" t="s">
        <v>3009</v>
      </c>
      <c r="F682" s="14" t="s">
        <v>4447</v>
      </c>
      <c r="G682" s="14" t="s">
        <v>4448</v>
      </c>
      <c r="H682" s="14" t="s">
        <v>4449</v>
      </c>
      <c r="I682" s="15">
        <v>39.36</v>
      </c>
      <c r="J682" s="77"/>
      <c r="K682" s="92"/>
    </row>
    <row r="683" spans="1:11" ht="22.5" x14ac:dyDescent="0.2">
      <c r="A683" s="14" t="s">
        <v>3004</v>
      </c>
      <c r="B683" s="14" t="s">
        <v>4450</v>
      </c>
      <c r="C683" s="14" t="s">
        <v>4451</v>
      </c>
      <c r="D683" s="16">
        <v>45938</v>
      </c>
      <c r="E683" s="16" t="s">
        <v>3009</v>
      </c>
      <c r="F683" s="14" t="s">
        <v>4452</v>
      </c>
      <c r="G683" s="14" t="s">
        <v>3220</v>
      </c>
      <c r="H683" s="14" t="s">
        <v>3221</v>
      </c>
      <c r="I683" s="15">
        <v>42</v>
      </c>
      <c r="J683" s="77"/>
      <c r="K683" s="92"/>
    </row>
    <row r="684" spans="1:11" ht="22.5" x14ac:dyDescent="0.2">
      <c r="A684" s="14" t="s">
        <v>3004</v>
      </c>
      <c r="B684" s="14" t="s">
        <v>4450</v>
      </c>
      <c r="C684" s="14" t="s">
        <v>4451</v>
      </c>
      <c r="D684" s="16">
        <v>45938</v>
      </c>
      <c r="E684" s="16" t="s">
        <v>3009</v>
      </c>
      <c r="F684" s="14" t="s">
        <v>4453</v>
      </c>
      <c r="G684" s="14" t="s">
        <v>3220</v>
      </c>
      <c r="H684" s="14" t="s">
        <v>3221</v>
      </c>
      <c r="I684" s="15">
        <v>42</v>
      </c>
      <c r="J684" s="77"/>
      <c r="K684" s="92"/>
    </row>
    <row r="685" spans="1:11" ht="22.5" x14ac:dyDescent="0.2">
      <c r="A685" s="14" t="s">
        <v>3004</v>
      </c>
      <c r="B685" s="14" t="s">
        <v>4454</v>
      </c>
      <c r="C685" s="14" t="s">
        <v>4455</v>
      </c>
      <c r="D685" s="16">
        <v>45973</v>
      </c>
      <c r="E685" s="16">
        <v>45982</v>
      </c>
      <c r="F685" s="14" t="s">
        <v>4456</v>
      </c>
      <c r="G685" s="14" t="s">
        <v>6614</v>
      </c>
      <c r="H685" s="14" t="s">
        <v>4457</v>
      </c>
      <c r="I685" s="15">
        <v>7.2</v>
      </c>
      <c r="J685" s="77"/>
      <c r="K685" s="92"/>
    </row>
    <row r="686" spans="1:11" ht="22.5" x14ac:dyDescent="0.2">
      <c r="A686" s="14" t="s">
        <v>3004</v>
      </c>
      <c r="B686" s="14" t="s">
        <v>6615</v>
      </c>
      <c r="C686" s="14" t="s">
        <v>6616</v>
      </c>
      <c r="D686" s="16">
        <v>46048</v>
      </c>
      <c r="E686" s="16">
        <v>46062</v>
      </c>
      <c r="F686" s="14" t="s">
        <v>6617</v>
      </c>
      <c r="G686" s="14" t="s">
        <v>6614</v>
      </c>
      <c r="H686" s="14" t="s">
        <v>4457</v>
      </c>
      <c r="I686" s="15">
        <v>10.4</v>
      </c>
      <c r="J686" s="77"/>
      <c r="K686" s="92"/>
    </row>
    <row r="687" spans="1:11" ht="22.5" x14ac:dyDescent="0.2">
      <c r="A687" s="14" t="s">
        <v>3004</v>
      </c>
      <c r="B687" s="14" t="s">
        <v>4458</v>
      </c>
      <c r="C687" s="14" t="s">
        <v>4459</v>
      </c>
      <c r="D687" s="16">
        <v>45954</v>
      </c>
      <c r="E687" s="16" t="s">
        <v>3009</v>
      </c>
      <c r="F687" s="14" t="s">
        <v>4460</v>
      </c>
      <c r="G687" s="14" t="s">
        <v>3045</v>
      </c>
      <c r="H687" s="14" t="s">
        <v>3046</v>
      </c>
      <c r="I687" s="15">
        <v>160</v>
      </c>
      <c r="J687" s="77"/>
      <c r="K687" s="92"/>
    </row>
    <row r="688" spans="1:11" ht="22.5" x14ac:dyDescent="0.2">
      <c r="A688" s="14" t="s">
        <v>3004</v>
      </c>
      <c r="B688" s="14" t="s">
        <v>4461</v>
      </c>
      <c r="C688" s="14" t="s">
        <v>4462</v>
      </c>
      <c r="D688" s="16">
        <v>45954</v>
      </c>
      <c r="E688" s="16" t="s">
        <v>3009</v>
      </c>
      <c r="F688" s="14" t="s">
        <v>4463</v>
      </c>
      <c r="G688" s="14" t="s">
        <v>3045</v>
      </c>
      <c r="H688" s="14" t="s">
        <v>3046</v>
      </c>
      <c r="I688" s="15">
        <v>61.5</v>
      </c>
      <c r="J688" s="77"/>
      <c r="K688" s="92"/>
    </row>
    <row r="689" spans="1:11" ht="22.5" x14ac:dyDescent="0.2">
      <c r="A689" s="14" t="s">
        <v>3004</v>
      </c>
      <c r="B689" s="14" t="s">
        <v>4464</v>
      </c>
      <c r="C689" s="14" t="s">
        <v>4465</v>
      </c>
      <c r="D689" s="16">
        <v>46037</v>
      </c>
      <c r="E689" s="16" t="s">
        <v>3009</v>
      </c>
      <c r="F689" s="14" t="s">
        <v>4466</v>
      </c>
      <c r="G689" s="14" t="s">
        <v>3045</v>
      </c>
      <c r="H689" s="14" t="s">
        <v>3046</v>
      </c>
      <c r="I689" s="15">
        <v>200</v>
      </c>
      <c r="J689" s="77"/>
      <c r="K689" s="92"/>
    </row>
    <row r="690" spans="1:11" ht="22.5" x14ac:dyDescent="0.2">
      <c r="A690" s="14" t="s">
        <v>3004</v>
      </c>
      <c r="B690" s="14" t="s">
        <v>4467</v>
      </c>
      <c r="C690" s="14" t="s">
        <v>4468</v>
      </c>
      <c r="D690" s="16">
        <v>46051</v>
      </c>
      <c r="E690" s="16" t="s">
        <v>3009</v>
      </c>
      <c r="F690" s="14" t="s">
        <v>4469</v>
      </c>
      <c r="G690" s="14" t="s">
        <v>3045</v>
      </c>
      <c r="H690" s="14" t="s">
        <v>3046</v>
      </c>
      <c r="I690" s="15">
        <v>40</v>
      </c>
      <c r="J690" s="77"/>
      <c r="K690" s="92"/>
    </row>
    <row r="691" spans="1:11" ht="22.5" x14ac:dyDescent="0.2">
      <c r="A691" s="14" t="s">
        <v>3004</v>
      </c>
      <c r="B691" s="14" t="s">
        <v>4470</v>
      </c>
      <c r="C691" s="14" t="s">
        <v>4471</v>
      </c>
      <c r="D691" s="16">
        <v>46051</v>
      </c>
      <c r="E691" s="16" t="s">
        <v>3009</v>
      </c>
      <c r="F691" s="14" t="s">
        <v>4472</v>
      </c>
      <c r="G691" s="14" t="s">
        <v>4473</v>
      </c>
      <c r="H691" s="14" t="s">
        <v>4474</v>
      </c>
      <c r="I691" s="15">
        <v>92.25</v>
      </c>
      <c r="J691" s="77"/>
      <c r="K691" s="92"/>
    </row>
    <row r="692" spans="1:11" ht="22.5" x14ac:dyDescent="0.2">
      <c r="A692" s="14" t="s">
        <v>3004</v>
      </c>
      <c r="B692" s="14" t="s">
        <v>4420</v>
      </c>
      <c r="C692" s="14" t="s">
        <v>4421</v>
      </c>
      <c r="D692" s="16">
        <v>45741</v>
      </c>
      <c r="E692" s="16" t="s">
        <v>3009</v>
      </c>
      <c r="F692" s="14" t="s">
        <v>4422</v>
      </c>
      <c r="G692" s="14" t="s">
        <v>3077</v>
      </c>
      <c r="H692" s="14" t="s">
        <v>3078</v>
      </c>
      <c r="I692" s="15">
        <v>115.6</v>
      </c>
      <c r="J692" s="77"/>
      <c r="K692" s="92"/>
    </row>
    <row r="693" spans="1:11" ht="22.5" x14ac:dyDescent="0.2">
      <c r="A693" s="14" t="s">
        <v>3004</v>
      </c>
      <c r="B693" s="14" t="s">
        <v>6618</v>
      </c>
      <c r="C693" s="14" t="s">
        <v>6619</v>
      </c>
      <c r="D693" s="16">
        <v>46059</v>
      </c>
      <c r="E693" s="16" t="s">
        <v>3009</v>
      </c>
      <c r="F693" s="14" t="s">
        <v>6620</v>
      </c>
      <c r="G693" s="14" t="s">
        <v>3077</v>
      </c>
      <c r="H693" s="14" t="s">
        <v>3078</v>
      </c>
      <c r="I693" s="15">
        <v>1122.3800000000001</v>
      </c>
      <c r="J693" s="77"/>
      <c r="K693" s="92"/>
    </row>
    <row r="694" spans="1:11" ht="22.5" x14ac:dyDescent="0.2">
      <c r="A694" s="14" t="s">
        <v>3004</v>
      </c>
      <c r="B694" s="14"/>
      <c r="C694" s="14"/>
      <c r="D694" s="16"/>
      <c r="E694" s="16"/>
      <c r="F694" s="14" t="s">
        <v>4475</v>
      </c>
      <c r="G694" s="14"/>
      <c r="H694" s="14"/>
      <c r="I694" s="15"/>
      <c r="J694" s="77"/>
      <c r="K694" s="92"/>
    </row>
    <row r="695" spans="1:11" ht="22.5" x14ac:dyDescent="0.2">
      <c r="A695" s="14" t="s">
        <v>3004</v>
      </c>
      <c r="B695" s="14" t="s">
        <v>4476</v>
      </c>
      <c r="C695" s="14" t="s">
        <v>4477</v>
      </c>
      <c r="D695" s="16">
        <v>45987</v>
      </c>
      <c r="E695" s="16" t="s">
        <v>3009</v>
      </c>
      <c r="F695" s="14" t="s">
        <v>4478</v>
      </c>
      <c r="G695" s="14" t="s">
        <v>4479</v>
      </c>
      <c r="H695" s="14" t="s">
        <v>4480</v>
      </c>
      <c r="I695" s="15">
        <v>15006</v>
      </c>
      <c r="J695" s="77"/>
      <c r="K695" s="92"/>
    </row>
    <row r="696" spans="1:11" ht="22.5" x14ac:dyDescent="0.2">
      <c r="A696" s="14" t="s">
        <v>3004</v>
      </c>
      <c r="B696" s="14" t="s">
        <v>4481</v>
      </c>
      <c r="C696" s="14" t="s">
        <v>4482</v>
      </c>
      <c r="D696" s="16">
        <v>45988</v>
      </c>
      <c r="E696" s="16" t="s">
        <v>3009</v>
      </c>
      <c r="F696" s="14" t="s">
        <v>4483</v>
      </c>
      <c r="G696" s="14" t="s">
        <v>3191</v>
      </c>
      <c r="H696" s="14" t="s">
        <v>3192</v>
      </c>
      <c r="I696" s="15">
        <v>198.03</v>
      </c>
      <c r="J696" s="77"/>
      <c r="K696" s="92"/>
    </row>
    <row r="697" spans="1:11" ht="33.75" x14ac:dyDescent="0.2">
      <c r="A697" s="14" t="s">
        <v>3004</v>
      </c>
      <c r="B697" s="14" t="s">
        <v>4484</v>
      </c>
      <c r="C697" s="14" t="s">
        <v>4485</v>
      </c>
      <c r="D697" s="16">
        <v>45988</v>
      </c>
      <c r="E697" s="16" t="s">
        <v>3009</v>
      </c>
      <c r="F697" s="14" t="s">
        <v>4486</v>
      </c>
      <c r="G697" s="14" t="s">
        <v>3705</v>
      </c>
      <c r="H697" s="14" t="s">
        <v>3706</v>
      </c>
      <c r="I697" s="15">
        <v>329.76</v>
      </c>
      <c r="J697" s="77"/>
      <c r="K697" s="92"/>
    </row>
    <row r="698" spans="1:11" ht="22.5" x14ac:dyDescent="0.2">
      <c r="A698" s="14" t="s">
        <v>3004</v>
      </c>
      <c r="B698" s="14" t="s">
        <v>4487</v>
      </c>
      <c r="C698" s="14" t="s">
        <v>4488</v>
      </c>
      <c r="D698" s="16">
        <v>45971</v>
      </c>
      <c r="E698" s="16" t="s">
        <v>3009</v>
      </c>
      <c r="F698" s="14" t="s">
        <v>4489</v>
      </c>
      <c r="G698" s="14" t="s">
        <v>4490</v>
      </c>
      <c r="H698" s="14" t="s">
        <v>4491</v>
      </c>
      <c r="I698" s="15">
        <v>387.45</v>
      </c>
      <c r="J698" s="77"/>
      <c r="K698" s="92"/>
    </row>
    <row r="699" spans="1:11" ht="22.5" x14ac:dyDescent="0.2">
      <c r="A699" s="14" t="s">
        <v>3004</v>
      </c>
      <c r="B699" s="14" t="s">
        <v>4492</v>
      </c>
      <c r="C699" s="14" t="s">
        <v>4424</v>
      </c>
      <c r="D699" s="16">
        <v>45982</v>
      </c>
      <c r="E699" s="16" t="s">
        <v>3009</v>
      </c>
      <c r="F699" s="14" t="s">
        <v>4493</v>
      </c>
      <c r="G699" s="14" t="s">
        <v>4490</v>
      </c>
      <c r="H699" s="14" t="s">
        <v>4491</v>
      </c>
      <c r="I699" s="15">
        <v>1463.7</v>
      </c>
      <c r="J699" s="77"/>
      <c r="K699" s="92"/>
    </row>
    <row r="700" spans="1:11" ht="22.5" x14ac:dyDescent="0.2">
      <c r="A700" s="14" t="s">
        <v>3004</v>
      </c>
      <c r="B700" s="14" t="s">
        <v>4494</v>
      </c>
      <c r="C700" s="14" t="s">
        <v>4495</v>
      </c>
      <c r="D700" s="16">
        <v>46009</v>
      </c>
      <c r="E700" s="16" t="s">
        <v>3009</v>
      </c>
      <c r="F700" s="14" t="s">
        <v>4496</v>
      </c>
      <c r="G700" s="14" t="s">
        <v>4490</v>
      </c>
      <c r="H700" s="14" t="s">
        <v>4491</v>
      </c>
      <c r="I700" s="15">
        <v>947.1</v>
      </c>
      <c r="J700" s="77"/>
      <c r="K700" s="92"/>
    </row>
    <row r="701" spans="1:11" ht="22.5" x14ac:dyDescent="0.2">
      <c r="A701" s="14" t="s">
        <v>3004</v>
      </c>
      <c r="B701" s="14" t="s">
        <v>4497</v>
      </c>
      <c r="C701" s="14" t="s">
        <v>4498</v>
      </c>
      <c r="D701" s="16">
        <v>46037</v>
      </c>
      <c r="E701" s="16" t="s">
        <v>3009</v>
      </c>
      <c r="F701" s="14" t="s">
        <v>4499</v>
      </c>
      <c r="G701" s="14" t="s">
        <v>3220</v>
      </c>
      <c r="H701" s="14" t="s">
        <v>3221</v>
      </c>
      <c r="I701" s="15">
        <v>500</v>
      </c>
      <c r="J701" s="77"/>
      <c r="K701" s="92"/>
    </row>
    <row r="702" spans="1:11" ht="22.5" x14ac:dyDescent="0.2">
      <c r="A702" s="14" t="s">
        <v>3004</v>
      </c>
      <c r="B702" s="14"/>
      <c r="C702" s="14"/>
      <c r="D702" s="16"/>
      <c r="E702" s="16"/>
      <c r="F702" s="14" t="s">
        <v>4500</v>
      </c>
      <c r="G702" s="14"/>
      <c r="H702" s="14"/>
      <c r="I702" s="15"/>
      <c r="J702" s="77"/>
      <c r="K702" s="92"/>
    </row>
    <row r="703" spans="1:11" ht="22.5" x14ac:dyDescent="0.2">
      <c r="A703" s="14" t="s">
        <v>3004</v>
      </c>
      <c r="B703" s="14"/>
      <c r="C703" s="14"/>
      <c r="D703" s="16"/>
      <c r="E703" s="16"/>
      <c r="F703" s="14" t="s">
        <v>4501</v>
      </c>
      <c r="G703" s="14"/>
      <c r="H703" s="14"/>
      <c r="I703" s="15"/>
      <c r="J703" s="77"/>
      <c r="K703" s="92"/>
    </row>
    <row r="704" spans="1:11" ht="22.5" x14ac:dyDescent="0.2">
      <c r="A704" s="14" t="s">
        <v>3004</v>
      </c>
      <c r="B704" s="14"/>
      <c r="C704" s="14"/>
      <c r="D704" s="16"/>
      <c r="E704" s="16"/>
      <c r="F704" s="14" t="s">
        <v>4502</v>
      </c>
      <c r="G704" s="14"/>
      <c r="H704" s="14"/>
      <c r="I704" s="15"/>
      <c r="J704" s="77"/>
      <c r="K704" s="92"/>
    </row>
    <row r="705" spans="1:11" ht="33.75" x14ac:dyDescent="0.2">
      <c r="A705" s="14" t="s">
        <v>3004</v>
      </c>
      <c r="B705" s="14" t="s">
        <v>4503</v>
      </c>
      <c r="C705" s="14" t="s">
        <v>4504</v>
      </c>
      <c r="D705" s="16">
        <v>45707</v>
      </c>
      <c r="E705" s="16" t="s">
        <v>3009</v>
      </c>
      <c r="F705" s="14" t="s">
        <v>4505</v>
      </c>
      <c r="G705" s="14" t="s">
        <v>4506</v>
      </c>
      <c r="H705" s="14" t="s">
        <v>4507</v>
      </c>
      <c r="I705" s="15">
        <v>88.5</v>
      </c>
      <c r="J705" s="77"/>
      <c r="K705" s="92"/>
    </row>
    <row r="706" spans="1:11" ht="22.5" x14ac:dyDescent="0.2">
      <c r="A706" s="14" t="s">
        <v>3004</v>
      </c>
      <c r="B706" s="14"/>
      <c r="C706" s="14"/>
      <c r="D706" s="16"/>
      <c r="E706" s="16"/>
      <c r="F706" s="14" t="s">
        <v>4508</v>
      </c>
      <c r="G706" s="14"/>
      <c r="H706" s="14"/>
      <c r="I706" s="15"/>
      <c r="J706" s="77"/>
      <c r="K706" s="92"/>
    </row>
    <row r="707" spans="1:11" ht="22.5" x14ac:dyDescent="0.2">
      <c r="A707" s="14" t="s">
        <v>3004</v>
      </c>
      <c r="B707" s="14" t="s">
        <v>4509</v>
      </c>
      <c r="C707" s="14" t="s">
        <v>4510</v>
      </c>
      <c r="D707" s="16">
        <v>45777</v>
      </c>
      <c r="E707" s="16" t="s">
        <v>3009</v>
      </c>
      <c r="F707" s="14" t="s">
        <v>4511</v>
      </c>
      <c r="G707" s="14" t="s">
        <v>4056</v>
      </c>
      <c r="H707" s="14" t="s">
        <v>4057</v>
      </c>
      <c r="I707" s="15">
        <v>95.33</v>
      </c>
      <c r="J707" s="77"/>
      <c r="K707" s="92"/>
    </row>
    <row r="708" spans="1:11" ht="22.5" x14ac:dyDescent="0.2">
      <c r="A708" s="14" t="s">
        <v>3004</v>
      </c>
      <c r="B708" s="14" t="s">
        <v>4512</v>
      </c>
      <c r="C708" s="14" t="s">
        <v>4513</v>
      </c>
      <c r="D708" s="16">
        <v>45846</v>
      </c>
      <c r="E708" s="16" t="s">
        <v>3009</v>
      </c>
      <c r="F708" s="14" t="s">
        <v>4514</v>
      </c>
      <c r="G708" s="14" t="s">
        <v>4506</v>
      </c>
      <c r="H708" s="14" t="s">
        <v>4507</v>
      </c>
      <c r="I708" s="15">
        <v>354</v>
      </c>
      <c r="J708" s="77"/>
      <c r="K708" s="92"/>
    </row>
    <row r="709" spans="1:11" ht="22.5" x14ac:dyDescent="0.2">
      <c r="A709" s="14" t="s">
        <v>3004</v>
      </c>
      <c r="B709" s="14"/>
      <c r="C709" s="14"/>
      <c r="D709" s="16"/>
      <c r="E709" s="16"/>
      <c r="F709" s="14" t="s">
        <v>4515</v>
      </c>
      <c r="G709" s="14"/>
      <c r="H709" s="14"/>
      <c r="I709" s="15"/>
      <c r="J709" s="77"/>
      <c r="K709" s="92"/>
    </row>
    <row r="710" spans="1:11" ht="22.5" x14ac:dyDescent="0.2">
      <c r="A710" s="14" t="s">
        <v>3004</v>
      </c>
      <c r="B710" s="14" t="s">
        <v>4516</v>
      </c>
      <c r="C710" s="14" t="s">
        <v>4517</v>
      </c>
      <c r="D710" s="16">
        <v>45794</v>
      </c>
      <c r="E710" s="16">
        <v>45804</v>
      </c>
      <c r="F710" s="14" t="s">
        <v>4518</v>
      </c>
      <c r="G710" s="14" t="s">
        <v>4519</v>
      </c>
      <c r="H710" s="14" t="s">
        <v>4520</v>
      </c>
      <c r="I710" s="15">
        <v>136.05000000000001</v>
      </c>
      <c r="J710" s="77"/>
      <c r="K710" s="92"/>
    </row>
    <row r="711" spans="1:11" ht="22.5" x14ac:dyDescent="0.2">
      <c r="A711" s="14" t="s">
        <v>3004</v>
      </c>
      <c r="B711" s="14"/>
      <c r="C711" s="14"/>
      <c r="D711" s="16"/>
      <c r="E711" s="16"/>
      <c r="F711" s="14" t="s">
        <v>4521</v>
      </c>
      <c r="G711" s="14"/>
      <c r="H711" s="14"/>
      <c r="I711" s="15"/>
      <c r="J711" s="77"/>
      <c r="K711" s="92"/>
    </row>
    <row r="712" spans="1:11" ht="22.5" x14ac:dyDescent="0.2">
      <c r="A712" s="14" t="s">
        <v>3004</v>
      </c>
      <c r="B712" s="14" t="s">
        <v>4522</v>
      </c>
      <c r="C712" s="14" t="s">
        <v>4523</v>
      </c>
      <c r="D712" s="16">
        <v>45930</v>
      </c>
      <c r="E712" s="16" t="s">
        <v>3009</v>
      </c>
      <c r="F712" s="14" t="s">
        <v>4524</v>
      </c>
      <c r="G712" s="14" t="s">
        <v>4056</v>
      </c>
      <c r="H712" s="14" t="s">
        <v>4057</v>
      </c>
      <c r="I712" s="15">
        <v>438.5</v>
      </c>
      <c r="J712" s="77"/>
      <c r="K712" s="92"/>
    </row>
    <row r="713" spans="1:11" ht="22.5" x14ac:dyDescent="0.2">
      <c r="A713" s="14" t="s">
        <v>3004</v>
      </c>
      <c r="B713" s="14" t="s">
        <v>4525</v>
      </c>
      <c r="C713" s="14" t="s">
        <v>4526</v>
      </c>
      <c r="D713" s="16">
        <v>45938</v>
      </c>
      <c r="E713" s="16" t="s">
        <v>3009</v>
      </c>
      <c r="F713" s="14" t="s">
        <v>4527</v>
      </c>
      <c r="G713" s="14"/>
      <c r="H713" s="14" t="s">
        <v>4528</v>
      </c>
      <c r="I713" s="15">
        <v>2500</v>
      </c>
      <c r="J713" s="77"/>
      <c r="K713" s="92"/>
    </row>
    <row r="714" spans="1:11" ht="22.5" x14ac:dyDescent="0.2">
      <c r="A714" s="14" t="s">
        <v>3004</v>
      </c>
      <c r="B714" s="14"/>
      <c r="C714" s="14"/>
      <c r="D714" s="16"/>
      <c r="E714" s="16"/>
      <c r="F714" s="14" t="s">
        <v>4529</v>
      </c>
      <c r="G714" s="14"/>
      <c r="H714" s="14"/>
      <c r="I714" s="15"/>
      <c r="J714" s="77"/>
      <c r="K714" s="92"/>
    </row>
    <row r="715" spans="1:11" ht="22.5" x14ac:dyDescent="0.2">
      <c r="A715" s="14" t="s">
        <v>3004</v>
      </c>
      <c r="B715" s="14" t="s">
        <v>4530</v>
      </c>
      <c r="C715" s="14" t="s">
        <v>4531</v>
      </c>
      <c r="D715" s="16">
        <v>45954</v>
      </c>
      <c r="E715" s="16" t="s">
        <v>3009</v>
      </c>
      <c r="F715" s="14" t="s">
        <v>4532</v>
      </c>
      <c r="G715" s="14" t="s">
        <v>3075</v>
      </c>
      <c r="H715" s="14" t="s">
        <v>3076</v>
      </c>
      <c r="I715" s="15">
        <v>2745.36</v>
      </c>
      <c r="J715" s="77"/>
      <c r="K715" s="92"/>
    </row>
    <row r="716" spans="1:11" ht="33.75" x14ac:dyDescent="0.2">
      <c r="A716" s="14" t="s">
        <v>3004</v>
      </c>
      <c r="B716" s="14" t="s">
        <v>4533</v>
      </c>
      <c r="C716" s="14" t="s">
        <v>4534</v>
      </c>
      <c r="D716" s="16">
        <v>45960</v>
      </c>
      <c r="E716" s="16" t="s">
        <v>3009</v>
      </c>
      <c r="F716" s="14" t="s">
        <v>4535</v>
      </c>
      <c r="G716" s="14" t="s">
        <v>4536</v>
      </c>
      <c r="H716" s="14" t="s">
        <v>4537</v>
      </c>
      <c r="I716" s="15">
        <v>2103</v>
      </c>
      <c r="J716" s="77"/>
      <c r="K716" s="92"/>
    </row>
    <row r="717" spans="1:11" ht="22.5" x14ac:dyDescent="0.2">
      <c r="A717" s="14" t="s">
        <v>3004</v>
      </c>
      <c r="B717" s="14" t="s">
        <v>4538</v>
      </c>
      <c r="C717" s="14" t="s">
        <v>4539</v>
      </c>
      <c r="D717" s="16">
        <v>45960</v>
      </c>
      <c r="E717" s="16" t="s">
        <v>3009</v>
      </c>
      <c r="F717" s="14" t="s">
        <v>4540</v>
      </c>
      <c r="G717" s="14" t="s">
        <v>3077</v>
      </c>
      <c r="H717" s="14" t="s">
        <v>3078</v>
      </c>
      <c r="I717" s="15">
        <v>3234.9</v>
      </c>
      <c r="J717" s="77"/>
      <c r="K717" s="92"/>
    </row>
    <row r="718" spans="1:11" ht="22.5" x14ac:dyDescent="0.2">
      <c r="A718" s="14" t="s">
        <v>3004</v>
      </c>
      <c r="B718" s="14" t="s">
        <v>4541</v>
      </c>
      <c r="C718" s="14" t="s">
        <v>4542</v>
      </c>
      <c r="D718" s="16">
        <v>45966</v>
      </c>
      <c r="E718" s="16" t="s">
        <v>3009</v>
      </c>
      <c r="F718" s="14" t="s">
        <v>4543</v>
      </c>
      <c r="G718" s="14" t="s">
        <v>3040</v>
      </c>
      <c r="H718" s="14" t="s">
        <v>3041</v>
      </c>
      <c r="I718" s="15">
        <v>1927.41</v>
      </c>
      <c r="J718" s="77"/>
      <c r="K718" s="92"/>
    </row>
    <row r="719" spans="1:11" ht="33.75" x14ac:dyDescent="0.2">
      <c r="A719" s="14" t="s">
        <v>3004</v>
      </c>
      <c r="B719" s="14" t="s">
        <v>4544</v>
      </c>
      <c r="C719" s="14" t="s">
        <v>4545</v>
      </c>
      <c r="D719" s="16">
        <v>45978</v>
      </c>
      <c r="E719" s="16" t="s">
        <v>3009</v>
      </c>
      <c r="F719" s="14" t="s">
        <v>4546</v>
      </c>
      <c r="G719" s="14" t="s">
        <v>3220</v>
      </c>
      <c r="H719" s="14" t="s">
        <v>3221</v>
      </c>
      <c r="I719" s="15">
        <v>1550</v>
      </c>
      <c r="J719" s="77"/>
      <c r="K719" s="92"/>
    </row>
    <row r="720" spans="1:11" ht="22.5" x14ac:dyDescent="0.2">
      <c r="A720" s="14" t="s">
        <v>3004</v>
      </c>
      <c r="B720" s="14" t="s">
        <v>4547</v>
      </c>
      <c r="C720" s="14" t="s">
        <v>4548</v>
      </c>
      <c r="D720" s="16">
        <v>45978</v>
      </c>
      <c r="E720" s="16" t="s">
        <v>3009</v>
      </c>
      <c r="F720" s="14" t="s">
        <v>4549</v>
      </c>
      <c r="G720" s="14" t="s">
        <v>3220</v>
      </c>
      <c r="H720" s="14" t="s">
        <v>3221</v>
      </c>
      <c r="I720" s="15">
        <v>4240</v>
      </c>
      <c r="J720" s="77"/>
      <c r="K720" s="92"/>
    </row>
    <row r="721" spans="1:11" ht="22.5" x14ac:dyDescent="0.2">
      <c r="A721" s="14" t="s">
        <v>3004</v>
      </c>
      <c r="B721" s="14"/>
      <c r="C721" s="14"/>
      <c r="D721" s="16"/>
      <c r="E721" s="16"/>
      <c r="F721" s="14" t="s">
        <v>4550</v>
      </c>
      <c r="G721" s="14"/>
      <c r="H721" s="14"/>
      <c r="I721" s="15"/>
      <c r="J721" s="77"/>
      <c r="K721" s="92"/>
    </row>
    <row r="722" spans="1:11" ht="22.5" x14ac:dyDescent="0.2">
      <c r="A722" s="14" t="s">
        <v>3004</v>
      </c>
      <c r="B722" s="14" t="s">
        <v>4551</v>
      </c>
      <c r="C722" s="14" t="s">
        <v>4552</v>
      </c>
      <c r="D722" s="16">
        <v>45987</v>
      </c>
      <c r="E722" s="16" t="s">
        <v>3009</v>
      </c>
      <c r="F722" s="14" t="s">
        <v>4553</v>
      </c>
      <c r="G722" s="14" t="s">
        <v>3220</v>
      </c>
      <c r="H722" s="14" t="s">
        <v>3221</v>
      </c>
      <c r="I722" s="15">
        <v>100</v>
      </c>
      <c r="J722" s="77"/>
      <c r="K722" s="92"/>
    </row>
    <row r="723" spans="1:11" ht="33.75" x14ac:dyDescent="0.2">
      <c r="A723" s="14" t="s">
        <v>3004</v>
      </c>
      <c r="B723" s="14"/>
      <c r="C723" s="14" t="s">
        <v>4554</v>
      </c>
      <c r="D723" s="16">
        <v>45988</v>
      </c>
      <c r="E723" s="16" t="s">
        <v>3009</v>
      </c>
      <c r="F723" s="14" t="s">
        <v>4555</v>
      </c>
      <c r="G723" s="14" t="s">
        <v>4556</v>
      </c>
      <c r="H723" s="14" t="s">
        <v>4557</v>
      </c>
      <c r="I723" s="15">
        <v>114.39</v>
      </c>
      <c r="J723" s="77"/>
      <c r="K723" s="92"/>
    </row>
    <row r="724" spans="1:11" ht="22.5" x14ac:dyDescent="0.2">
      <c r="A724" s="14" t="s">
        <v>3004</v>
      </c>
      <c r="B724" s="14"/>
      <c r="C724" s="14"/>
      <c r="D724" s="16"/>
      <c r="E724" s="16"/>
      <c r="F724" s="14" t="s">
        <v>6621</v>
      </c>
      <c r="G724" s="14"/>
      <c r="H724" s="14"/>
      <c r="I724" s="15"/>
      <c r="J724" s="77"/>
      <c r="K724" s="92"/>
    </row>
    <row r="725" spans="1:11" ht="33.75" x14ac:dyDescent="0.2">
      <c r="A725" s="14" t="s">
        <v>3004</v>
      </c>
      <c r="B725" s="14" t="s">
        <v>6622</v>
      </c>
      <c r="C725" s="14" t="s">
        <v>6623</v>
      </c>
      <c r="D725" s="16">
        <v>46059</v>
      </c>
      <c r="E725" s="16" t="s">
        <v>3009</v>
      </c>
      <c r="F725" s="14" t="s">
        <v>6624</v>
      </c>
      <c r="G725" s="14" t="s">
        <v>6625</v>
      </c>
      <c r="H725" s="14" t="s">
        <v>6626</v>
      </c>
      <c r="I725" s="15">
        <v>735.54</v>
      </c>
      <c r="J725" s="77"/>
      <c r="K725" s="92"/>
    </row>
    <row r="726" spans="1:11" ht="22.5" x14ac:dyDescent="0.2">
      <c r="A726" s="14" t="s">
        <v>3004</v>
      </c>
      <c r="B726" s="14"/>
      <c r="C726" s="14"/>
      <c r="D726" s="16"/>
      <c r="E726" s="16"/>
      <c r="F726" s="14" t="s">
        <v>4558</v>
      </c>
      <c r="G726" s="14"/>
      <c r="H726" s="14"/>
      <c r="I726" s="15"/>
      <c r="J726" s="77"/>
      <c r="K726" s="92"/>
    </row>
    <row r="727" spans="1:11" ht="22.5" x14ac:dyDescent="0.2">
      <c r="A727" s="14" t="s">
        <v>3004</v>
      </c>
      <c r="B727" s="14" t="s">
        <v>4559</v>
      </c>
      <c r="C727" s="14" t="s">
        <v>4560</v>
      </c>
      <c r="D727" s="16">
        <v>45707</v>
      </c>
      <c r="E727" s="16" t="s">
        <v>3009</v>
      </c>
      <c r="F727" s="14" t="s">
        <v>4561</v>
      </c>
      <c r="G727" s="14" t="s">
        <v>4562</v>
      </c>
      <c r="H727" s="14" t="s">
        <v>4563</v>
      </c>
      <c r="I727" s="15">
        <v>811.8</v>
      </c>
      <c r="J727" s="77"/>
      <c r="K727" s="92"/>
    </row>
    <row r="728" spans="1:11" ht="22.5" x14ac:dyDescent="0.2">
      <c r="A728" s="14" t="s">
        <v>3004</v>
      </c>
      <c r="B728" s="14" t="s">
        <v>4564</v>
      </c>
      <c r="C728" s="14" t="s">
        <v>4565</v>
      </c>
      <c r="D728" s="16">
        <v>45707</v>
      </c>
      <c r="E728" s="16" t="s">
        <v>3009</v>
      </c>
      <c r="F728" s="14" t="s">
        <v>4566</v>
      </c>
      <c r="G728" s="14" t="s">
        <v>4567</v>
      </c>
      <c r="H728" s="14" t="s">
        <v>4568</v>
      </c>
      <c r="I728" s="15">
        <v>34.909999999999997</v>
      </c>
      <c r="J728" s="77"/>
      <c r="K728" s="92"/>
    </row>
    <row r="729" spans="1:11" ht="22.5" x14ac:dyDescent="0.2">
      <c r="A729" s="14" t="s">
        <v>3004</v>
      </c>
      <c r="B729" s="14" t="s">
        <v>4569</v>
      </c>
      <c r="C729" s="14" t="s">
        <v>4570</v>
      </c>
      <c r="D729" s="16">
        <v>45762</v>
      </c>
      <c r="E729" s="16" t="s">
        <v>3009</v>
      </c>
      <c r="F729" s="14" t="s">
        <v>4571</v>
      </c>
      <c r="G729" s="14" t="s">
        <v>4567</v>
      </c>
      <c r="H729" s="14" t="s">
        <v>4568</v>
      </c>
      <c r="I729" s="15">
        <v>34.909999999999997</v>
      </c>
      <c r="J729" s="77"/>
      <c r="K729" s="92"/>
    </row>
    <row r="730" spans="1:11" ht="22.5" x14ac:dyDescent="0.2">
      <c r="A730" s="14" t="s">
        <v>3004</v>
      </c>
      <c r="B730" s="14"/>
      <c r="C730" s="14"/>
      <c r="D730" s="16"/>
      <c r="E730" s="16"/>
      <c r="F730" s="14" t="s">
        <v>3869</v>
      </c>
      <c r="G730" s="14"/>
      <c r="H730" s="14"/>
      <c r="I730" s="15"/>
      <c r="J730" s="77"/>
      <c r="K730" s="92"/>
    </row>
    <row r="731" spans="1:11" ht="22.5" x14ac:dyDescent="0.2">
      <c r="A731" s="14" t="s">
        <v>3004</v>
      </c>
      <c r="B731" s="14" t="s">
        <v>4572</v>
      </c>
      <c r="C731" s="14" t="s">
        <v>4573</v>
      </c>
      <c r="D731" s="16">
        <v>45868</v>
      </c>
      <c r="E731" s="16" t="s">
        <v>3009</v>
      </c>
      <c r="F731" s="14" t="s">
        <v>4574</v>
      </c>
      <c r="G731" s="14" t="s">
        <v>3468</v>
      </c>
      <c r="H731" s="14" t="s">
        <v>3469</v>
      </c>
      <c r="I731" s="15">
        <v>37020.74</v>
      </c>
      <c r="J731" s="77"/>
      <c r="K731" s="92"/>
    </row>
    <row r="732" spans="1:11" ht="22.5" x14ac:dyDescent="0.2">
      <c r="A732" s="14" t="s">
        <v>3004</v>
      </c>
      <c r="B732" s="14"/>
      <c r="C732" s="14"/>
      <c r="D732" s="16">
        <v>45971</v>
      </c>
      <c r="E732" s="16" t="s">
        <v>3009</v>
      </c>
      <c r="F732" s="14" t="s">
        <v>4257</v>
      </c>
      <c r="G732" s="14" t="s">
        <v>4258</v>
      </c>
      <c r="H732" s="14" t="s">
        <v>4259</v>
      </c>
      <c r="I732" s="15">
        <v>10</v>
      </c>
      <c r="J732" s="77"/>
      <c r="K732" s="92"/>
    </row>
    <row r="733" spans="1:11" ht="22.5" x14ac:dyDescent="0.2">
      <c r="A733" s="14" t="s">
        <v>3004</v>
      </c>
      <c r="B733" s="14"/>
      <c r="C733" s="14"/>
      <c r="D733" s="16">
        <v>45971</v>
      </c>
      <c r="E733" s="16" t="s">
        <v>3009</v>
      </c>
      <c r="F733" s="14" t="s">
        <v>4257</v>
      </c>
      <c r="G733" s="14" t="s">
        <v>4258</v>
      </c>
      <c r="H733" s="14" t="s">
        <v>4259</v>
      </c>
      <c r="I733" s="15">
        <v>10</v>
      </c>
      <c r="J733" s="77"/>
      <c r="K733" s="92"/>
    </row>
    <row r="734" spans="1:11" ht="22.5" x14ac:dyDescent="0.2">
      <c r="A734" s="14" t="s">
        <v>3004</v>
      </c>
      <c r="B734" s="14" t="s">
        <v>4575</v>
      </c>
      <c r="C734" s="14" t="s">
        <v>4576</v>
      </c>
      <c r="D734" s="16">
        <v>45966</v>
      </c>
      <c r="E734" s="16" t="s">
        <v>3009</v>
      </c>
      <c r="F734" s="14" t="s">
        <v>4577</v>
      </c>
      <c r="G734" s="14" t="s">
        <v>3745</v>
      </c>
      <c r="H734" s="14" t="s">
        <v>3746</v>
      </c>
      <c r="I734" s="15">
        <v>1614</v>
      </c>
      <c r="J734" s="77"/>
      <c r="K734" s="92"/>
    </row>
    <row r="735" spans="1:11" ht="22.5" x14ac:dyDescent="0.2">
      <c r="A735" s="14" t="s">
        <v>3004</v>
      </c>
      <c r="B735" s="14" t="s">
        <v>4578</v>
      </c>
      <c r="C735" s="14" t="s">
        <v>4579</v>
      </c>
      <c r="D735" s="16">
        <v>45978</v>
      </c>
      <c r="E735" s="16" t="s">
        <v>3009</v>
      </c>
      <c r="F735" s="14" t="s">
        <v>4580</v>
      </c>
      <c r="G735" s="14" t="s">
        <v>3745</v>
      </c>
      <c r="H735" s="14" t="s">
        <v>3746</v>
      </c>
      <c r="I735" s="15">
        <v>1712.4</v>
      </c>
      <c r="J735" s="77"/>
      <c r="K735" s="92"/>
    </row>
    <row r="736" spans="1:11" ht="22.5" x14ac:dyDescent="0.2">
      <c r="A736" s="14" t="s">
        <v>3004</v>
      </c>
      <c r="B736" s="14" t="s">
        <v>4581</v>
      </c>
      <c r="C736" s="14" t="s">
        <v>4582</v>
      </c>
      <c r="D736" s="16">
        <v>45702</v>
      </c>
      <c r="E736" s="16" t="s">
        <v>3009</v>
      </c>
      <c r="F736" s="14" t="s">
        <v>4583</v>
      </c>
      <c r="G736" s="14" t="s">
        <v>3970</v>
      </c>
      <c r="H736" s="14" t="s">
        <v>3971</v>
      </c>
      <c r="I736" s="15">
        <v>2487</v>
      </c>
      <c r="J736" s="77"/>
      <c r="K736" s="92"/>
    </row>
    <row r="737" spans="1:11" ht="22.5" x14ac:dyDescent="0.2">
      <c r="A737" s="14" t="s">
        <v>3004</v>
      </c>
      <c r="B737" s="14" t="s">
        <v>4584</v>
      </c>
      <c r="C737" s="14" t="s">
        <v>4585</v>
      </c>
      <c r="D737" s="16">
        <v>45722</v>
      </c>
      <c r="E737" s="16" t="s">
        <v>3009</v>
      </c>
      <c r="F737" s="14" t="s">
        <v>4586</v>
      </c>
      <c r="G737" s="14" t="s">
        <v>3970</v>
      </c>
      <c r="H737" s="14" t="s">
        <v>3971</v>
      </c>
      <c r="I737" s="15">
        <v>2487</v>
      </c>
      <c r="J737" s="77"/>
      <c r="K737" s="92"/>
    </row>
    <row r="738" spans="1:11" ht="22.5" x14ac:dyDescent="0.2">
      <c r="A738" s="14" t="s">
        <v>3004</v>
      </c>
      <c r="B738" s="14" t="s">
        <v>4587</v>
      </c>
      <c r="C738" s="14" t="s">
        <v>4588</v>
      </c>
      <c r="D738" s="16">
        <v>45762</v>
      </c>
      <c r="E738" s="16" t="s">
        <v>3009</v>
      </c>
      <c r="F738" s="14" t="s">
        <v>4589</v>
      </c>
      <c r="G738" s="14" t="s">
        <v>3970</v>
      </c>
      <c r="H738" s="14" t="s">
        <v>3971</v>
      </c>
      <c r="I738" s="15">
        <v>2487</v>
      </c>
      <c r="J738" s="77"/>
      <c r="K738" s="92"/>
    </row>
    <row r="739" spans="1:11" ht="22.5" x14ac:dyDescent="0.2">
      <c r="A739" s="14" t="s">
        <v>3004</v>
      </c>
      <c r="B739" s="14" t="s">
        <v>4590</v>
      </c>
      <c r="C739" s="14" t="s">
        <v>4591</v>
      </c>
      <c r="D739" s="16">
        <v>45784</v>
      </c>
      <c r="E739" s="16" t="s">
        <v>3009</v>
      </c>
      <c r="F739" s="14" t="s">
        <v>4592</v>
      </c>
      <c r="G739" s="14" t="s">
        <v>3970</v>
      </c>
      <c r="H739" s="14" t="s">
        <v>3971</v>
      </c>
      <c r="I739" s="15">
        <v>2487</v>
      </c>
      <c r="J739" s="77"/>
      <c r="K739" s="92"/>
    </row>
    <row r="740" spans="1:11" ht="22.5" x14ac:dyDescent="0.2">
      <c r="A740" s="14" t="s">
        <v>3004</v>
      </c>
      <c r="B740" s="14" t="s">
        <v>4593</v>
      </c>
      <c r="C740" s="14" t="s">
        <v>4594</v>
      </c>
      <c r="D740" s="16">
        <v>45846</v>
      </c>
      <c r="E740" s="16" t="s">
        <v>3009</v>
      </c>
      <c r="F740" s="14" t="s">
        <v>4595</v>
      </c>
      <c r="G740" s="14" t="s">
        <v>3970</v>
      </c>
      <c r="H740" s="14" t="s">
        <v>3971</v>
      </c>
      <c r="I740" s="15">
        <v>2487</v>
      </c>
      <c r="J740" s="77"/>
      <c r="K740" s="92"/>
    </row>
    <row r="741" spans="1:11" ht="22.5" x14ac:dyDescent="0.2">
      <c r="A741" s="14" t="s">
        <v>3004</v>
      </c>
      <c r="B741" s="14" t="s">
        <v>4596</v>
      </c>
      <c r="C741" s="14" t="s">
        <v>4597</v>
      </c>
      <c r="D741" s="16">
        <v>45883</v>
      </c>
      <c r="E741" s="16" t="s">
        <v>3009</v>
      </c>
      <c r="F741" s="14" t="s">
        <v>4598</v>
      </c>
      <c r="G741" s="14" t="s">
        <v>3970</v>
      </c>
      <c r="H741" s="14" t="s">
        <v>3971</v>
      </c>
      <c r="I741" s="15">
        <v>2487</v>
      </c>
      <c r="J741" s="77"/>
      <c r="K741" s="92"/>
    </row>
    <row r="742" spans="1:11" ht="22.5" x14ac:dyDescent="0.2">
      <c r="A742" s="14" t="s">
        <v>3004</v>
      </c>
      <c r="B742" s="14" t="s">
        <v>4599</v>
      </c>
      <c r="C742" s="14" t="s">
        <v>4600</v>
      </c>
      <c r="D742" s="16">
        <v>45945</v>
      </c>
      <c r="E742" s="16" t="s">
        <v>3009</v>
      </c>
      <c r="F742" s="14" t="s">
        <v>4601</v>
      </c>
      <c r="G742" s="14" t="s">
        <v>3970</v>
      </c>
      <c r="H742" s="14" t="s">
        <v>3971</v>
      </c>
      <c r="I742" s="15">
        <v>2487</v>
      </c>
      <c r="J742" s="77"/>
      <c r="K742" s="92"/>
    </row>
    <row r="743" spans="1:11" ht="22.5" x14ac:dyDescent="0.2">
      <c r="A743" s="14" t="s">
        <v>3004</v>
      </c>
      <c r="B743" s="14" t="s">
        <v>4602</v>
      </c>
      <c r="C743" s="14" t="s">
        <v>4603</v>
      </c>
      <c r="D743" s="16">
        <v>45978</v>
      </c>
      <c r="E743" s="16" t="s">
        <v>3009</v>
      </c>
      <c r="F743" s="14" t="s">
        <v>4604</v>
      </c>
      <c r="G743" s="14" t="s">
        <v>3970</v>
      </c>
      <c r="H743" s="14" t="s">
        <v>3971</v>
      </c>
      <c r="I743" s="15">
        <v>2487</v>
      </c>
      <c r="J743" s="77"/>
      <c r="K743" s="92"/>
    </row>
    <row r="744" spans="1:11" ht="22.5" x14ac:dyDescent="0.2">
      <c r="A744" s="14" t="s">
        <v>3004</v>
      </c>
      <c r="B744" s="14" t="s">
        <v>4605</v>
      </c>
      <c r="C744" s="14" t="s">
        <v>4606</v>
      </c>
      <c r="D744" s="16">
        <v>46001</v>
      </c>
      <c r="E744" s="16" t="s">
        <v>3009</v>
      </c>
      <c r="F744" s="14" t="s">
        <v>4607</v>
      </c>
      <c r="G744" s="14" t="s">
        <v>3970</v>
      </c>
      <c r="H744" s="14" t="s">
        <v>3971</v>
      </c>
      <c r="I744" s="15">
        <v>2487</v>
      </c>
      <c r="J744" s="77"/>
      <c r="K744" s="92"/>
    </row>
    <row r="745" spans="1:11" ht="22.5" x14ac:dyDescent="0.2">
      <c r="A745" s="14" t="s">
        <v>3004</v>
      </c>
      <c r="B745" s="14" t="s">
        <v>4608</v>
      </c>
      <c r="C745" s="14" t="s">
        <v>4609</v>
      </c>
      <c r="D745" s="16">
        <v>46001</v>
      </c>
      <c r="E745" s="16" t="s">
        <v>3009</v>
      </c>
      <c r="F745" s="14" t="s">
        <v>4610</v>
      </c>
      <c r="G745" s="14" t="s">
        <v>3970</v>
      </c>
      <c r="H745" s="14" t="s">
        <v>3971</v>
      </c>
      <c r="I745" s="15">
        <v>1050</v>
      </c>
      <c r="J745" s="77"/>
      <c r="K745" s="92"/>
    </row>
    <row r="746" spans="1:11" ht="22.5" x14ac:dyDescent="0.2">
      <c r="A746" s="14" t="s">
        <v>3004</v>
      </c>
      <c r="B746" s="14" t="s">
        <v>4611</v>
      </c>
      <c r="C746" s="14" t="s">
        <v>4612</v>
      </c>
      <c r="D746" s="16">
        <v>46037</v>
      </c>
      <c r="E746" s="16" t="s">
        <v>3009</v>
      </c>
      <c r="F746" s="14" t="s">
        <v>3986</v>
      </c>
      <c r="G746" s="14" t="s">
        <v>3970</v>
      </c>
      <c r="H746" s="14" t="s">
        <v>3971</v>
      </c>
      <c r="I746" s="15">
        <v>1050</v>
      </c>
      <c r="J746" s="77"/>
      <c r="K746" s="92"/>
    </row>
    <row r="747" spans="1:11" ht="22.5" x14ac:dyDescent="0.2">
      <c r="A747" s="14" t="s">
        <v>3004</v>
      </c>
      <c r="B747" s="14" t="s">
        <v>6627</v>
      </c>
      <c r="C747" s="14" t="s">
        <v>6628</v>
      </c>
      <c r="D747" s="16">
        <v>46062</v>
      </c>
      <c r="E747" s="16" t="s">
        <v>3009</v>
      </c>
      <c r="F747" s="14" t="s">
        <v>6629</v>
      </c>
      <c r="G747" s="14" t="s">
        <v>3970</v>
      </c>
      <c r="H747" s="14" t="s">
        <v>3971</v>
      </c>
      <c r="I747" s="15">
        <v>2487</v>
      </c>
      <c r="J747" s="77"/>
      <c r="K747" s="92"/>
    </row>
    <row r="748" spans="1:11" ht="22.5" x14ac:dyDescent="0.2">
      <c r="A748" s="14" t="s">
        <v>3004</v>
      </c>
      <c r="B748" s="14" t="s">
        <v>4613</v>
      </c>
      <c r="C748" s="14" t="s">
        <v>4614</v>
      </c>
      <c r="D748" s="16">
        <v>45702</v>
      </c>
      <c r="E748" s="16" t="s">
        <v>3009</v>
      </c>
      <c r="F748" s="14" t="s">
        <v>4615</v>
      </c>
      <c r="G748" s="14" t="s">
        <v>4616</v>
      </c>
      <c r="H748" s="14" t="s">
        <v>4617</v>
      </c>
      <c r="I748" s="15">
        <v>100</v>
      </c>
      <c r="J748" s="77"/>
      <c r="K748" s="92"/>
    </row>
    <row r="749" spans="1:11" ht="22.5" x14ac:dyDescent="0.2">
      <c r="A749" s="14" t="s">
        <v>3004</v>
      </c>
      <c r="B749" s="14" t="s">
        <v>4618</v>
      </c>
      <c r="C749" s="14" t="s">
        <v>4619</v>
      </c>
      <c r="D749" s="16">
        <v>45982</v>
      </c>
      <c r="E749" s="16" t="s">
        <v>3009</v>
      </c>
      <c r="F749" s="14" t="s">
        <v>4620</v>
      </c>
      <c r="G749" s="14" t="s">
        <v>4616</v>
      </c>
      <c r="H749" s="14" t="s">
        <v>4617</v>
      </c>
      <c r="I749" s="15">
        <v>100</v>
      </c>
      <c r="J749" s="77"/>
      <c r="K749" s="92"/>
    </row>
    <row r="750" spans="1:11" ht="22.5" x14ac:dyDescent="0.2">
      <c r="A750" s="14" t="s">
        <v>3004</v>
      </c>
      <c r="B750" s="14" t="s">
        <v>4621</v>
      </c>
      <c r="C750" s="14" t="s">
        <v>4622</v>
      </c>
      <c r="D750" s="16">
        <v>45982</v>
      </c>
      <c r="E750" s="16" t="s">
        <v>3009</v>
      </c>
      <c r="F750" s="14" t="s">
        <v>4623</v>
      </c>
      <c r="G750" s="14" t="s">
        <v>4616</v>
      </c>
      <c r="H750" s="14" t="s">
        <v>4617</v>
      </c>
      <c r="I750" s="15">
        <v>100</v>
      </c>
      <c r="J750" s="77"/>
      <c r="K750" s="92"/>
    </row>
    <row r="751" spans="1:11" ht="22.5" x14ac:dyDescent="0.2">
      <c r="A751" s="14" t="s">
        <v>3004</v>
      </c>
      <c r="B751" s="14" t="s">
        <v>4624</v>
      </c>
      <c r="C751" s="14" t="s">
        <v>4625</v>
      </c>
      <c r="D751" s="16">
        <v>45982</v>
      </c>
      <c r="E751" s="16" t="s">
        <v>3009</v>
      </c>
      <c r="F751" s="14" t="s">
        <v>4626</v>
      </c>
      <c r="G751" s="14" t="s">
        <v>4616</v>
      </c>
      <c r="H751" s="14" t="s">
        <v>4617</v>
      </c>
      <c r="I751" s="15">
        <v>100</v>
      </c>
      <c r="J751" s="77"/>
      <c r="K751" s="92"/>
    </row>
    <row r="752" spans="1:11" ht="22.5" x14ac:dyDescent="0.2">
      <c r="A752" s="14" t="s">
        <v>3004</v>
      </c>
      <c r="B752" s="14" t="s">
        <v>4627</v>
      </c>
      <c r="C752" s="14" t="s">
        <v>4628</v>
      </c>
      <c r="D752" s="16">
        <v>45982</v>
      </c>
      <c r="E752" s="16" t="s">
        <v>3009</v>
      </c>
      <c r="F752" s="14" t="s">
        <v>4629</v>
      </c>
      <c r="G752" s="14" t="s">
        <v>4616</v>
      </c>
      <c r="H752" s="14" t="s">
        <v>4617</v>
      </c>
      <c r="I752" s="15">
        <v>100</v>
      </c>
      <c r="J752" s="77"/>
      <c r="K752" s="92"/>
    </row>
    <row r="753" spans="1:11" ht="22.5" x14ac:dyDescent="0.2">
      <c r="A753" s="14" t="s">
        <v>3004</v>
      </c>
      <c r="B753" s="14" t="s">
        <v>4630</v>
      </c>
      <c r="C753" s="14" t="s">
        <v>4631</v>
      </c>
      <c r="D753" s="16">
        <v>45982</v>
      </c>
      <c r="E753" s="16" t="s">
        <v>3009</v>
      </c>
      <c r="F753" s="14" t="s">
        <v>4632</v>
      </c>
      <c r="G753" s="14" t="s">
        <v>4616</v>
      </c>
      <c r="H753" s="14" t="s">
        <v>4617</v>
      </c>
      <c r="I753" s="15">
        <v>100</v>
      </c>
      <c r="J753" s="77"/>
      <c r="K753" s="92"/>
    </row>
    <row r="754" spans="1:11" ht="22.5" x14ac:dyDescent="0.2">
      <c r="A754" s="14" t="s">
        <v>3004</v>
      </c>
      <c r="B754" s="14" t="s">
        <v>4633</v>
      </c>
      <c r="C754" s="14" t="s">
        <v>4634</v>
      </c>
      <c r="D754" s="16">
        <v>45982</v>
      </c>
      <c r="E754" s="16" t="s">
        <v>3009</v>
      </c>
      <c r="F754" s="14" t="s">
        <v>4635</v>
      </c>
      <c r="G754" s="14" t="s">
        <v>4616</v>
      </c>
      <c r="H754" s="14" t="s">
        <v>4617</v>
      </c>
      <c r="I754" s="15">
        <v>100</v>
      </c>
      <c r="J754" s="77"/>
      <c r="K754" s="92"/>
    </row>
    <row r="755" spans="1:11" ht="22.5" x14ac:dyDescent="0.2">
      <c r="A755" s="14" t="s">
        <v>3004</v>
      </c>
      <c r="B755" s="14" t="s">
        <v>4636</v>
      </c>
      <c r="C755" s="14" t="s">
        <v>4637</v>
      </c>
      <c r="D755" s="16">
        <v>45982</v>
      </c>
      <c r="E755" s="16" t="s">
        <v>3009</v>
      </c>
      <c r="F755" s="14" t="s">
        <v>4638</v>
      </c>
      <c r="G755" s="14" t="s">
        <v>4616</v>
      </c>
      <c r="H755" s="14" t="s">
        <v>4617</v>
      </c>
      <c r="I755" s="15">
        <v>100</v>
      </c>
      <c r="J755" s="77"/>
      <c r="K755" s="92"/>
    </row>
    <row r="756" spans="1:11" ht="22.5" x14ac:dyDescent="0.2">
      <c r="A756" s="14" t="s">
        <v>3004</v>
      </c>
      <c r="B756" s="14" t="s">
        <v>4639</v>
      </c>
      <c r="C756" s="14" t="s">
        <v>4640</v>
      </c>
      <c r="D756" s="16">
        <v>45982</v>
      </c>
      <c r="E756" s="16" t="s">
        <v>3009</v>
      </c>
      <c r="F756" s="14" t="s">
        <v>4641</v>
      </c>
      <c r="G756" s="14" t="s">
        <v>4616</v>
      </c>
      <c r="H756" s="14" t="s">
        <v>4617</v>
      </c>
      <c r="I756" s="15">
        <v>100</v>
      </c>
      <c r="J756" s="77"/>
      <c r="K756" s="92"/>
    </row>
    <row r="757" spans="1:11" ht="22.5" x14ac:dyDescent="0.2">
      <c r="A757" s="14" t="s">
        <v>3004</v>
      </c>
      <c r="B757" s="14" t="s">
        <v>4642</v>
      </c>
      <c r="C757" s="14" t="s">
        <v>4643</v>
      </c>
      <c r="D757" s="16">
        <v>46001</v>
      </c>
      <c r="E757" s="16" t="s">
        <v>3009</v>
      </c>
      <c r="F757" s="14" t="s">
        <v>4644</v>
      </c>
      <c r="G757" s="14" t="s">
        <v>4616</v>
      </c>
      <c r="H757" s="14" t="s">
        <v>4617</v>
      </c>
      <c r="I757" s="15">
        <v>100</v>
      </c>
      <c r="J757" s="77"/>
      <c r="K757" s="92"/>
    </row>
    <row r="758" spans="1:11" ht="22.5" x14ac:dyDescent="0.2">
      <c r="A758" s="14" t="s">
        <v>3004</v>
      </c>
      <c r="B758" s="14" t="s">
        <v>4645</v>
      </c>
      <c r="C758" s="14" t="s">
        <v>4646</v>
      </c>
      <c r="D758" s="16">
        <v>46051</v>
      </c>
      <c r="E758" s="16" t="s">
        <v>3009</v>
      </c>
      <c r="F758" s="14" t="s">
        <v>4647</v>
      </c>
      <c r="G758" s="14" t="s">
        <v>4616</v>
      </c>
      <c r="H758" s="14" t="s">
        <v>4617</v>
      </c>
      <c r="I758" s="15">
        <v>100</v>
      </c>
      <c r="J758" s="77"/>
      <c r="K758" s="92"/>
    </row>
    <row r="759" spans="1:11" ht="22.5" x14ac:dyDescent="0.2">
      <c r="A759" s="14" t="s">
        <v>3004</v>
      </c>
      <c r="B759" s="14" t="s">
        <v>6630</v>
      </c>
      <c r="C759" s="14" t="s">
        <v>6631</v>
      </c>
      <c r="D759" s="16">
        <v>46078</v>
      </c>
      <c r="E759" s="16" t="s">
        <v>3009</v>
      </c>
      <c r="F759" s="14" t="s">
        <v>6632</v>
      </c>
      <c r="G759" s="14" t="s">
        <v>4616</v>
      </c>
      <c r="H759" s="14" t="s">
        <v>4617</v>
      </c>
      <c r="I759" s="15">
        <v>100</v>
      </c>
      <c r="J759" s="77"/>
      <c r="K759" s="92"/>
    </row>
    <row r="760" spans="1:11" ht="22.5" x14ac:dyDescent="0.2">
      <c r="A760" s="14" t="s">
        <v>3004</v>
      </c>
      <c r="B760" s="14"/>
      <c r="C760" s="14"/>
      <c r="D760" s="16"/>
      <c r="E760" s="16"/>
      <c r="F760" s="14" t="s">
        <v>4648</v>
      </c>
      <c r="G760" s="14"/>
      <c r="H760" s="14"/>
      <c r="I760" s="15"/>
      <c r="J760" s="77"/>
      <c r="K760" s="92"/>
    </row>
    <row r="761" spans="1:11" ht="22.5" x14ac:dyDescent="0.2">
      <c r="A761" s="14" t="s">
        <v>3004</v>
      </c>
      <c r="B761" s="14" t="s">
        <v>4649</v>
      </c>
      <c r="C761" s="14" t="s">
        <v>4650</v>
      </c>
      <c r="D761" s="16">
        <v>45665</v>
      </c>
      <c r="E761" s="16">
        <v>45708</v>
      </c>
      <c r="F761" s="14" t="s">
        <v>4651</v>
      </c>
      <c r="G761" s="14" t="s">
        <v>4652</v>
      </c>
      <c r="H761" s="14" t="s">
        <v>4653</v>
      </c>
      <c r="I761" s="15">
        <v>20.45</v>
      </c>
      <c r="J761" s="77"/>
      <c r="K761" s="92"/>
    </row>
    <row r="762" spans="1:11" ht="22.5" x14ac:dyDescent="0.2">
      <c r="A762" s="14" t="s">
        <v>3004</v>
      </c>
      <c r="B762" s="14" t="s">
        <v>4654</v>
      </c>
      <c r="C762" s="14" t="s">
        <v>4655</v>
      </c>
      <c r="D762" s="16">
        <v>45965</v>
      </c>
      <c r="E762" s="16">
        <v>45978</v>
      </c>
      <c r="F762" s="14" t="s">
        <v>4656</v>
      </c>
      <c r="G762" s="14" t="s">
        <v>4652</v>
      </c>
      <c r="H762" s="14" t="s">
        <v>4653</v>
      </c>
      <c r="I762" s="15">
        <v>81.8</v>
      </c>
      <c r="J762" s="77"/>
      <c r="K762" s="92"/>
    </row>
    <row r="763" spans="1:11" ht="22.5" x14ac:dyDescent="0.2">
      <c r="A763" s="14" t="s">
        <v>3004</v>
      </c>
      <c r="B763" s="14" t="s">
        <v>4657</v>
      </c>
      <c r="C763" s="14" t="s">
        <v>4658</v>
      </c>
      <c r="D763" s="16">
        <v>45978</v>
      </c>
      <c r="E763" s="16" t="s">
        <v>3009</v>
      </c>
      <c r="F763" s="14" t="s">
        <v>4659</v>
      </c>
      <c r="G763" s="14" t="s">
        <v>3220</v>
      </c>
      <c r="H763" s="14" t="s">
        <v>3221</v>
      </c>
      <c r="I763" s="15">
        <v>50</v>
      </c>
      <c r="J763" s="77"/>
      <c r="K763" s="92"/>
    </row>
    <row r="764" spans="1:11" ht="22.5" x14ac:dyDescent="0.2">
      <c r="A764" s="14" t="s">
        <v>3004</v>
      </c>
      <c r="B764" s="14" t="s">
        <v>4660</v>
      </c>
      <c r="C764" s="14" t="s">
        <v>4661</v>
      </c>
      <c r="D764" s="16">
        <v>45982</v>
      </c>
      <c r="E764" s="16" t="s">
        <v>3009</v>
      </c>
      <c r="F764" s="14" t="s">
        <v>4662</v>
      </c>
      <c r="G764" s="14" t="s">
        <v>4663</v>
      </c>
      <c r="H764" s="14" t="s">
        <v>4664</v>
      </c>
      <c r="I764" s="15">
        <v>436</v>
      </c>
      <c r="J764" s="77"/>
      <c r="K764" s="92"/>
    </row>
    <row r="765" spans="1:11" ht="22.5" x14ac:dyDescent="0.2">
      <c r="A765" s="14" t="s">
        <v>3004</v>
      </c>
      <c r="B765" s="14" t="s">
        <v>4665</v>
      </c>
      <c r="C765" s="14" t="s">
        <v>4666</v>
      </c>
      <c r="D765" s="16">
        <v>45988</v>
      </c>
      <c r="E765" s="16" t="s">
        <v>3009</v>
      </c>
      <c r="F765" s="14" t="s">
        <v>4667</v>
      </c>
      <c r="G765" s="14" t="s">
        <v>4668</v>
      </c>
      <c r="H765" s="14" t="s">
        <v>4669</v>
      </c>
      <c r="I765" s="15">
        <v>250</v>
      </c>
      <c r="J765" s="77"/>
      <c r="K765" s="92"/>
    </row>
    <row r="766" spans="1:11" ht="22.5" x14ac:dyDescent="0.2">
      <c r="A766" s="14" t="s">
        <v>3004</v>
      </c>
      <c r="B766" s="14" t="s">
        <v>4670</v>
      </c>
      <c r="C766" s="14" t="s">
        <v>4671</v>
      </c>
      <c r="D766" s="16">
        <v>46001</v>
      </c>
      <c r="E766" s="16" t="s">
        <v>3009</v>
      </c>
      <c r="F766" s="14" t="s">
        <v>4672</v>
      </c>
      <c r="G766" s="14" t="s">
        <v>4673</v>
      </c>
      <c r="H766" s="14" t="s">
        <v>4674</v>
      </c>
      <c r="I766" s="15">
        <v>810</v>
      </c>
      <c r="J766" s="77"/>
      <c r="K766" s="92"/>
    </row>
    <row r="767" spans="1:11" ht="22.5" x14ac:dyDescent="0.2">
      <c r="A767" s="14" t="s">
        <v>3004</v>
      </c>
      <c r="B767" s="14"/>
      <c r="C767" s="14"/>
      <c r="D767" s="16"/>
      <c r="E767" s="16"/>
      <c r="F767" s="14" t="s">
        <v>6633</v>
      </c>
      <c r="G767" s="14"/>
      <c r="H767" s="14"/>
      <c r="I767" s="15"/>
      <c r="J767" s="77"/>
      <c r="K767" s="92"/>
    </row>
    <row r="768" spans="1:11" ht="22.5" x14ac:dyDescent="0.2">
      <c r="A768" s="14" t="s">
        <v>3004</v>
      </c>
      <c r="B768" s="14" t="s">
        <v>6634</v>
      </c>
      <c r="C768" s="14" t="s">
        <v>6635</v>
      </c>
      <c r="D768" s="16">
        <v>46062</v>
      </c>
      <c r="E768" s="16" t="s">
        <v>3009</v>
      </c>
      <c r="F768" s="14" t="s">
        <v>6636</v>
      </c>
      <c r="G768" s="14"/>
      <c r="H768" s="14" t="s">
        <v>5290</v>
      </c>
      <c r="I768" s="15">
        <v>23.4</v>
      </c>
      <c r="J768" s="77"/>
      <c r="K768" s="92"/>
    </row>
    <row r="769" spans="1:11" ht="22.5" x14ac:dyDescent="0.2">
      <c r="A769" s="14" t="s">
        <v>3004</v>
      </c>
      <c r="B769" s="14"/>
      <c r="C769" s="14"/>
      <c r="D769" s="16"/>
      <c r="E769" s="16"/>
      <c r="F769" s="14" t="s">
        <v>4675</v>
      </c>
      <c r="G769" s="14"/>
      <c r="H769" s="14"/>
      <c r="I769" s="15"/>
      <c r="J769" s="77"/>
      <c r="K769" s="92"/>
    </row>
    <row r="770" spans="1:11" ht="22.5" x14ac:dyDescent="0.2">
      <c r="A770" s="14" t="s">
        <v>3004</v>
      </c>
      <c r="B770" s="14" t="s">
        <v>4676</v>
      </c>
      <c r="C770" s="14" t="s">
        <v>4677</v>
      </c>
      <c r="D770" s="16">
        <v>45762</v>
      </c>
      <c r="E770" s="16" t="s">
        <v>3009</v>
      </c>
      <c r="F770" s="14" t="s">
        <v>4678</v>
      </c>
      <c r="G770" s="14" t="s">
        <v>4679</v>
      </c>
      <c r="H770" s="14" t="s">
        <v>4680</v>
      </c>
      <c r="I770" s="15">
        <v>21.04</v>
      </c>
      <c r="J770" s="77"/>
      <c r="K770" s="92"/>
    </row>
    <row r="771" spans="1:11" ht="22.5" x14ac:dyDescent="0.2">
      <c r="A771" s="14" t="s">
        <v>3004</v>
      </c>
      <c r="B771" s="14" t="s">
        <v>4681</v>
      </c>
      <c r="C771" s="14" t="s">
        <v>4682</v>
      </c>
      <c r="D771" s="16">
        <v>45828</v>
      </c>
      <c r="E771" s="16" t="s">
        <v>3009</v>
      </c>
      <c r="F771" s="14" t="s">
        <v>4683</v>
      </c>
      <c r="G771" s="14" t="s">
        <v>4684</v>
      </c>
      <c r="H771" s="14" t="s">
        <v>4685</v>
      </c>
      <c r="I771" s="15">
        <v>13</v>
      </c>
      <c r="J771" s="77"/>
      <c r="K771" s="92"/>
    </row>
    <row r="772" spans="1:11" ht="33.75" x14ac:dyDescent="0.2">
      <c r="A772" s="14" t="s">
        <v>3004</v>
      </c>
      <c r="B772" s="14" t="s">
        <v>4686</v>
      </c>
      <c r="C772" s="14" t="s">
        <v>4687</v>
      </c>
      <c r="D772" s="16">
        <v>45828</v>
      </c>
      <c r="E772" s="16" t="s">
        <v>3009</v>
      </c>
      <c r="F772" s="14" t="s">
        <v>4688</v>
      </c>
      <c r="G772" s="14" t="s">
        <v>4689</v>
      </c>
      <c r="H772" s="14" t="s">
        <v>4690</v>
      </c>
      <c r="I772" s="15">
        <v>10</v>
      </c>
      <c r="J772" s="77"/>
      <c r="K772" s="92"/>
    </row>
    <row r="773" spans="1:11" ht="22.5" x14ac:dyDescent="0.2">
      <c r="A773" s="14" t="s">
        <v>3004</v>
      </c>
      <c r="B773" s="14"/>
      <c r="C773" s="14"/>
      <c r="D773" s="16"/>
      <c r="E773" s="16"/>
      <c r="F773" s="14" t="s">
        <v>129</v>
      </c>
      <c r="G773" s="14"/>
      <c r="H773" s="14"/>
      <c r="I773" s="15"/>
      <c r="J773" s="77"/>
      <c r="K773" s="92"/>
    </row>
    <row r="774" spans="1:11" ht="33.75" x14ac:dyDescent="0.2">
      <c r="A774" s="14" t="s">
        <v>3004</v>
      </c>
      <c r="B774" s="14" t="s">
        <v>4691</v>
      </c>
      <c r="C774" s="14" t="s">
        <v>4692</v>
      </c>
      <c r="D774" s="16">
        <v>45702</v>
      </c>
      <c r="E774" s="16" t="s">
        <v>3009</v>
      </c>
      <c r="F774" s="14" t="s">
        <v>4693</v>
      </c>
      <c r="G774" s="14" t="s">
        <v>3040</v>
      </c>
      <c r="H774" s="14" t="s">
        <v>3041</v>
      </c>
      <c r="I774" s="15">
        <v>188.85</v>
      </c>
      <c r="J774" s="77"/>
      <c r="K774" s="92"/>
    </row>
    <row r="775" spans="1:11" ht="22.5" x14ac:dyDescent="0.2">
      <c r="A775" s="14" t="s">
        <v>3004</v>
      </c>
      <c r="B775" s="14" t="s">
        <v>4694</v>
      </c>
      <c r="C775" s="14" t="s">
        <v>4695</v>
      </c>
      <c r="D775" s="16">
        <v>45954</v>
      </c>
      <c r="E775" s="16" t="s">
        <v>3009</v>
      </c>
      <c r="F775" s="14" t="s">
        <v>4696</v>
      </c>
      <c r="G775" s="14"/>
      <c r="H775" s="14" t="s">
        <v>4697</v>
      </c>
      <c r="I775" s="15">
        <v>497.07</v>
      </c>
      <c r="J775" s="77"/>
      <c r="K775" s="92"/>
    </row>
    <row r="776" spans="1:11" ht="22.5" x14ac:dyDescent="0.2">
      <c r="A776" s="14" t="s">
        <v>3004</v>
      </c>
      <c r="B776" s="14" t="s">
        <v>4698</v>
      </c>
      <c r="C776" s="14" t="s">
        <v>4699</v>
      </c>
      <c r="D776" s="16">
        <v>45971</v>
      </c>
      <c r="E776" s="16" t="s">
        <v>3009</v>
      </c>
      <c r="F776" s="14" t="s">
        <v>4700</v>
      </c>
      <c r="G776" s="14" t="s">
        <v>3191</v>
      </c>
      <c r="H776" s="14" t="s">
        <v>3192</v>
      </c>
      <c r="I776" s="15">
        <v>147.6</v>
      </c>
      <c r="J776" s="77"/>
      <c r="K776" s="92"/>
    </row>
    <row r="777" spans="1:11" ht="22.5" x14ac:dyDescent="0.2">
      <c r="A777" s="14" t="s">
        <v>3004</v>
      </c>
      <c r="B777" s="14" t="s">
        <v>4701</v>
      </c>
      <c r="C777" s="14" t="s">
        <v>4702</v>
      </c>
      <c r="D777" s="16">
        <v>45982</v>
      </c>
      <c r="E777" s="16" t="s">
        <v>3009</v>
      </c>
      <c r="F777" s="14" t="s">
        <v>4703</v>
      </c>
      <c r="G777" s="14" t="s">
        <v>4704</v>
      </c>
      <c r="H777" s="14" t="s">
        <v>4705</v>
      </c>
      <c r="I777" s="15">
        <v>450</v>
      </c>
      <c r="J777" s="77"/>
      <c r="K777" s="92"/>
    </row>
    <row r="778" spans="1:11" ht="22.5" x14ac:dyDescent="0.2">
      <c r="A778" s="14" t="s">
        <v>3004</v>
      </c>
      <c r="B778" s="14"/>
      <c r="C778" s="14" t="s">
        <v>4706</v>
      </c>
      <c r="D778" s="16">
        <v>46003</v>
      </c>
      <c r="E778" s="16" t="s">
        <v>3009</v>
      </c>
      <c r="F778" s="14" t="s">
        <v>4707</v>
      </c>
      <c r="G778" s="14" t="s">
        <v>3072</v>
      </c>
      <c r="H778" s="14" t="s">
        <v>152</v>
      </c>
      <c r="I778" s="15">
        <v>14</v>
      </c>
      <c r="J778" s="77"/>
      <c r="K778" s="92"/>
    </row>
    <row r="779" spans="1:11" ht="22.5" x14ac:dyDescent="0.2">
      <c r="A779" s="14" t="s">
        <v>3004</v>
      </c>
      <c r="B779" s="14"/>
      <c r="C779" s="14"/>
      <c r="D779" s="16"/>
      <c r="E779" s="16"/>
      <c r="F779" s="14" t="s">
        <v>4708</v>
      </c>
      <c r="G779" s="14"/>
      <c r="H779" s="14"/>
      <c r="I779" s="15"/>
      <c r="J779" s="77"/>
      <c r="K779" s="92"/>
    </row>
    <row r="780" spans="1:11" ht="22.5" x14ac:dyDescent="0.2">
      <c r="A780" s="14" t="s">
        <v>3004</v>
      </c>
      <c r="B780" s="14"/>
      <c r="C780" s="14"/>
      <c r="D780" s="16"/>
      <c r="E780" s="16"/>
      <c r="F780" s="14" t="s">
        <v>3056</v>
      </c>
      <c r="G780" s="14"/>
      <c r="H780" s="14"/>
      <c r="I780" s="15"/>
      <c r="J780" s="77"/>
      <c r="K780" s="92"/>
    </row>
    <row r="781" spans="1:11" ht="22.5" x14ac:dyDescent="0.2">
      <c r="A781" s="14" t="s">
        <v>3004</v>
      </c>
      <c r="B781" s="14" t="s">
        <v>4709</v>
      </c>
      <c r="C781" s="14" t="s">
        <v>4710</v>
      </c>
      <c r="D781" s="16">
        <v>45945</v>
      </c>
      <c r="E781" s="16" t="s">
        <v>3009</v>
      </c>
      <c r="F781" s="14" t="s">
        <v>4711</v>
      </c>
      <c r="G781" s="14" t="s">
        <v>3259</v>
      </c>
      <c r="H781" s="14" t="s">
        <v>3260</v>
      </c>
      <c r="I781" s="15">
        <v>100</v>
      </c>
      <c r="J781" s="77"/>
      <c r="K781" s="92"/>
    </row>
    <row r="782" spans="1:11" ht="22.5" x14ac:dyDescent="0.2">
      <c r="A782" s="14" t="s">
        <v>3004</v>
      </c>
      <c r="B782" s="14" t="s">
        <v>4712</v>
      </c>
      <c r="C782" s="14" t="s">
        <v>4713</v>
      </c>
      <c r="D782" s="16">
        <v>45960</v>
      </c>
      <c r="E782" s="16" t="s">
        <v>3009</v>
      </c>
      <c r="F782" s="14" t="s">
        <v>4714</v>
      </c>
      <c r="G782" s="14"/>
      <c r="H782" s="14" t="s">
        <v>4715</v>
      </c>
      <c r="I782" s="15">
        <v>65.66</v>
      </c>
      <c r="J782" s="77"/>
      <c r="K782" s="92"/>
    </row>
    <row r="783" spans="1:11" ht="22.5" x14ac:dyDescent="0.2">
      <c r="A783" s="14" t="s">
        <v>3004</v>
      </c>
      <c r="B783" s="14" t="s">
        <v>4716</v>
      </c>
      <c r="C783" s="14" t="s">
        <v>4717</v>
      </c>
      <c r="D783" s="16">
        <v>45960</v>
      </c>
      <c r="E783" s="16" t="s">
        <v>3009</v>
      </c>
      <c r="F783" s="14" t="s">
        <v>4718</v>
      </c>
      <c r="G783" s="14"/>
      <c r="H783" s="14" t="s">
        <v>3311</v>
      </c>
      <c r="I783" s="15">
        <v>121.94</v>
      </c>
      <c r="J783" s="77"/>
      <c r="K783" s="92"/>
    </row>
    <row r="784" spans="1:11" ht="22.5" x14ac:dyDescent="0.2">
      <c r="A784" s="14" t="s">
        <v>3004</v>
      </c>
      <c r="B784" s="14"/>
      <c r="C784" s="14"/>
      <c r="D784" s="16"/>
      <c r="E784" s="16"/>
      <c r="F784" s="14" t="s">
        <v>4719</v>
      </c>
      <c r="G784" s="14"/>
      <c r="H784" s="14"/>
      <c r="I784" s="15"/>
      <c r="J784" s="77"/>
      <c r="K784" s="92"/>
    </row>
    <row r="785" spans="1:11" ht="22.5" x14ac:dyDescent="0.2">
      <c r="A785" s="14" t="s">
        <v>3004</v>
      </c>
      <c r="B785" s="14"/>
      <c r="C785" s="14"/>
      <c r="D785" s="16"/>
      <c r="E785" s="16"/>
      <c r="F785" s="14" t="s">
        <v>4720</v>
      </c>
      <c r="G785" s="14"/>
      <c r="H785" s="14"/>
      <c r="I785" s="15"/>
      <c r="J785" s="77"/>
      <c r="K785" s="92"/>
    </row>
    <row r="786" spans="1:11" ht="22.5" x14ac:dyDescent="0.2">
      <c r="A786" s="14" t="s">
        <v>3004</v>
      </c>
      <c r="B786" s="14" t="s">
        <v>4721</v>
      </c>
      <c r="C786" s="14" t="s">
        <v>4722</v>
      </c>
      <c r="D786" s="16">
        <v>45737</v>
      </c>
      <c r="E786" s="16" t="s">
        <v>3009</v>
      </c>
      <c r="F786" s="14" t="s">
        <v>4723</v>
      </c>
      <c r="G786" s="14" t="s">
        <v>4724</v>
      </c>
      <c r="H786" s="14" t="s">
        <v>4725</v>
      </c>
      <c r="I786" s="15">
        <v>1014.75</v>
      </c>
      <c r="J786" s="77"/>
      <c r="K786" s="92"/>
    </row>
    <row r="787" spans="1:11" ht="22.5" x14ac:dyDescent="0.2">
      <c r="A787" s="14" t="s">
        <v>3004</v>
      </c>
      <c r="B787" s="14" t="s">
        <v>4726</v>
      </c>
      <c r="C787" s="14" t="s">
        <v>3049</v>
      </c>
      <c r="D787" s="16">
        <v>45772</v>
      </c>
      <c r="E787" s="16" t="s">
        <v>3009</v>
      </c>
      <c r="F787" s="14" t="s">
        <v>4727</v>
      </c>
      <c r="G787" s="14" t="s">
        <v>4724</v>
      </c>
      <c r="H787" s="14" t="s">
        <v>4725</v>
      </c>
      <c r="I787" s="15">
        <v>835.17</v>
      </c>
      <c r="J787" s="77"/>
      <c r="K787" s="92"/>
    </row>
    <row r="788" spans="1:11" ht="22.5" x14ac:dyDescent="0.2">
      <c r="A788" s="14" t="s">
        <v>3004</v>
      </c>
      <c r="B788" s="14" t="s">
        <v>4728</v>
      </c>
      <c r="C788" s="14" t="s">
        <v>4729</v>
      </c>
      <c r="D788" s="16">
        <v>45934</v>
      </c>
      <c r="E788" s="16">
        <v>45944</v>
      </c>
      <c r="F788" s="14" t="s">
        <v>4730</v>
      </c>
      <c r="G788" s="14" t="s">
        <v>4731</v>
      </c>
      <c r="H788" s="14" t="s">
        <v>4732</v>
      </c>
      <c r="I788" s="15">
        <v>13.24</v>
      </c>
      <c r="J788" s="77"/>
      <c r="K788" s="92"/>
    </row>
    <row r="789" spans="1:11" ht="22.5" x14ac:dyDescent="0.2">
      <c r="A789" s="14" t="s">
        <v>3004</v>
      </c>
      <c r="B789" s="14" t="s">
        <v>4733</v>
      </c>
      <c r="C789" s="14" t="s">
        <v>4734</v>
      </c>
      <c r="D789" s="16">
        <v>45949</v>
      </c>
      <c r="E789" s="16">
        <v>45954</v>
      </c>
      <c r="F789" s="14" t="s">
        <v>4735</v>
      </c>
      <c r="G789" s="14" t="s">
        <v>3604</v>
      </c>
      <c r="H789" s="14" t="s">
        <v>3605</v>
      </c>
      <c r="I789" s="15">
        <v>4.5</v>
      </c>
      <c r="J789" s="77"/>
      <c r="K789" s="92"/>
    </row>
    <row r="790" spans="1:11" ht="22.5" x14ac:dyDescent="0.2">
      <c r="A790" s="14" t="s">
        <v>3004</v>
      </c>
      <c r="B790" s="14" t="s">
        <v>4736</v>
      </c>
      <c r="C790" s="14" t="s">
        <v>4737</v>
      </c>
      <c r="D790" s="16">
        <v>45959</v>
      </c>
      <c r="E790" s="16">
        <v>45978</v>
      </c>
      <c r="F790" s="14" t="s">
        <v>4738</v>
      </c>
      <c r="G790" s="14" t="s">
        <v>4739</v>
      </c>
      <c r="H790" s="14" t="s">
        <v>4740</v>
      </c>
      <c r="I790" s="15">
        <v>31.66</v>
      </c>
      <c r="J790" s="77"/>
      <c r="K790" s="92"/>
    </row>
    <row r="791" spans="1:11" ht="22.5" x14ac:dyDescent="0.2">
      <c r="A791" s="14" t="s">
        <v>3004</v>
      </c>
      <c r="B791" s="14" t="s">
        <v>4741</v>
      </c>
      <c r="C791" s="14" t="s">
        <v>4742</v>
      </c>
      <c r="D791" s="16">
        <v>45994</v>
      </c>
      <c r="E791" s="16">
        <v>46001</v>
      </c>
      <c r="F791" s="14" t="s">
        <v>4743</v>
      </c>
      <c r="G791" s="14" t="s">
        <v>4744</v>
      </c>
      <c r="H791" s="14" t="s">
        <v>4745</v>
      </c>
      <c r="I791" s="15">
        <v>17.739999999999998</v>
      </c>
      <c r="J791" s="77"/>
      <c r="K791" s="92"/>
    </row>
    <row r="792" spans="1:11" ht="22.5" x14ac:dyDescent="0.2">
      <c r="A792" s="14" t="s">
        <v>3004</v>
      </c>
      <c r="B792" s="14" t="s">
        <v>4799</v>
      </c>
      <c r="C792" s="14" t="s">
        <v>4800</v>
      </c>
      <c r="D792" s="16">
        <v>46051</v>
      </c>
      <c r="E792" s="16" t="s">
        <v>3009</v>
      </c>
      <c r="F792" s="14" t="s">
        <v>4801</v>
      </c>
      <c r="G792" s="14" t="s">
        <v>4749</v>
      </c>
      <c r="H792" s="14" t="s">
        <v>4750</v>
      </c>
      <c r="I792" s="15">
        <v>1330.25</v>
      </c>
      <c r="J792" s="77"/>
      <c r="K792" s="92"/>
    </row>
    <row r="793" spans="1:11" ht="22.5" x14ac:dyDescent="0.2">
      <c r="A793" s="14" t="s">
        <v>3004</v>
      </c>
      <c r="B793" s="14" t="s">
        <v>4751</v>
      </c>
      <c r="C793" s="14" t="s">
        <v>4752</v>
      </c>
      <c r="D793" s="16">
        <v>45727</v>
      </c>
      <c r="E793" s="16" t="s">
        <v>3009</v>
      </c>
      <c r="F793" s="14" t="s">
        <v>4753</v>
      </c>
      <c r="G793" s="14" t="s">
        <v>3745</v>
      </c>
      <c r="H793" s="14" t="s">
        <v>3746</v>
      </c>
      <c r="I793" s="15">
        <v>1236.05</v>
      </c>
      <c r="J793" s="77"/>
      <c r="K793" s="92"/>
    </row>
    <row r="794" spans="1:11" ht="22.5" x14ac:dyDescent="0.2">
      <c r="A794" s="14" t="s">
        <v>3004</v>
      </c>
      <c r="B794" s="14" t="s">
        <v>4754</v>
      </c>
      <c r="C794" s="14" t="s">
        <v>4755</v>
      </c>
      <c r="D794" s="16">
        <v>45763</v>
      </c>
      <c r="E794" s="16" t="s">
        <v>3009</v>
      </c>
      <c r="F794" s="14" t="s">
        <v>4756</v>
      </c>
      <c r="G794" s="14" t="s">
        <v>3745</v>
      </c>
      <c r="H794" s="14" t="s">
        <v>3746</v>
      </c>
      <c r="I794" s="15">
        <v>1428.35</v>
      </c>
      <c r="J794" s="77"/>
      <c r="K794" s="92"/>
    </row>
    <row r="795" spans="1:11" ht="22.5" x14ac:dyDescent="0.2">
      <c r="A795" s="14" t="s">
        <v>3004</v>
      </c>
      <c r="B795" s="14" t="s">
        <v>4757</v>
      </c>
      <c r="C795" s="14" t="s">
        <v>4758</v>
      </c>
      <c r="D795" s="16">
        <v>45804</v>
      </c>
      <c r="E795" s="16" t="s">
        <v>3009</v>
      </c>
      <c r="F795" s="14" t="s">
        <v>4759</v>
      </c>
      <c r="G795" s="14" t="s">
        <v>3745</v>
      </c>
      <c r="H795" s="14" t="s">
        <v>3746</v>
      </c>
      <c r="I795" s="15">
        <v>252.5</v>
      </c>
      <c r="J795" s="77"/>
      <c r="K795" s="92"/>
    </row>
    <row r="796" spans="1:11" ht="22.5" x14ac:dyDescent="0.2">
      <c r="A796" s="14" t="s">
        <v>3004</v>
      </c>
      <c r="B796" s="14" t="s">
        <v>4760</v>
      </c>
      <c r="C796" s="14" t="s">
        <v>4761</v>
      </c>
      <c r="D796" s="16">
        <v>45840</v>
      </c>
      <c r="E796" s="16" t="s">
        <v>3009</v>
      </c>
      <c r="F796" s="14" t="s">
        <v>4762</v>
      </c>
      <c r="G796" s="14" t="s">
        <v>3745</v>
      </c>
      <c r="H796" s="14" t="s">
        <v>3746</v>
      </c>
      <c r="I796" s="15">
        <v>1649</v>
      </c>
      <c r="J796" s="77"/>
      <c r="K796" s="92"/>
    </row>
    <row r="797" spans="1:11" ht="22.5" x14ac:dyDescent="0.2">
      <c r="A797" s="14" t="s">
        <v>3004</v>
      </c>
      <c r="B797" s="14" t="s">
        <v>4763</v>
      </c>
      <c r="C797" s="14" t="s">
        <v>4764</v>
      </c>
      <c r="D797" s="16">
        <v>45840</v>
      </c>
      <c r="E797" s="16" t="s">
        <v>3009</v>
      </c>
      <c r="F797" s="14" t="s">
        <v>4765</v>
      </c>
      <c r="G797" s="14" t="s">
        <v>3745</v>
      </c>
      <c r="H797" s="14" t="s">
        <v>3746</v>
      </c>
      <c r="I797" s="15">
        <v>77.2</v>
      </c>
      <c r="J797" s="77"/>
      <c r="K797" s="92"/>
    </row>
    <row r="798" spans="1:11" ht="22.5" x14ac:dyDescent="0.2">
      <c r="A798" s="14" t="s">
        <v>3004</v>
      </c>
      <c r="B798" s="14" t="s">
        <v>4766</v>
      </c>
      <c r="C798" s="14" t="s">
        <v>4767</v>
      </c>
      <c r="D798" s="16">
        <v>45846</v>
      </c>
      <c r="E798" s="16" t="s">
        <v>3009</v>
      </c>
      <c r="F798" s="14" t="s">
        <v>4768</v>
      </c>
      <c r="G798" s="14" t="s">
        <v>3745</v>
      </c>
      <c r="H798" s="14" t="s">
        <v>3746</v>
      </c>
      <c r="I798" s="15">
        <v>252.5</v>
      </c>
      <c r="J798" s="77"/>
      <c r="K798" s="92"/>
    </row>
    <row r="799" spans="1:11" ht="22.5" x14ac:dyDescent="0.2">
      <c r="A799" s="14" t="s">
        <v>3004</v>
      </c>
      <c r="B799" s="14" t="s">
        <v>4769</v>
      </c>
      <c r="C799" s="14" t="s">
        <v>4770</v>
      </c>
      <c r="D799" s="16">
        <v>45883</v>
      </c>
      <c r="E799" s="16" t="s">
        <v>3009</v>
      </c>
      <c r="F799" s="14" t="s">
        <v>4771</v>
      </c>
      <c r="G799" s="14" t="s">
        <v>3745</v>
      </c>
      <c r="H799" s="14" t="s">
        <v>3746</v>
      </c>
      <c r="I799" s="15">
        <v>1594.35</v>
      </c>
      <c r="J799" s="77"/>
      <c r="K799" s="92"/>
    </row>
    <row r="800" spans="1:11" ht="22.5" x14ac:dyDescent="0.2">
      <c r="A800" s="14" t="s">
        <v>3004</v>
      </c>
      <c r="B800" s="14" t="s">
        <v>4772</v>
      </c>
      <c r="C800" s="14" t="s">
        <v>4773</v>
      </c>
      <c r="D800" s="16">
        <v>45883</v>
      </c>
      <c r="E800" s="16" t="s">
        <v>3009</v>
      </c>
      <c r="F800" s="14" t="s">
        <v>4774</v>
      </c>
      <c r="G800" s="14" t="s">
        <v>3745</v>
      </c>
      <c r="H800" s="14" t="s">
        <v>3746</v>
      </c>
      <c r="I800" s="15">
        <v>800.35</v>
      </c>
      <c r="J800" s="77"/>
      <c r="K800" s="92"/>
    </row>
    <row r="801" spans="1:11" ht="22.5" x14ac:dyDescent="0.2">
      <c r="A801" s="14" t="s">
        <v>3004</v>
      </c>
      <c r="B801" s="14" t="s">
        <v>4775</v>
      </c>
      <c r="C801" s="14" t="s">
        <v>4776</v>
      </c>
      <c r="D801" s="16">
        <v>45883</v>
      </c>
      <c r="E801" s="16" t="s">
        <v>3009</v>
      </c>
      <c r="F801" s="14" t="s">
        <v>4777</v>
      </c>
      <c r="G801" s="14" t="s">
        <v>3745</v>
      </c>
      <c r="H801" s="14" t="s">
        <v>3746</v>
      </c>
      <c r="I801" s="15">
        <v>505</v>
      </c>
      <c r="J801" s="77"/>
      <c r="K801" s="92"/>
    </row>
    <row r="802" spans="1:11" ht="22.5" x14ac:dyDescent="0.2">
      <c r="A802" s="14" t="s">
        <v>3004</v>
      </c>
      <c r="B802" s="14" t="s">
        <v>4778</v>
      </c>
      <c r="C802" s="14" t="s">
        <v>4779</v>
      </c>
      <c r="D802" s="16">
        <v>45908</v>
      </c>
      <c r="E802" s="16" t="s">
        <v>3009</v>
      </c>
      <c r="F802" s="14" t="s">
        <v>4780</v>
      </c>
      <c r="G802" s="14" t="s">
        <v>3745</v>
      </c>
      <c r="H802" s="14" t="s">
        <v>3746</v>
      </c>
      <c r="I802" s="15">
        <v>3395.2</v>
      </c>
      <c r="J802" s="77"/>
      <c r="K802" s="92"/>
    </row>
    <row r="803" spans="1:11" ht="33.75" x14ac:dyDescent="0.2">
      <c r="A803" s="14" t="s">
        <v>3004</v>
      </c>
      <c r="B803" s="14" t="s">
        <v>4781</v>
      </c>
      <c r="C803" s="14" t="s">
        <v>4782</v>
      </c>
      <c r="D803" s="16">
        <v>45938</v>
      </c>
      <c r="E803" s="16" t="s">
        <v>3009</v>
      </c>
      <c r="F803" s="14" t="s">
        <v>4783</v>
      </c>
      <c r="G803" s="14" t="s">
        <v>3745</v>
      </c>
      <c r="H803" s="14" t="s">
        <v>3746</v>
      </c>
      <c r="I803" s="15">
        <v>363.35</v>
      </c>
      <c r="J803" s="77"/>
      <c r="K803" s="92"/>
    </row>
    <row r="804" spans="1:11" ht="22.5" x14ac:dyDescent="0.2">
      <c r="A804" s="14" t="s">
        <v>3004</v>
      </c>
      <c r="B804" s="14" t="s">
        <v>4784</v>
      </c>
      <c r="C804" s="14" t="s">
        <v>4785</v>
      </c>
      <c r="D804" s="16">
        <v>45960</v>
      </c>
      <c r="E804" s="16" t="s">
        <v>3009</v>
      </c>
      <c r="F804" s="14" t="s">
        <v>4786</v>
      </c>
      <c r="G804" s="14" t="s">
        <v>3745</v>
      </c>
      <c r="H804" s="14" t="s">
        <v>3746</v>
      </c>
      <c r="I804" s="15">
        <v>1591.9</v>
      </c>
      <c r="J804" s="77"/>
      <c r="K804" s="92"/>
    </row>
    <row r="805" spans="1:11" ht="22.5" x14ac:dyDescent="0.2">
      <c r="A805" s="14" t="s">
        <v>3004</v>
      </c>
      <c r="B805" s="14" t="s">
        <v>4787</v>
      </c>
      <c r="C805" s="14" t="s">
        <v>4788</v>
      </c>
      <c r="D805" s="16">
        <v>45960</v>
      </c>
      <c r="E805" s="16" t="s">
        <v>3009</v>
      </c>
      <c r="F805" s="14" t="s">
        <v>4789</v>
      </c>
      <c r="G805" s="14" t="s">
        <v>3745</v>
      </c>
      <c r="H805" s="14" t="s">
        <v>3746</v>
      </c>
      <c r="I805" s="15">
        <v>770.4</v>
      </c>
      <c r="J805" s="77"/>
      <c r="K805" s="92"/>
    </row>
    <row r="806" spans="1:11" ht="22.5" x14ac:dyDescent="0.2">
      <c r="A806" s="14" t="s">
        <v>3004</v>
      </c>
      <c r="B806" s="14" t="s">
        <v>4790</v>
      </c>
      <c r="C806" s="14" t="s">
        <v>4791</v>
      </c>
      <c r="D806" s="16">
        <v>45988</v>
      </c>
      <c r="E806" s="16" t="s">
        <v>3009</v>
      </c>
      <c r="F806" s="14" t="s">
        <v>4792</v>
      </c>
      <c r="G806" s="14" t="s">
        <v>3745</v>
      </c>
      <c r="H806" s="14" t="s">
        <v>3746</v>
      </c>
      <c r="I806" s="15">
        <v>2890.6</v>
      </c>
      <c r="J806" s="77"/>
      <c r="K806" s="92"/>
    </row>
    <row r="807" spans="1:11" ht="22.5" x14ac:dyDescent="0.2">
      <c r="A807" s="14" t="s">
        <v>3004</v>
      </c>
      <c r="B807" s="14" t="s">
        <v>4796</v>
      </c>
      <c r="C807" s="14" t="s">
        <v>4797</v>
      </c>
      <c r="D807" s="16">
        <v>46051</v>
      </c>
      <c r="E807" s="16" t="s">
        <v>3009</v>
      </c>
      <c r="F807" s="14" t="s">
        <v>4798</v>
      </c>
      <c r="G807" s="14" t="s">
        <v>3745</v>
      </c>
      <c r="H807" s="14" t="s">
        <v>3746</v>
      </c>
      <c r="I807" s="15">
        <v>89.1</v>
      </c>
      <c r="J807" s="77"/>
      <c r="K807" s="92"/>
    </row>
    <row r="808" spans="1:11" ht="22.5" x14ac:dyDescent="0.2">
      <c r="A808" s="14" t="s">
        <v>3004</v>
      </c>
      <c r="B808" s="14" t="s">
        <v>4793</v>
      </c>
      <c r="C808" s="14" t="s">
        <v>4794</v>
      </c>
      <c r="D808" s="16">
        <v>46051</v>
      </c>
      <c r="E808" s="16" t="s">
        <v>3009</v>
      </c>
      <c r="F808" s="14" t="s">
        <v>4795</v>
      </c>
      <c r="G808" s="14" t="s">
        <v>3745</v>
      </c>
      <c r="H808" s="14" t="s">
        <v>3746</v>
      </c>
      <c r="I808" s="15">
        <v>85.45</v>
      </c>
      <c r="J808" s="77"/>
      <c r="K808" s="92"/>
    </row>
    <row r="809" spans="1:11" ht="22.5" x14ac:dyDescent="0.2">
      <c r="A809" s="14" t="s">
        <v>3004</v>
      </c>
      <c r="B809" s="14" t="s">
        <v>6637</v>
      </c>
      <c r="C809" s="14" t="s">
        <v>6638</v>
      </c>
      <c r="D809" s="16">
        <v>46062</v>
      </c>
      <c r="E809" s="16" t="s">
        <v>3009</v>
      </c>
      <c r="F809" s="14" t="s">
        <v>6639</v>
      </c>
      <c r="G809" s="14" t="s">
        <v>3745</v>
      </c>
      <c r="H809" s="14" t="s">
        <v>3746</v>
      </c>
      <c r="I809" s="15">
        <v>1694.25</v>
      </c>
      <c r="J809" s="77"/>
      <c r="K809" s="92"/>
    </row>
    <row r="810" spans="1:11" ht="22.5" x14ac:dyDescent="0.2">
      <c r="A810" s="14" t="s">
        <v>3004</v>
      </c>
      <c r="B810" s="14" t="s">
        <v>4746</v>
      </c>
      <c r="C810" s="14" t="s">
        <v>4747</v>
      </c>
      <c r="D810" s="16">
        <v>46008</v>
      </c>
      <c r="E810" s="16" t="s">
        <v>3009</v>
      </c>
      <c r="F810" s="14" t="s">
        <v>4748</v>
      </c>
      <c r="G810" s="14" t="s">
        <v>4749</v>
      </c>
      <c r="H810" s="14" t="s">
        <v>4750</v>
      </c>
      <c r="I810" s="15">
        <v>1325.33</v>
      </c>
      <c r="J810" s="77"/>
      <c r="K810" s="92"/>
    </row>
    <row r="811" spans="1:11" ht="22.5" x14ac:dyDescent="0.2">
      <c r="A811" s="14" t="s">
        <v>3004</v>
      </c>
      <c r="B811" s="14" t="s">
        <v>6640</v>
      </c>
      <c r="C811" s="14" t="s">
        <v>6641</v>
      </c>
      <c r="D811" s="16">
        <v>46079</v>
      </c>
      <c r="E811" s="16" t="s">
        <v>3009</v>
      </c>
      <c r="F811" s="14" t="s">
        <v>6642</v>
      </c>
      <c r="G811" s="14" t="s">
        <v>4749</v>
      </c>
      <c r="H811" s="14" t="s">
        <v>4750</v>
      </c>
      <c r="I811" s="15">
        <v>103.36</v>
      </c>
      <c r="J811" s="77"/>
      <c r="K811" s="92"/>
    </row>
    <row r="812" spans="1:11" ht="22.5" x14ac:dyDescent="0.2">
      <c r="A812" s="14" t="s">
        <v>3004</v>
      </c>
      <c r="B812" s="14"/>
      <c r="C812" s="14"/>
      <c r="D812" s="16"/>
      <c r="E812" s="16"/>
      <c r="F812" s="14" t="s">
        <v>4802</v>
      </c>
      <c r="G812" s="14"/>
      <c r="H812" s="14"/>
      <c r="I812" s="15"/>
      <c r="J812" s="77"/>
      <c r="K812" s="92"/>
    </row>
    <row r="813" spans="1:11" ht="22.5" x14ac:dyDescent="0.2">
      <c r="A813" s="14" t="s">
        <v>3004</v>
      </c>
      <c r="B813" s="14" t="s">
        <v>4803</v>
      </c>
      <c r="C813" s="14" t="s">
        <v>4485</v>
      </c>
      <c r="D813" s="16">
        <v>45727</v>
      </c>
      <c r="E813" s="16" t="s">
        <v>3009</v>
      </c>
      <c r="F813" s="14" t="s">
        <v>4804</v>
      </c>
      <c r="G813" s="14" t="s">
        <v>4805</v>
      </c>
      <c r="H813" s="14" t="s">
        <v>4806</v>
      </c>
      <c r="I813" s="15">
        <v>1084.8599999999999</v>
      </c>
      <c r="J813" s="77"/>
      <c r="K813" s="92"/>
    </row>
    <row r="814" spans="1:11" ht="22.5" x14ac:dyDescent="0.2">
      <c r="A814" s="14" t="s">
        <v>3004</v>
      </c>
      <c r="B814" s="14" t="s">
        <v>4807</v>
      </c>
      <c r="C814" s="14" t="s">
        <v>4808</v>
      </c>
      <c r="D814" s="16">
        <v>45751</v>
      </c>
      <c r="E814" s="16" t="s">
        <v>3009</v>
      </c>
      <c r="F814" s="14" t="s">
        <v>4809</v>
      </c>
      <c r="G814" s="14" t="s">
        <v>4810</v>
      </c>
      <c r="H814" s="14" t="s">
        <v>4811</v>
      </c>
      <c r="I814" s="15">
        <v>326.48</v>
      </c>
      <c r="J814" s="77"/>
      <c r="K814" s="92"/>
    </row>
    <row r="815" spans="1:11" ht="22.5" x14ac:dyDescent="0.2">
      <c r="A815" s="14" t="s">
        <v>3004</v>
      </c>
      <c r="B815" s="14" t="s">
        <v>4812</v>
      </c>
      <c r="C815" s="14" t="s">
        <v>4813</v>
      </c>
      <c r="D815" s="16">
        <v>45772</v>
      </c>
      <c r="E815" s="16" t="s">
        <v>3009</v>
      </c>
      <c r="F815" s="14" t="s">
        <v>4814</v>
      </c>
      <c r="G815" s="14" t="s">
        <v>3795</v>
      </c>
      <c r="H815" s="14" t="s">
        <v>3796</v>
      </c>
      <c r="I815" s="15">
        <v>2829</v>
      </c>
      <c r="J815" s="77"/>
      <c r="K815" s="92"/>
    </row>
    <row r="816" spans="1:11" ht="22.5" x14ac:dyDescent="0.2">
      <c r="A816" s="14" t="s">
        <v>3004</v>
      </c>
      <c r="B816" s="14" t="s">
        <v>4815</v>
      </c>
      <c r="C816" s="14" t="s">
        <v>4816</v>
      </c>
      <c r="D816" s="16">
        <v>45840</v>
      </c>
      <c r="E816" s="16" t="s">
        <v>3009</v>
      </c>
      <c r="F816" s="14" t="s">
        <v>4817</v>
      </c>
      <c r="G816" s="14" t="s">
        <v>6643</v>
      </c>
      <c r="H816" s="14" t="s">
        <v>4818</v>
      </c>
      <c r="I816" s="15">
        <v>495</v>
      </c>
      <c r="J816" s="77"/>
      <c r="K816" s="92"/>
    </row>
    <row r="817" spans="1:11" ht="22.5" x14ac:dyDescent="0.2">
      <c r="A817" s="14" t="s">
        <v>3004</v>
      </c>
      <c r="B817" s="14" t="s">
        <v>4819</v>
      </c>
      <c r="C817" s="14" t="s">
        <v>4820</v>
      </c>
      <c r="D817" s="16">
        <v>45860</v>
      </c>
      <c r="E817" s="16" t="s">
        <v>3009</v>
      </c>
      <c r="F817" s="14" t="s">
        <v>4821</v>
      </c>
      <c r="G817" s="14" t="s">
        <v>4822</v>
      </c>
      <c r="H817" s="14" t="s">
        <v>4823</v>
      </c>
      <c r="I817" s="15">
        <v>201.24</v>
      </c>
      <c r="J817" s="77"/>
      <c r="K817" s="92"/>
    </row>
    <row r="818" spans="1:11" ht="22.5" x14ac:dyDescent="0.2">
      <c r="A818" s="14" t="s">
        <v>3004</v>
      </c>
      <c r="B818" s="14" t="s">
        <v>4824</v>
      </c>
      <c r="C818" s="14" t="s">
        <v>4825</v>
      </c>
      <c r="D818" s="16">
        <v>45945</v>
      </c>
      <c r="E818" s="16" t="s">
        <v>3009</v>
      </c>
      <c r="F818" s="14" t="s">
        <v>4826</v>
      </c>
      <c r="G818" s="14" t="s">
        <v>4088</v>
      </c>
      <c r="H818" s="14" t="s">
        <v>4089</v>
      </c>
      <c r="I818" s="15">
        <v>11.07</v>
      </c>
      <c r="J818" s="77"/>
      <c r="K818" s="92"/>
    </row>
    <row r="819" spans="1:11" ht="22.5" x14ac:dyDescent="0.2">
      <c r="A819" s="14" t="s">
        <v>3004</v>
      </c>
      <c r="B819" s="14" t="s">
        <v>4827</v>
      </c>
      <c r="C819" s="14" t="s">
        <v>4828</v>
      </c>
      <c r="D819" s="16">
        <v>45945</v>
      </c>
      <c r="E819" s="16" t="s">
        <v>3009</v>
      </c>
      <c r="F819" s="14" t="s">
        <v>4829</v>
      </c>
      <c r="G819" s="14" t="s">
        <v>4830</v>
      </c>
      <c r="H819" s="14" t="s">
        <v>4831</v>
      </c>
      <c r="I819" s="15">
        <v>55.74</v>
      </c>
      <c r="J819" s="77"/>
      <c r="K819" s="92"/>
    </row>
    <row r="820" spans="1:11" ht="22.5" x14ac:dyDescent="0.2">
      <c r="A820" s="14" t="s">
        <v>3004</v>
      </c>
      <c r="B820" s="14" t="s">
        <v>4832</v>
      </c>
      <c r="C820" s="14" t="s">
        <v>4833</v>
      </c>
      <c r="D820" s="16">
        <v>45727</v>
      </c>
      <c r="E820" s="16" t="s">
        <v>3009</v>
      </c>
      <c r="F820" s="14" t="s">
        <v>4834</v>
      </c>
      <c r="G820" s="14" t="s">
        <v>4088</v>
      </c>
      <c r="H820" s="14" t="s">
        <v>4089</v>
      </c>
      <c r="I820" s="15">
        <v>11.07</v>
      </c>
      <c r="J820" s="77"/>
      <c r="K820" s="92"/>
    </row>
    <row r="821" spans="1:11" ht="22.5" x14ac:dyDescent="0.2">
      <c r="A821" s="14" t="s">
        <v>3004</v>
      </c>
      <c r="B821" s="14" t="s">
        <v>4835</v>
      </c>
      <c r="C821" s="14" t="s">
        <v>4836</v>
      </c>
      <c r="D821" s="16">
        <v>45762</v>
      </c>
      <c r="E821" s="16" t="s">
        <v>3009</v>
      </c>
      <c r="F821" s="14" t="s">
        <v>4837</v>
      </c>
      <c r="G821" s="14" t="s">
        <v>4088</v>
      </c>
      <c r="H821" s="14" t="s">
        <v>4089</v>
      </c>
      <c r="I821" s="15">
        <v>11.07</v>
      </c>
      <c r="J821" s="77"/>
      <c r="K821" s="92"/>
    </row>
    <row r="822" spans="1:11" ht="22.5" x14ac:dyDescent="0.2">
      <c r="A822" s="14" t="s">
        <v>3004</v>
      </c>
      <c r="B822" s="14" t="s">
        <v>4838</v>
      </c>
      <c r="C822" s="14" t="s">
        <v>4839</v>
      </c>
      <c r="D822" s="16">
        <v>45791</v>
      </c>
      <c r="E822" s="16" t="s">
        <v>3009</v>
      </c>
      <c r="F822" s="14" t="s">
        <v>4840</v>
      </c>
      <c r="G822" s="14" t="s">
        <v>4088</v>
      </c>
      <c r="H822" s="14" t="s">
        <v>4089</v>
      </c>
      <c r="I822" s="15">
        <v>11.07</v>
      </c>
      <c r="J822" s="77"/>
      <c r="K822" s="92"/>
    </row>
    <row r="823" spans="1:11" ht="22.5" x14ac:dyDescent="0.2">
      <c r="A823" s="14" t="s">
        <v>3004</v>
      </c>
      <c r="B823" s="14" t="s">
        <v>4841</v>
      </c>
      <c r="C823" s="14" t="s">
        <v>4842</v>
      </c>
      <c r="D823" s="16">
        <v>45883</v>
      </c>
      <c r="E823" s="16" t="s">
        <v>3009</v>
      </c>
      <c r="F823" s="14" t="s">
        <v>4843</v>
      </c>
      <c r="G823" s="14" t="s">
        <v>4088</v>
      </c>
      <c r="H823" s="14" t="s">
        <v>4089</v>
      </c>
      <c r="I823" s="15">
        <v>11.07</v>
      </c>
      <c r="J823" s="77"/>
      <c r="K823" s="92"/>
    </row>
    <row r="824" spans="1:11" ht="22.5" x14ac:dyDescent="0.2">
      <c r="A824" s="14" t="s">
        <v>3004</v>
      </c>
      <c r="B824" s="14" t="s">
        <v>4844</v>
      </c>
      <c r="C824" s="14" t="s">
        <v>4825</v>
      </c>
      <c r="D824" s="16">
        <v>45947</v>
      </c>
      <c r="E824" s="16" t="s">
        <v>3009</v>
      </c>
      <c r="F824" s="14" t="s">
        <v>4845</v>
      </c>
      <c r="G824" s="14" t="s">
        <v>4088</v>
      </c>
      <c r="H824" s="14" t="s">
        <v>4089</v>
      </c>
      <c r="I824" s="15">
        <v>11.07</v>
      </c>
      <c r="J824" s="77"/>
      <c r="K824" s="92"/>
    </row>
    <row r="825" spans="1:11" ht="22.5" x14ac:dyDescent="0.2">
      <c r="A825" s="14" t="s">
        <v>3004</v>
      </c>
      <c r="B825" s="14" t="s">
        <v>4846</v>
      </c>
      <c r="C825" s="14" t="s">
        <v>4847</v>
      </c>
      <c r="D825" s="16">
        <v>45960</v>
      </c>
      <c r="E825" s="16" t="s">
        <v>3009</v>
      </c>
      <c r="F825" s="14" t="s">
        <v>4848</v>
      </c>
      <c r="G825" s="14" t="s">
        <v>4724</v>
      </c>
      <c r="H825" s="14" t="s">
        <v>4725</v>
      </c>
      <c r="I825" s="15">
        <v>43</v>
      </c>
      <c r="J825" s="77"/>
      <c r="K825" s="92"/>
    </row>
    <row r="826" spans="1:11" ht="22.5" x14ac:dyDescent="0.2">
      <c r="A826" s="14" t="s">
        <v>3004</v>
      </c>
      <c r="B826" s="14" t="s">
        <v>4849</v>
      </c>
      <c r="C826" s="14" t="s">
        <v>4850</v>
      </c>
      <c r="D826" s="16">
        <v>45702</v>
      </c>
      <c r="E826" s="16" t="s">
        <v>3009</v>
      </c>
      <c r="F826" s="14" t="s">
        <v>4851</v>
      </c>
      <c r="G826" s="14" t="s">
        <v>4822</v>
      </c>
      <c r="H826" s="14" t="s">
        <v>4823</v>
      </c>
      <c r="I826" s="15">
        <v>279.64</v>
      </c>
      <c r="J826" s="77"/>
      <c r="K826" s="92"/>
    </row>
    <row r="827" spans="1:11" ht="22.5" x14ac:dyDescent="0.2">
      <c r="A827" s="14" t="s">
        <v>3004</v>
      </c>
      <c r="B827" s="14" t="s">
        <v>4852</v>
      </c>
      <c r="C827" s="14" t="s">
        <v>4853</v>
      </c>
      <c r="D827" s="16">
        <v>45722</v>
      </c>
      <c r="E827" s="16" t="s">
        <v>3009</v>
      </c>
      <c r="F827" s="14" t="s">
        <v>4854</v>
      </c>
      <c r="G827" s="14" t="s">
        <v>4822</v>
      </c>
      <c r="H827" s="14" t="s">
        <v>4823</v>
      </c>
      <c r="I827" s="15">
        <v>286.47000000000003</v>
      </c>
      <c r="J827" s="77"/>
      <c r="K827" s="92"/>
    </row>
    <row r="828" spans="1:11" ht="22.5" x14ac:dyDescent="0.2">
      <c r="A828" s="14" t="s">
        <v>3004</v>
      </c>
      <c r="B828" s="14" t="s">
        <v>4855</v>
      </c>
      <c r="C828" s="14" t="s">
        <v>4856</v>
      </c>
      <c r="D828" s="16">
        <v>45784</v>
      </c>
      <c r="E828" s="16" t="s">
        <v>3009</v>
      </c>
      <c r="F828" s="14" t="s">
        <v>4857</v>
      </c>
      <c r="G828" s="14" t="s">
        <v>4822</v>
      </c>
      <c r="H828" s="14" t="s">
        <v>4823</v>
      </c>
      <c r="I828" s="15">
        <v>283.27</v>
      </c>
      <c r="J828" s="77"/>
      <c r="K828" s="92"/>
    </row>
    <row r="829" spans="1:11" ht="22.5" x14ac:dyDescent="0.2">
      <c r="A829" s="14" t="s">
        <v>3004</v>
      </c>
      <c r="B829" s="14" t="s">
        <v>4858</v>
      </c>
      <c r="C829" s="14" t="s">
        <v>4859</v>
      </c>
      <c r="D829" s="16">
        <v>45812</v>
      </c>
      <c r="E829" s="16" t="s">
        <v>3009</v>
      </c>
      <c r="F829" s="14" t="s">
        <v>4860</v>
      </c>
      <c r="G829" s="14" t="s">
        <v>4822</v>
      </c>
      <c r="H829" s="14" t="s">
        <v>4823</v>
      </c>
      <c r="I829" s="15">
        <v>316.39</v>
      </c>
      <c r="J829" s="77"/>
      <c r="K829" s="92"/>
    </row>
    <row r="830" spans="1:11" ht="22.5" x14ac:dyDescent="0.2">
      <c r="A830" s="14" t="s">
        <v>3004</v>
      </c>
      <c r="B830" s="14" t="s">
        <v>4861</v>
      </c>
      <c r="C830" s="14" t="s">
        <v>4862</v>
      </c>
      <c r="D830" s="16">
        <v>45883</v>
      </c>
      <c r="E830" s="16" t="s">
        <v>3009</v>
      </c>
      <c r="F830" s="14" t="s">
        <v>4863</v>
      </c>
      <c r="G830" s="14" t="s">
        <v>4822</v>
      </c>
      <c r="H830" s="14" t="s">
        <v>4823</v>
      </c>
      <c r="I830" s="15">
        <v>230.13</v>
      </c>
      <c r="J830" s="77"/>
      <c r="K830" s="92"/>
    </row>
    <row r="831" spans="1:11" ht="22.5" x14ac:dyDescent="0.2">
      <c r="A831" s="14" t="s">
        <v>3004</v>
      </c>
      <c r="B831" s="14" t="s">
        <v>4864</v>
      </c>
      <c r="C831" s="14" t="s">
        <v>4865</v>
      </c>
      <c r="D831" s="16">
        <v>45908</v>
      </c>
      <c r="E831" s="16" t="s">
        <v>3009</v>
      </c>
      <c r="F831" s="14" t="s">
        <v>4866</v>
      </c>
      <c r="G831" s="14" t="s">
        <v>4822</v>
      </c>
      <c r="H831" s="14" t="s">
        <v>4823</v>
      </c>
      <c r="I831" s="15">
        <v>182.33</v>
      </c>
      <c r="J831" s="77"/>
      <c r="K831" s="92"/>
    </row>
    <row r="832" spans="1:11" ht="22.5" x14ac:dyDescent="0.2">
      <c r="A832" s="14" t="s">
        <v>3004</v>
      </c>
      <c r="B832" s="14" t="s">
        <v>4867</v>
      </c>
      <c r="C832" s="14" t="s">
        <v>4868</v>
      </c>
      <c r="D832" s="16">
        <v>45947</v>
      </c>
      <c r="E832" s="16" t="s">
        <v>3009</v>
      </c>
      <c r="F832" s="14" t="s">
        <v>4869</v>
      </c>
      <c r="G832" s="14" t="s">
        <v>4822</v>
      </c>
      <c r="H832" s="14" t="s">
        <v>4823</v>
      </c>
      <c r="I832" s="15">
        <v>228.69</v>
      </c>
      <c r="J832" s="77"/>
      <c r="K832" s="92"/>
    </row>
    <row r="833" spans="1:11" ht="22.5" x14ac:dyDescent="0.2">
      <c r="A833" s="14" t="s">
        <v>3004</v>
      </c>
      <c r="B833" s="14" t="s">
        <v>4870</v>
      </c>
      <c r="C833" s="14" t="s">
        <v>4871</v>
      </c>
      <c r="D833" s="16">
        <v>45982</v>
      </c>
      <c r="E833" s="16" t="s">
        <v>3009</v>
      </c>
      <c r="F833" s="14" t="s">
        <v>4872</v>
      </c>
      <c r="G833" s="14" t="s">
        <v>4822</v>
      </c>
      <c r="H833" s="14" t="s">
        <v>4823</v>
      </c>
      <c r="I833" s="15">
        <v>279.48</v>
      </c>
      <c r="J833" s="77"/>
      <c r="K833" s="92"/>
    </row>
    <row r="834" spans="1:11" ht="22.5" x14ac:dyDescent="0.2">
      <c r="A834" s="14" t="s">
        <v>3004</v>
      </c>
      <c r="B834" s="14" t="s">
        <v>4873</v>
      </c>
      <c r="C834" s="14" t="s">
        <v>4874</v>
      </c>
      <c r="D834" s="16">
        <v>46001</v>
      </c>
      <c r="E834" s="16" t="s">
        <v>3009</v>
      </c>
      <c r="F834" s="14" t="s">
        <v>4875</v>
      </c>
      <c r="G834" s="14" t="s">
        <v>4822</v>
      </c>
      <c r="H834" s="14" t="s">
        <v>4823</v>
      </c>
      <c r="I834" s="15">
        <v>257</v>
      </c>
      <c r="J834" s="77"/>
      <c r="K834" s="92"/>
    </row>
    <row r="835" spans="1:11" ht="22.5" x14ac:dyDescent="0.2">
      <c r="A835" s="14" t="s">
        <v>3004</v>
      </c>
      <c r="B835" s="14" t="s">
        <v>4876</v>
      </c>
      <c r="C835" s="14" t="s">
        <v>4877</v>
      </c>
      <c r="D835" s="16">
        <v>46030</v>
      </c>
      <c r="E835" s="16" t="s">
        <v>3009</v>
      </c>
      <c r="F835" s="14" t="s">
        <v>4878</v>
      </c>
      <c r="G835" s="14" t="s">
        <v>4822</v>
      </c>
      <c r="H835" s="14" t="s">
        <v>4823</v>
      </c>
      <c r="I835" s="15">
        <v>307.35000000000002</v>
      </c>
      <c r="J835" s="77"/>
      <c r="K835" s="92"/>
    </row>
    <row r="836" spans="1:11" ht="22.5" x14ac:dyDescent="0.2">
      <c r="A836" s="14" t="s">
        <v>3004</v>
      </c>
      <c r="B836" s="14" t="s">
        <v>6644</v>
      </c>
      <c r="C836" s="14" t="s">
        <v>6645</v>
      </c>
      <c r="D836" s="16">
        <v>46062</v>
      </c>
      <c r="E836" s="16" t="s">
        <v>3009</v>
      </c>
      <c r="F836" s="14" t="s">
        <v>6646</v>
      </c>
      <c r="G836" s="14" t="s">
        <v>4822</v>
      </c>
      <c r="H836" s="14" t="s">
        <v>4823</v>
      </c>
      <c r="I836" s="15">
        <v>314.74</v>
      </c>
      <c r="J836" s="77"/>
      <c r="K836" s="92"/>
    </row>
    <row r="837" spans="1:11" ht="45" x14ac:dyDescent="0.2">
      <c r="A837" s="14" t="s">
        <v>3004</v>
      </c>
      <c r="B837" s="14" t="s">
        <v>4920</v>
      </c>
      <c r="C837" s="14" t="s">
        <v>4542</v>
      </c>
      <c r="D837" s="16">
        <v>45730</v>
      </c>
      <c r="E837" s="16" t="s">
        <v>3009</v>
      </c>
      <c r="F837" s="14" t="s">
        <v>4921</v>
      </c>
      <c r="G837" s="14" t="s">
        <v>3500</v>
      </c>
      <c r="H837" s="14" t="s">
        <v>3501</v>
      </c>
      <c r="I837" s="15">
        <v>7872</v>
      </c>
      <c r="J837" s="77"/>
      <c r="K837" s="92"/>
    </row>
    <row r="838" spans="1:11" ht="22.5" x14ac:dyDescent="0.2">
      <c r="A838" s="14" t="s">
        <v>3004</v>
      </c>
      <c r="B838" s="14" t="s">
        <v>4922</v>
      </c>
      <c r="C838" s="14" t="s">
        <v>4923</v>
      </c>
      <c r="D838" s="16">
        <v>45762</v>
      </c>
      <c r="E838" s="16" t="s">
        <v>3009</v>
      </c>
      <c r="F838" s="14" t="s">
        <v>4924</v>
      </c>
      <c r="G838" s="14" t="s">
        <v>3500</v>
      </c>
      <c r="H838" s="14" t="s">
        <v>3501</v>
      </c>
      <c r="I838" s="15">
        <v>5596.5</v>
      </c>
      <c r="J838" s="77"/>
      <c r="K838" s="92"/>
    </row>
    <row r="839" spans="1:11" ht="22.5" x14ac:dyDescent="0.2">
      <c r="A839" s="14" t="s">
        <v>3004</v>
      </c>
      <c r="B839" s="14" t="s">
        <v>4925</v>
      </c>
      <c r="C839" s="14" t="s">
        <v>4926</v>
      </c>
      <c r="D839" s="16">
        <v>46008</v>
      </c>
      <c r="E839" s="16" t="s">
        <v>3009</v>
      </c>
      <c r="F839" s="14" t="s">
        <v>4927</v>
      </c>
      <c r="G839" s="14" t="s">
        <v>3500</v>
      </c>
      <c r="H839" s="14" t="s">
        <v>3501</v>
      </c>
      <c r="I839" s="15">
        <v>2829</v>
      </c>
      <c r="J839" s="77"/>
      <c r="K839" s="92"/>
    </row>
    <row r="840" spans="1:11" ht="33.75" x14ac:dyDescent="0.2">
      <c r="A840" s="14" t="s">
        <v>3004</v>
      </c>
      <c r="B840" s="14" t="s">
        <v>4928</v>
      </c>
      <c r="C840" s="14" t="s">
        <v>4254</v>
      </c>
      <c r="D840" s="16">
        <v>46051</v>
      </c>
      <c r="E840" s="16" t="s">
        <v>3009</v>
      </c>
      <c r="F840" s="14" t="s">
        <v>4929</v>
      </c>
      <c r="G840" s="14" t="s">
        <v>3500</v>
      </c>
      <c r="H840" s="14" t="s">
        <v>3501</v>
      </c>
      <c r="I840" s="15">
        <v>833.94</v>
      </c>
      <c r="J840" s="77"/>
      <c r="K840" s="92"/>
    </row>
    <row r="841" spans="1:11" ht="33.75" x14ac:dyDescent="0.2">
      <c r="A841" s="14" t="s">
        <v>3004</v>
      </c>
      <c r="B841" s="14" t="s">
        <v>6647</v>
      </c>
      <c r="C841" s="14" t="s">
        <v>6648</v>
      </c>
      <c r="D841" s="16">
        <v>46078</v>
      </c>
      <c r="E841" s="16" t="s">
        <v>3009</v>
      </c>
      <c r="F841" s="14" t="s">
        <v>6649</v>
      </c>
      <c r="G841" s="14" t="s">
        <v>3500</v>
      </c>
      <c r="H841" s="14" t="s">
        <v>3501</v>
      </c>
      <c r="I841" s="15">
        <v>833.94</v>
      </c>
      <c r="J841" s="77"/>
      <c r="K841" s="92"/>
    </row>
    <row r="842" spans="1:11" ht="22.5" x14ac:dyDescent="0.2">
      <c r="A842" s="14" t="s">
        <v>3004</v>
      </c>
      <c r="B842" s="14" t="s">
        <v>4879</v>
      </c>
      <c r="C842" s="14" t="s">
        <v>4880</v>
      </c>
      <c r="D842" s="16">
        <v>45714</v>
      </c>
      <c r="E842" s="16" t="s">
        <v>3009</v>
      </c>
      <c r="F842" s="14" t="s">
        <v>4881</v>
      </c>
      <c r="G842" s="14" t="s">
        <v>4882</v>
      </c>
      <c r="H842" s="14" t="s">
        <v>4883</v>
      </c>
      <c r="I842" s="15">
        <v>2880</v>
      </c>
      <c r="J842" s="77"/>
      <c r="K842" s="92"/>
    </row>
    <row r="843" spans="1:11" ht="22.5" x14ac:dyDescent="0.2">
      <c r="A843" s="14" t="s">
        <v>3004</v>
      </c>
      <c r="B843" s="14" t="s">
        <v>4884</v>
      </c>
      <c r="C843" s="14" t="s">
        <v>4885</v>
      </c>
      <c r="D843" s="16">
        <v>45727</v>
      </c>
      <c r="E843" s="16" t="s">
        <v>3009</v>
      </c>
      <c r="F843" s="14" t="s">
        <v>4886</v>
      </c>
      <c r="G843" s="14" t="s">
        <v>4882</v>
      </c>
      <c r="H843" s="14" t="s">
        <v>4883</v>
      </c>
      <c r="I843" s="15">
        <v>2920</v>
      </c>
      <c r="J843" s="77"/>
      <c r="K843" s="92"/>
    </row>
    <row r="844" spans="1:11" ht="22.5" x14ac:dyDescent="0.2">
      <c r="A844" s="14" t="s">
        <v>3004</v>
      </c>
      <c r="B844" s="14" t="s">
        <v>4887</v>
      </c>
      <c r="C844" s="14" t="s">
        <v>4888</v>
      </c>
      <c r="D844" s="16">
        <v>45763</v>
      </c>
      <c r="E844" s="16" t="s">
        <v>3009</v>
      </c>
      <c r="F844" s="14" t="s">
        <v>4889</v>
      </c>
      <c r="G844" s="14" t="s">
        <v>4882</v>
      </c>
      <c r="H844" s="14" t="s">
        <v>4883</v>
      </c>
      <c r="I844" s="15">
        <v>2840</v>
      </c>
      <c r="J844" s="77"/>
      <c r="K844" s="92"/>
    </row>
    <row r="845" spans="1:11" ht="22.5" x14ac:dyDescent="0.2">
      <c r="A845" s="14" t="s">
        <v>3004</v>
      </c>
      <c r="B845" s="14" t="s">
        <v>4890</v>
      </c>
      <c r="C845" s="14" t="s">
        <v>4891</v>
      </c>
      <c r="D845" s="16">
        <v>45772</v>
      </c>
      <c r="E845" s="16" t="s">
        <v>3009</v>
      </c>
      <c r="F845" s="14" t="s">
        <v>4892</v>
      </c>
      <c r="G845" s="14" t="s">
        <v>4882</v>
      </c>
      <c r="H845" s="14" t="s">
        <v>4883</v>
      </c>
      <c r="I845" s="15">
        <v>1400</v>
      </c>
      <c r="J845" s="77"/>
      <c r="K845" s="92"/>
    </row>
    <row r="846" spans="1:11" ht="22.5" x14ac:dyDescent="0.2">
      <c r="A846" s="14" t="s">
        <v>3004</v>
      </c>
      <c r="B846" s="14" t="s">
        <v>4893</v>
      </c>
      <c r="C846" s="14" t="s">
        <v>4894</v>
      </c>
      <c r="D846" s="16">
        <v>45797</v>
      </c>
      <c r="E846" s="16" t="s">
        <v>3009</v>
      </c>
      <c r="F846" s="14" t="s">
        <v>4895</v>
      </c>
      <c r="G846" s="14" t="s">
        <v>4882</v>
      </c>
      <c r="H846" s="14" t="s">
        <v>4883</v>
      </c>
      <c r="I846" s="15">
        <v>2920</v>
      </c>
      <c r="J846" s="77"/>
      <c r="K846" s="92"/>
    </row>
    <row r="847" spans="1:11" ht="22.5" x14ac:dyDescent="0.2">
      <c r="A847" s="14" t="s">
        <v>3004</v>
      </c>
      <c r="B847" s="14" t="s">
        <v>4896</v>
      </c>
      <c r="C847" s="14" t="s">
        <v>4897</v>
      </c>
      <c r="D847" s="16">
        <v>45840</v>
      </c>
      <c r="E847" s="16" t="s">
        <v>3009</v>
      </c>
      <c r="F847" s="14" t="s">
        <v>4898</v>
      </c>
      <c r="G847" s="14" t="s">
        <v>4882</v>
      </c>
      <c r="H847" s="14" t="s">
        <v>4883</v>
      </c>
      <c r="I847" s="15">
        <v>2840</v>
      </c>
      <c r="J847" s="77"/>
      <c r="K847" s="92"/>
    </row>
    <row r="848" spans="1:11" ht="22.5" x14ac:dyDescent="0.2">
      <c r="A848" s="14" t="s">
        <v>3004</v>
      </c>
      <c r="B848" s="14" t="s">
        <v>4899</v>
      </c>
      <c r="C848" s="14" t="s">
        <v>4900</v>
      </c>
      <c r="D848" s="16">
        <v>45860</v>
      </c>
      <c r="E848" s="16" t="s">
        <v>3009</v>
      </c>
      <c r="F848" s="14" t="s">
        <v>4901</v>
      </c>
      <c r="G848" s="14" t="s">
        <v>4882</v>
      </c>
      <c r="H848" s="14" t="s">
        <v>4883</v>
      </c>
      <c r="I848" s="15">
        <v>2760</v>
      </c>
      <c r="J848" s="77"/>
      <c r="K848" s="92"/>
    </row>
    <row r="849" spans="1:11" ht="22.5" x14ac:dyDescent="0.2">
      <c r="A849" s="14" t="s">
        <v>3004</v>
      </c>
      <c r="B849" s="14" t="s">
        <v>4902</v>
      </c>
      <c r="C849" s="14" t="s">
        <v>4903</v>
      </c>
      <c r="D849" s="16">
        <v>45883</v>
      </c>
      <c r="E849" s="16" t="s">
        <v>3009</v>
      </c>
      <c r="F849" s="14" t="s">
        <v>4904</v>
      </c>
      <c r="G849" s="14" t="s">
        <v>4882</v>
      </c>
      <c r="H849" s="14" t="s">
        <v>4883</v>
      </c>
      <c r="I849" s="15">
        <v>2880</v>
      </c>
      <c r="J849" s="77"/>
      <c r="K849" s="92"/>
    </row>
    <row r="850" spans="1:11" ht="22.5" x14ac:dyDescent="0.2">
      <c r="A850" s="14" t="s">
        <v>3004</v>
      </c>
      <c r="B850" s="14" t="s">
        <v>4905</v>
      </c>
      <c r="C850" s="14" t="s">
        <v>4906</v>
      </c>
      <c r="D850" s="16">
        <v>45930</v>
      </c>
      <c r="E850" s="16" t="s">
        <v>3009</v>
      </c>
      <c r="F850" s="14" t="s">
        <v>4907</v>
      </c>
      <c r="G850" s="14" t="s">
        <v>4882</v>
      </c>
      <c r="H850" s="14" t="s">
        <v>4883</v>
      </c>
      <c r="I850" s="15">
        <v>2960</v>
      </c>
      <c r="J850" s="77"/>
      <c r="K850" s="92"/>
    </row>
    <row r="851" spans="1:11" ht="22.5" x14ac:dyDescent="0.2">
      <c r="A851" s="14" t="s">
        <v>3004</v>
      </c>
      <c r="B851" s="14" t="s">
        <v>4908</v>
      </c>
      <c r="C851" s="14" t="s">
        <v>4909</v>
      </c>
      <c r="D851" s="16">
        <v>45966</v>
      </c>
      <c r="E851" s="16" t="s">
        <v>3009</v>
      </c>
      <c r="F851" s="14" t="s">
        <v>4910</v>
      </c>
      <c r="G851" s="14" t="s">
        <v>4882</v>
      </c>
      <c r="H851" s="14" t="s">
        <v>4883</v>
      </c>
      <c r="I851" s="15">
        <v>3120</v>
      </c>
      <c r="J851" s="77"/>
      <c r="K851" s="92"/>
    </row>
    <row r="852" spans="1:11" ht="22.5" x14ac:dyDescent="0.2">
      <c r="A852" s="14" t="s">
        <v>3004</v>
      </c>
      <c r="B852" s="14" t="s">
        <v>4911</v>
      </c>
      <c r="C852" s="14" t="s">
        <v>4912</v>
      </c>
      <c r="D852" s="16">
        <v>45978</v>
      </c>
      <c r="E852" s="16" t="s">
        <v>3009</v>
      </c>
      <c r="F852" s="14" t="s">
        <v>4913</v>
      </c>
      <c r="G852" s="14" t="s">
        <v>4882</v>
      </c>
      <c r="H852" s="14" t="s">
        <v>4883</v>
      </c>
      <c r="I852" s="15">
        <v>2960</v>
      </c>
      <c r="J852" s="77"/>
      <c r="K852" s="92"/>
    </row>
    <row r="853" spans="1:11" ht="22.5" x14ac:dyDescent="0.2">
      <c r="A853" s="14" t="s">
        <v>3004</v>
      </c>
      <c r="B853" s="14" t="s">
        <v>4917</v>
      </c>
      <c r="C853" s="14" t="s">
        <v>4918</v>
      </c>
      <c r="D853" s="16">
        <v>46030</v>
      </c>
      <c r="E853" s="16" t="s">
        <v>3009</v>
      </c>
      <c r="F853" s="14" t="s">
        <v>4919</v>
      </c>
      <c r="G853" s="14" t="s">
        <v>4882</v>
      </c>
      <c r="H853" s="14" t="s">
        <v>4883</v>
      </c>
      <c r="I853" s="15">
        <v>2920</v>
      </c>
      <c r="J853" s="77"/>
      <c r="K853" s="92"/>
    </row>
    <row r="854" spans="1:11" ht="22.5" x14ac:dyDescent="0.2">
      <c r="A854" s="14" t="s">
        <v>3004</v>
      </c>
      <c r="B854" s="14" t="s">
        <v>4914</v>
      </c>
      <c r="C854" s="14" t="s">
        <v>4915</v>
      </c>
      <c r="D854" s="16">
        <v>46030</v>
      </c>
      <c r="E854" s="16" t="s">
        <v>3009</v>
      </c>
      <c r="F854" s="14" t="s">
        <v>4916</v>
      </c>
      <c r="G854" s="14" t="s">
        <v>4882</v>
      </c>
      <c r="H854" s="14" t="s">
        <v>4883</v>
      </c>
      <c r="I854" s="15">
        <v>2840</v>
      </c>
      <c r="J854" s="77"/>
      <c r="K854" s="92"/>
    </row>
    <row r="855" spans="1:11" ht="22.5" x14ac:dyDescent="0.2">
      <c r="A855" s="14" t="s">
        <v>3004</v>
      </c>
      <c r="B855" s="14" t="s">
        <v>6650</v>
      </c>
      <c r="C855" s="14" t="s">
        <v>6651</v>
      </c>
      <c r="D855" s="16">
        <v>46079</v>
      </c>
      <c r="E855" s="16" t="s">
        <v>3009</v>
      </c>
      <c r="F855" s="14" t="s">
        <v>6652</v>
      </c>
      <c r="G855" s="14" t="s">
        <v>4882</v>
      </c>
      <c r="H855" s="14" t="s">
        <v>4883</v>
      </c>
      <c r="I855" s="15">
        <v>3000</v>
      </c>
      <c r="J855" s="77"/>
      <c r="K855" s="92"/>
    </row>
    <row r="856" spans="1:11" ht="22.5" x14ac:dyDescent="0.2">
      <c r="A856" s="14" t="s">
        <v>3004</v>
      </c>
      <c r="B856" s="14"/>
      <c r="C856" s="14"/>
      <c r="D856" s="16"/>
      <c r="E856" s="16"/>
      <c r="F856" s="14" t="s">
        <v>4930</v>
      </c>
      <c r="G856" s="14"/>
      <c r="H856" s="14"/>
      <c r="I856" s="15"/>
      <c r="J856" s="77"/>
      <c r="K856" s="92"/>
    </row>
    <row r="857" spans="1:11" ht="22.5" x14ac:dyDescent="0.2">
      <c r="A857" s="14" t="s">
        <v>3004</v>
      </c>
      <c r="B857" s="14" t="s">
        <v>4931</v>
      </c>
      <c r="C857" s="14" t="s">
        <v>4120</v>
      </c>
      <c r="D857" s="16">
        <v>45707</v>
      </c>
      <c r="E857" s="16" t="s">
        <v>3009</v>
      </c>
      <c r="F857" s="14" t="s">
        <v>4932</v>
      </c>
      <c r="G857" s="14" t="s">
        <v>3500</v>
      </c>
      <c r="H857" s="14" t="s">
        <v>3501</v>
      </c>
      <c r="I857" s="15">
        <v>2583</v>
      </c>
      <c r="J857" s="77"/>
      <c r="K857" s="92"/>
    </row>
    <row r="858" spans="1:11" ht="22.5" x14ac:dyDescent="0.2">
      <c r="A858" s="14" t="s">
        <v>3004</v>
      </c>
      <c r="B858" s="14" t="s">
        <v>4933</v>
      </c>
      <c r="C858" s="14" t="s">
        <v>3616</v>
      </c>
      <c r="D858" s="16">
        <v>45707</v>
      </c>
      <c r="E858" s="16" t="s">
        <v>3009</v>
      </c>
      <c r="F858" s="14" t="s">
        <v>4934</v>
      </c>
      <c r="G858" s="14" t="s">
        <v>3500</v>
      </c>
      <c r="H858" s="14" t="s">
        <v>3501</v>
      </c>
      <c r="I858" s="15">
        <v>2460</v>
      </c>
      <c r="J858" s="77"/>
      <c r="K858" s="92"/>
    </row>
    <row r="859" spans="1:11" ht="22.5" x14ac:dyDescent="0.2">
      <c r="A859" s="14" t="s">
        <v>3004</v>
      </c>
      <c r="B859" s="14" t="s">
        <v>4935</v>
      </c>
      <c r="C859" s="14" t="s">
        <v>4692</v>
      </c>
      <c r="D859" s="16">
        <v>45708</v>
      </c>
      <c r="E859" s="16" t="s">
        <v>3009</v>
      </c>
      <c r="F859" s="14" t="s">
        <v>4936</v>
      </c>
      <c r="G859" s="14" t="s">
        <v>3500</v>
      </c>
      <c r="H859" s="14" t="s">
        <v>3501</v>
      </c>
      <c r="I859" s="15">
        <v>17343</v>
      </c>
      <c r="J859" s="77"/>
      <c r="K859" s="92"/>
    </row>
    <row r="860" spans="1:11" ht="22.5" x14ac:dyDescent="0.2">
      <c r="A860" s="14" t="s">
        <v>3004</v>
      </c>
      <c r="B860" s="14" t="s">
        <v>4937</v>
      </c>
      <c r="C860" s="14" t="s">
        <v>4938</v>
      </c>
      <c r="D860" s="16">
        <v>45727</v>
      </c>
      <c r="E860" s="16" t="s">
        <v>3009</v>
      </c>
      <c r="F860" s="14" t="s">
        <v>4939</v>
      </c>
      <c r="G860" s="14" t="s">
        <v>3500</v>
      </c>
      <c r="H860" s="14" t="s">
        <v>3501</v>
      </c>
      <c r="I860" s="15">
        <v>2767.5</v>
      </c>
      <c r="J860" s="77"/>
      <c r="K860" s="92"/>
    </row>
    <row r="861" spans="1:11" ht="22.5" x14ac:dyDescent="0.2">
      <c r="A861" s="14" t="s">
        <v>3004</v>
      </c>
      <c r="B861" s="14" t="s">
        <v>4940</v>
      </c>
      <c r="C861" s="14" t="s">
        <v>4941</v>
      </c>
      <c r="D861" s="16">
        <v>45763</v>
      </c>
      <c r="E861" s="16" t="s">
        <v>3009</v>
      </c>
      <c r="F861" s="14" t="s">
        <v>4942</v>
      </c>
      <c r="G861" s="14" t="s">
        <v>3500</v>
      </c>
      <c r="H861" s="14" t="s">
        <v>3501</v>
      </c>
      <c r="I861" s="15">
        <v>2952</v>
      </c>
      <c r="J861" s="77"/>
      <c r="K861" s="92"/>
    </row>
    <row r="862" spans="1:11" ht="22.5" x14ac:dyDescent="0.2">
      <c r="A862" s="14" t="s">
        <v>3004</v>
      </c>
      <c r="B862" s="14" t="s">
        <v>4943</v>
      </c>
      <c r="C862" s="14" t="s">
        <v>4944</v>
      </c>
      <c r="D862" s="16">
        <v>45796</v>
      </c>
      <c r="E862" s="16" t="s">
        <v>3009</v>
      </c>
      <c r="F862" s="14" t="s">
        <v>4945</v>
      </c>
      <c r="G862" s="14" t="s">
        <v>3500</v>
      </c>
      <c r="H862" s="14" t="s">
        <v>3501</v>
      </c>
      <c r="I862" s="15">
        <v>3813</v>
      </c>
      <c r="J862" s="77"/>
      <c r="K862" s="92"/>
    </row>
    <row r="863" spans="1:11" ht="22.5" x14ac:dyDescent="0.2">
      <c r="A863" s="14" t="s">
        <v>3004</v>
      </c>
      <c r="B863" s="14" t="s">
        <v>4946</v>
      </c>
      <c r="C863" s="14" t="s">
        <v>4947</v>
      </c>
      <c r="D863" s="16">
        <v>45840</v>
      </c>
      <c r="E863" s="16" t="s">
        <v>3009</v>
      </c>
      <c r="F863" s="14" t="s">
        <v>4948</v>
      </c>
      <c r="G863" s="14" t="s">
        <v>3500</v>
      </c>
      <c r="H863" s="14" t="s">
        <v>3501</v>
      </c>
      <c r="I863" s="15">
        <v>3813</v>
      </c>
      <c r="J863" s="77"/>
      <c r="K863" s="92"/>
    </row>
    <row r="864" spans="1:11" ht="22.5" x14ac:dyDescent="0.2">
      <c r="A864" s="14" t="s">
        <v>3004</v>
      </c>
      <c r="B864" s="14" t="s">
        <v>4949</v>
      </c>
      <c r="C864" s="14" t="s">
        <v>4950</v>
      </c>
      <c r="D864" s="16">
        <v>45860</v>
      </c>
      <c r="E864" s="16" t="s">
        <v>3009</v>
      </c>
      <c r="F864" s="14" t="s">
        <v>4951</v>
      </c>
      <c r="G864" s="14" t="s">
        <v>3500</v>
      </c>
      <c r="H864" s="14" t="s">
        <v>3501</v>
      </c>
      <c r="I864" s="15">
        <v>3813</v>
      </c>
      <c r="J864" s="77"/>
      <c r="K864" s="92"/>
    </row>
    <row r="865" spans="1:11" ht="22.5" x14ac:dyDescent="0.2">
      <c r="A865" s="14" t="s">
        <v>3004</v>
      </c>
      <c r="B865" s="14" t="s">
        <v>4952</v>
      </c>
      <c r="C865" s="14" t="s">
        <v>4953</v>
      </c>
      <c r="D865" s="16">
        <v>45883</v>
      </c>
      <c r="E865" s="16" t="s">
        <v>3009</v>
      </c>
      <c r="F865" s="14" t="s">
        <v>4954</v>
      </c>
      <c r="G865" s="14" t="s">
        <v>3500</v>
      </c>
      <c r="H865" s="14" t="s">
        <v>3501</v>
      </c>
      <c r="I865" s="15">
        <v>2644.5</v>
      </c>
      <c r="J865" s="77"/>
      <c r="K865" s="92"/>
    </row>
    <row r="866" spans="1:11" ht="22.5" x14ac:dyDescent="0.2">
      <c r="A866" s="14" t="s">
        <v>3004</v>
      </c>
      <c r="B866" s="14" t="s">
        <v>4955</v>
      </c>
      <c r="C866" s="14" t="s">
        <v>4956</v>
      </c>
      <c r="D866" s="16">
        <v>45919</v>
      </c>
      <c r="E866" s="16" t="s">
        <v>3009</v>
      </c>
      <c r="F866" s="14" t="s">
        <v>4957</v>
      </c>
      <c r="G866" s="14" t="s">
        <v>3500</v>
      </c>
      <c r="H866" s="14" t="s">
        <v>3501</v>
      </c>
      <c r="I866" s="15">
        <v>3642.03</v>
      </c>
      <c r="J866" s="77"/>
      <c r="K866" s="92"/>
    </row>
    <row r="867" spans="1:11" ht="22.5" x14ac:dyDescent="0.2">
      <c r="A867" s="14" t="s">
        <v>3004</v>
      </c>
      <c r="B867" s="14" t="s">
        <v>4958</v>
      </c>
      <c r="C867" s="14" t="s">
        <v>4959</v>
      </c>
      <c r="D867" s="16">
        <v>45954</v>
      </c>
      <c r="E867" s="16" t="s">
        <v>3009</v>
      </c>
      <c r="F867" s="14" t="s">
        <v>4960</v>
      </c>
      <c r="G867" s="14" t="s">
        <v>3500</v>
      </c>
      <c r="H867" s="14" t="s">
        <v>3501</v>
      </c>
      <c r="I867" s="15">
        <v>5260.71</v>
      </c>
      <c r="J867" s="77"/>
      <c r="K867" s="92"/>
    </row>
    <row r="868" spans="1:11" ht="22.5" x14ac:dyDescent="0.2">
      <c r="A868" s="14" t="s">
        <v>3004</v>
      </c>
      <c r="B868" s="14" t="s">
        <v>4961</v>
      </c>
      <c r="C868" s="14" t="s">
        <v>4962</v>
      </c>
      <c r="D868" s="16">
        <v>45987</v>
      </c>
      <c r="E868" s="16" t="s">
        <v>3009</v>
      </c>
      <c r="F868" s="14" t="s">
        <v>4963</v>
      </c>
      <c r="G868" s="14" t="s">
        <v>3500</v>
      </c>
      <c r="H868" s="14" t="s">
        <v>3501</v>
      </c>
      <c r="I868" s="15">
        <v>3063.93</v>
      </c>
      <c r="J868" s="77"/>
      <c r="K868" s="92"/>
    </row>
    <row r="869" spans="1:11" ht="22.5" x14ac:dyDescent="0.2">
      <c r="A869" s="14" t="s">
        <v>3004</v>
      </c>
      <c r="B869" s="14" t="s">
        <v>4964</v>
      </c>
      <c r="C869" s="14" t="s">
        <v>4965</v>
      </c>
      <c r="D869" s="16">
        <v>46008</v>
      </c>
      <c r="E869" s="16" t="s">
        <v>3009</v>
      </c>
      <c r="F869" s="14" t="s">
        <v>4966</v>
      </c>
      <c r="G869" s="14" t="s">
        <v>3500</v>
      </c>
      <c r="H869" s="14" t="s">
        <v>3501</v>
      </c>
      <c r="I869" s="15">
        <v>3063.93</v>
      </c>
      <c r="J869" s="77"/>
      <c r="K869" s="92"/>
    </row>
    <row r="870" spans="1:11" ht="22.5" x14ac:dyDescent="0.2">
      <c r="A870" s="14" t="s">
        <v>3004</v>
      </c>
      <c r="B870" s="14" t="s">
        <v>4967</v>
      </c>
      <c r="C870" s="14" t="s">
        <v>4833</v>
      </c>
      <c r="D870" s="16">
        <v>46037</v>
      </c>
      <c r="E870" s="16" t="s">
        <v>3009</v>
      </c>
      <c r="F870" s="14" t="s">
        <v>4968</v>
      </c>
      <c r="G870" s="14" t="s">
        <v>3500</v>
      </c>
      <c r="H870" s="14" t="s">
        <v>3501</v>
      </c>
      <c r="I870" s="15">
        <v>2774.88</v>
      </c>
      <c r="J870" s="77"/>
      <c r="K870" s="92"/>
    </row>
    <row r="871" spans="1:11" ht="22.5" x14ac:dyDescent="0.2">
      <c r="A871" s="14" t="s">
        <v>3004</v>
      </c>
      <c r="B871" s="14" t="s">
        <v>6653</v>
      </c>
      <c r="C871" s="14" t="s">
        <v>6623</v>
      </c>
      <c r="D871" s="16">
        <v>46079</v>
      </c>
      <c r="E871" s="16" t="s">
        <v>3009</v>
      </c>
      <c r="F871" s="14" t="s">
        <v>6654</v>
      </c>
      <c r="G871" s="14" t="s">
        <v>3500</v>
      </c>
      <c r="H871" s="14" t="s">
        <v>3501</v>
      </c>
      <c r="I871" s="15">
        <v>2948.31</v>
      </c>
      <c r="J871" s="77"/>
      <c r="K871" s="92"/>
    </row>
    <row r="872" spans="1:11" ht="22.5" x14ac:dyDescent="0.2">
      <c r="A872" s="14" t="s">
        <v>3004</v>
      </c>
      <c r="B872" s="14"/>
      <c r="C872" s="14"/>
      <c r="D872" s="16"/>
      <c r="E872" s="16"/>
      <c r="F872" s="14" t="s">
        <v>4969</v>
      </c>
      <c r="G872" s="14"/>
      <c r="H872" s="14"/>
      <c r="I872" s="15"/>
      <c r="J872" s="77"/>
      <c r="K872" s="92"/>
    </row>
    <row r="873" spans="1:11" ht="22.5" x14ac:dyDescent="0.2">
      <c r="A873" s="14" t="s">
        <v>3004</v>
      </c>
      <c r="B873" s="14"/>
      <c r="C873" s="14"/>
      <c r="D873" s="16"/>
      <c r="E873" s="16"/>
      <c r="F873" s="14" t="s">
        <v>4970</v>
      </c>
      <c r="G873" s="14"/>
      <c r="H873" s="14"/>
      <c r="I873" s="15"/>
      <c r="J873" s="77"/>
      <c r="K873" s="92"/>
    </row>
    <row r="874" spans="1:11" ht="22.5" x14ac:dyDescent="0.2">
      <c r="A874" s="14" t="s">
        <v>3004</v>
      </c>
      <c r="B874" s="14"/>
      <c r="C874" s="14"/>
      <c r="D874" s="16"/>
      <c r="E874" s="16"/>
      <c r="F874" s="14" t="s">
        <v>4971</v>
      </c>
      <c r="G874" s="14"/>
      <c r="H874" s="14"/>
      <c r="I874" s="15"/>
      <c r="J874" s="77"/>
      <c r="K874" s="92"/>
    </row>
    <row r="875" spans="1:11" ht="33.75" x14ac:dyDescent="0.2">
      <c r="A875" s="14" t="s">
        <v>3004</v>
      </c>
      <c r="B875" s="14" t="s">
        <v>4972</v>
      </c>
      <c r="C875" s="14" t="s">
        <v>4973</v>
      </c>
      <c r="D875" s="16">
        <v>45868</v>
      </c>
      <c r="E875" s="16" t="s">
        <v>3009</v>
      </c>
      <c r="F875" s="14" t="s">
        <v>4974</v>
      </c>
      <c r="G875" s="14" t="s">
        <v>4975</v>
      </c>
      <c r="H875" s="14" t="s">
        <v>4976</v>
      </c>
      <c r="I875" s="15">
        <v>47.6</v>
      </c>
      <c r="J875" s="77"/>
      <c r="K875" s="92"/>
    </row>
    <row r="876" spans="1:11" ht="22.5" x14ac:dyDescent="0.2">
      <c r="A876" s="14" t="s">
        <v>3004</v>
      </c>
      <c r="B876" s="14" t="s">
        <v>4977</v>
      </c>
      <c r="C876" s="14" t="s">
        <v>4978</v>
      </c>
      <c r="D876" s="16">
        <v>45702</v>
      </c>
      <c r="E876" s="16" t="s">
        <v>3009</v>
      </c>
      <c r="F876" s="14" t="s">
        <v>4979</v>
      </c>
      <c r="G876" s="14" t="s">
        <v>4975</v>
      </c>
      <c r="H876" s="14" t="s">
        <v>4976</v>
      </c>
      <c r="I876" s="15">
        <v>5.8</v>
      </c>
      <c r="J876" s="77"/>
      <c r="K876" s="92"/>
    </row>
    <row r="877" spans="1:11" ht="22.5" x14ac:dyDescent="0.2">
      <c r="A877" s="14" t="s">
        <v>3004</v>
      </c>
      <c r="B877" s="14" t="s">
        <v>4980</v>
      </c>
      <c r="C877" s="14" t="s">
        <v>4981</v>
      </c>
      <c r="D877" s="16">
        <v>45828</v>
      </c>
      <c r="E877" s="16" t="s">
        <v>3009</v>
      </c>
      <c r="F877" s="14" t="s">
        <v>4982</v>
      </c>
      <c r="G877" s="14" t="s">
        <v>4975</v>
      </c>
      <c r="H877" s="14" t="s">
        <v>4976</v>
      </c>
      <c r="I877" s="15">
        <v>56.4</v>
      </c>
      <c r="J877" s="77"/>
      <c r="K877" s="92"/>
    </row>
    <row r="878" spans="1:11" ht="22.5" x14ac:dyDescent="0.2">
      <c r="A878" s="14" t="s">
        <v>3004</v>
      </c>
      <c r="B878" s="14" t="s">
        <v>4983</v>
      </c>
      <c r="C878" s="14"/>
      <c r="D878" s="16">
        <v>45966</v>
      </c>
      <c r="E878" s="16" t="s">
        <v>3009</v>
      </c>
      <c r="F878" s="14" t="s">
        <v>4984</v>
      </c>
      <c r="G878" s="14" t="s">
        <v>4975</v>
      </c>
      <c r="H878" s="14" t="s">
        <v>4976</v>
      </c>
      <c r="I878" s="15">
        <v>20.3</v>
      </c>
      <c r="J878" s="77"/>
      <c r="K878" s="92"/>
    </row>
    <row r="879" spans="1:11" ht="22.5" x14ac:dyDescent="0.2">
      <c r="A879" s="14" t="s">
        <v>3004</v>
      </c>
      <c r="B879" s="14" t="s">
        <v>4985</v>
      </c>
      <c r="C879" s="14" t="s">
        <v>4986</v>
      </c>
      <c r="D879" s="16">
        <v>45987</v>
      </c>
      <c r="E879" s="16" t="s">
        <v>3009</v>
      </c>
      <c r="F879" s="14" t="s">
        <v>4987</v>
      </c>
      <c r="G879" s="14" t="s">
        <v>4975</v>
      </c>
      <c r="H879" s="14" t="s">
        <v>4976</v>
      </c>
      <c r="I879" s="15">
        <v>47.6</v>
      </c>
      <c r="J879" s="77"/>
      <c r="K879" s="92"/>
    </row>
    <row r="880" spans="1:11" ht="22.5" x14ac:dyDescent="0.2">
      <c r="A880" s="14" t="s">
        <v>3004</v>
      </c>
      <c r="B880" s="14" t="s">
        <v>4988</v>
      </c>
      <c r="C880" s="14" t="s">
        <v>4989</v>
      </c>
      <c r="D880" s="16">
        <v>45988</v>
      </c>
      <c r="E880" s="16" t="s">
        <v>3009</v>
      </c>
      <c r="F880" s="14" t="s">
        <v>4990</v>
      </c>
      <c r="G880" s="14" t="s">
        <v>4975</v>
      </c>
      <c r="H880" s="14" t="s">
        <v>4976</v>
      </c>
      <c r="I880" s="15">
        <v>13.95</v>
      </c>
      <c r="J880" s="77"/>
      <c r="K880" s="92"/>
    </row>
    <row r="881" spans="1:11" ht="22.5" x14ac:dyDescent="0.2">
      <c r="A881" s="14" t="s">
        <v>3004</v>
      </c>
      <c r="B881" s="14" t="s">
        <v>4991</v>
      </c>
      <c r="C881" s="14" t="s">
        <v>4992</v>
      </c>
      <c r="D881" s="16">
        <v>46007</v>
      </c>
      <c r="E881" s="16" t="s">
        <v>3009</v>
      </c>
      <c r="F881" s="14" t="s">
        <v>4993</v>
      </c>
      <c r="G881" s="14" t="s">
        <v>4975</v>
      </c>
      <c r="H881" s="14" t="s">
        <v>4976</v>
      </c>
      <c r="I881" s="15">
        <v>29.1</v>
      </c>
      <c r="J881" s="77"/>
      <c r="K881" s="92"/>
    </row>
    <row r="882" spans="1:11" ht="22.5" x14ac:dyDescent="0.2">
      <c r="A882" s="14" t="s">
        <v>3004</v>
      </c>
      <c r="B882" s="14" t="s">
        <v>4994</v>
      </c>
      <c r="C882" s="14" t="s">
        <v>4995</v>
      </c>
      <c r="D882" s="16">
        <v>46030</v>
      </c>
      <c r="E882" s="16" t="s">
        <v>3009</v>
      </c>
      <c r="F882" s="14" t="s">
        <v>4996</v>
      </c>
      <c r="G882" s="14" t="s">
        <v>4975</v>
      </c>
      <c r="H882" s="14" t="s">
        <v>4976</v>
      </c>
      <c r="I882" s="15">
        <v>102.97</v>
      </c>
      <c r="J882" s="77"/>
      <c r="K882" s="92"/>
    </row>
    <row r="883" spans="1:11" ht="22.5" x14ac:dyDescent="0.2">
      <c r="A883" s="14" t="s">
        <v>3004</v>
      </c>
      <c r="B883" s="14" t="s">
        <v>4997</v>
      </c>
      <c r="C883" s="14" t="s">
        <v>4998</v>
      </c>
      <c r="D883" s="16">
        <v>46030</v>
      </c>
      <c r="E883" s="16" t="s">
        <v>3009</v>
      </c>
      <c r="F883" s="14" t="s">
        <v>4999</v>
      </c>
      <c r="G883" s="14" t="s">
        <v>4975</v>
      </c>
      <c r="H883" s="14" t="s">
        <v>4976</v>
      </c>
      <c r="I883" s="15">
        <v>102.97</v>
      </c>
      <c r="J883" s="77"/>
      <c r="K883" s="92"/>
    </row>
    <row r="884" spans="1:11" ht="22.5" x14ac:dyDescent="0.2">
      <c r="A884" s="14" t="s">
        <v>3004</v>
      </c>
      <c r="B884" s="14" t="s">
        <v>5000</v>
      </c>
      <c r="C884" s="14" t="s">
        <v>5001</v>
      </c>
      <c r="D884" s="16">
        <v>46030</v>
      </c>
      <c r="E884" s="16" t="s">
        <v>3009</v>
      </c>
      <c r="F884" s="14" t="s">
        <v>5002</v>
      </c>
      <c r="G884" s="14" t="s">
        <v>4975</v>
      </c>
      <c r="H884" s="14" t="s">
        <v>4976</v>
      </c>
      <c r="I884" s="15">
        <v>102.97</v>
      </c>
      <c r="J884" s="77"/>
      <c r="K884" s="92"/>
    </row>
    <row r="885" spans="1:11" ht="22.5" x14ac:dyDescent="0.2">
      <c r="A885" s="14" t="s">
        <v>3004</v>
      </c>
      <c r="B885" s="14" t="s">
        <v>5003</v>
      </c>
      <c r="C885" s="14" t="s">
        <v>5004</v>
      </c>
      <c r="D885" s="16">
        <v>46030</v>
      </c>
      <c r="E885" s="16" t="s">
        <v>3009</v>
      </c>
      <c r="F885" s="14" t="s">
        <v>5005</v>
      </c>
      <c r="G885" s="14" t="s">
        <v>4975</v>
      </c>
      <c r="H885" s="14" t="s">
        <v>4976</v>
      </c>
      <c r="I885" s="15">
        <v>102.97</v>
      </c>
      <c r="J885" s="77"/>
      <c r="K885" s="92"/>
    </row>
    <row r="886" spans="1:11" ht="22.5" x14ac:dyDescent="0.2">
      <c r="A886" s="14" t="s">
        <v>3004</v>
      </c>
      <c r="B886" s="14" t="s">
        <v>5006</v>
      </c>
      <c r="C886" s="14" t="s">
        <v>5007</v>
      </c>
      <c r="D886" s="16">
        <v>46051</v>
      </c>
      <c r="E886" s="16" t="s">
        <v>3009</v>
      </c>
      <c r="F886" s="14" t="s">
        <v>5008</v>
      </c>
      <c r="G886" s="14" t="s">
        <v>4975</v>
      </c>
      <c r="H886" s="14" t="s">
        <v>4976</v>
      </c>
      <c r="I886" s="15">
        <v>10.6</v>
      </c>
      <c r="J886" s="77"/>
      <c r="K886" s="92"/>
    </row>
    <row r="887" spans="1:11" ht="90" x14ac:dyDescent="0.2">
      <c r="A887" s="14" t="s">
        <v>3004</v>
      </c>
      <c r="B887" s="14"/>
      <c r="C887" s="14"/>
      <c r="D887" s="16"/>
      <c r="E887" s="16"/>
      <c r="F887" s="14" t="s">
        <v>5009</v>
      </c>
      <c r="G887" s="14"/>
      <c r="H887" s="14"/>
      <c r="I887" s="15"/>
      <c r="J887" s="77"/>
      <c r="K887" s="92"/>
    </row>
    <row r="888" spans="1:11" ht="22.5" x14ac:dyDescent="0.2">
      <c r="A888" s="14" t="s">
        <v>3004</v>
      </c>
      <c r="B888" s="14" t="s">
        <v>5010</v>
      </c>
      <c r="C888" s="14" t="s">
        <v>5011</v>
      </c>
      <c r="D888" s="16">
        <v>45702</v>
      </c>
      <c r="E888" s="16" t="s">
        <v>3009</v>
      </c>
      <c r="F888" s="14" t="s">
        <v>5012</v>
      </c>
      <c r="G888" s="14" t="s">
        <v>3447</v>
      </c>
      <c r="H888" s="14" t="s">
        <v>5013</v>
      </c>
      <c r="I888" s="15">
        <v>120</v>
      </c>
      <c r="J888" s="77"/>
      <c r="K888" s="92"/>
    </row>
    <row r="889" spans="1:11" ht="90" x14ac:dyDescent="0.2">
      <c r="A889" s="14" t="s">
        <v>3004</v>
      </c>
      <c r="B889" s="14"/>
      <c r="C889" s="14"/>
      <c r="D889" s="16"/>
      <c r="E889" s="16"/>
      <c r="F889" s="14" t="s">
        <v>5014</v>
      </c>
      <c r="G889" s="14"/>
      <c r="H889" s="14"/>
      <c r="I889" s="15"/>
      <c r="J889" s="77"/>
      <c r="K889" s="92"/>
    </row>
    <row r="890" spans="1:11" ht="22.5" x14ac:dyDescent="0.2">
      <c r="A890" s="14" t="s">
        <v>3004</v>
      </c>
      <c r="B890" s="14" t="s">
        <v>5015</v>
      </c>
      <c r="C890" s="14" t="s">
        <v>5016</v>
      </c>
      <c r="D890" s="16">
        <v>45702</v>
      </c>
      <c r="E890" s="16" t="s">
        <v>3009</v>
      </c>
      <c r="F890" s="14" t="s">
        <v>5017</v>
      </c>
      <c r="G890" s="14" t="s">
        <v>5018</v>
      </c>
      <c r="H890" s="14" t="s">
        <v>5019</v>
      </c>
      <c r="I890" s="15">
        <v>140</v>
      </c>
      <c r="J890" s="77"/>
      <c r="K890" s="92"/>
    </row>
    <row r="891" spans="1:11" ht="33.75" x14ac:dyDescent="0.2">
      <c r="A891" s="14" t="s">
        <v>3004</v>
      </c>
      <c r="B891" s="14" t="s">
        <v>5020</v>
      </c>
      <c r="C891" s="14" t="s">
        <v>5021</v>
      </c>
      <c r="D891" s="16">
        <v>45702</v>
      </c>
      <c r="E891" s="16" t="s">
        <v>3009</v>
      </c>
      <c r="F891" s="14" t="s">
        <v>5022</v>
      </c>
      <c r="G891" s="14" t="s">
        <v>5018</v>
      </c>
      <c r="H891" s="14" t="s">
        <v>5019</v>
      </c>
      <c r="I891" s="15">
        <v>1476</v>
      </c>
      <c r="J891" s="77"/>
      <c r="K891" s="92"/>
    </row>
    <row r="892" spans="1:11" ht="22.5" x14ac:dyDescent="0.2">
      <c r="A892" s="14" t="s">
        <v>3004</v>
      </c>
      <c r="B892" s="14" t="s">
        <v>5023</v>
      </c>
      <c r="C892" s="14" t="s">
        <v>5023</v>
      </c>
      <c r="D892" s="16">
        <v>45720</v>
      </c>
      <c r="E892" s="16" t="s">
        <v>3009</v>
      </c>
      <c r="F892" s="14" t="s">
        <v>5024</v>
      </c>
      <c r="G892" s="14"/>
      <c r="H892" s="14" t="s">
        <v>5025</v>
      </c>
      <c r="I892" s="15">
        <v>112.5</v>
      </c>
      <c r="J892" s="77"/>
      <c r="K892" s="92"/>
    </row>
    <row r="893" spans="1:11" ht="22.5" x14ac:dyDescent="0.2">
      <c r="A893" s="14" t="s">
        <v>3004</v>
      </c>
      <c r="B893" s="14" t="s">
        <v>5023</v>
      </c>
      <c r="C893" s="14" t="s">
        <v>5023</v>
      </c>
      <c r="D893" s="16">
        <v>45720</v>
      </c>
      <c r="E893" s="16" t="s">
        <v>3009</v>
      </c>
      <c r="F893" s="14" t="s">
        <v>5024</v>
      </c>
      <c r="G893" s="14"/>
      <c r="H893" s="14" t="s">
        <v>734</v>
      </c>
      <c r="I893" s="15">
        <v>112.5</v>
      </c>
      <c r="J893" s="77"/>
      <c r="K893" s="92"/>
    </row>
    <row r="894" spans="1:11" ht="22.5" x14ac:dyDescent="0.2">
      <c r="A894" s="14" t="s">
        <v>3004</v>
      </c>
      <c r="B894" s="14" t="s">
        <v>5023</v>
      </c>
      <c r="C894" s="14" t="s">
        <v>5023</v>
      </c>
      <c r="D894" s="16">
        <v>45720</v>
      </c>
      <c r="E894" s="16" t="s">
        <v>3009</v>
      </c>
      <c r="F894" s="14" t="s">
        <v>5024</v>
      </c>
      <c r="G894" s="14"/>
      <c r="H894" s="14" t="s">
        <v>5026</v>
      </c>
      <c r="I894" s="15">
        <v>112.5</v>
      </c>
      <c r="J894" s="77"/>
      <c r="K894" s="92"/>
    </row>
    <row r="895" spans="1:11" ht="22.5" x14ac:dyDescent="0.2">
      <c r="A895" s="14" t="s">
        <v>3004</v>
      </c>
      <c r="B895" s="14" t="s">
        <v>5023</v>
      </c>
      <c r="C895" s="14" t="s">
        <v>5023</v>
      </c>
      <c r="D895" s="16">
        <v>45720</v>
      </c>
      <c r="E895" s="16" t="s">
        <v>3009</v>
      </c>
      <c r="F895" s="14" t="s">
        <v>5024</v>
      </c>
      <c r="G895" s="14"/>
      <c r="H895" s="14" t="s">
        <v>5027</v>
      </c>
      <c r="I895" s="15">
        <v>112.5</v>
      </c>
      <c r="J895" s="77"/>
      <c r="K895" s="92"/>
    </row>
    <row r="896" spans="1:11" ht="22.5" x14ac:dyDescent="0.2">
      <c r="A896" s="14" t="s">
        <v>3004</v>
      </c>
      <c r="B896" s="14" t="s">
        <v>5028</v>
      </c>
      <c r="C896" s="14" t="s">
        <v>5028</v>
      </c>
      <c r="D896" s="16">
        <v>45720</v>
      </c>
      <c r="E896" s="16" t="s">
        <v>3009</v>
      </c>
      <c r="F896" s="14" t="s">
        <v>5024</v>
      </c>
      <c r="G896" s="14" t="s">
        <v>5029</v>
      </c>
      <c r="H896" s="14" t="s">
        <v>5030</v>
      </c>
      <c r="I896" s="15">
        <v>250.66</v>
      </c>
      <c r="J896" s="77"/>
      <c r="K896" s="92"/>
    </row>
    <row r="897" spans="1:11" ht="90" x14ac:dyDescent="0.2">
      <c r="A897" s="14" t="s">
        <v>3004</v>
      </c>
      <c r="B897" s="14"/>
      <c r="C897" s="14"/>
      <c r="D897" s="16"/>
      <c r="E897" s="16"/>
      <c r="F897" s="14" t="s">
        <v>5031</v>
      </c>
      <c r="G897" s="14"/>
      <c r="H897" s="14"/>
      <c r="I897" s="15"/>
      <c r="J897" s="77"/>
      <c r="K897" s="92"/>
    </row>
    <row r="898" spans="1:11" ht="22.5" x14ac:dyDescent="0.2">
      <c r="A898" s="14" t="s">
        <v>3004</v>
      </c>
      <c r="B898" s="14" t="s">
        <v>5032</v>
      </c>
      <c r="C898" s="14" t="s">
        <v>5032</v>
      </c>
      <c r="D898" s="16">
        <v>45720</v>
      </c>
      <c r="E898" s="16" t="s">
        <v>3009</v>
      </c>
      <c r="F898" s="14" t="s">
        <v>5033</v>
      </c>
      <c r="G898" s="14"/>
      <c r="H898" s="14" t="s">
        <v>5034</v>
      </c>
      <c r="I898" s="15">
        <v>67.5</v>
      </c>
      <c r="J898" s="77"/>
      <c r="K898" s="92"/>
    </row>
    <row r="899" spans="1:11" ht="22.5" x14ac:dyDescent="0.2">
      <c r="A899" s="14" t="s">
        <v>3004</v>
      </c>
      <c r="B899" s="14" t="s">
        <v>5035</v>
      </c>
      <c r="C899" s="14" t="s">
        <v>5036</v>
      </c>
      <c r="D899" s="16">
        <v>45722</v>
      </c>
      <c r="E899" s="16" t="s">
        <v>3009</v>
      </c>
      <c r="F899" s="14" t="s">
        <v>5037</v>
      </c>
      <c r="G899" s="14" t="s">
        <v>5018</v>
      </c>
      <c r="H899" s="14" t="s">
        <v>5019</v>
      </c>
      <c r="I899" s="15">
        <v>372</v>
      </c>
      <c r="J899" s="77"/>
      <c r="K899" s="92"/>
    </row>
    <row r="900" spans="1:11" ht="78.75" x14ac:dyDescent="0.2">
      <c r="A900" s="14" t="s">
        <v>3004</v>
      </c>
      <c r="B900" s="14"/>
      <c r="C900" s="14"/>
      <c r="D900" s="16"/>
      <c r="E900" s="16"/>
      <c r="F900" s="14" t="s">
        <v>5038</v>
      </c>
      <c r="G900" s="14"/>
      <c r="H900" s="14"/>
      <c r="I900" s="15"/>
      <c r="J900" s="77"/>
      <c r="K900" s="92"/>
    </row>
    <row r="901" spans="1:11" ht="22.5" x14ac:dyDescent="0.2">
      <c r="A901" s="14" t="s">
        <v>3004</v>
      </c>
      <c r="B901" s="14" t="s">
        <v>5039</v>
      </c>
      <c r="C901" s="14" t="s">
        <v>5039</v>
      </c>
      <c r="D901" s="16">
        <v>45730</v>
      </c>
      <c r="E901" s="16" t="s">
        <v>3009</v>
      </c>
      <c r="F901" s="14" t="s">
        <v>5040</v>
      </c>
      <c r="G901" s="14"/>
      <c r="H901" s="14" t="s">
        <v>5026</v>
      </c>
      <c r="I901" s="15">
        <v>199.5</v>
      </c>
      <c r="J901" s="77"/>
      <c r="K901" s="92"/>
    </row>
    <row r="902" spans="1:11" ht="22.5" x14ac:dyDescent="0.2">
      <c r="A902" s="14" t="s">
        <v>3004</v>
      </c>
      <c r="B902" s="14" t="s">
        <v>5041</v>
      </c>
      <c r="C902" s="14" t="s">
        <v>3286</v>
      </c>
      <c r="D902" s="16">
        <v>45747</v>
      </c>
      <c r="E902" s="16" t="s">
        <v>3009</v>
      </c>
      <c r="F902" s="14" t="s">
        <v>5042</v>
      </c>
      <c r="G902" s="14" t="s">
        <v>3447</v>
      </c>
      <c r="H902" s="14" t="s">
        <v>5013</v>
      </c>
      <c r="I902" s="15">
        <v>120</v>
      </c>
      <c r="J902" s="77"/>
      <c r="K902" s="92"/>
    </row>
    <row r="903" spans="1:11" ht="90" x14ac:dyDescent="0.2">
      <c r="A903" s="14" t="s">
        <v>3004</v>
      </c>
      <c r="B903" s="14"/>
      <c r="C903" s="14"/>
      <c r="D903" s="16"/>
      <c r="E903" s="16"/>
      <c r="F903" s="14" t="s">
        <v>5043</v>
      </c>
      <c r="G903" s="14"/>
      <c r="H903" s="14"/>
      <c r="I903" s="15"/>
      <c r="J903" s="77"/>
      <c r="K903" s="92"/>
    </row>
    <row r="904" spans="1:11" ht="22.5" x14ac:dyDescent="0.2">
      <c r="A904" s="14" t="s">
        <v>3004</v>
      </c>
      <c r="B904" s="14" t="s">
        <v>5044</v>
      </c>
      <c r="C904" s="14" t="s">
        <v>5044</v>
      </c>
      <c r="D904" s="16">
        <v>45742</v>
      </c>
      <c r="E904" s="16" t="s">
        <v>3009</v>
      </c>
      <c r="F904" s="14" t="s">
        <v>5045</v>
      </c>
      <c r="G904" s="14" t="s">
        <v>5046</v>
      </c>
      <c r="H904" s="14" t="s">
        <v>5047</v>
      </c>
      <c r="I904" s="15">
        <v>11.99</v>
      </c>
      <c r="J904" s="77"/>
      <c r="K904" s="92"/>
    </row>
    <row r="905" spans="1:11" ht="22.5" x14ac:dyDescent="0.2">
      <c r="A905" s="14" t="s">
        <v>3004</v>
      </c>
      <c r="B905" s="14" t="s">
        <v>5044</v>
      </c>
      <c r="C905" s="14" t="s">
        <v>5044</v>
      </c>
      <c r="D905" s="16">
        <v>45742</v>
      </c>
      <c r="E905" s="16" t="s">
        <v>3009</v>
      </c>
      <c r="F905" s="14" t="s">
        <v>5045</v>
      </c>
      <c r="G905" s="14"/>
      <c r="H905" s="14" t="s">
        <v>5048</v>
      </c>
      <c r="I905" s="15">
        <v>14.39</v>
      </c>
      <c r="J905" s="77"/>
      <c r="K905" s="92"/>
    </row>
    <row r="906" spans="1:11" ht="22.5" x14ac:dyDescent="0.2">
      <c r="A906" s="14" t="s">
        <v>3004</v>
      </c>
      <c r="B906" s="14" t="s">
        <v>5044</v>
      </c>
      <c r="C906" s="14" t="s">
        <v>5044</v>
      </c>
      <c r="D906" s="16">
        <v>45742</v>
      </c>
      <c r="E906" s="16" t="s">
        <v>3009</v>
      </c>
      <c r="F906" s="14" t="s">
        <v>5045</v>
      </c>
      <c r="G906" s="14"/>
      <c r="H906" s="14" t="s">
        <v>5049</v>
      </c>
      <c r="I906" s="15">
        <v>14.39</v>
      </c>
      <c r="J906" s="77"/>
      <c r="K906" s="92"/>
    </row>
    <row r="907" spans="1:11" ht="22.5" x14ac:dyDescent="0.2">
      <c r="A907" s="14" t="s">
        <v>3004</v>
      </c>
      <c r="B907" s="14" t="s">
        <v>5044</v>
      </c>
      <c r="C907" s="14" t="s">
        <v>5044</v>
      </c>
      <c r="D907" s="16">
        <v>45742</v>
      </c>
      <c r="E907" s="16" t="s">
        <v>3009</v>
      </c>
      <c r="F907" s="14" t="s">
        <v>5045</v>
      </c>
      <c r="G907" s="14"/>
      <c r="H907" s="14" t="s">
        <v>5050</v>
      </c>
      <c r="I907" s="15">
        <v>14.39</v>
      </c>
      <c r="J907" s="77"/>
      <c r="K907" s="92"/>
    </row>
    <row r="908" spans="1:11" ht="22.5" x14ac:dyDescent="0.2">
      <c r="A908" s="14" t="s">
        <v>3004</v>
      </c>
      <c r="B908" s="14" t="s">
        <v>5044</v>
      </c>
      <c r="C908" s="14" t="s">
        <v>5044</v>
      </c>
      <c r="D908" s="16">
        <v>45764</v>
      </c>
      <c r="E908" s="16" t="s">
        <v>3009</v>
      </c>
      <c r="F908" s="14" t="s">
        <v>5051</v>
      </c>
      <c r="G908" s="14"/>
      <c r="H908" s="14" t="s">
        <v>5048</v>
      </c>
      <c r="I908" s="15">
        <v>180.15</v>
      </c>
      <c r="J908" s="77"/>
      <c r="K908" s="92"/>
    </row>
    <row r="909" spans="1:11" ht="22.5" x14ac:dyDescent="0.2">
      <c r="A909" s="14" t="s">
        <v>3004</v>
      </c>
      <c r="B909" s="14" t="s">
        <v>5044</v>
      </c>
      <c r="C909" s="14" t="s">
        <v>5044</v>
      </c>
      <c r="D909" s="16">
        <v>45764</v>
      </c>
      <c r="E909" s="16" t="s">
        <v>3009</v>
      </c>
      <c r="F909" s="14" t="s">
        <v>5051</v>
      </c>
      <c r="G909" s="14" t="s">
        <v>5046</v>
      </c>
      <c r="H909" s="14" t="s">
        <v>5047</v>
      </c>
      <c r="I909" s="15">
        <v>256.48</v>
      </c>
      <c r="J909" s="77"/>
      <c r="K909" s="92"/>
    </row>
    <row r="910" spans="1:11" ht="22.5" x14ac:dyDescent="0.2">
      <c r="A910" s="14" t="s">
        <v>3004</v>
      </c>
      <c r="B910" s="14" t="s">
        <v>5044</v>
      </c>
      <c r="C910" s="14" t="s">
        <v>5044</v>
      </c>
      <c r="D910" s="16">
        <v>45764</v>
      </c>
      <c r="E910" s="16" t="s">
        <v>3009</v>
      </c>
      <c r="F910" s="14" t="s">
        <v>5051</v>
      </c>
      <c r="G910" s="14"/>
      <c r="H910" s="14" t="s">
        <v>5050</v>
      </c>
      <c r="I910" s="15">
        <v>296.32</v>
      </c>
      <c r="J910" s="77"/>
      <c r="K910" s="92"/>
    </row>
    <row r="911" spans="1:11" ht="90" x14ac:dyDescent="0.2">
      <c r="A911" s="14" t="s">
        <v>3004</v>
      </c>
      <c r="B911" s="14"/>
      <c r="C911" s="14"/>
      <c r="D911" s="16"/>
      <c r="E911" s="16"/>
      <c r="F911" s="14" t="s">
        <v>5052</v>
      </c>
      <c r="G911" s="14"/>
      <c r="H911" s="14"/>
      <c r="I911" s="15"/>
      <c r="J911" s="77"/>
      <c r="K911" s="92"/>
    </row>
    <row r="912" spans="1:11" ht="22.5" x14ac:dyDescent="0.2">
      <c r="A912" s="14" t="s">
        <v>3004</v>
      </c>
      <c r="B912" s="14" t="s">
        <v>5053</v>
      </c>
      <c r="C912" s="14" t="s">
        <v>5054</v>
      </c>
      <c r="D912" s="16">
        <v>45742</v>
      </c>
      <c r="E912" s="16" t="s">
        <v>3009</v>
      </c>
      <c r="F912" s="14" t="s">
        <v>5055</v>
      </c>
      <c r="G912" s="14" t="s">
        <v>3691</v>
      </c>
      <c r="H912" s="14" t="s">
        <v>3692</v>
      </c>
      <c r="I912" s="15">
        <v>5365</v>
      </c>
      <c r="J912" s="77"/>
      <c r="K912" s="92"/>
    </row>
    <row r="913" spans="1:11" ht="90" x14ac:dyDescent="0.2">
      <c r="A913" s="14" t="s">
        <v>3004</v>
      </c>
      <c r="B913" s="14"/>
      <c r="C913" s="14"/>
      <c r="D913" s="16"/>
      <c r="E913" s="16"/>
      <c r="F913" s="14" t="s">
        <v>5056</v>
      </c>
      <c r="G913" s="14"/>
      <c r="H913" s="14"/>
      <c r="I913" s="15"/>
      <c r="J913" s="77"/>
      <c r="K913" s="92"/>
    </row>
    <row r="914" spans="1:11" ht="22.5" x14ac:dyDescent="0.2">
      <c r="A914" s="14" t="s">
        <v>3004</v>
      </c>
      <c r="B914" s="14" t="s">
        <v>5057</v>
      </c>
      <c r="C914" s="14" t="s">
        <v>5058</v>
      </c>
      <c r="D914" s="16">
        <v>45751</v>
      </c>
      <c r="E914" s="16" t="s">
        <v>3009</v>
      </c>
      <c r="F914" s="14" t="s">
        <v>5059</v>
      </c>
      <c r="G914" s="14" t="s">
        <v>5018</v>
      </c>
      <c r="H914" s="14" t="s">
        <v>5019</v>
      </c>
      <c r="I914" s="15">
        <v>4518</v>
      </c>
      <c r="J914" s="77"/>
      <c r="K914" s="92"/>
    </row>
    <row r="915" spans="1:11" ht="22.5" x14ac:dyDescent="0.2">
      <c r="A915" s="14" t="s">
        <v>3004</v>
      </c>
      <c r="B915" s="14" t="s">
        <v>5060</v>
      </c>
      <c r="C915" s="14" t="s">
        <v>5061</v>
      </c>
      <c r="D915" s="16">
        <v>45762</v>
      </c>
      <c r="E915" s="16" t="s">
        <v>3009</v>
      </c>
      <c r="F915" s="14" t="s">
        <v>5059</v>
      </c>
      <c r="G915" s="14" t="s">
        <v>5018</v>
      </c>
      <c r="H915" s="14" t="s">
        <v>5019</v>
      </c>
      <c r="I915" s="15">
        <v>2350</v>
      </c>
      <c r="J915" s="77"/>
      <c r="K915" s="92"/>
    </row>
    <row r="916" spans="1:11" ht="22.5" x14ac:dyDescent="0.2">
      <c r="A916" s="14" t="s">
        <v>3004</v>
      </c>
      <c r="B916" s="14" t="s">
        <v>5062</v>
      </c>
      <c r="C916" s="14" t="s">
        <v>5063</v>
      </c>
      <c r="D916" s="16">
        <v>45762</v>
      </c>
      <c r="E916" s="16" t="s">
        <v>3009</v>
      </c>
      <c r="F916" s="14" t="s">
        <v>5059</v>
      </c>
      <c r="G916" s="14" t="s">
        <v>5018</v>
      </c>
      <c r="H916" s="14" t="s">
        <v>5019</v>
      </c>
      <c r="I916" s="15">
        <v>2540</v>
      </c>
      <c r="J916" s="77"/>
      <c r="K916" s="92"/>
    </row>
    <row r="917" spans="1:11" ht="22.5" x14ac:dyDescent="0.2">
      <c r="A917" s="14" t="s">
        <v>3004</v>
      </c>
      <c r="B917" s="14" t="s">
        <v>5064</v>
      </c>
      <c r="C917" s="14" t="s">
        <v>5064</v>
      </c>
      <c r="D917" s="16">
        <v>45786</v>
      </c>
      <c r="E917" s="16" t="s">
        <v>3009</v>
      </c>
      <c r="F917" s="14" t="s">
        <v>5065</v>
      </c>
      <c r="G917" s="14"/>
      <c r="H917" s="14" t="s">
        <v>734</v>
      </c>
      <c r="I917" s="15">
        <v>162.35</v>
      </c>
      <c r="J917" s="77"/>
      <c r="K917" s="92"/>
    </row>
    <row r="918" spans="1:11" ht="22.5" x14ac:dyDescent="0.2">
      <c r="A918" s="14" t="s">
        <v>3004</v>
      </c>
      <c r="B918" s="14" t="s">
        <v>5064</v>
      </c>
      <c r="C918" s="14" t="s">
        <v>5064</v>
      </c>
      <c r="D918" s="16">
        <v>45786</v>
      </c>
      <c r="E918" s="16" t="s">
        <v>3009</v>
      </c>
      <c r="F918" s="14" t="s">
        <v>5065</v>
      </c>
      <c r="G918" s="14"/>
      <c r="H918" s="14" t="s">
        <v>5066</v>
      </c>
      <c r="I918" s="15">
        <v>169.82</v>
      </c>
      <c r="J918" s="77"/>
      <c r="K918" s="92"/>
    </row>
    <row r="919" spans="1:11" ht="22.5" x14ac:dyDescent="0.2">
      <c r="A919" s="14" t="s">
        <v>3004</v>
      </c>
      <c r="B919" s="14" t="s">
        <v>5064</v>
      </c>
      <c r="C919" s="14" t="s">
        <v>5064</v>
      </c>
      <c r="D919" s="16">
        <v>45786</v>
      </c>
      <c r="E919" s="16" t="s">
        <v>3009</v>
      </c>
      <c r="F919" s="14" t="s">
        <v>5065</v>
      </c>
      <c r="G919" s="14"/>
      <c r="H919" s="14" t="s">
        <v>5025</v>
      </c>
      <c r="I919" s="15">
        <v>169.82</v>
      </c>
      <c r="J919" s="77"/>
      <c r="K919" s="92"/>
    </row>
    <row r="920" spans="1:11" ht="22.5" x14ac:dyDescent="0.2">
      <c r="A920" s="14" t="s">
        <v>3004</v>
      </c>
      <c r="B920" s="14" t="s">
        <v>5064</v>
      </c>
      <c r="C920" s="14" t="s">
        <v>5064</v>
      </c>
      <c r="D920" s="16">
        <v>45786</v>
      </c>
      <c r="E920" s="16" t="s">
        <v>3009</v>
      </c>
      <c r="F920" s="14" t="s">
        <v>5065</v>
      </c>
      <c r="G920" s="14"/>
      <c r="H920" s="14" t="s">
        <v>5027</v>
      </c>
      <c r="I920" s="15">
        <v>169.82</v>
      </c>
      <c r="J920" s="77"/>
      <c r="K920" s="92"/>
    </row>
    <row r="921" spans="1:11" ht="22.5" x14ac:dyDescent="0.2">
      <c r="A921" s="14" t="s">
        <v>3004</v>
      </c>
      <c r="B921" s="14" t="s">
        <v>5064</v>
      </c>
      <c r="C921" s="14" t="s">
        <v>5064</v>
      </c>
      <c r="D921" s="16">
        <v>45804</v>
      </c>
      <c r="E921" s="16" t="s">
        <v>3009</v>
      </c>
      <c r="F921" s="14" t="s">
        <v>5067</v>
      </c>
      <c r="G921" s="14"/>
      <c r="H921" s="14" t="s">
        <v>5025</v>
      </c>
      <c r="I921" s="15">
        <v>12.3</v>
      </c>
      <c r="J921" s="77"/>
      <c r="K921" s="92"/>
    </row>
    <row r="922" spans="1:11" ht="90" x14ac:dyDescent="0.2">
      <c r="A922" s="14" t="s">
        <v>3004</v>
      </c>
      <c r="B922" s="14"/>
      <c r="C922" s="14"/>
      <c r="D922" s="16"/>
      <c r="E922" s="16"/>
      <c r="F922" s="14" t="s">
        <v>5068</v>
      </c>
      <c r="G922" s="14"/>
      <c r="H922" s="14"/>
      <c r="I922" s="15"/>
      <c r="J922" s="77"/>
      <c r="K922" s="92"/>
    </row>
    <row r="923" spans="1:11" ht="22.5" x14ac:dyDescent="0.2">
      <c r="A923" s="14" t="s">
        <v>3004</v>
      </c>
      <c r="B923" s="14" t="s">
        <v>5069</v>
      </c>
      <c r="C923" s="14" t="s">
        <v>5070</v>
      </c>
      <c r="D923" s="16">
        <v>45751</v>
      </c>
      <c r="E923" s="16" t="s">
        <v>3009</v>
      </c>
      <c r="F923" s="14" t="s">
        <v>5071</v>
      </c>
      <c r="G923" s="14" t="s">
        <v>5018</v>
      </c>
      <c r="H923" s="14" t="s">
        <v>5019</v>
      </c>
      <c r="I923" s="15">
        <v>608</v>
      </c>
      <c r="J923" s="77"/>
      <c r="K923" s="92"/>
    </row>
    <row r="924" spans="1:11" ht="22.5" x14ac:dyDescent="0.2">
      <c r="A924" s="14" t="s">
        <v>3004</v>
      </c>
      <c r="B924" s="14" t="s">
        <v>5072</v>
      </c>
      <c r="C924" s="14" t="s">
        <v>5072</v>
      </c>
      <c r="D924" s="16">
        <v>45791</v>
      </c>
      <c r="E924" s="16" t="s">
        <v>3009</v>
      </c>
      <c r="F924" s="14" t="s">
        <v>5073</v>
      </c>
      <c r="G924" s="14" t="s">
        <v>5074</v>
      </c>
      <c r="H924" s="14" t="s">
        <v>5075</v>
      </c>
      <c r="I924" s="15">
        <v>168</v>
      </c>
      <c r="J924" s="77"/>
      <c r="K924" s="92"/>
    </row>
    <row r="925" spans="1:11" ht="22.5" x14ac:dyDescent="0.2">
      <c r="A925" s="14" t="s">
        <v>3004</v>
      </c>
      <c r="B925" s="14" t="s">
        <v>5072</v>
      </c>
      <c r="C925" s="14" t="s">
        <v>5072</v>
      </c>
      <c r="D925" s="16">
        <v>45804</v>
      </c>
      <c r="E925" s="16" t="s">
        <v>3009</v>
      </c>
      <c r="F925" s="14" t="s">
        <v>5076</v>
      </c>
      <c r="G925" s="14" t="s">
        <v>5074</v>
      </c>
      <c r="H925" s="14" t="s">
        <v>5075</v>
      </c>
      <c r="I925" s="15">
        <v>45.54</v>
      </c>
      <c r="J925" s="77"/>
      <c r="K925" s="92"/>
    </row>
    <row r="926" spans="1:11" ht="90" x14ac:dyDescent="0.2">
      <c r="A926" s="14" t="s">
        <v>3004</v>
      </c>
      <c r="B926" s="14"/>
      <c r="C926" s="14"/>
      <c r="D926" s="16"/>
      <c r="E926" s="16"/>
      <c r="F926" s="14" t="s">
        <v>5077</v>
      </c>
      <c r="G926" s="14"/>
      <c r="H926" s="14"/>
      <c r="I926" s="15"/>
      <c r="J926" s="77"/>
      <c r="K926" s="92"/>
    </row>
    <row r="927" spans="1:11" ht="22.5" x14ac:dyDescent="0.2">
      <c r="A927" s="14" t="s">
        <v>3004</v>
      </c>
      <c r="B927" s="14" t="s">
        <v>5078</v>
      </c>
      <c r="C927" s="14" t="s">
        <v>5079</v>
      </c>
      <c r="D927" s="16">
        <v>45762</v>
      </c>
      <c r="E927" s="16" t="s">
        <v>3009</v>
      </c>
      <c r="F927" s="14" t="s">
        <v>5080</v>
      </c>
      <c r="G927" s="14" t="s">
        <v>5018</v>
      </c>
      <c r="H927" s="14" t="s">
        <v>5019</v>
      </c>
      <c r="I927" s="15">
        <v>1093</v>
      </c>
      <c r="J927" s="77"/>
      <c r="K927" s="92"/>
    </row>
    <row r="928" spans="1:11" ht="22.5" x14ac:dyDescent="0.2">
      <c r="A928" s="14" t="s">
        <v>3004</v>
      </c>
      <c r="B928" s="14" t="s">
        <v>5081</v>
      </c>
      <c r="C928" s="14" t="s">
        <v>5081</v>
      </c>
      <c r="D928" s="16">
        <v>45784</v>
      </c>
      <c r="E928" s="16" t="s">
        <v>3009</v>
      </c>
      <c r="F928" s="14" t="s">
        <v>5082</v>
      </c>
      <c r="G928" s="14"/>
      <c r="H928" s="14" t="s">
        <v>5083</v>
      </c>
      <c r="I928" s="15">
        <v>167.52</v>
      </c>
      <c r="J928" s="77"/>
      <c r="K928" s="92"/>
    </row>
    <row r="929" spans="1:11" ht="78.75" x14ac:dyDescent="0.2">
      <c r="A929" s="14" t="s">
        <v>3004</v>
      </c>
      <c r="B929" s="14"/>
      <c r="C929" s="14"/>
      <c r="D929" s="16"/>
      <c r="E929" s="16"/>
      <c r="F929" s="14" t="s">
        <v>5084</v>
      </c>
      <c r="G929" s="14"/>
      <c r="H929" s="14"/>
      <c r="I929" s="15"/>
      <c r="J929" s="77"/>
      <c r="K929" s="92"/>
    </row>
    <row r="930" spans="1:11" ht="22.5" x14ac:dyDescent="0.2">
      <c r="A930" s="14" t="s">
        <v>3004</v>
      </c>
      <c r="B930" s="14" t="s">
        <v>5085</v>
      </c>
      <c r="C930" s="14" t="s">
        <v>5086</v>
      </c>
      <c r="D930" s="16">
        <v>45742</v>
      </c>
      <c r="E930" s="16" t="s">
        <v>3009</v>
      </c>
      <c r="F930" s="14" t="s">
        <v>5087</v>
      </c>
      <c r="G930" s="14" t="s">
        <v>5018</v>
      </c>
      <c r="H930" s="14" t="s">
        <v>5019</v>
      </c>
      <c r="I930" s="15">
        <v>381</v>
      </c>
      <c r="J930" s="77"/>
      <c r="K930" s="92"/>
    </row>
    <row r="931" spans="1:11" ht="22.5" x14ac:dyDescent="0.2">
      <c r="A931" s="14" t="s">
        <v>3004</v>
      </c>
      <c r="B931" s="14" t="s">
        <v>5088</v>
      </c>
      <c r="C931" s="14" t="s">
        <v>5089</v>
      </c>
      <c r="D931" s="16">
        <v>45742</v>
      </c>
      <c r="E931" s="16" t="s">
        <v>3009</v>
      </c>
      <c r="F931" s="14" t="s">
        <v>5090</v>
      </c>
      <c r="G931" s="14" t="s">
        <v>5018</v>
      </c>
      <c r="H931" s="14" t="s">
        <v>5019</v>
      </c>
      <c r="I931" s="15">
        <v>471</v>
      </c>
      <c r="J931" s="77"/>
      <c r="K931" s="92"/>
    </row>
    <row r="932" spans="1:11" ht="22.5" x14ac:dyDescent="0.2">
      <c r="A932" s="14" t="s">
        <v>3004</v>
      </c>
      <c r="B932" s="14" t="s">
        <v>5091</v>
      </c>
      <c r="C932" s="14" t="s">
        <v>5091</v>
      </c>
      <c r="D932" s="16">
        <v>45817</v>
      </c>
      <c r="E932" s="16" t="s">
        <v>3009</v>
      </c>
      <c r="F932" s="14" t="s">
        <v>5092</v>
      </c>
      <c r="G932" s="14"/>
      <c r="H932" s="14" t="s">
        <v>5025</v>
      </c>
      <c r="I932" s="15">
        <v>145.58000000000001</v>
      </c>
      <c r="J932" s="77"/>
      <c r="K932" s="92"/>
    </row>
    <row r="933" spans="1:11" ht="22.5" x14ac:dyDescent="0.2">
      <c r="A933" s="14" t="s">
        <v>3004</v>
      </c>
      <c r="B933" s="14" t="s">
        <v>5091</v>
      </c>
      <c r="C933" s="14" t="s">
        <v>5091</v>
      </c>
      <c r="D933" s="16">
        <v>45819</v>
      </c>
      <c r="E933" s="16" t="s">
        <v>3009</v>
      </c>
      <c r="F933" s="14" t="s">
        <v>5092</v>
      </c>
      <c r="G933" s="14"/>
      <c r="H933" s="14" t="s">
        <v>5093</v>
      </c>
      <c r="I933" s="15">
        <v>90.99</v>
      </c>
      <c r="J933" s="77"/>
      <c r="K933" s="92"/>
    </row>
    <row r="934" spans="1:11" ht="22.5" x14ac:dyDescent="0.2">
      <c r="A934" s="14" t="s">
        <v>3004</v>
      </c>
      <c r="B934" s="14" t="s">
        <v>5091</v>
      </c>
      <c r="C934" s="14" t="s">
        <v>5091</v>
      </c>
      <c r="D934" s="16">
        <v>45826</v>
      </c>
      <c r="E934" s="16" t="s">
        <v>3009</v>
      </c>
      <c r="F934" s="14" t="s">
        <v>5094</v>
      </c>
      <c r="G934" s="14"/>
      <c r="H934" s="14" t="s">
        <v>5025</v>
      </c>
      <c r="I934" s="15">
        <v>-27.3</v>
      </c>
      <c r="J934" s="77"/>
      <c r="K934" s="92"/>
    </row>
    <row r="935" spans="1:11" ht="22.5" x14ac:dyDescent="0.2">
      <c r="A935" s="14" t="s">
        <v>3004</v>
      </c>
      <c r="B935" s="14" t="s">
        <v>5091</v>
      </c>
      <c r="C935" s="14" t="s">
        <v>5091</v>
      </c>
      <c r="D935" s="16">
        <v>45835</v>
      </c>
      <c r="E935" s="16" t="s">
        <v>3009</v>
      </c>
      <c r="F935" s="14" t="s">
        <v>5095</v>
      </c>
      <c r="G935" s="14"/>
      <c r="H935" s="14" t="s">
        <v>5093</v>
      </c>
      <c r="I935" s="15">
        <v>76.03</v>
      </c>
      <c r="J935" s="77"/>
      <c r="K935" s="92"/>
    </row>
    <row r="936" spans="1:11" ht="22.5" x14ac:dyDescent="0.2">
      <c r="A936" s="14" t="s">
        <v>3004</v>
      </c>
      <c r="B936" s="14" t="s">
        <v>5091</v>
      </c>
      <c r="C936" s="14" t="s">
        <v>5091</v>
      </c>
      <c r="D936" s="16">
        <v>45860</v>
      </c>
      <c r="E936" s="16" t="s">
        <v>3009</v>
      </c>
      <c r="F936" s="14" t="s">
        <v>5096</v>
      </c>
      <c r="G936" s="14"/>
      <c r="H936" s="14" t="s">
        <v>5093</v>
      </c>
      <c r="I936" s="15">
        <v>249.39</v>
      </c>
      <c r="J936" s="77"/>
      <c r="K936" s="92"/>
    </row>
    <row r="937" spans="1:11" ht="123.75" x14ac:dyDescent="0.2">
      <c r="A937" s="14" t="s">
        <v>3004</v>
      </c>
      <c r="B937" s="14"/>
      <c r="C937" s="14"/>
      <c r="D937" s="16"/>
      <c r="E937" s="16"/>
      <c r="F937" s="14" t="s">
        <v>5097</v>
      </c>
      <c r="G937" s="14"/>
      <c r="H937" s="14"/>
      <c r="I937" s="15"/>
      <c r="J937" s="77"/>
      <c r="K937" s="92"/>
    </row>
    <row r="938" spans="1:11" ht="22.5" x14ac:dyDescent="0.2">
      <c r="A938" s="14" t="s">
        <v>3004</v>
      </c>
      <c r="B938" s="14" t="s">
        <v>5098</v>
      </c>
      <c r="C938" s="14" t="s">
        <v>5098</v>
      </c>
      <c r="D938" s="16">
        <v>45950</v>
      </c>
      <c r="E938" s="16" t="s">
        <v>3009</v>
      </c>
      <c r="F938" s="14" t="s">
        <v>5099</v>
      </c>
      <c r="G938" s="14"/>
      <c r="H938" s="14" t="s">
        <v>5025</v>
      </c>
      <c r="I938" s="15">
        <v>139.75</v>
      </c>
      <c r="J938" s="77"/>
      <c r="K938" s="92"/>
    </row>
    <row r="939" spans="1:11" ht="78.75" x14ac:dyDescent="0.2">
      <c r="A939" s="14" t="s">
        <v>3004</v>
      </c>
      <c r="B939" s="14"/>
      <c r="C939" s="14"/>
      <c r="D939" s="16"/>
      <c r="E939" s="16"/>
      <c r="F939" s="14" t="s">
        <v>5100</v>
      </c>
      <c r="G939" s="14"/>
      <c r="H939" s="14"/>
      <c r="I939" s="15"/>
      <c r="J939" s="77"/>
      <c r="K939" s="92"/>
    </row>
    <row r="940" spans="1:11" ht="22.5" x14ac:dyDescent="0.2">
      <c r="A940" s="14" t="s">
        <v>3004</v>
      </c>
      <c r="B940" s="14" t="s">
        <v>5101</v>
      </c>
      <c r="C940" s="14" t="s">
        <v>5101</v>
      </c>
      <c r="D940" s="16">
        <v>45786</v>
      </c>
      <c r="E940" s="16" t="s">
        <v>3009</v>
      </c>
      <c r="F940" s="14" t="s">
        <v>5102</v>
      </c>
      <c r="G940" s="14"/>
      <c r="H940" s="14" t="s">
        <v>5103</v>
      </c>
      <c r="I940" s="15">
        <v>78.75</v>
      </c>
      <c r="J940" s="77"/>
      <c r="K940" s="92"/>
    </row>
    <row r="941" spans="1:11" ht="22.5" x14ac:dyDescent="0.2">
      <c r="A941" s="14" t="s">
        <v>3004</v>
      </c>
      <c r="B941" s="14" t="s">
        <v>5101</v>
      </c>
      <c r="C941" s="14" t="s">
        <v>5101</v>
      </c>
      <c r="D941" s="16">
        <v>45786</v>
      </c>
      <c r="E941" s="16" t="s">
        <v>3009</v>
      </c>
      <c r="F941" s="14" t="s">
        <v>5102</v>
      </c>
      <c r="G941" s="14"/>
      <c r="H941" s="14" t="s">
        <v>5104</v>
      </c>
      <c r="I941" s="15">
        <v>78.75</v>
      </c>
      <c r="J941" s="77"/>
      <c r="K941" s="92"/>
    </row>
    <row r="942" spans="1:11" ht="90" x14ac:dyDescent="0.2">
      <c r="A942" s="14" t="s">
        <v>3004</v>
      </c>
      <c r="B942" s="14"/>
      <c r="C942" s="14"/>
      <c r="D942" s="16"/>
      <c r="E942" s="16"/>
      <c r="F942" s="14" t="s">
        <v>5105</v>
      </c>
      <c r="G942" s="14"/>
      <c r="H942" s="14"/>
      <c r="I942" s="15"/>
      <c r="J942" s="77"/>
      <c r="K942" s="92"/>
    </row>
    <row r="943" spans="1:11" ht="22.5" x14ac:dyDescent="0.2">
      <c r="A943" s="14" t="s">
        <v>3004</v>
      </c>
      <c r="B943" s="14" t="s">
        <v>5106</v>
      </c>
      <c r="C943" s="14" t="s">
        <v>5106</v>
      </c>
      <c r="D943" s="16">
        <v>45782</v>
      </c>
      <c r="E943" s="16" t="s">
        <v>3009</v>
      </c>
      <c r="F943" s="14" t="s">
        <v>5107</v>
      </c>
      <c r="G943" s="14"/>
      <c r="H943" s="14" t="s">
        <v>5025</v>
      </c>
      <c r="I943" s="15">
        <v>112.5</v>
      </c>
      <c r="J943" s="77"/>
      <c r="K943" s="92"/>
    </row>
    <row r="944" spans="1:11" ht="78.75" x14ac:dyDescent="0.2">
      <c r="A944" s="14" t="s">
        <v>3004</v>
      </c>
      <c r="B944" s="14"/>
      <c r="C944" s="14"/>
      <c r="D944" s="16"/>
      <c r="E944" s="16"/>
      <c r="F944" s="14" t="s">
        <v>5108</v>
      </c>
      <c r="G944" s="14"/>
      <c r="H944" s="14"/>
      <c r="I944" s="15"/>
      <c r="J944" s="77"/>
      <c r="K944" s="92"/>
    </row>
    <row r="945" spans="1:11" ht="22.5" x14ac:dyDescent="0.2">
      <c r="A945" s="14" t="s">
        <v>3004</v>
      </c>
      <c r="B945" s="14" t="s">
        <v>5109</v>
      </c>
      <c r="C945" s="14" t="s">
        <v>5109</v>
      </c>
      <c r="D945" s="16">
        <v>45784</v>
      </c>
      <c r="E945" s="16" t="s">
        <v>3009</v>
      </c>
      <c r="F945" s="14" t="s">
        <v>5110</v>
      </c>
      <c r="G945" s="14"/>
      <c r="H945" s="14" t="s">
        <v>5026</v>
      </c>
      <c r="I945" s="15">
        <v>90</v>
      </c>
      <c r="J945" s="77"/>
      <c r="K945" s="92"/>
    </row>
    <row r="946" spans="1:11" ht="112.5" x14ac:dyDescent="0.2">
      <c r="A946" s="14" t="s">
        <v>3004</v>
      </c>
      <c r="B946" s="14"/>
      <c r="C946" s="14"/>
      <c r="D946" s="16"/>
      <c r="E946" s="16"/>
      <c r="F946" s="14" t="s">
        <v>5111</v>
      </c>
      <c r="G946" s="14"/>
      <c r="H946" s="14"/>
      <c r="I946" s="15"/>
      <c r="J946" s="77"/>
      <c r="K946" s="92"/>
    </row>
    <row r="947" spans="1:11" ht="22.5" x14ac:dyDescent="0.2">
      <c r="A947" s="14" t="s">
        <v>3004</v>
      </c>
      <c r="B947" s="14" t="s">
        <v>5112</v>
      </c>
      <c r="C947" s="14" t="s">
        <v>5112</v>
      </c>
      <c r="D947" s="16">
        <v>45784</v>
      </c>
      <c r="E947" s="16" t="s">
        <v>3009</v>
      </c>
      <c r="F947" s="14" t="s">
        <v>5113</v>
      </c>
      <c r="G947" s="14" t="s">
        <v>5114</v>
      </c>
      <c r="H947" s="14" t="s">
        <v>5115</v>
      </c>
      <c r="I947" s="15">
        <v>231</v>
      </c>
      <c r="J947" s="77"/>
      <c r="K947" s="92"/>
    </row>
    <row r="948" spans="1:11" ht="101.25" x14ac:dyDescent="0.2">
      <c r="A948" s="14" t="s">
        <v>3004</v>
      </c>
      <c r="B948" s="14"/>
      <c r="C948" s="14"/>
      <c r="D948" s="16"/>
      <c r="E948" s="16"/>
      <c r="F948" s="14" t="s">
        <v>5116</v>
      </c>
      <c r="G948" s="14"/>
      <c r="H948" s="14"/>
      <c r="I948" s="15"/>
      <c r="J948" s="77"/>
      <c r="K948" s="92"/>
    </row>
    <row r="949" spans="1:11" ht="22.5" x14ac:dyDescent="0.2">
      <c r="A949" s="14" t="s">
        <v>3004</v>
      </c>
      <c r="B949" s="14" t="s">
        <v>5117</v>
      </c>
      <c r="C949" s="14" t="s">
        <v>5117</v>
      </c>
      <c r="D949" s="16">
        <v>45792</v>
      </c>
      <c r="E949" s="16" t="s">
        <v>3009</v>
      </c>
      <c r="F949" s="14" t="s">
        <v>5118</v>
      </c>
      <c r="G949" s="14"/>
      <c r="H949" s="14" t="s">
        <v>5083</v>
      </c>
      <c r="I949" s="15">
        <v>78.75</v>
      </c>
      <c r="J949" s="77"/>
      <c r="K949" s="92"/>
    </row>
    <row r="950" spans="1:11" ht="22.5" x14ac:dyDescent="0.2">
      <c r="A950" s="14" t="s">
        <v>3004</v>
      </c>
      <c r="B950" s="14" t="s">
        <v>5117</v>
      </c>
      <c r="C950" s="14" t="s">
        <v>5117</v>
      </c>
      <c r="D950" s="16">
        <v>45792</v>
      </c>
      <c r="E950" s="16" t="s">
        <v>3009</v>
      </c>
      <c r="F950" s="14" t="s">
        <v>5118</v>
      </c>
      <c r="G950" s="14"/>
      <c r="H950" s="14" t="s">
        <v>5119</v>
      </c>
      <c r="I950" s="15">
        <v>78.75</v>
      </c>
      <c r="J950" s="77"/>
      <c r="K950" s="92"/>
    </row>
    <row r="951" spans="1:11" ht="90" x14ac:dyDescent="0.2">
      <c r="A951" s="14" t="s">
        <v>3004</v>
      </c>
      <c r="B951" s="14"/>
      <c r="C951" s="14"/>
      <c r="D951" s="16"/>
      <c r="E951" s="16"/>
      <c r="F951" s="14" t="s">
        <v>5120</v>
      </c>
      <c r="G951" s="14"/>
      <c r="H951" s="14"/>
      <c r="I951" s="15"/>
      <c r="J951" s="77"/>
      <c r="K951" s="92"/>
    </row>
    <row r="952" spans="1:11" ht="22.5" x14ac:dyDescent="0.2">
      <c r="A952" s="14" t="s">
        <v>3004</v>
      </c>
      <c r="B952" s="14" t="s">
        <v>5121</v>
      </c>
      <c r="C952" s="14" t="s">
        <v>5121</v>
      </c>
      <c r="D952" s="16">
        <v>45804</v>
      </c>
      <c r="E952" s="16" t="s">
        <v>3009</v>
      </c>
      <c r="F952" s="14" t="s">
        <v>5122</v>
      </c>
      <c r="G952" s="14"/>
      <c r="H952" s="14" t="s">
        <v>4697</v>
      </c>
      <c r="I952" s="15">
        <v>24.08</v>
      </c>
      <c r="J952" s="77"/>
      <c r="K952" s="92"/>
    </row>
    <row r="953" spans="1:11" ht="22.5" x14ac:dyDescent="0.2">
      <c r="A953" s="14" t="s">
        <v>3004</v>
      </c>
      <c r="B953" s="14"/>
      <c r="C953" s="14"/>
      <c r="D953" s="16"/>
      <c r="E953" s="16"/>
      <c r="F953" s="14" t="s">
        <v>5123</v>
      </c>
      <c r="G953" s="14"/>
      <c r="H953" s="14"/>
      <c r="I953" s="15"/>
      <c r="J953" s="77"/>
      <c r="K953" s="92"/>
    </row>
    <row r="954" spans="1:11" ht="33.75" x14ac:dyDescent="0.2">
      <c r="A954" s="14" t="s">
        <v>3004</v>
      </c>
      <c r="B954" s="14" t="s">
        <v>5124</v>
      </c>
      <c r="C954" s="14" t="s">
        <v>5125</v>
      </c>
      <c r="D954" s="16">
        <v>45828</v>
      </c>
      <c r="E954" s="16" t="s">
        <v>3009</v>
      </c>
      <c r="F954" s="14" t="s">
        <v>5126</v>
      </c>
      <c r="G954" s="14" t="s">
        <v>5127</v>
      </c>
      <c r="H954" s="14" t="s">
        <v>5128</v>
      </c>
      <c r="I954" s="15">
        <v>500</v>
      </c>
      <c r="J954" s="77"/>
      <c r="K954" s="92"/>
    </row>
    <row r="955" spans="1:11" ht="22.5" x14ac:dyDescent="0.2">
      <c r="A955" s="14" t="s">
        <v>3004</v>
      </c>
      <c r="B955" s="14" t="s">
        <v>5129</v>
      </c>
      <c r="C955" s="14" t="s">
        <v>5130</v>
      </c>
      <c r="D955" s="16">
        <v>45868</v>
      </c>
      <c r="E955" s="16" t="s">
        <v>3009</v>
      </c>
      <c r="F955" s="14" t="s">
        <v>5131</v>
      </c>
      <c r="G955" s="14" t="s">
        <v>5132</v>
      </c>
      <c r="H955" s="14" t="s">
        <v>5133</v>
      </c>
      <c r="I955" s="15">
        <v>2000</v>
      </c>
      <c r="J955" s="77"/>
      <c r="K955" s="92"/>
    </row>
    <row r="956" spans="1:11" ht="22.5" x14ac:dyDescent="0.2">
      <c r="A956" s="14" t="s">
        <v>3004</v>
      </c>
      <c r="B956" s="14" t="s">
        <v>5134</v>
      </c>
      <c r="C956" s="14" t="s">
        <v>5135</v>
      </c>
      <c r="D956" s="16">
        <v>45919</v>
      </c>
      <c r="E956" s="16" t="s">
        <v>3009</v>
      </c>
      <c r="F956" s="14" t="s">
        <v>5136</v>
      </c>
      <c r="G956" s="14" t="s">
        <v>5132</v>
      </c>
      <c r="H956" s="14" t="s">
        <v>5133</v>
      </c>
      <c r="I956" s="15">
        <v>90</v>
      </c>
      <c r="J956" s="77"/>
      <c r="K956" s="92"/>
    </row>
    <row r="957" spans="1:11" ht="33.75" x14ac:dyDescent="0.2">
      <c r="A957" s="14" t="s">
        <v>3004</v>
      </c>
      <c r="B957" s="14" t="s">
        <v>5137</v>
      </c>
      <c r="C957" s="14" t="s">
        <v>5138</v>
      </c>
      <c r="D957" s="16">
        <v>46007</v>
      </c>
      <c r="E957" s="16" t="s">
        <v>3009</v>
      </c>
      <c r="F957" s="14" t="s">
        <v>5139</v>
      </c>
      <c r="G957" s="14" t="s">
        <v>5140</v>
      </c>
      <c r="H957" s="14" t="s">
        <v>5141</v>
      </c>
      <c r="I957" s="15">
        <v>200</v>
      </c>
      <c r="J957" s="77"/>
      <c r="K957" s="92"/>
    </row>
    <row r="958" spans="1:11" ht="90" x14ac:dyDescent="0.2">
      <c r="A958" s="14" t="s">
        <v>3004</v>
      </c>
      <c r="B958" s="14"/>
      <c r="C958" s="14"/>
      <c r="D958" s="16"/>
      <c r="E958" s="16"/>
      <c r="F958" s="14" t="s">
        <v>5142</v>
      </c>
      <c r="G958" s="14"/>
      <c r="H958" s="14"/>
      <c r="I958" s="15"/>
      <c r="J958" s="77"/>
      <c r="K958" s="92"/>
    </row>
    <row r="959" spans="1:11" ht="22.5" x14ac:dyDescent="0.2">
      <c r="A959" s="14" t="s">
        <v>3004</v>
      </c>
      <c r="B959" s="14" t="s">
        <v>5143</v>
      </c>
      <c r="C959" s="14" t="s">
        <v>5144</v>
      </c>
      <c r="D959" s="16">
        <v>45831</v>
      </c>
      <c r="E959" s="16" t="s">
        <v>3009</v>
      </c>
      <c r="F959" s="14" t="s">
        <v>5145</v>
      </c>
      <c r="G959" s="14" t="s">
        <v>5146</v>
      </c>
      <c r="H959" s="14" t="s">
        <v>5147</v>
      </c>
      <c r="I959" s="15">
        <v>4715</v>
      </c>
      <c r="J959" s="77"/>
      <c r="K959" s="92"/>
    </row>
    <row r="960" spans="1:11" ht="22.5" x14ac:dyDescent="0.2">
      <c r="A960" s="14" t="s">
        <v>3004</v>
      </c>
      <c r="B960" s="14" t="s">
        <v>5148</v>
      </c>
      <c r="C960" s="14" t="s">
        <v>5149</v>
      </c>
      <c r="D960" s="16">
        <v>45840</v>
      </c>
      <c r="E960" s="16" t="s">
        <v>3009</v>
      </c>
      <c r="F960" s="14" t="s">
        <v>5150</v>
      </c>
      <c r="G960" s="14" t="s">
        <v>5018</v>
      </c>
      <c r="H960" s="14" t="s">
        <v>5019</v>
      </c>
      <c r="I960" s="15">
        <v>4554</v>
      </c>
      <c r="J960" s="77"/>
      <c r="K960" s="92"/>
    </row>
    <row r="961" spans="1:11" ht="22.5" x14ac:dyDescent="0.2">
      <c r="A961" s="14" t="s">
        <v>3004</v>
      </c>
      <c r="B961" s="14" t="s">
        <v>5151</v>
      </c>
      <c r="C961" s="14" t="s">
        <v>5152</v>
      </c>
      <c r="D961" s="16">
        <v>45840</v>
      </c>
      <c r="E961" s="16" t="s">
        <v>3009</v>
      </c>
      <c r="F961" s="14" t="s">
        <v>5153</v>
      </c>
      <c r="G961" s="14" t="s">
        <v>5018</v>
      </c>
      <c r="H961" s="14" t="s">
        <v>5019</v>
      </c>
      <c r="I961" s="15">
        <v>5076</v>
      </c>
      <c r="J961" s="77"/>
      <c r="K961" s="92"/>
    </row>
    <row r="962" spans="1:11" ht="22.5" x14ac:dyDescent="0.2">
      <c r="A962" s="14" t="s">
        <v>3004</v>
      </c>
      <c r="B962" s="14" t="s">
        <v>5154</v>
      </c>
      <c r="C962" s="14" t="s">
        <v>5154</v>
      </c>
      <c r="D962" s="16">
        <v>45939</v>
      </c>
      <c r="E962" s="16" t="s">
        <v>3009</v>
      </c>
      <c r="F962" s="14" t="s">
        <v>5155</v>
      </c>
      <c r="G962" s="14"/>
      <c r="H962" s="14" t="s">
        <v>734</v>
      </c>
      <c r="I962" s="15">
        <v>222.58</v>
      </c>
      <c r="J962" s="77"/>
      <c r="K962" s="92"/>
    </row>
    <row r="963" spans="1:11" ht="22.5" x14ac:dyDescent="0.2">
      <c r="A963" s="14" t="s">
        <v>3004</v>
      </c>
      <c r="B963" s="14" t="s">
        <v>5154</v>
      </c>
      <c r="C963" s="14" t="s">
        <v>5154</v>
      </c>
      <c r="D963" s="16">
        <v>45939</v>
      </c>
      <c r="E963" s="16" t="s">
        <v>3009</v>
      </c>
      <c r="F963" s="14" t="s">
        <v>5155</v>
      </c>
      <c r="G963" s="14" t="s">
        <v>3085</v>
      </c>
      <c r="H963" s="14" t="s">
        <v>3086</v>
      </c>
      <c r="I963" s="15">
        <v>290.14</v>
      </c>
      <c r="J963" s="77"/>
      <c r="K963" s="92"/>
    </row>
    <row r="964" spans="1:11" ht="22.5" x14ac:dyDescent="0.2">
      <c r="A964" s="14" t="s">
        <v>3004</v>
      </c>
      <c r="B964" s="14" t="s">
        <v>5154</v>
      </c>
      <c r="C964" s="14" t="s">
        <v>5154</v>
      </c>
      <c r="D964" s="16">
        <v>45939</v>
      </c>
      <c r="E964" s="16" t="s">
        <v>3009</v>
      </c>
      <c r="F964" s="14" t="s">
        <v>5155</v>
      </c>
      <c r="G964" s="14"/>
      <c r="H964" s="14" t="s">
        <v>5025</v>
      </c>
      <c r="I964" s="15">
        <v>290.14</v>
      </c>
      <c r="J964" s="77"/>
      <c r="K964" s="92"/>
    </row>
    <row r="965" spans="1:11" ht="22.5" x14ac:dyDescent="0.2">
      <c r="A965" s="14" t="s">
        <v>3004</v>
      </c>
      <c r="B965" s="14" t="s">
        <v>5154</v>
      </c>
      <c r="C965" s="14" t="s">
        <v>5154</v>
      </c>
      <c r="D965" s="16">
        <v>45939</v>
      </c>
      <c r="E965" s="16" t="s">
        <v>3009</v>
      </c>
      <c r="F965" s="14" t="s">
        <v>5155</v>
      </c>
      <c r="G965" s="14"/>
      <c r="H965" s="14" t="s">
        <v>3087</v>
      </c>
      <c r="I965" s="15">
        <v>290.14</v>
      </c>
      <c r="J965" s="77"/>
      <c r="K965" s="92"/>
    </row>
    <row r="966" spans="1:11" ht="22.5" x14ac:dyDescent="0.2">
      <c r="A966" s="14" t="s">
        <v>3004</v>
      </c>
      <c r="B966" s="14" t="s">
        <v>5154</v>
      </c>
      <c r="C966" s="14" t="s">
        <v>5154</v>
      </c>
      <c r="D966" s="16">
        <v>45939</v>
      </c>
      <c r="E966" s="16" t="s">
        <v>3009</v>
      </c>
      <c r="F966" s="14" t="s">
        <v>5155</v>
      </c>
      <c r="G966" s="14"/>
      <c r="H966" s="14" t="s">
        <v>3084</v>
      </c>
      <c r="I966" s="15">
        <v>290.14</v>
      </c>
      <c r="J966" s="77"/>
      <c r="K966" s="92"/>
    </row>
    <row r="967" spans="1:11" ht="22.5" x14ac:dyDescent="0.2">
      <c r="A967" s="14" t="s">
        <v>3004</v>
      </c>
      <c r="B967" s="14" t="s">
        <v>5154</v>
      </c>
      <c r="C967" s="14" t="s">
        <v>5154</v>
      </c>
      <c r="D967" s="16">
        <v>45939</v>
      </c>
      <c r="E967" s="16" t="s">
        <v>3009</v>
      </c>
      <c r="F967" s="14" t="s">
        <v>5155</v>
      </c>
      <c r="G967" s="14"/>
      <c r="H967" s="14" t="s">
        <v>5027</v>
      </c>
      <c r="I967" s="15">
        <v>393.54</v>
      </c>
      <c r="J967" s="77"/>
      <c r="K967" s="92"/>
    </row>
    <row r="968" spans="1:11" ht="22.5" x14ac:dyDescent="0.2">
      <c r="A968" s="14" t="s">
        <v>3004</v>
      </c>
      <c r="B968" s="14" t="s">
        <v>5154</v>
      </c>
      <c r="C968" s="14" t="s">
        <v>5154</v>
      </c>
      <c r="D968" s="16">
        <v>45971</v>
      </c>
      <c r="E968" s="16" t="s">
        <v>3009</v>
      </c>
      <c r="F968" s="14" t="s">
        <v>5156</v>
      </c>
      <c r="G968" s="14"/>
      <c r="H968" s="14" t="s">
        <v>5157</v>
      </c>
      <c r="I968" s="15">
        <v>104.9</v>
      </c>
      <c r="J968" s="77"/>
      <c r="K968" s="92"/>
    </row>
    <row r="969" spans="1:11" ht="22.5" x14ac:dyDescent="0.2">
      <c r="A969" s="14" t="s">
        <v>3004</v>
      </c>
      <c r="B969" s="14" t="s">
        <v>5154</v>
      </c>
      <c r="C969" s="14" t="s">
        <v>5154</v>
      </c>
      <c r="D969" s="16">
        <v>45971</v>
      </c>
      <c r="E969" s="16" t="s">
        <v>3009</v>
      </c>
      <c r="F969" s="14" t="s">
        <v>5156</v>
      </c>
      <c r="G969" s="14"/>
      <c r="H969" s="14" t="s">
        <v>5158</v>
      </c>
      <c r="I969" s="15">
        <v>1132.27</v>
      </c>
      <c r="J969" s="77"/>
      <c r="K969" s="92"/>
    </row>
    <row r="970" spans="1:11" ht="90" x14ac:dyDescent="0.2">
      <c r="A970" s="14" t="s">
        <v>3004</v>
      </c>
      <c r="B970" s="14"/>
      <c r="C970" s="14"/>
      <c r="D970" s="16"/>
      <c r="E970" s="16"/>
      <c r="F970" s="14" t="s">
        <v>5159</v>
      </c>
      <c r="G970" s="14"/>
      <c r="H970" s="14"/>
      <c r="I970" s="15"/>
      <c r="J970" s="77"/>
      <c r="K970" s="92"/>
    </row>
    <row r="971" spans="1:11" ht="22.5" x14ac:dyDescent="0.2">
      <c r="A971" s="14" t="s">
        <v>3004</v>
      </c>
      <c r="B971" s="14" t="s">
        <v>5160</v>
      </c>
      <c r="C971" s="14" t="s">
        <v>5160</v>
      </c>
      <c r="D971" s="16">
        <v>45817</v>
      </c>
      <c r="E971" s="16" t="s">
        <v>3009</v>
      </c>
      <c r="F971" s="14" t="s">
        <v>5161</v>
      </c>
      <c r="G971" s="14"/>
      <c r="H971" s="14" t="s">
        <v>3084</v>
      </c>
      <c r="I971" s="15">
        <v>278.35000000000002</v>
      </c>
      <c r="J971" s="77"/>
      <c r="K971" s="92"/>
    </row>
    <row r="972" spans="1:11" ht="22.5" x14ac:dyDescent="0.2">
      <c r="A972" s="14" t="s">
        <v>3004</v>
      </c>
      <c r="B972" s="14" t="s">
        <v>5160</v>
      </c>
      <c r="C972" s="14" t="s">
        <v>5160</v>
      </c>
      <c r="D972" s="16">
        <v>45817</v>
      </c>
      <c r="E972" s="16" t="s">
        <v>3009</v>
      </c>
      <c r="F972" s="14" t="s">
        <v>5161</v>
      </c>
      <c r="G972" s="14"/>
      <c r="H972" s="14" t="s">
        <v>5162</v>
      </c>
      <c r="I972" s="15">
        <v>299.76</v>
      </c>
      <c r="J972" s="77"/>
      <c r="K972" s="92"/>
    </row>
    <row r="973" spans="1:11" ht="90" x14ac:dyDescent="0.2">
      <c r="A973" s="14" t="s">
        <v>3004</v>
      </c>
      <c r="B973" s="14"/>
      <c r="C973" s="14"/>
      <c r="D973" s="16"/>
      <c r="E973" s="16"/>
      <c r="F973" s="14" t="s">
        <v>5163</v>
      </c>
      <c r="G973" s="14"/>
      <c r="H973" s="14"/>
      <c r="I973" s="15"/>
      <c r="J973" s="77"/>
      <c r="K973" s="92"/>
    </row>
    <row r="974" spans="1:11" ht="22.5" x14ac:dyDescent="0.2">
      <c r="A974" s="14" t="s">
        <v>3004</v>
      </c>
      <c r="B974" s="14" t="s">
        <v>5164</v>
      </c>
      <c r="C974" s="14" t="s">
        <v>5164</v>
      </c>
      <c r="D974" s="16">
        <v>45827</v>
      </c>
      <c r="E974" s="16" t="s">
        <v>3009</v>
      </c>
      <c r="F974" s="14" t="s">
        <v>5165</v>
      </c>
      <c r="G974" s="14"/>
      <c r="H974" s="14" t="s">
        <v>5026</v>
      </c>
      <c r="I974" s="15">
        <v>342.58</v>
      </c>
      <c r="J974" s="77"/>
      <c r="K974" s="92"/>
    </row>
    <row r="975" spans="1:11" ht="22.5" x14ac:dyDescent="0.2">
      <c r="A975" s="14" t="s">
        <v>3004</v>
      </c>
      <c r="B975" s="14" t="s">
        <v>5164</v>
      </c>
      <c r="C975" s="14" t="s">
        <v>5164</v>
      </c>
      <c r="D975" s="16">
        <v>45852</v>
      </c>
      <c r="E975" s="16" t="s">
        <v>3009</v>
      </c>
      <c r="F975" s="14" t="s">
        <v>5166</v>
      </c>
      <c r="G975" s="14"/>
      <c r="H975" s="14" t="s">
        <v>5026</v>
      </c>
      <c r="I975" s="15">
        <v>17.62</v>
      </c>
      <c r="J975" s="77"/>
      <c r="K975" s="92"/>
    </row>
    <row r="976" spans="1:11" ht="90" x14ac:dyDescent="0.2">
      <c r="A976" s="14" t="s">
        <v>3004</v>
      </c>
      <c r="B976" s="14"/>
      <c r="C976" s="14"/>
      <c r="D976" s="16"/>
      <c r="E976" s="16"/>
      <c r="F976" s="14" t="s">
        <v>5167</v>
      </c>
      <c r="G976" s="14"/>
      <c r="H976" s="14"/>
      <c r="I976" s="15"/>
      <c r="J976" s="77"/>
      <c r="K976" s="92"/>
    </row>
    <row r="977" spans="1:11" ht="22.5" x14ac:dyDescent="0.2">
      <c r="A977" s="14" t="s">
        <v>3004</v>
      </c>
      <c r="B977" s="14" t="s">
        <v>5168</v>
      </c>
      <c r="C977" s="14" t="s">
        <v>5168</v>
      </c>
      <c r="D977" s="16">
        <v>45835</v>
      </c>
      <c r="E977" s="16" t="s">
        <v>3009</v>
      </c>
      <c r="F977" s="14" t="s">
        <v>5169</v>
      </c>
      <c r="G977" s="14"/>
      <c r="H977" s="14" t="s">
        <v>5025</v>
      </c>
      <c r="I977" s="15">
        <v>11.25</v>
      </c>
      <c r="J977" s="77"/>
      <c r="K977" s="92"/>
    </row>
    <row r="978" spans="1:11" ht="90" x14ac:dyDescent="0.2">
      <c r="A978" s="14" t="s">
        <v>3004</v>
      </c>
      <c r="B978" s="14"/>
      <c r="C978" s="14"/>
      <c r="D978" s="16"/>
      <c r="E978" s="16"/>
      <c r="F978" s="14" t="s">
        <v>5170</v>
      </c>
      <c r="G978" s="14"/>
      <c r="H978" s="14"/>
      <c r="I978" s="15"/>
      <c r="J978" s="77"/>
      <c r="K978" s="92"/>
    </row>
    <row r="979" spans="1:11" ht="22.5" x14ac:dyDescent="0.2">
      <c r="A979" s="14" t="s">
        <v>3004</v>
      </c>
      <c r="B979" s="14" t="s">
        <v>5171</v>
      </c>
      <c r="C979" s="14" t="s">
        <v>5171</v>
      </c>
      <c r="D979" s="16">
        <v>45835</v>
      </c>
      <c r="E979" s="16" t="s">
        <v>3009</v>
      </c>
      <c r="F979" s="14" t="s">
        <v>5172</v>
      </c>
      <c r="G979" s="14"/>
      <c r="H979" s="14" t="s">
        <v>5027</v>
      </c>
      <c r="I979" s="15">
        <v>3.62</v>
      </c>
      <c r="J979" s="77"/>
      <c r="K979" s="92"/>
    </row>
    <row r="980" spans="1:11" ht="78.75" x14ac:dyDescent="0.2">
      <c r="A980" s="14" t="s">
        <v>3004</v>
      </c>
      <c r="B980" s="14"/>
      <c r="C980" s="14"/>
      <c r="D980" s="16"/>
      <c r="E980" s="16"/>
      <c r="F980" s="14" t="s">
        <v>5173</v>
      </c>
      <c r="G980" s="14"/>
      <c r="H980" s="14"/>
      <c r="I980" s="15"/>
      <c r="J980" s="77"/>
      <c r="K980" s="92"/>
    </row>
    <row r="981" spans="1:11" ht="22.5" x14ac:dyDescent="0.2">
      <c r="A981" s="14" t="s">
        <v>3004</v>
      </c>
      <c r="B981" s="14" t="s">
        <v>5174</v>
      </c>
      <c r="C981" s="14" t="s">
        <v>5174</v>
      </c>
      <c r="D981" s="16">
        <v>45813</v>
      </c>
      <c r="E981" s="16" t="s">
        <v>3009</v>
      </c>
      <c r="F981" s="14" t="s">
        <v>5175</v>
      </c>
      <c r="G981" s="14"/>
      <c r="H981" s="14" t="s">
        <v>5025</v>
      </c>
      <c r="I981" s="15">
        <v>114</v>
      </c>
      <c r="J981" s="77"/>
      <c r="K981" s="92"/>
    </row>
    <row r="982" spans="1:11" ht="112.5" x14ac:dyDescent="0.2">
      <c r="A982" s="14" t="s">
        <v>3004</v>
      </c>
      <c r="B982" s="14"/>
      <c r="C982" s="14"/>
      <c r="D982" s="16"/>
      <c r="E982" s="16"/>
      <c r="F982" s="14" t="s">
        <v>5176</v>
      </c>
      <c r="G982" s="14"/>
      <c r="H982" s="14"/>
      <c r="I982" s="15"/>
      <c r="J982" s="77"/>
      <c r="K982" s="92"/>
    </row>
    <row r="983" spans="1:11" ht="22.5" x14ac:dyDescent="0.2">
      <c r="A983" s="14" t="s">
        <v>3004</v>
      </c>
      <c r="B983" s="14" t="s">
        <v>5177</v>
      </c>
      <c r="C983" s="14" t="s">
        <v>5177</v>
      </c>
      <c r="D983" s="16">
        <v>45813</v>
      </c>
      <c r="E983" s="16" t="s">
        <v>3009</v>
      </c>
      <c r="F983" s="14" t="s">
        <v>5178</v>
      </c>
      <c r="G983" s="14"/>
      <c r="H983" s="14" t="s">
        <v>3311</v>
      </c>
      <c r="I983" s="15">
        <v>58.8</v>
      </c>
      <c r="J983" s="77"/>
      <c r="K983" s="92"/>
    </row>
    <row r="984" spans="1:11" ht="22.5" x14ac:dyDescent="0.2">
      <c r="A984" s="14" t="s">
        <v>3004</v>
      </c>
      <c r="B984" s="14" t="s">
        <v>5177</v>
      </c>
      <c r="C984" s="14" t="s">
        <v>5177</v>
      </c>
      <c r="D984" s="16">
        <v>45841</v>
      </c>
      <c r="E984" s="16" t="s">
        <v>3009</v>
      </c>
      <c r="F984" s="14" t="s">
        <v>5179</v>
      </c>
      <c r="G984" s="14"/>
      <c r="H984" s="14" t="s">
        <v>3311</v>
      </c>
      <c r="I984" s="15">
        <v>71.5</v>
      </c>
      <c r="J984" s="77"/>
      <c r="K984" s="92"/>
    </row>
    <row r="985" spans="1:11" ht="90" x14ac:dyDescent="0.2">
      <c r="A985" s="14" t="s">
        <v>3004</v>
      </c>
      <c r="B985" s="14"/>
      <c r="C985" s="14"/>
      <c r="D985" s="16"/>
      <c r="E985" s="16"/>
      <c r="F985" s="14" t="s">
        <v>5180</v>
      </c>
      <c r="G985" s="14"/>
      <c r="H985" s="14"/>
      <c r="I985" s="15"/>
      <c r="J985" s="77"/>
      <c r="K985" s="92"/>
    </row>
    <row r="986" spans="1:11" ht="22.5" x14ac:dyDescent="0.2">
      <c r="A986" s="14" t="s">
        <v>3004</v>
      </c>
      <c r="B986" s="14" t="s">
        <v>5181</v>
      </c>
      <c r="C986" s="14" t="s">
        <v>5182</v>
      </c>
      <c r="D986" s="16">
        <v>45890</v>
      </c>
      <c r="E986" s="16" t="s">
        <v>3009</v>
      </c>
      <c r="F986" s="14" t="s">
        <v>5183</v>
      </c>
      <c r="G986" s="14" t="s">
        <v>5018</v>
      </c>
      <c r="H986" s="14" t="s">
        <v>5019</v>
      </c>
      <c r="I986" s="15">
        <v>388</v>
      </c>
      <c r="J986" s="77"/>
      <c r="K986" s="92"/>
    </row>
    <row r="987" spans="1:11" ht="22.5" x14ac:dyDescent="0.2">
      <c r="A987" s="14" t="s">
        <v>3004</v>
      </c>
      <c r="B987" s="14" t="s">
        <v>5184</v>
      </c>
      <c r="C987" s="14" t="s">
        <v>5184</v>
      </c>
      <c r="D987" s="16">
        <v>45911</v>
      </c>
      <c r="E987" s="16" t="s">
        <v>3009</v>
      </c>
      <c r="F987" s="14" t="s">
        <v>5185</v>
      </c>
      <c r="G987" s="14" t="s">
        <v>5074</v>
      </c>
      <c r="H987" s="14" t="s">
        <v>5075</v>
      </c>
      <c r="I987" s="15">
        <v>112.5</v>
      </c>
      <c r="J987" s="77"/>
      <c r="K987" s="92"/>
    </row>
    <row r="988" spans="1:11" ht="22.5" x14ac:dyDescent="0.2">
      <c r="A988" s="14" t="s">
        <v>3004</v>
      </c>
      <c r="B988" s="14" t="s">
        <v>5184</v>
      </c>
      <c r="C988" s="14" t="s">
        <v>5184</v>
      </c>
      <c r="D988" s="16">
        <v>45925</v>
      </c>
      <c r="E988" s="16" t="s">
        <v>3009</v>
      </c>
      <c r="F988" s="14" t="s">
        <v>5186</v>
      </c>
      <c r="G988" s="14" t="s">
        <v>5074</v>
      </c>
      <c r="H988" s="14" t="s">
        <v>5075</v>
      </c>
      <c r="I988" s="15">
        <v>11.2</v>
      </c>
      <c r="J988" s="77"/>
      <c r="K988" s="92"/>
    </row>
    <row r="989" spans="1:11" ht="90" x14ac:dyDescent="0.2">
      <c r="A989" s="14" t="s">
        <v>3004</v>
      </c>
      <c r="B989" s="14"/>
      <c r="C989" s="14"/>
      <c r="D989" s="16"/>
      <c r="E989" s="16"/>
      <c r="F989" s="14" t="s">
        <v>5187</v>
      </c>
      <c r="G989" s="14"/>
      <c r="H989" s="14"/>
      <c r="I989" s="15"/>
      <c r="J989" s="77"/>
      <c r="K989" s="92"/>
    </row>
    <row r="990" spans="1:11" ht="22.5" x14ac:dyDescent="0.2">
      <c r="A990" s="14" t="s">
        <v>3004</v>
      </c>
      <c r="B990" s="14" t="s">
        <v>5188</v>
      </c>
      <c r="C990" s="14" t="s">
        <v>5188</v>
      </c>
      <c r="D990" s="16">
        <v>45887</v>
      </c>
      <c r="E990" s="16" t="s">
        <v>3009</v>
      </c>
      <c r="F990" s="14" t="s">
        <v>5189</v>
      </c>
      <c r="G990" s="14"/>
      <c r="H990" s="14" t="s">
        <v>5026</v>
      </c>
      <c r="I990" s="15">
        <v>78</v>
      </c>
      <c r="J990" s="77"/>
      <c r="K990" s="92"/>
    </row>
    <row r="991" spans="1:11" ht="22.5" x14ac:dyDescent="0.2">
      <c r="A991" s="14" t="s">
        <v>3004</v>
      </c>
      <c r="B991" s="14" t="s">
        <v>5188</v>
      </c>
      <c r="C991" s="14" t="s">
        <v>5188</v>
      </c>
      <c r="D991" s="16">
        <v>45904</v>
      </c>
      <c r="E991" s="16" t="s">
        <v>3009</v>
      </c>
      <c r="F991" s="14" t="s">
        <v>5190</v>
      </c>
      <c r="G991" s="14"/>
      <c r="H991" s="14" t="s">
        <v>5026</v>
      </c>
      <c r="I991" s="15">
        <v>191.68</v>
      </c>
      <c r="J991" s="77"/>
      <c r="K991" s="92"/>
    </row>
    <row r="992" spans="1:11" ht="90" x14ac:dyDescent="0.2">
      <c r="A992" s="14" t="s">
        <v>3004</v>
      </c>
      <c r="B992" s="14"/>
      <c r="C992" s="14"/>
      <c r="D992" s="16"/>
      <c r="E992" s="16"/>
      <c r="F992" s="14" t="s">
        <v>5191</v>
      </c>
      <c r="G992" s="14"/>
      <c r="H992" s="14"/>
      <c r="I992" s="15"/>
      <c r="J992" s="77"/>
      <c r="K992" s="92"/>
    </row>
    <row r="993" spans="1:11" ht="22.5" x14ac:dyDescent="0.2">
      <c r="A993" s="14" t="s">
        <v>3004</v>
      </c>
      <c r="B993" s="14" t="s">
        <v>5192</v>
      </c>
      <c r="C993" s="14" t="s">
        <v>5192</v>
      </c>
      <c r="D993" s="16">
        <v>45904</v>
      </c>
      <c r="E993" s="16" t="s">
        <v>3009</v>
      </c>
      <c r="F993" s="14" t="s">
        <v>5193</v>
      </c>
      <c r="G993" s="14"/>
      <c r="H993" s="14" t="s">
        <v>5027</v>
      </c>
      <c r="I993" s="15">
        <v>19.5</v>
      </c>
      <c r="J993" s="77"/>
      <c r="K993" s="92"/>
    </row>
    <row r="994" spans="1:11" ht="22.5" x14ac:dyDescent="0.2">
      <c r="A994" s="14" t="s">
        <v>3004</v>
      </c>
      <c r="B994" s="14" t="s">
        <v>5192</v>
      </c>
      <c r="C994" s="14" t="s">
        <v>5192</v>
      </c>
      <c r="D994" s="16">
        <v>45904</v>
      </c>
      <c r="E994" s="16" t="s">
        <v>3009</v>
      </c>
      <c r="F994" s="14" t="s">
        <v>5194</v>
      </c>
      <c r="G994" s="14"/>
      <c r="H994" s="14" t="s">
        <v>5025</v>
      </c>
      <c r="I994" s="15">
        <v>19.5</v>
      </c>
      <c r="J994" s="77"/>
      <c r="K994" s="92"/>
    </row>
    <row r="995" spans="1:11" ht="22.5" x14ac:dyDescent="0.2">
      <c r="A995" s="14" t="s">
        <v>3004</v>
      </c>
      <c r="B995" s="14" t="s">
        <v>5192</v>
      </c>
      <c r="C995" s="14" t="s">
        <v>5192</v>
      </c>
      <c r="D995" s="16">
        <v>45904</v>
      </c>
      <c r="E995" s="16" t="s">
        <v>3009</v>
      </c>
      <c r="F995" s="14" t="s">
        <v>5193</v>
      </c>
      <c r="G995" s="14"/>
      <c r="H995" s="14" t="s">
        <v>5026</v>
      </c>
      <c r="I995" s="15">
        <v>19.5</v>
      </c>
      <c r="J995" s="77"/>
      <c r="K995" s="92"/>
    </row>
    <row r="996" spans="1:11" ht="90" x14ac:dyDescent="0.2">
      <c r="A996" s="14" t="s">
        <v>3004</v>
      </c>
      <c r="B996" s="14"/>
      <c r="C996" s="14"/>
      <c r="D996" s="16"/>
      <c r="E996" s="16"/>
      <c r="F996" s="14" t="s">
        <v>5195</v>
      </c>
      <c r="G996" s="14"/>
      <c r="H996" s="14"/>
      <c r="I996" s="15"/>
      <c r="J996" s="77"/>
      <c r="K996" s="92"/>
    </row>
    <row r="997" spans="1:11" ht="22.5" x14ac:dyDescent="0.2">
      <c r="A997" s="14" t="s">
        <v>3004</v>
      </c>
      <c r="B997" s="14" t="s">
        <v>5196</v>
      </c>
      <c r="C997" s="14" t="s">
        <v>5196</v>
      </c>
      <c r="D997" s="16">
        <v>45924</v>
      </c>
      <c r="E997" s="16" t="s">
        <v>3009</v>
      </c>
      <c r="F997" s="14" t="s">
        <v>5197</v>
      </c>
      <c r="G997" s="14"/>
      <c r="H997" s="14" t="s">
        <v>5198</v>
      </c>
      <c r="I997" s="15">
        <v>107.5</v>
      </c>
      <c r="J997" s="77"/>
      <c r="K997" s="92"/>
    </row>
    <row r="998" spans="1:11" ht="22.5" x14ac:dyDescent="0.2">
      <c r="A998" s="14" t="s">
        <v>3004</v>
      </c>
      <c r="B998" s="14" t="s">
        <v>5196</v>
      </c>
      <c r="C998" s="14" t="s">
        <v>5196</v>
      </c>
      <c r="D998" s="16">
        <v>45924</v>
      </c>
      <c r="E998" s="16" t="s">
        <v>3009</v>
      </c>
      <c r="F998" s="14" t="s">
        <v>5197</v>
      </c>
      <c r="G998" s="14"/>
      <c r="H998" s="14" t="s">
        <v>5049</v>
      </c>
      <c r="I998" s="15">
        <v>107.5</v>
      </c>
      <c r="J998" s="77"/>
      <c r="K998" s="92"/>
    </row>
    <row r="999" spans="1:11" ht="22.5" x14ac:dyDescent="0.2">
      <c r="A999" s="14" t="s">
        <v>3004</v>
      </c>
      <c r="B999" s="14" t="s">
        <v>5196</v>
      </c>
      <c r="C999" s="14" t="s">
        <v>5196</v>
      </c>
      <c r="D999" s="16">
        <v>45947</v>
      </c>
      <c r="E999" s="16" t="s">
        <v>3009</v>
      </c>
      <c r="F999" s="14" t="s">
        <v>5199</v>
      </c>
      <c r="G999" s="14"/>
      <c r="H999" s="14" t="s">
        <v>5049</v>
      </c>
      <c r="I999" s="15">
        <v>407.09</v>
      </c>
      <c r="J999" s="77"/>
      <c r="K999" s="92"/>
    </row>
    <row r="1000" spans="1:11" ht="22.5" x14ac:dyDescent="0.2">
      <c r="A1000" s="14" t="s">
        <v>3004</v>
      </c>
      <c r="B1000" s="14" t="s">
        <v>5196</v>
      </c>
      <c r="C1000" s="14" t="s">
        <v>5196</v>
      </c>
      <c r="D1000" s="16">
        <v>45947</v>
      </c>
      <c r="E1000" s="16" t="s">
        <v>3009</v>
      </c>
      <c r="F1000" s="14" t="s">
        <v>5199</v>
      </c>
      <c r="G1000" s="14"/>
      <c r="H1000" s="14" t="s">
        <v>5050</v>
      </c>
      <c r="I1000" s="15">
        <v>88.2</v>
      </c>
      <c r="J1000" s="77"/>
      <c r="K1000" s="92"/>
    </row>
    <row r="1001" spans="1:11" ht="22.5" x14ac:dyDescent="0.2">
      <c r="A1001" s="14" t="s">
        <v>3004</v>
      </c>
      <c r="B1001" s="14" t="s">
        <v>5196</v>
      </c>
      <c r="C1001" s="14" t="s">
        <v>5196</v>
      </c>
      <c r="D1001" s="16">
        <v>45960</v>
      </c>
      <c r="E1001" s="16" t="s">
        <v>3009</v>
      </c>
      <c r="F1001" s="14" t="s">
        <v>5199</v>
      </c>
      <c r="G1001" s="14"/>
      <c r="H1001" s="14" t="s">
        <v>5049</v>
      </c>
      <c r="I1001" s="15">
        <v>550</v>
      </c>
      <c r="J1001" s="77"/>
      <c r="K1001" s="92"/>
    </row>
    <row r="1002" spans="1:11" ht="22.5" x14ac:dyDescent="0.2">
      <c r="A1002" s="14" t="s">
        <v>3004</v>
      </c>
      <c r="B1002" s="14" t="s">
        <v>5196</v>
      </c>
      <c r="C1002" s="14" t="s">
        <v>5196</v>
      </c>
      <c r="D1002" s="16">
        <v>45960</v>
      </c>
      <c r="E1002" s="16" t="s">
        <v>3009</v>
      </c>
      <c r="F1002" s="14" t="s">
        <v>5199</v>
      </c>
      <c r="G1002" s="14"/>
      <c r="H1002" s="14" t="s">
        <v>5050</v>
      </c>
      <c r="I1002" s="15">
        <v>550</v>
      </c>
      <c r="J1002" s="77"/>
      <c r="K1002" s="92"/>
    </row>
    <row r="1003" spans="1:11" ht="90" x14ac:dyDescent="0.2">
      <c r="A1003" s="14" t="s">
        <v>3004</v>
      </c>
      <c r="B1003" s="14"/>
      <c r="C1003" s="14"/>
      <c r="D1003" s="16"/>
      <c r="E1003" s="16"/>
      <c r="F1003" s="14" t="s">
        <v>5200</v>
      </c>
      <c r="G1003" s="14"/>
      <c r="H1003" s="14"/>
      <c r="I1003" s="15"/>
      <c r="J1003" s="77"/>
      <c r="K1003" s="92"/>
    </row>
    <row r="1004" spans="1:11" ht="33.75" x14ac:dyDescent="0.2">
      <c r="A1004" s="14" t="s">
        <v>3004</v>
      </c>
      <c r="B1004" s="14" t="s">
        <v>5201</v>
      </c>
      <c r="C1004" s="14" t="s">
        <v>5202</v>
      </c>
      <c r="D1004" s="16">
        <v>45919</v>
      </c>
      <c r="E1004" s="16" t="s">
        <v>3009</v>
      </c>
      <c r="F1004" s="14" t="s">
        <v>5203</v>
      </c>
      <c r="G1004" s="14" t="s">
        <v>5018</v>
      </c>
      <c r="H1004" s="14" t="s">
        <v>5019</v>
      </c>
      <c r="I1004" s="15">
        <v>557</v>
      </c>
      <c r="J1004" s="77"/>
      <c r="K1004" s="92"/>
    </row>
    <row r="1005" spans="1:11" ht="22.5" x14ac:dyDescent="0.2">
      <c r="A1005" s="14" t="s">
        <v>3004</v>
      </c>
      <c r="B1005" s="14" t="s">
        <v>5204</v>
      </c>
      <c r="C1005" s="14" t="s">
        <v>5204</v>
      </c>
      <c r="D1005" s="16">
        <v>45925</v>
      </c>
      <c r="E1005" s="16" t="s">
        <v>3009</v>
      </c>
      <c r="F1005" s="14" t="s">
        <v>5205</v>
      </c>
      <c r="G1005" s="14"/>
      <c r="H1005" s="14" t="s">
        <v>5083</v>
      </c>
      <c r="I1005" s="15">
        <v>234.47</v>
      </c>
      <c r="J1005" s="77"/>
      <c r="K1005" s="92"/>
    </row>
    <row r="1006" spans="1:11" ht="78.75" x14ac:dyDescent="0.2">
      <c r="A1006" s="14" t="s">
        <v>3004</v>
      </c>
      <c r="B1006" s="14"/>
      <c r="C1006" s="14"/>
      <c r="D1006" s="16"/>
      <c r="E1006" s="16"/>
      <c r="F1006" s="14" t="s">
        <v>5206</v>
      </c>
      <c r="G1006" s="14"/>
      <c r="H1006" s="14"/>
      <c r="I1006" s="15"/>
      <c r="J1006" s="77"/>
      <c r="K1006" s="92"/>
    </row>
    <row r="1007" spans="1:11" ht="22.5" x14ac:dyDescent="0.2">
      <c r="A1007" s="14" t="s">
        <v>3004</v>
      </c>
      <c r="B1007" s="14" t="s">
        <v>5207</v>
      </c>
      <c r="C1007" s="14" t="s">
        <v>5207</v>
      </c>
      <c r="D1007" s="16">
        <v>45929</v>
      </c>
      <c r="E1007" s="16" t="s">
        <v>3009</v>
      </c>
      <c r="F1007" s="14" t="s">
        <v>5208</v>
      </c>
      <c r="G1007" s="14"/>
      <c r="H1007" s="14" t="s">
        <v>5025</v>
      </c>
      <c r="I1007" s="15">
        <v>146.25</v>
      </c>
      <c r="J1007" s="77"/>
      <c r="K1007" s="92"/>
    </row>
    <row r="1008" spans="1:11" ht="22.5" x14ac:dyDescent="0.2">
      <c r="A1008" s="14" t="s">
        <v>3004</v>
      </c>
      <c r="B1008" s="14" t="s">
        <v>5207</v>
      </c>
      <c r="C1008" s="14" t="s">
        <v>5207</v>
      </c>
      <c r="D1008" s="16">
        <v>45929</v>
      </c>
      <c r="E1008" s="16" t="s">
        <v>3009</v>
      </c>
      <c r="F1008" s="14" t="s">
        <v>5208</v>
      </c>
      <c r="G1008" s="14"/>
      <c r="H1008" s="14" t="s">
        <v>3084</v>
      </c>
      <c r="I1008" s="15">
        <v>146.25</v>
      </c>
      <c r="J1008" s="77"/>
      <c r="K1008" s="92"/>
    </row>
    <row r="1009" spans="1:11" ht="22.5" x14ac:dyDescent="0.2">
      <c r="A1009" s="14" t="s">
        <v>3004</v>
      </c>
      <c r="B1009" s="14" t="s">
        <v>5207</v>
      </c>
      <c r="C1009" s="14" t="s">
        <v>5207</v>
      </c>
      <c r="D1009" s="16">
        <v>45929</v>
      </c>
      <c r="E1009" s="16" t="s">
        <v>3009</v>
      </c>
      <c r="F1009" s="14" t="s">
        <v>5208</v>
      </c>
      <c r="G1009" s="14"/>
      <c r="H1009" s="14" t="s">
        <v>5027</v>
      </c>
      <c r="I1009" s="15">
        <v>146.25</v>
      </c>
      <c r="J1009" s="77"/>
      <c r="K1009" s="92"/>
    </row>
    <row r="1010" spans="1:11" ht="22.5" x14ac:dyDescent="0.2">
      <c r="A1010" s="14" t="s">
        <v>3004</v>
      </c>
      <c r="B1010" s="14" t="s">
        <v>5207</v>
      </c>
      <c r="C1010" s="14" t="s">
        <v>5207</v>
      </c>
      <c r="D1010" s="16">
        <v>45929</v>
      </c>
      <c r="E1010" s="16" t="s">
        <v>3009</v>
      </c>
      <c r="F1010" s="14" t="s">
        <v>5208</v>
      </c>
      <c r="G1010" s="14"/>
      <c r="H1010" s="14" t="s">
        <v>5026</v>
      </c>
      <c r="I1010" s="15">
        <v>180</v>
      </c>
      <c r="J1010" s="77"/>
      <c r="K1010" s="92"/>
    </row>
    <row r="1011" spans="1:11" ht="22.5" x14ac:dyDescent="0.2">
      <c r="A1011" s="14" t="s">
        <v>3004</v>
      </c>
      <c r="B1011" s="14" t="s">
        <v>5209</v>
      </c>
      <c r="C1011" s="14" t="s">
        <v>5210</v>
      </c>
      <c r="D1011" s="16">
        <v>45944</v>
      </c>
      <c r="E1011" s="16" t="s">
        <v>3009</v>
      </c>
      <c r="F1011" s="14" t="s">
        <v>5211</v>
      </c>
      <c r="G1011" s="14" t="s">
        <v>3088</v>
      </c>
      <c r="H1011" s="14" t="s">
        <v>3089</v>
      </c>
      <c r="I1011" s="15">
        <v>30</v>
      </c>
      <c r="J1011" s="77"/>
      <c r="K1011" s="92"/>
    </row>
    <row r="1012" spans="1:11" ht="22.5" x14ac:dyDescent="0.2">
      <c r="A1012" s="14" t="s">
        <v>3004</v>
      </c>
      <c r="B1012" s="14" t="s">
        <v>5207</v>
      </c>
      <c r="C1012" s="14" t="s">
        <v>5207</v>
      </c>
      <c r="D1012" s="16">
        <v>45959</v>
      </c>
      <c r="E1012" s="16" t="s">
        <v>3009</v>
      </c>
      <c r="F1012" s="14" t="s">
        <v>5212</v>
      </c>
      <c r="G1012" s="14"/>
      <c r="H1012" s="14" t="s">
        <v>5027</v>
      </c>
      <c r="I1012" s="15">
        <v>-33.75</v>
      </c>
      <c r="J1012" s="77"/>
      <c r="K1012" s="92"/>
    </row>
    <row r="1013" spans="1:11" ht="90" x14ac:dyDescent="0.2">
      <c r="A1013" s="14" t="s">
        <v>3004</v>
      </c>
      <c r="B1013" s="14"/>
      <c r="C1013" s="14"/>
      <c r="D1013" s="16"/>
      <c r="E1013" s="16"/>
      <c r="F1013" s="14" t="s">
        <v>5213</v>
      </c>
      <c r="G1013" s="14"/>
      <c r="H1013" s="14"/>
      <c r="I1013" s="15"/>
      <c r="J1013" s="77"/>
      <c r="K1013" s="92"/>
    </row>
    <row r="1014" spans="1:11" ht="22.5" x14ac:dyDescent="0.2">
      <c r="A1014" s="14" t="s">
        <v>3004</v>
      </c>
      <c r="B1014" s="14" t="s">
        <v>5214</v>
      </c>
      <c r="C1014" s="14" t="s">
        <v>5214</v>
      </c>
      <c r="D1014" s="16">
        <v>45930</v>
      </c>
      <c r="E1014" s="16" t="s">
        <v>3009</v>
      </c>
      <c r="F1014" s="14" t="s">
        <v>5215</v>
      </c>
      <c r="G1014" s="14" t="s">
        <v>3085</v>
      </c>
      <c r="H1014" s="14" t="s">
        <v>3086</v>
      </c>
      <c r="I1014" s="15">
        <v>22.5</v>
      </c>
      <c r="J1014" s="77"/>
      <c r="K1014" s="92"/>
    </row>
    <row r="1015" spans="1:11" ht="22.5" x14ac:dyDescent="0.2">
      <c r="A1015" s="14" t="s">
        <v>3004</v>
      </c>
      <c r="B1015" s="14" t="s">
        <v>5216</v>
      </c>
      <c r="C1015" s="14" t="s">
        <v>5217</v>
      </c>
      <c r="D1015" s="16">
        <v>45944</v>
      </c>
      <c r="E1015" s="16" t="s">
        <v>3009</v>
      </c>
      <c r="F1015" s="14" t="s">
        <v>5218</v>
      </c>
      <c r="G1015" s="14" t="s">
        <v>3088</v>
      </c>
      <c r="H1015" s="14" t="s">
        <v>3089</v>
      </c>
      <c r="I1015" s="15">
        <v>315</v>
      </c>
      <c r="J1015" s="77"/>
      <c r="K1015" s="92"/>
    </row>
    <row r="1016" spans="1:11" ht="78.75" x14ac:dyDescent="0.2">
      <c r="A1016" s="14" t="s">
        <v>3004</v>
      </c>
      <c r="B1016" s="14"/>
      <c r="C1016" s="14"/>
      <c r="D1016" s="16"/>
      <c r="E1016" s="16"/>
      <c r="F1016" s="14" t="s">
        <v>5219</v>
      </c>
      <c r="G1016" s="14"/>
      <c r="H1016" s="14"/>
      <c r="I1016" s="15"/>
      <c r="J1016" s="77"/>
      <c r="K1016" s="92"/>
    </row>
    <row r="1017" spans="1:11" ht="22.5" x14ac:dyDescent="0.2">
      <c r="A1017" s="14" t="s">
        <v>3004</v>
      </c>
      <c r="B1017" s="14" t="s">
        <v>5220</v>
      </c>
      <c r="C1017" s="14" t="s">
        <v>5221</v>
      </c>
      <c r="D1017" s="16">
        <v>45925</v>
      </c>
      <c r="E1017" s="16" t="s">
        <v>3009</v>
      </c>
      <c r="F1017" s="14" t="s">
        <v>5222</v>
      </c>
      <c r="G1017" s="14"/>
      <c r="H1017" s="14" t="s">
        <v>5223</v>
      </c>
      <c r="I1017" s="15">
        <v>900</v>
      </c>
      <c r="J1017" s="77"/>
      <c r="K1017" s="92"/>
    </row>
    <row r="1018" spans="1:11" ht="22.5" x14ac:dyDescent="0.2">
      <c r="A1018" s="14" t="s">
        <v>3004</v>
      </c>
      <c r="B1018" s="14" t="s">
        <v>5224</v>
      </c>
      <c r="C1018" s="14" t="s">
        <v>5225</v>
      </c>
      <c r="D1018" s="16">
        <v>45978</v>
      </c>
      <c r="E1018" s="16" t="s">
        <v>3009</v>
      </c>
      <c r="F1018" s="14" t="s">
        <v>5226</v>
      </c>
      <c r="G1018" s="14" t="s">
        <v>3691</v>
      </c>
      <c r="H1018" s="14" t="s">
        <v>3692</v>
      </c>
      <c r="I1018" s="15">
        <v>513</v>
      </c>
      <c r="J1018" s="77"/>
      <c r="K1018" s="92"/>
    </row>
    <row r="1019" spans="1:11" ht="22.5" x14ac:dyDescent="0.2">
      <c r="A1019" s="14" t="s">
        <v>3004</v>
      </c>
      <c r="B1019" s="14" t="s">
        <v>5227</v>
      </c>
      <c r="C1019" s="14" t="s">
        <v>5227</v>
      </c>
      <c r="D1019" s="16">
        <v>45989</v>
      </c>
      <c r="E1019" s="16" t="s">
        <v>3009</v>
      </c>
      <c r="F1019" s="14" t="s">
        <v>5228</v>
      </c>
      <c r="G1019" s="14"/>
      <c r="H1019" s="14" t="s">
        <v>5025</v>
      </c>
      <c r="I1019" s="15">
        <v>123.75</v>
      </c>
      <c r="J1019" s="77"/>
      <c r="K1019" s="92"/>
    </row>
    <row r="1020" spans="1:11" ht="90" x14ac:dyDescent="0.2">
      <c r="A1020" s="14" t="s">
        <v>3004</v>
      </c>
      <c r="B1020" s="14"/>
      <c r="C1020" s="14"/>
      <c r="D1020" s="16"/>
      <c r="E1020" s="16"/>
      <c r="F1020" s="14" t="s">
        <v>5229</v>
      </c>
      <c r="G1020" s="14"/>
      <c r="H1020" s="14"/>
      <c r="I1020" s="15"/>
      <c r="J1020" s="77"/>
      <c r="K1020" s="92"/>
    </row>
    <row r="1021" spans="1:11" ht="22.5" x14ac:dyDescent="0.2">
      <c r="A1021" s="14" t="s">
        <v>3004</v>
      </c>
      <c r="B1021" s="14" t="s">
        <v>5230</v>
      </c>
      <c r="C1021" s="14" t="s">
        <v>5230</v>
      </c>
      <c r="D1021" s="16">
        <v>45931</v>
      </c>
      <c r="E1021" s="16" t="s">
        <v>3009</v>
      </c>
      <c r="F1021" s="14" t="s">
        <v>5231</v>
      </c>
      <c r="G1021" s="14"/>
      <c r="H1021" s="14" t="s">
        <v>4697</v>
      </c>
      <c r="I1021" s="15">
        <v>80.33</v>
      </c>
      <c r="J1021" s="77"/>
      <c r="K1021" s="92"/>
    </row>
    <row r="1022" spans="1:11" ht="22.5" x14ac:dyDescent="0.2">
      <c r="A1022" s="14" t="s">
        <v>3004</v>
      </c>
      <c r="B1022" s="14" t="s">
        <v>5230</v>
      </c>
      <c r="C1022" s="14" t="s">
        <v>5230</v>
      </c>
      <c r="D1022" s="16">
        <v>45947</v>
      </c>
      <c r="E1022" s="16" t="s">
        <v>3009</v>
      </c>
      <c r="F1022" s="14" t="s">
        <v>5232</v>
      </c>
      <c r="G1022" s="14"/>
      <c r="H1022" s="14" t="s">
        <v>4697</v>
      </c>
      <c r="I1022" s="15">
        <v>78.84</v>
      </c>
      <c r="J1022" s="77"/>
      <c r="K1022" s="92"/>
    </row>
    <row r="1023" spans="1:11" ht="78.75" x14ac:dyDescent="0.2">
      <c r="A1023" s="14" t="s">
        <v>3004</v>
      </c>
      <c r="B1023" s="14"/>
      <c r="C1023" s="14"/>
      <c r="D1023" s="16"/>
      <c r="E1023" s="16"/>
      <c r="F1023" s="14" t="s">
        <v>5233</v>
      </c>
      <c r="G1023" s="14"/>
      <c r="H1023" s="14"/>
      <c r="I1023" s="15"/>
      <c r="J1023" s="77"/>
      <c r="K1023" s="92"/>
    </row>
    <row r="1024" spans="1:11" ht="22.5" x14ac:dyDescent="0.2">
      <c r="A1024" s="14" t="s">
        <v>3004</v>
      </c>
      <c r="B1024" s="14" t="s">
        <v>5234</v>
      </c>
      <c r="C1024" s="14" t="s">
        <v>5234</v>
      </c>
      <c r="D1024" s="16">
        <v>45947</v>
      </c>
      <c r="E1024" s="16" t="s">
        <v>3009</v>
      </c>
      <c r="F1024" s="14" t="s">
        <v>5235</v>
      </c>
      <c r="G1024" s="14"/>
      <c r="H1024" s="14" t="s">
        <v>5236</v>
      </c>
      <c r="I1024" s="15">
        <v>75.25</v>
      </c>
      <c r="J1024" s="77"/>
      <c r="K1024" s="92"/>
    </row>
    <row r="1025" spans="1:11" ht="22.5" x14ac:dyDescent="0.2">
      <c r="A1025" s="14" t="s">
        <v>3004</v>
      </c>
      <c r="B1025" s="14" t="s">
        <v>5234</v>
      </c>
      <c r="C1025" s="14" t="s">
        <v>5234</v>
      </c>
      <c r="D1025" s="16">
        <v>45947</v>
      </c>
      <c r="E1025" s="16" t="s">
        <v>3009</v>
      </c>
      <c r="F1025" s="14" t="s">
        <v>5235</v>
      </c>
      <c r="G1025" s="14"/>
      <c r="H1025" s="14" t="s">
        <v>5025</v>
      </c>
      <c r="I1025" s="15">
        <v>75.25</v>
      </c>
      <c r="J1025" s="77"/>
      <c r="K1025" s="92"/>
    </row>
    <row r="1026" spans="1:11" ht="22.5" x14ac:dyDescent="0.2">
      <c r="A1026" s="14" t="s">
        <v>3004</v>
      </c>
      <c r="B1026" s="14"/>
      <c r="C1026" s="14"/>
      <c r="D1026" s="16"/>
      <c r="E1026" s="16"/>
      <c r="F1026" s="14" t="s">
        <v>5237</v>
      </c>
      <c r="G1026" s="14"/>
      <c r="H1026" s="14"/>
      <c r="I1026" s="15"/>
      <c r="J1026" s="77"/>
      <c r="K1026" s="92"/>
    </row>
    <row r="1027" spans="1:11" ht="22.5" x14ac:dyDescent="0.2">
      <c r="A1027" s="14" t="s">
        <v>3004</v>
      </c>
      <c r="B1027" s="14" t="s">
        <v>5238</v>
      </c>
      <c r="C1027" s="14" t="s">
        <v>5239</v>
      </c>
      <c r="D1027" s="16">
        <v>45938</v>
      </c>
      <c r="E1027" s="16" t="s">
        <v>3009</v>
      </c>
      <c r="F1027" s="14" t="s">
        <v>5240</v>
      </c>
      <c r="G1027" s="14" t="s">
        <v>5241</v>
      </c>
      <c r="H1027" s="14" t="s">
        <v>5242</v>
      </c>
      <c r="I1027" s="15">
        <v>756.35</v>
      </c>
      <c r="J1027" s="77"/>
      <c r="K1027" s="92"/>
    </row>
    <row r="1028" spans="1:11" ht="78.75" x14ac:dyDescent="0.2">
      <c r="A1028" s="14" t="s">
        <v>3004</v>
      </c>
      <c r="B1028" s="14"/>
      <c r="C1028" s="14"/>
      <c r="D1028" s="16"/>
      <c r="E1028" s="16"/>
      <c r="F1028" s="14" t="s">
        <v>5243</v>
      </c>
      <c r="G1028" s="14"/>
      <c r="H1028" s="14"/>
      <c r="I1028" s="15"/>
      <c r="J1028" s="77"/>
      <c r="K1028" s="92"/>
    </row>
    <row r="1029" spans="1:11" ht="22.5" x14ac:dyDescent="0.2">
      <c r="A1029" s="14" t="s">
        <v>3004</v>
      </c>
      <c r="B1029" s="14" t="s">
        <v>5244</v>
      </c>
      <c r="C1029" s="14" t="s">
        <v>5244</v>
      </c>
      <c r="D1029" s="16">
        <v>45968</v>
      </c>
      <c r="E1029" s="16" t="s">
        <v>3009</v>
      </c>
      <c r="F1029" s="14" t="s">
        <v>5245</v>
      </c>
      <c r="G1029" s="14"/>
      <c r="H1029" s="14" t="s">
        <v>3084</v>
      </c>
      <c r="I1029" s="15">
        <v>104.93</v>
      </c>
      <c r="J1029" s="77"/>
      <c r="K1029" s="92"/>
    </row>
    <row r="1030" spans="1:11" ht="22.5" x14ac:dyDescent="0.2">
      <c r="A1030" s="14" t="s">
        <v>3004</v>
      </c>
      <c r="B1030" s="14" t="s">
        <v>5244</v>
      </c>
      <c r="C1030" s="14" t="s">
        <v>5244</v>
      </c>
      <c r="D1030" s="16">
        <v>45968</v>
      </c>
      <c r="E1030" s="16" t="s">
        <v>3009</v>
      </c>
      <c r="F1030" s="14" t="s">
        <v>5246</v>
      </c>
      <c r="G1030" s="14"/>
      <c r="H1030" s="14" t="s">
        <v>5247</v>
      </c>
      <c r="I1030" s="15">
        <v>104.93</v>
      </c>
      <c r="J1030" s="77"/>
      <c r="K1030" s="92"/>
    </row>
    <row r="1031" spans="1:11" ht="90" x14ac:dyDescent="0.2">
      <c r="A1031" s="14" t="s">
        <v>3004</v>
      </c>
      <c r="B1031" s="14"/>
      <c r="C1031" s="14"/>
      <c r="D1031" s="16"/>
      <c r="E1031" s="16"/>
      <c r="F1031" s="14" t="s">
        <v>5248</v>
      </c>
      <c r="G1031" s="14"/>
      <c r="H1031" s="14"/>
      <c r="I1031" s="15"/>
      <c r="J1031" s="77"/>
      <c r="K1031" s="92"/>
    </row>
    <row r="1032" spans="1:11" ht="22.5" x14ac:dyDescent="0.2">
      <c r="A1032" s="14" t="s">
        <v>3004</v>
      </c>
      <c r="B1032" s="14" t="s">
        <v>5249</v>
      </c>
      <c r="C1032" s="14" t="s">
        <v>5249</v>
      </c>
      <c r="D1032" s="16">
        <v>45971</v>
      </c>
      <c r="E1032" s="16" t="s">
        <v>3009</v>
      </c>
      <c r="F1032" s="14" t="s">
        <v>5250</v>
      </c>
      <c r="G1032" s="14"/>
      <c r="H1032" s="14" t="s">
        <v>5026</v>
      </c>
      <c r="I1032" s="15">
        <v>366.11</v>
      </c>
      <c r="J1032" s="77"/>
      <c r="K1032" s="92"/>
    </row>
    <row r="1033" spans="1:11" ht="78.75" x14ac:dyDescent="0.2">
      <c r="A1033" s="14" t="s">
        <v>3004</v>
      </c>
      <c r="B1033" s="14"/>
      <c r="C1033" s="14"/>
      <c r="D1033" s="16"/>
      <c r="E1033" s="16"/>
      <c r="F1033" s="14" t="s">
        <v>5251</v>
      </c>
      <c r="G1033" s="14"/>
      <c r="H1033" s="14"/>
      <c r="I1033" s="15"/>
      <c r="J1033" s="77"/>
      <c r="K1033" s="92"/>
    </row>
    <row r="1034" spans="1:11" ht="22.5" x14ac:dyDescent="0.2">
      <c r="A1034" s="14" t="s">
        <v>3004</v>
      </c>
      <c r="B1034" s="14" t="s">
        <v>5252</v>
      </c>
      <c r="C1034" s="14" t="s">
        <v>5252</v>
      </c>
      <c r="D1034" s="16">
        <v>45974</v>
      </c>
      <c r="E1034" s="16" t="s">
        <v>3009</v>
      </c>
      <c r="F1034" s="14" t="s">
        <v>5253</v>
      </c>
      <c r="G1034" s="14"/>
      <c r="H1034" s="14" t="s">
        <v>5025</v>
      </c>
      <c r="I1034" s="15">
        <v>78.75</v>
      </c>
      <c r="J1034" s="77"/>
      <c r="K1034" s="92"/>
    </row>
    <row r="1035" spans="1:11" ht="22.5" x14ac:dyDescent="0.2">
      <c r="A1035" s="14" t="s">
        <v>3004</v>
      </c>
      <c r="B1035" s="14" t="s">
        <v>5252</v>
      </c>
      <c r="C1035" s="14" t="s">
        <v>5252</v>
      </c>
      <c r="D1035" s="16">
        <v>45974</v>
      </c>
      <c r="E1035" s="16" t="s">
        <v>3009</v>
      </c>
      <c r="F1035" s="14" t="s">
        <v>5253</v>
      </c>
      <c r="G1035" s="14"/>
      <c r="H1035" s="14" t="s">
        <v>5026</v>
      </c>
      <c r="I1035" s="15">
        <v>78.75</v>
      </c>
      <c r="J1035" s="77"/>
      <c r="K1035" s="92"/>
    </row>
    <row r="1036" spans="1:11" ht="22.5" x14ac:dyDescent="0.2">
      <c r="A1036" s="14" t="s">
        <v>3004</v>
      </c>
      <c r="B1036" s="14" t="s">
        <v>5254</v>
      </c>
      <c r="C1036" s="14" t="s">
        <v>5255</v>
      </c>
      <c r="D1036" s="16">
        <v>46000</v>
      </c>
      <c r="E1036" s="16" t="s">
        <v>3009</v>
      </c>
      <c r="F1036" s="14" t="s">
        <v>5256</v>
      </c>
      <c r="G1036" s="14" t="s">
        <v>5018</v>
      </c>
      <c r="H1036" s="14" t="s">
        <v>5019</v>
      </c>
      <c r="I1036" s="15">
        <v>-86</v>
      </c>
      <c r="J1036" s="77"/>
      <c r="K1036" s="92"/>
    </row>
    <row r="1037" spans="1:11" ht="101.25" x14ac:dyDescent="0.2">
      <c r="A1037" s="14" t="s">
        <v>3004</v>
      </c>
      <c r="B1037" s="14"/>
      <c r="C1037" s="14"/>
      <c r="D1037" s="16"/>
      <c r="E1037" s="16"/>
      <c r="F1037" s="14" t="s">
        <v>5257</v>
      </c>
      <c r="G1037" s="14"/>
      <c r="H1037" s="14"/>
      <c r="I1037" s="15"/>
      <c r="J1037" s="77"/>
      <c r="K1037" s="92"/>
    </row>
    <row r="1038" spans="1:11" ht="22.5" x14ac:dyDescent="0.2">
      <c r="A1038" s="14" t="s">
        <v>3004</v>
      </c>
      <c r="B1038" s="14" t="s">
        <v>5258</v>
      </c>
      <c r="C1038" s="14" t="s">
        <v>5259</v>
      </c>
      <c r="D1038" s="16">
        <v>45971</v>
      </c>
      <c r="E1038" s="16" t="s">
        <v>3009</v>
      </c>
      <c r="F1038" s="14" t="s">
        <v>5260</v>
      </c>
      <c r="G1038" s="14" t="s">
        <v>5018</v>
      </c>
      <c r="H1038" s="14" t="s">
        <v>5019</v>
      </c>
      <c r="I1038" s="15">
        <v>314</v>
      </c>
      <c r="J1038" s="77"/>
      <c r="K1038" s="92"/>
    </row>
    <row r="1039" spans="1:11" ht="22.5" x14ac:dyDescent="0.2">
      <c r="A1039" s="14" t="s">
        <v>3004</v>
      </c>
      <c r="B1039" s="14" t="s">
        <v>5252</v>
      </c>
      <c r="C1039" s="14" t="s">
        <v>5261</v>
      </c>
      <c r="D1039" s="16">
        <v>45974</v>
      </c>
      <c r="E1039" s="16" t="s">
        <v>3009</v>
      </c>
      <c r="F1039" s="14" t="s">
        <v>5262</v>
      </c>
      <c r="G1039" s="14"/>
      <c r="H1039" s="14" t="s">
        <v>5263</v>
      </c>
      <c r="I1039" s="15">
        <v>157.5</v>
      </c>
      <c r="J1039" s="77"/>
      <c r="K1039" s="92"/>
    </row>
    <row r="1040" spans="1:11" ht="78.75" x14ac:dyDescent="0.2">
      <c r="A1040" s="14" t="s">
        <v>3004</v>
      </c>
      <c r="B1040" s="14"/>
      <c r="C1040" s="14"/>
      <c r="D1040" s="16"/>
      <c r="E1040" s="16"/>
      <c r="F1040" s="14" t="s">
        <v>5264</v>
      </c>
      <c r="G1040" s="14"/>
      <c r="H1040" s="14"/>
      <c r="I1040" s="15"/>
      <c r="J1040" s="77"/>
      <c r="K1040" s="92"/>
    </row>
    <row r="1041" spans="1:11" ht="22.5" x14ac:dyDescent="0.2">
      <c r="A1041" s="14" t="s">
        <v>3004</v>
      </c>
      <c r="B1041" s="14" t="s">
        <v>5265</v>
      </c>
      <c r="C1041" s="14" t="s">
        <v>5265</v>
      </c>
      <c r="D1041" s="16">
        <v>45978</v>
      </c>
      <c r="E1041" s="16" t="s">
        <v>3009</v>
      </c>
      <c r="F1041" s="14" t="s">
        <v>5266</v>
      </c>
      <c r="G1041" s="14"/>
      <c r="H1041" s="14" t="s">
        <v>5267</v>
      </c>
      <c r="I1041" s="15">
        <v>77.510000000000005</v>
      </c>
      <c r="J1041" s="77"/>
      <c r="K1041" s="92"/>
    </row>
    <row r="1042" spans="1:11" ht="78.75" x14ac:dyDescent="0.2">
      <c r="A1042" s="14" t="s">
        <v>3004</v>
      </c>
      <c r="B1042" s="14"/>
      <c r="C1042" s="14"/>
      <c r="D1042" s="16"/>
      <c r="E1042" s="16"/>
      <c r="F1042" s="14" t="s">
        <v>5268</v>
      </c>
      <c r="G1042" s="14"/>
      <c r="H1042" s="14"/>
      <c r="I1042" s="15"/>
      <c r="J1042" s="77"/>
      <c r="K1042" s="92"/>
    </row>
    <row r="1043" spans="1:11" ht="22.5" x14ac:dyDescent="0.2">
      <c r="A1043" s="14" t="s">
        <v>3004</v>
      </c>
      <c r="B1043" s="14" t="s">
        <v>5269</v>
      </c>
      <c r="C1043" s="14" t="s">
        <v>5269</v>
      </c>
      <c r="D1043" s="16">
        <v>45986</v>
      </c>
      <c r="E1043" s="16" t="s">
        <v>3009</v>
      </c>
      <c r="F1043" s="14" t="s">
        <v>5270</v>
      </c>
      <c r="G1043" s="14"/>
      <c r="H1043" s="14" t="s">
        <v>5050</v>
      </c>
      <c r="I1043" s="15">
        <v>43.17</v>
      </c>
      <c r="J1043" s="77"/>
      <c r="K1043" s="92"/>
    </row>
    <row r="1044" spans="1:11" ht="22.5" x14ac:dyDescent="0.2">
      <c r="A1044" s="14" t="s">
        <v>3004</v>
      </c>
      <c r="B1044" s="14" t="s">
        <v>5269</v>
      </c>
      <c r="C1044" s="14" t="s">
        <v>5269</v>
      </c>
      <c r="D1044" s="16">
        <v>45986</v>
      </c>
      <c r="E1044" s="16" t="s">
        <v>3009</v>
      </c>
      <c r="F1044" s="14" t="s">
        <v>5270</v>
      </c>
      <c r="G1044" s="14"/>
      <c r="H1044" s="14" t="s">
        <v>5048</v>
      </c>
      <c r="I1044" s="15">
        <v>43.17</v>
      </c>
      <c r="J1044" s="77"/>
      <c r="K1044" s="92"/>
    </row>
    <row r="1045" spans="1:11" ht="22.5" x14ac:dyDescent="0.2">
      <c r="A1045" s="14" t="s">
        <v>3004</v>
      </c>
      <c r="B1045" s="14" t="s">
        <v>5269</v>
      </c>
      <c r="C1045" s="14" t="s">
        <v>5269</v>
      </c>
      <c r="D1045" s="16">
        <v>46002</v>
      </c>
      <c r="E1045" s="16" t="s">
        <v>3009</v>
      </c>
      <c r="F1045" s="14" t="s">
        <v>5271</v>
      </c>
      <c r="G1045" s="14"/>
      <c r="H1045" s="14" t="s">
        <v>5050</v>
      </c>
      <c r="I1045" s="15">
        <v>307.87</v>
      </c>
      <c r="J1045" s="77"/>
      <c r="K1045" s="92"/>
    </row>
    <row r="1046" spans="1:11" ht="90" x14ac:dyDescent="0.2">
      <c r="A1046" s="14" t="s">
        <v>3004</v>
      </c>
      <c r="B1046" s="14"/>
      <c r="C1046" s="14"/>
      <c r="D1046" s="16"/>
      <c r="E1046" s="16"/>
      <c r="F1046" s="14" t="s">
        <v>5272</v>
      </c>
      <c r="G1046" s="14"/>
      <c r="H1046" s="14"/>
      <c r="I1046" s="15"/>
      <c r="J1046" s="77"/>
      <c r="K1046" s="92"/>
    </row>
    <row r="1047" spans="1:11" ht="22.5" x14ac:dyDescent="0.2">
      <c r="A1047" s="14" t="s">
        <v>3004</v>
      </c>
      <c r="B1047" s="14" t="s">
        <v>5273</v>
      </c>
      <c r="C1047" s="14" t="s">
        <v>5273</v>
      </c>
      <c r="D1047" s="16">
        <v>45989</v>
      </c>
      <c r="E1047" s="16" t="s">
        <v>3009</v>
      </c>
      <c r="F1047" s="14" t="s">
        <v>5274</v>
      </c>
      <c r="G1047" s="14"/>
      <c r="H1047" s="14" t="s">
        <v>5050</v>
      </c>
      <c r="I1047" s="15">
        <v>190</v>
      </c>
      <c r="J1047" s="77"/>
      <c r="K1047" s="92"/>
    </row>
    <row r="1048" spans="1:11" ht="22.5" x14ac:dyDescent="0.2">
      <c r="A1048" s="14" t="s">
        <v>3004</v>
      </c>
      <c r="B1048" s="14" t="s">
        <v>5273</v>
      </c>
      <c r="C1048" s="14" t="s">
        <v>5273</v>
      </c>
      <c r="D1048" s="16">
        <v>46002</v>
      </c>
      <c r="E1048" s="16" t="s">
        <v>3009</v>
      </c>
      <c r="F1048" s="14" t="s">
        <v>5275</v>
      </c>
      <c r="G1048" s="14"/>
      <c r="H1048" s="14" t="s">
        <v>5050</v>
      </c>
      <c r="I1048" s="15">
        <v>1143.02</v>
      </c>
      <c r="J1048" s="77"/>
      <c r="K1048" s="92"/>
    </row>
    <row r="1049" spans="1:11" ht="90" x14ac:dyDescent="0.2">
      <c r="A1049" s="14" t="s">
        <v>3004</v>
      </c>
      <c r="B1049" s="14"/>
      <c r="C1049" s="14"/>
      <c r="D1049" s="16"/>
      <c r="E1049" s="16"/>
      <c r="F1049" s="14" t="s">
        <v>5276</v>
      </c>
      <c r="G1049" s="14"/>
      <c r="H1049" s="14"/>
      <c r="I1049" s="15"/>
      <c r="J1049" s="77"/>
      <c r="K1049" s="92"/>
    </row>
    <row r="1050" spans="1:11" ht="22.5" x14ac:dyDescent="0.2">
      <c r="A1050" s="14" t="s">
        <v>3004</v>
      </c>
      <c r="B1050" s="14" t="s">
        <v>5277</v>
      </c>
      <c r="C1050" s="14" t="s">
        <v>5277</v>
      </c>
      <c r="D1050" s="16">
        <v>46002</v>
      </c>
      <c r="E1050" s="16" t="s">
        <v>3009</v>
      </c>
      <c r="F1050" s="14" t="s">
        <v>5278</v>
      </c>
      <c r="G1050" s="14"/>
      <c r="H1050" s="14" t="s">
        <v>5025</v>
      </c>
      <c r="I1050" s="15">
        <v>48.75</v>
      </c>
      <c r="J1050" s="77"/>
      <c r="K1050" s="92"/>
    </row>
    <row r="1051" spans="1:11" ht="22.5" x14ac:dyDescent="0.2">
      <c r="A1051" s="14" t="s">
        <v>3004</v>
      </c>
      <c r="B1051" s="14" t="s">
        <v>5277</v>
      </c>
      <c r="C1051" s="14" t="s">
        <v>5277</v>
      </c>
      <c r="D1051" s="16">
        <v>46002</v>
      </c>
      <c r="E1051" s="16" t="s">
        <v>3009</v>
      </c>
      <c r="F1051" s="14" t="s">
        <v>5278</v>
      </c>
      <c r="G1051" s="14"/>
      <c r="H1051" s="14" t="s">
        <v>5026</v>
      </c>
      <c r="I1051" s="15">
        <v>48.75</v>
      </c>
      <c r="J1051" s="77"/>
      <c r="K1051" s="92"/>
    </row>
    <row r="1052" spans="1:11" ht="22.5" x14ac:dyDescent="0.2">
      <c r="A1052" s="14" t="s">
        <v>3004</v>
      </c>
      <c r="B1052" s="14" t="s">
        <v>5277</v>
      </c>
      <c r="C1052" s="14" t="s">
        <v>5277</v>
      </c>
      <c r="D1052" s="16">
        <v>46002</v>
      </c>
      <c r="E1052" s="16" t="s">
        <v>3009</v>
      </c>
      <c r="F1052" s="14" t="s">
        <v>5278</v>
      </c>
      <c r="G1052" s="14"/>
      <c r="H1052" s="14" t="s">
        <v>5027</v>
      </c>
      <c r="I1052" s="15">
        <v>48.75</v>
      </c>
      <c r="J1052" s="77"/>
      <c r="K1052" s="92"/>
    </row>
    <row r="1053" spans="1:11" ht="22.5" x14ac:dyDescent="0.2">
      <c r="A1053" s="14" t="s">
        <v>3004</v>
      </c>
      <c r="B1053" s="14" t="s">
        <v>5277</v>
      </c>
      <c r="C1053" s="14" t="s">
        <v>5277</v>
      </c>
      <c r="D1053" s="16">
        <v>46002</v>
      </c>
      <c r="E1053" s="16" t="s">
        <v>3009</v>
      </c>
      <c r="F1053" s="14" t="s">
        <v>5278</v>
      </c>
      <c r="G1053" s="14"/>
      <c r="H1053" s="14" t="s">
        <v>734</v>
      </c>
      <c r="I1053" s="15">
        <v>48.75</v>
      </c>
      <c r="J1053" s="77"/>
      <c r="K1053" s="92"/>
    </row>
    <row r="1054" spans="1:11" ht="78.75" x14ac:dyDescent="0.2">
      <c r="A1054" s="14" t="s">
        <v>3004</v>
      </c>
      <c r="B1054" s="14"/>
      <c r="C1054" s="14"/>
      <c r="D1054" s="16"/>
      <c r="E1054" s="16"/>
      <c r="F1054" s="14" t="s">
        <v>5279</v>
      </c>
      <c r="G1054" s="14"/>
      <c r="H1054" s="14"/>
      <c r="I1054" s="15"/>
      <c r="J1054" s="77"/>
      <c r="K1054" s="92"/>
    </row>
    <row r="1055" spans="1:11" ht="22.5" x14ac:dyDescent="0.2">
      <c r="A1055" s="14" t="s">
        <v>3004</v>
      </c>
      <c r="B1055" s="14" t="s">
        <v>5280</v>
      </c>
      <c r="C1055" s="14" t="s">
        <v>5280</v>
      </c>
      <c r="D1055" s="16">
        <v>46002</v>
      </c>
      <c r="E1055" s="16" t="s">
        <v>3009</v>
      </c>
      <c r="F1055" s="14" t="s">
        <v>5281</v>
      </c>
      <c r="G1055" s="14"/>
      <c r="H1055" s="14" t="s">
        <v>5027</v>
      </c>
      <c r="I1055" s="15">
        <v>30.83</v>
      </c>
      <c r="J1055" s="77"/>
      <c r="K1055" s="92"/>
    </row>
    <row r="1056" spans="1:11" ht="90" x14ac:dyDescent="0.2">
      <c r="A1056" s="14" t="s">
        <v>3004</v>
      </c>
      <c r="B1056" s="14"/>
      <c r="C1056" s="14"/>
      <c r="D1056" s="16"/>
      <c r="E1056" s="16"/>
      <c r="F1056" s="14" t="s">
        <v>5282</v>
      </c>
      <c r="G1056" s="14"/>
      <c r="H1056" s="14"/>
      <c r="I1056" s="15"/>
      <c r="J1056" s="77"/>
      <c r="K1056" s="92"/>
    </row>
    <row r="1057" spans="1:11" ht="22.5" x14ac:dyDescent="0.2">
      <c r="A1057" s="14" t="s">
        <v>3004</v>
      </c>
      <c r="B1057" s="14" t="s">
        <v>5283</v>
      </c>
      <c r="C1057" s="14" t="s">
        <v>5283</v>
      </c>
      <c r="D1057" s="16">
        <v>46002</v>
      </c>
      <c r="E1057" s="16" t="s">
        <v>3009</v>
      </c>
      <c r="F1057" s="14" t="s">
        <v>5284</v>
      </c>
      <c r="G1057" s="14"/>
      <c r="H1057" s="14" t="s">
        <v>5026</v>
      </c>
      <c r="I1057" s="15">
        <v>171.62</v>
      </c>
      <c r="J1057" s="77"/>
      <c r="K1057" s="92"/>
    </row>
    <row r="1058" spans="1:11" ht="67.5" x14ac:dyDescent="0.2">
      <c r="A1058" s="14" t="s">
        <v>3004</v>
      </c>
      <c r="B1058" s="14"/>
      <c r="C1058" s="14"/>
      <c r="D1058" s="16"/>
      <c r="E1058" s="16"/>
      <c r="F1058" s="14" t="s">
        <v>5285</v>
      </c>
      <c r="G1058" s="14"/>
      <c r="H1058" s="14"/>
      <c r="I1058" s="15"/>
      <c r="J1058" s="77"/>
      <c r="K1058" s="92"/>
    </row>
    <row r="1059" spans="1:11" ht="22.5" x14ac:dyDescent="0.2">
      <c r="A1059" s="14" t="s">
        <v>3004</v>
      </c>
      <c r="B1059" s="14" t="s">
        <v>5286</v>
      </c>
      <c r="C1059" s="14" t="s">
        <v>5286</v>
      </c>
      <c r="D1059" s="16">
        <v>46013</v>
      </c>
      <c r="E1059" s="16" t="s">
        <v>3009</v>
      </c>
      <c r="F1059" s="14" t="s">
        <v>5287</v>
      </c>
      <c r="G1059" s="14"/>
      <c r="H1059" s="14" t="s">
        <v>5083</v>
      </c>
      <c r="I1059" s="15">
        <v>311.20999999999998</v>
      </c>
      <c r="J1059" s="77"/>
      <c r="K1059" s="92"/>
    </row>
    <row r="1060" spans="1:11" ht="78.75" x14ac:dyDescent="0.2">
      <c r="A1060" s="14" t="s">
        <v>3004</v>
      </c>
      <c r="B1060" s="14"/>
      <c r="C1060" s="14"/>
      <c r="D1060" s="16"/>
      <c r="E1060" s="16"/>
      <c r="F1060" s="14" t="s">
        <v>5288</v>
      </c>
      <c r="G1060" s="14"/>
      <c r="H1060" s="14"/>
      <c r="I1060" s="15"/>
      <c r="J1060" s="77"/>
      <c r="K1060" s="92"/>
    </row>
    <row r="1061" spans="1:11" ht="22.5" x14ac:dyDescent="0.2">
      <c r="A1061" s="14" t="s">
        <v>3004</v>
      </c>
      <c r="B1061" s="14" t="s">
        <v>3082</v>
      </c>
      <c r="C1061" s="14" t="s">
        <v>3082</v>
      </c>
      <c r="D1061" s="16">
        <v>46049</v>
      </c>
      <c r="E1061" s="16" t="s">
        <v>3009</v>
      </c>
      <c r="F1061" s="14" t="s">
        <v>3083</v>
      </c>
      <c r="G1061" s="14"/>
      <c r="H1061" s="14" t="s">
        <v>5289</v>
      </c>
      <c r="I1061" s="15">
        <v>180</v>
      </c>
      <c r="J1061" s="77"/>
      <c r="K1061" s="92"/>
    </row>
    <row r="1062" spans="1:11" ht="22.5" x14ac:dyDescent="0.2">
      <c r="A1062" s="14" t="s">
        <v>3004</v>
      </c>
      <c r="B1062" s="14" t="s">
        <v>3082</v>
      </c>
      <c r="C1062" s="14" t="s">
        <v>3082</v>
      </c>
      <c r="D1062" s="16">
        <v>46049</v>
      </c>
      <c r="E1062" s="16" t="s">
        <v>3009</v>
      </c>
      <c r="F1062" s="14" t="s">
        <v>3083</v>
      </c>
      <c r="G1062" s="14"/>
      <c r="H1062" s="14" t="s">
        <v>5290</v>
      </c>
      <c r="I1062" s="15">
        <v>180</v>
      </c>
      <c r="J1062" s="77"/>
      <c r="K1062" s="92"/>
    </row>
    <row r="1063" spans="1:11" ht="22.5" x14ac:dyDescent="0.2">
      <c r="A1063" s="14" t="s">
        <v>3004</v>
      </c>
      <c r="B1063" s="14" t="s">
        <v>3082</v>
      </c>
      <c r="C1063" s="14" t="s">
        <v>3082</v>
      </c>
      <c r="D1063" s="16">
        <v>46049</v>
      </c>
      <c r="E1063" s="16" t="s">
        <v>3009</v>
      </c>
      <c r="F1063" s="14" t="s">
        <v>3083</v>
      </c>
      <c r="G1063" s="14"/>
      <c r="H1063" s="14" t="s">
        <v>5083</v>
      </c>
      <c r="I1063" s="15">
        <v>798.75</v>
      </c>
      <c r="J1063" s="77"/>
      <c r="K1063" s="92"/>
    </row>
    <row r="1064" spans="1:11" ht="22.5" x14ac:dyDescent="0.2">
      <c r="A1064" s="14" t="s">
        <v>3004</v>
      </c>
      <c r="B1064" s="14" t="s">
        <v>3082</v>
      </c>
      <c r="C1064" s="14" t="s">
        <v>3082</v>
      </c>
      <c r="D1064" s="16">
        <v>46049</v>
      </c>
      <c r="E1064" s="16" t="s">
        <v>3009</v>
      </c>
      <c r="F1064" s="14" t="s">
        <v>3083</v>
      </c>
      <c r="G1064" s="14"/>
      <c r="H1064" s="14" t="s">
        <v>5025</v>
      </c>
      <c r="I1064" s="15">
        <v>1113.75</v>
      </c>
      <c r="J1064" s="77"/>
      <c r="K1064" s="92"/>
    </row>
    <row r="1065" spans="1:11" ht="22.5" x14ac:dyDescent="0.2">
      <c r="A1065" s="14" t="s">
        <v>3004</v>
      </c>
      <c r="B1065" s="14" t="s">
        <v>5291</v>
      </c>
      <c r="C1065" s="14" t="s">
        <v>5292</v>
      </c>
      <c r="D1065" s="16">
        <v>46051</v>
      </c>
      <c r="E1065" s="16" t="s">
        <v>3009</v>
      </c>
      <c r="F1065" s="14" t="s">
        <v>5293</v>
      </c>
      <c r="G1065" s="14" t="s">
        <v>3088</v>
      </c>
      <c r="H1065" s="14" t="s">
        <v>3089</v>
      </c>
      <c r="I1065" s="15">
        <v>205</v>
      </c>
      <c r="J1065" s="77"/>
      <c r="K1065" s="92"/>
    </row>
    <row r="1066" spans="1:11" ht="22.5" x14ac:dyDescent="0.2">
      <c r="A1066" s="14" t="s">
        <v>3004</v>
      </c>
      <c r="B1066" s="14" t="s">
        <v>5294</v>
      </c>
      <c r="C1066" s="14" t="s">
        <v>5295</v>
      </c>
      <c r="D1066" s="16">
        <v>46051</v>
      </c>
      <c r="E1066" s="16" t="s">
        <v>3009</v>
      </c>
      <c r="F1066" s="14" t="s">
        <v>5296</v>
      </c>
      <c r="G1066" s="14" t="s">
        <v>3088</v>
      </c>
      <c r="H1066" s="14" t="s">
        <v>3089</v>
      </c>
      <c r="I1066" s="15">
        <v>235</v>
      </c>
      <c r="J1066" s="77"/>
      <c r="K1066" s="92"/>
    </row>
    <row r="1067" spans="1:11" ht="22.5" x14ac:dyDescent="0.2">
      <c r="A1067" s="14" t="s">
        <v>3004</v>
      </c>
      <c r="B1067" s="14" t="s">
        <v>5297</v>
      </c>
      <c r="C1067" s="14" t="s">
        <v>5298</v>
      </c>
      <c r="D1067" s="16">
        <v>46051</v>
      </c>
      <c r="E1067" s="16" t="s">
        <v>3009</v>
      </c>
      <c r="F1067" s="14" t="s">
        <v>5299</v>
      </c>
      <c r="G1067" s="14" t="s">
        <v>3088</v>
      </c>
      <c r="H1067" s="14" t="s">
        <v>3089</v>
      </c>
      <c r="I1067" s="15">
        <v>325</v>
      </c>
      <c r="J1067" s="77"/>
      <c r="K1067" s="92"/>
    </row>
    <row r="1068" spans="1:11" ht="22.5" x14ac:dyDescent="0.2">
      <c r="A1068" s="14" t="s">
        <v>3004</v>
      </c>
      <c r="B1068" s="14" t="s">
        <v>5300</v>
      </c>
      <c r="C1068" s="14" t="s">
        <v>5301</v>
      </c>
      <c r="D1068" s="16">
        <v>46051</v>
      </c>
      <c r="E1068" s="16" t="s">
        <v>3009</v>
      </c>
      <c r="F1068" s="14" t="s">
        <v>5302</v>
      </c>
      <c r="G1068" s="14" t="s">
        <v>3088</v>
      </c>
      <c r="H1068" s="14" t="s">
        <v>3089</v>
      </c>
      <c r="I1068" s="15">
        <v>352</v>
      </c>
      <c r="J1068" s="77"/>
      <c r="K1068" s="92"/>
    </row>
    <row r="1069" spans="1:11" ht="22.5" x14ac:dyDescent="0.2">
      <c r="A1069" s="14" t="s">
        <v>3004</v>
      </c>
      <c r="B1069" s="14" t="s">
        <v>5303</v>
      </c>
      <c r="C1069" s="14" t="s">
        <v>5304</v>
      </c>
      <c r="D1069" s="16">
        <v>46051</v>
      </c>
      <c r="E1069" s="16" t="s">
        <v>3009</v>
      </c>
      <c r="F1069" s="14" t="s">
        <v>5305</v>
      </c>
      <c r="G1069" s="14" t="s">
        <v>3088</v>
      </c>
      <c r="H1069" s="14" t="s">
        <v>3089</v>
      </c>
      <c r="I1069" s="15">
        <v>498</v>
      </c>
      <c r="J1069" s="77"/>
      <c r="K1069" s="92"/>
    </row>
    <row r="1070" spans="1:11" ht="22.5" x14ac:dyDescent="0.2">
      <c r="A1070" s="14" t="s">
        <v>3004</v>
      </c>
      <c r="B1070" s="14" t="s">
        <v>3082</v>
      </c>
      <c r="C1070" s="14" t="s">
        <v>3082</v>
      </c>
      <c r="D1070" s="16">
        <v>46052</v>
      </c>
      <c r="E1070" s="16" t="s">
        <v>3009</v>
      </c>
      <c r="F1070" s="14" t="s">
        <v>3090</v>
      </c>
      <c r="G1070" s="14"/>
      <c r="H1070" s="14" t="s">
        <v>5306</v>
      </c>
      <c r="I1070" s="15">
        <v>180</v>
      </c>
      <c r="J1070" s="77"/>
      <c r="K1070" s="92"/>
    </row>
    <row r="1071" spans="1:11" ht="22.5" x14ac:dyDescent="0.2">
      <c r="A1071" s="14" t="s">
        <v>3004</v>
      </c>
      <c r="B1071" s="14" t="s">
        <v>3082</v>
      </c>
      <c r="C1071" s="14" t="s">
        <v>3082</v>
      </c>
      <c r="D1071" s="16">
        <v>46052</v>
      </c>
      <c r="E1071" s="16" t="s">
        <v>3009</v>
      </c>
      <c r="F1071" s="14" t="s">
        <v>3090</v>
      </c>
      <c r="G1071" s="14"/>
      <c r="H1071" s="14" t="s">
        <v>5307</v>
      </c>
      <c r="I1071" s="15">
        <v>180</v>
      </c>
      <c r="J1071" s="77"/>
      <c r="K1071" s="92"/>
    </row>
    <row r="1072" spans="1:11" ht="22.5" x14ac:dyDescent="0.2">
      <c r="A1072" s="14" t="s">
        <v>3004</v>
      </c>
      <c r="B1072" s="14" t="s">
        <v>3082</v>
      </c>
      <c r="C1072" s="14" t="s">
        <v>3082</v>
      </c>
      <c r="D1072" s="16">
        <v>46052</v>
      </c>
      <c r="E1072" s="16" t="s">
        <v>3009</v>
      </c>
      <c r="F1072" s="14" t="s">
        <v>3090</v>
      </c>
      <c r="G1072" s="14"/>
      <c r="H1072" s="14" t="s">
        <v>5308</v>
      </c>
      <c r="I1072" s="15">
        <v>247.5</v>
      </c>
      <c r="J1072" s="77"/>
      <c r="K1072" s="92"/>
    </row>
    <row r="1073" spans="1:11" ht="22.5" x14ac:dyDescent="0.2">
      <c r="A1073" s="14" t="s">
        <v>3004</v>
      </c>
      <c r="B1073" s="14" t="s">
        <v>3082</v>
      </c>
      <c r="C1073" s="14" t="s">
        <v>3082</v>
      </c>
      <c r="D1073" s="16">
        <v>46052</v>
      </c>
      <c r="E1073" s="16" t="s">
        <v>3009</v>
      </c>
      <c r="F1073" s="14" t="s">
        <v>3090</v>
      </c>
      <c r="G1073" s="14"/>
      <c r="H1073" s="14" t="s">
        <v>658</v>
      </c>
      <c r="I1073" s="15">
        <v>258.75</v>
      </c>
      <c r="J1073" s="77"/>
      <c r="K1073" s="92"/>
    </row>
    <row r="1074" spans="1:11" ht="22.5" x14ac:dyDescent="0.2">
      <c r="A1074" s="14" t="s">
        <v>3004</v>
      </c>
      <c r="B1074" s="14" t="s">
        <v>3082</v>
      </c>
      <c r="C1074" s="14" t="s">
        <v>3082</v>
      </c>
      <c r="D1074" s="16">
        <v>46052</v>
      </c>
      <c r="E1074" s="16" t="s">
        <v>3009</v>
      </c>
      <c r="F1074" s="14" t="s">
        <v>3090</v>
      </c>
      <c r="G1074" s="14"/>
      <c r="H1074" s="14" t="s">
        <v>5066</v>
      </c>
      <c r="I1074" s="15">
        <v>281.25</v>
      </c>
      <c r="J1074" s="77"/>
      <c r="K1074" s="92"/>
    </row>
    <row r="1075" spans="1:11" ht="22.5" x14ac:dyDescent="0.2">
      <c r="A1075" s="14" t="s">
        <v>3004</v>
      </c>
      <c r="B1075" s="14" t="s">
        <v>3082</v>
      </c>
      <c r="C1075" s="14" t="s">
        <v>3082</v>
      </c>
      <c r="D1075" s="16">
        <v>46052</v>
      </c>
      <c r="E1075" s="16" t="s">
        <v>3009</v>
      </c>
      <c r="F1075" s="14" t="s">
        <v>3090</v>
      </c>
      <c r="G1075" s="14"/>
      <c r="H1075" s="14" t="s">
        <v>705</v>
      </c>
      <c r="I1075" s="15">
        <v>292.5</v>
      </c>
      <c r="J1075" s="77"/>
      <c r="K1075" s="92"/>
    </row>
    <row r="1076" spans="1:11" ht="22.5" x14ac:dyDescent="0.2">
      <c r="A1076" s="14" t="s">
        <v>3004</v>
      </c>
      <c r="B1076" s="14" t="s">
        <v>3082</v>
      </c>
      <c r="C1076" s="14" t="s">
        <v>3082</v>
      </c>
      <c r="D1076" s="16">
        <v>46052</v>
      </c>
      <c r="E1076" s="16" t="s">
        <v>3009</v>
      </c>
      <c r="F1076" s="14" t="s">
        <v>3090</v>
      </c>
      <c r="G1076" s="14"/>
      <c r="H1076" s="14" t="s">
        <v>5309</v>
      </c>
      <c r="I1076" s="15">
        <v>630</v>
      </c>
      <c r="J1076" s="77"/>
      <c r="K1076" s="92"/>
    </row>
    <row r="1077" spans="1:11" ht="22.5" x14ac:dyDescent="0.2">
      <c r="A1077" s="14" t="s">
        <v>3004</v>
      </c>
      <c r="B1077" s="14" t="s">
        <v>3082</v>
      </c>
      <c r="C1077" s="14" t="s">
        <v>3082</v>
      </c>
      <c r="D1077" s="16">
        <v>46052</v>
      </c>
      <c r="E1077" s="16" t="s">
        <v>3009</v>
      </c>
      <c r="F1077" s="14" t="s">
        <v>3090</v>
      </c>
      <c r="G1077" s="14"/>
      <c r="H1077" s="14" t="s">
        <v>5310</v>
      </c>
      <c r="I1077" s="15">
        <v>652.5</v>
      </c>
      <c r="J1077" s="77"/>
      <c r="K1077" s="92"/>
    </row>
    <row r="1078" spans="1:11" ht="22.5" x14ac:dyDescent="0.2">
      <c r="A1078" s="14" t="s">
        <v>3004</v>
      </c>
      <c r="B1078" s="14" t="s">
        <v>3082</v>
      </c>
      <c r="C1078" s="14" t="s">
        <v>3082</v>
      </c>
      <c r="D1078" s="16">
        <v>46052</v>
      </c>
      <c r="E1078" s="16" t="s">
        <v>3009</v>
      </c>
      <c r="F1078" s="14" t="s">
        <v>3090</v>
      </c>
      <c r="G1078" s="14"/>
      <c r="H1078" s="14" t="s">
        <v>734</v>
      </c>
      <c r="I1078" s="15">
        <v>663.75</v>
      </c>
      <c r="J1078" s="77"/>
      <c r="K1078" s="92"/>
    </row>
    <row r="1079" spans="1:11" ht="22.5" x14ac:dyDescent="0.2">
      <c r="A1079" s="14" t="s">
        <v>3004</v>
      </c>
      <c r="B1079" s="14" t="s">
        <v>3082</v>
      </c>
      <c r="C1079" s="14" t="s">
        <v>3082</v>
      </c>
      <c r="D1079" s="16">
        <v>46052</v>
      </c>
      <c r="E1079" s="16" t="s">
        <v>3009</v>
      </c>
      <c r="F1079" s="14" t="s">
        <v>3090</v>
      </c>
      <c r="G1079" s="14"/>
      <c r="H1079" s="14" t="s">
        <v>5119</v>
      </c>
      <c r="I1079" s="15">
        <v>663.75</v>
      </c>
      <c r="J1079" s="77"/>
      <c r="K1079" s="92"/>
    </row>
    <row r="1080" spans="1:11" ht="22.5" x14ac:dyDescent="0.2">
      <c r="A1080" s="14" t="s">
        <v>3004</v>
      </c>
      <c r="B1080" s="14" t="s">
        <v>3082</v>
      </c>
      <c r="C1080" s="14" t="s">
        <v>3082</v>
      </c>
      <c r="D1080" s="16">
        <v>46052</v>
      </c>
      <c r="E1080" s="16" t="s">
        <v>3009</v>
      </c>
      <c r="F1080" s="14" t="s">
        <v>3090</v>
      </c>
      <c r="G1080" s="14"/>
      <c r="H1080" s="14" t="s">
        <v>5027</v>
      </c>
      <c r="I1080" s="15">
        <v>663.75</v>
      </c>
      <c r="J1080" s="77"/>
      <c r="K1080" s="92"/>
    </row>
    <row r="1081" spans="1:11" ht="22.5" x14ac:dyDescent="0.2">
      <c r="A1081" s="14" t="s">
        <v>3004</v>
      </c>
      <c r="B1081" s="14" t="s">
        <v>3082</v>
      </c>
      <c r="C1081" s="14" t="s">
        <v>3082</v>
      </c>
      <c r="D1081" s="16">
        <v>46052</v>
      </c>
      <c r="E1081" s="16" t="s">
        <v>3009</v>
      </c>
      <c r="F1081" s="14" t="s">
        <v>3090</v>
      </c>
      <c r="G1081" s="14"/>
      <c r="H1081" s="14" t="s">
        <v>734</v>
      </c>
      <c r="I1081" s="15">
        <v>663.75</v>
      </c>
      <c r="J1081" s="77"/>
      <c r="K1081" s="92"/>
    </row>
    <row r="1082" spans="1:11" ht="22.5" x14ac:dyDescent="0.2">
      <c r="A1082" s="14" t="s">
        <v>3004</v>
      </c>
      <c r="B1082" s="14" t="s">
        <v>3082</v>
      </c>
      <c r="C1082" s="14" t="s">
        <v>3082</v>
      </c>
      <c r="D1082" s="16">
        <v>46052</v>
      </c>
      <c r="E1082" s="16" t="s">
        <v>3009</v>
      </c>
      <c r="F1082" s="14" t="s">
        <v>3090</v>
      </c>
      <c r="G1082" s="14"/>
      <c r="H1082" s="14" t="s">
        <v>5311</v>
      </c>
      <c r="I1082" s="15">
        <v>720</v>
      </c>
      <c r="J1082" s="77"/>
      <c r="K1082" s="92"/>
    </row>
    <row r="1083" spans="1:11" ht="22.5" x14ac:dyDescent="0.2">
      <c r="A1083" s="14" t="s">
        <v>3004</v>
      </c>
      <c r="B1083" s="14" t="s">
        <v>3082</v>
      </c>
      <c r="C1083" s="14" t="s">
        <v>3082</v>
      </c>
      <c r="D1083" s="16">
        <v>46052</v>
      </c>
      <c r="E1083" s="16" t="s">
        <v>3009</v>
      </c>
      <c r="F1083" s="14" t="s">
        <v>3090</v>
      </c>
      <c r="G1083" s="14"/>
      <c r="H1083" s="14" t="s">
        <v>2069</v>
      </c>
      <c r="I1083" s="15">
        <v>877.5</v>
      </c>
      <c r="J1083" s="77"/>
      <c r="K1083" s="92"/>
    </row>
    <row r="1084" spans="1:11" ht="22.5" x14ac:dyDescent="0.2">
      <c r="A1084" s="14" t="s">
        <v>3004</v>
      </c>
      <c r="B1084" s="14" t="s">
        <v>3082</v>
      </c>
      <c r="C1084" s="14" t="s">
        <v>3082</v>
      </c>
      <c r="D1084" s="16">
        <v>46052</v>
      </c>
      <c r="E1084" s="16" t="s">
        <v>3009</v>
      </c>
      <c r="F1084" s="14" t="s">
        <v>3090</v>
      </c>
      <c r="G1084" s="14" t="s">
        <v>5114</v>
      </c>
      <c r="H1084" s="14" t="s">
        <v>5115</v>
      </c>
      <c r="I1084" s="15">
        <v>877.5</v>
      </c>
      <c r="J1084" s="77"/>
      <c r="K1084" s="92"/>
    </row>
    <row r="1085" spans="1:11" ht="22.5" x14ac:dyDescent="0.2">
      <c r="A1085" s="14" t="s">
        <v>3004</v>
      </c>
      <c r="B1085" s="14" t="s">
        <v>3082</v>
      </c>
      <c r="C1085" s="14" t="s">
        <v>3082</v>
      </c>
      <c r="D1085" s="16">
        <v>46052</v>
      </c>
      <c r="E1085" s="16" t="s">
        <v>3009</v>
      </c>
      <c r="F1085" s="14" t="s">
        <v>3090</v>
      </c>
      <c r="G1085" s="14"/>
      <c r="H1085" s="14" t="s">
        <v>5312</v>
      </c>
      <c r="I1085" s="15">
        <v>877.5</v>
      </c>
      <c r="J1085" s="77"/>
      <c r="K1085" s="92"/>
    </row>
    <row r="1086" spans="1:11" ht="22.5" x14ac:dyDescent="0.2">
      <c r="A1086" s="14" t="s">
        <v>3004</v>
      </c>
      <c r="B1086" s="14" t="s">
        <v>6655</v>
      </c>
      <c r="C1086" s="14" t="s">
        <v>6656</v>
      </c>
      <c r="D1086" s="16">
        <v>46059</v>
      </c>
      <c r="E1086" s="16" t="s">
        <v>3009</v>
      </c>
      <c r="F1086" s="14" t="s">
        <v>6657</v>
      </c>
      <c r="G1086" s="14" t="s">
        <v>3691</v>
      </c>
      <c r="H1086" s="14" t="s">
        <v>3692</v>
      </c>
      <c r="I1086" s="15">
        <v>628</v>
      </c>
      <c r="J1086" s="77"/>
      <c r="K1086" s="92"/>
    </row>
    <row r="1087" spans="1:11" ht="22.5" x14ac:dyDescent="0.2">
      <c r="A1087" s="14" t="s">
        <v>3004</v>
      </c>
      <c r="B1087" s="14" t="s">
        <v>6658</v>
      </c>
      <c r="C1087" s="14" t="s">
        <v>6659</v>
      </c>
      <c r="D1087" s="16">
        <v>46059</v>
      </c>
      <c r="E1087" s="16" t="s">
        <v>3009</v>
      </c>
      <c r="F1087" s="14" t="s">
        <v>6660</v>
      </c>
      <c r="G1087" s="14" t="s">
        <v>3691</v>
      </c>
      <c r="H1087" s="14" t="s">
        <v>3692</v>
      </c>
      <c r="I1087" s="15">
        <v>630</v>
      </c>
      <c r="J1087" s="77"/>
      <c r="K1087" s="92"/>
    </row>
    <row r="1088" spans="1:11" ht="22.5" x14ac:dyDescent="0.2">
      <c r="A1088" s="14" t="s">
        <v>3004</v>
      </c>
      <c r="B1088" s="14" t="s">
        <v>6661</v>
      </c>
      <c r="C1088" s="14" t="s">
        <v>6662</v>
      </c>
      <c r="D1088" s="16">
        <v>46063</v>
      </c>
      <c r="E1088" s="16" t="s">
        <v>3009</v>
      </c>
      <c r="F1088" s="14" t="s">
        <v>6663</v>
      </c>
      <c r="G1088" s="14" t="s">
        <v>3691</v>
      </c>
      <c r="H1088" s="14" t="s">
        <v>3692</v>
      </c>
      <c r="I1088" s="15">
        <v>590</v>
      </c>
      <c r="J1088" s="77"/>
      <c r="K1088" s="92"/>
    </row>
    <row r="1089" spans="1:11" ht="22.5" x14ac:dyDescent="0.2">
      <c r="A1089" s="14" t="s">
        <v>3004</v>
      </c>
      <c r="B1089" s="14" t="s">
        <v>6664</v>
      </c>
      <c r="C1089" s="14" t="s">
        <v>6665</v>
      </c>
      <c r="D1089" s="16">
        <v>46065</v>
      </c>
      <c r="E1089" s="16" t="s">
        <v>3009</v>
      </c>
      <c r="F1089" s="14" t="s">
        <v>6666</v>
      </c>
      <c r="G1089" s="14" t="s">
        <v>3691</v>
      </c>
      <c r="H1089" s="14" t="s">
        <v>3692</v>
      </c>
      <c r="I1089" s="15">
        <v>324</v>
      </c>
      <c r="J1089" s="77"/>
      <c r="K1089" s="92"/>
    </row>
    <row r="1090" spans="1:11" ht="22.5" x14ac:dyDescent="0.2">
      <c r="A1090" s="14" t="s">
        <v>3004</v>
      </c>
      <c r="B1090" s="14" t="s">
        <v>3082</v>
      </c>
      <c r="C1090" s="14" t="s">
        <v>3082</v>
      </c>
      <c r="D1090" s="16">
        <v>46071</v>
      </c>
      <c r="E1090" s="16" t="s">
        <v>3009</v>
      </c>
      <c r="F1090" s="14" t="s">
        <v>6667</v>
      </c>
      <c r="G1090" s="14"/>
      <c r="H1090" s="14" t="s">
        <v>6668</v>
      </c>
      <c r="I1090" s="15">
        <v>180</v>
      </c>
      <c r="J1090" s="77"/>
      <c r="K1090" s="92"/>
    </row>
    <row r="1091" spans="1:11" ht="22.5" x14ac:dyDescent="0.2">
      <c r="A1091" s="14" t="s">
        <v>3004</v>
      </c>
      <c r="B1091" s="14" t="s">
        <v>6669</v>
      </c>
      <c r="C1091" s="14" t="s">
        <v>6670</v>
      </c>
      <c r="D1091" s="16">
        <v>46079</v>
      </c>
      <c r="E1091" s="16" t="s">
        <v>3009</v>
      </c>
      <c r="F1091" s="14" t="s">
        <v>6671</v>
      </c>
      <c r="G1091" s="14" t="s">
        <v>5018</v>
      </c>
      <c r="H1091" s="14" t="s">
        <v>5019</v>
      </c>
      <c r="I1091" s="15">
        <v>310</v>
      </c>
      <c r="J1091" s="77"/>
      <c r="K1091" s="92"/>
    </row>
    <row r="1092" spans="1:11" ht="22.5" x14ac:dyDescent="0.2">
      <c r="A1092" s="14" t="s">
        <v>3004</v>
      </c>
      <c r="B1092" s="14" t="s">
        <v>6672</v>
      </c>
      <c r="C1092" s="14" t="s">
        <v>6673</v>
      </c>
      <c r="D1092" s="16">
        <v>46079</v>
      </c>
      <c r="E1092" s="16" t="s">
        <v>3009</v>
      </c>
      <c r="F1092" s="14" t="s">
        <v>6674</v>
      </c>
      <c r="G1092" s="14" t="s">
        <v>5018</v>
      </c>
      <c r="H1092" s="14" t="s">
        <v>5019</v>
      </c>
      <c r="I1092" s="15">
        <v>560</v>
      </c>
      <c r="J1092" s="77"/>
      <c r="K1092" s="92"/>
    </row>
    <row r="1093" spans="1:11" ht="22.5" x14ac:dyDescent="0.2">
      <c r="A1093" s="14" t="s">
        <v>3004</v>
      </c>
      <c r="B1093" s="14" t="s">
        <v>3082</v>
      </c>
      <c r="C1093" s="14" t="s">
        <v>3082</v>
      </c>
      <c r="D1093" s="16">
        <v>46080</v>
      </c>
      <c r="E1093" s="16" t="s">
        <v>3009</v>
      </c>
      <c r="F1093" s="14" t="s">
        <v>6675</v>
      </c>
      <c r="G1093" s="14"/>
      <c r="H1093" s="14" t="s">
        <v>3091</v>
      </c>
      <c r="I1093" s="15">
        <v>147.56</v>
      </c>
      <c r="J1093" s="77"/>
      <c r="K1093" s="92"/>
    </row>
    <row r="1094" spans="1:11" ht="22.5" x14ac:dyDescent="0.2">
      <c r="A1094" s="14" t="s">
        <v>3004</v>
      </c>
      <c r="B1094" s="14" t="s">
        <v>3082</v>
      </c>
      <c r="C1094" s="14" t="s">
        <v>3082</v>
      </c>
      <c r="D1094" s="16">
        <v>46080</v>
      </c>
      <c r="E1094" s="16" t="s">
        <v>3009</v>
      </c>
      <c r="F1094" s="14" t="s">
        <v>6675</v>
      </c>
      <c r="G1094" s="14"/>
      <c r="H1094" s="14" t="s">
        <v>5312</v>
      </c>
      <c r="I1094" s="15">
        <v>180.5</v>
      </c>
      <c r="J1094" s="77"/>
      <c r="K1094" s="92"/>
    </row>
    <row r="1095" spans="1:11" ht="22.5" x14ac:dyDescent="0.2">
      <c r="A1095" s="14" t="s">
        <v>3004</v>
      </c>
      <c r="B1095" s="14" t="s">
        <v>3082</v>
      </c>
      <c r="C1095" s="14" t="s">
        <v>3082</v>
      </c>
      <c r="D1095" s="16">
        <v>46080</v>
      </c>
      <c r="E1095" s="16" t="s">
        <v>3009</v>
      </c>
      <c r="F1095" s="14" t="s">
        <v>6675</v>
      </c>
      <c r="G1095" s="14"/>
      <c r="H1095" s="14" t="s">
        <v>3092</v>
      </c>
      <c r="I1095" s="15">
        <v>804.2</v>
      </c>
      <c r="J1095" s="77"/>
      <c r="K1095" s="92"/>
    </row>
    <row r="1096" spans="1:11" ht="78.75" x14ac:dyDescent="0.2">
      <c r="A1096" s="14" t="s">
        <v>3004</v>
      </c>
      <c r="B1096" s="14"/>
      <c r="C1096" s="14"/>
      <c r="D1096" s="16"/>
      <c r="E1096" s="16"/>
      <c r="F1096" s="14" t="s">
        <v>5313</v>
      </c>
      <c r="G1096" s="14"/>
      <c r="H1096" s="14"/>
      <c r="I1096" s="15"/>
      <c r="J1096" s="77"/>
      <c r="K1096" s="92"/>
    </row>
    <row r="1097" spans="1:11" ht="22.5" x14ac:dyDescent="0.2">
      <c r="A1097" s="14" t="s">
        <v>3004</v>
      </c>
      <c r="B1097" s="14" t="s">
        <v>5314</v>
      </c>
      <c r="C1097" s="14" t="s">
        <v>5314</v>
      </c>
      <c r="D1097" s="16">
        <v>46034</v>
      </c>
      <c r="E1097" s="16" t="s">
        <v>3009</v>
      </c>
      <c r="F1097" s="14" t="s">
        <v>5315</v>
      </c>
      <c r="G1097" s="14"/>
      <c r="H1097" s="14" t="s">
        <v>5027</v>
      </c>
      <c r="I1097" s="15">
        <v>110</v>
      </c>
      <c r="J1097" s="77"/>
      <c r="K1097" s="92"/>
    </row>
    <row r="1098" spans="1:11" ht="22.5" x14ac:dyDescent="0.2">
      <c r="A1098" s="14" t="s">
        <v>3004</v>
      </c>
      <c r="B1098" s="14" t="s">
        <v>5316</v>
      </c>
      <c r="C1098" s="14" t="s">
        <v>5317</v>
      </c>
      <c r="D1098" s="16">
        <v>46051</v>
      </c>
      <c r="E1098" s="16" t="s">
        <v>3009</v>
      </c>
      <c r="F1098" s="14" t="s">
        <v>5318</v>
      </c>
      <c r="G1098" s="14" t="s">
        <v>5018</v>
      </c>
      <c r="H1098" s="14" t="s">
        <v>5019</v>
      </c>
      <c r="I1098" s="15">
        <v>77</v>
      </c>
      <c r="J1098" s="77"/>
      <c r="K1098" s="92"/>
    </row>
    <row r="1099" spans="1:11" ht="78.75" x14ac:dyDescent="0.2">
      <c r="A1099" s="14" t="s">
        <v>3004</v>
      </c>
      <c r="B1099" s="14"/>
      <c r="C1099" s="14"/>
      <c r="D1099" s="16"/>
      <c r="E1099" s="16"/>
      <c r="F1099" s="14" t="s">
        <v>6676</v>
      </c>
      <c r="G1099" s="14"/>
      <c r="H1099" s="14"/>
      <c r="I1099" s="15"/>
      <c r="J1099" s="77"/>
      <c r="K1099" s="92"/>
    </row>
    <row r="1100" spans="1:11" ht="22.5" x14ac:dyDescent="0.2">
      <c r="A1100" s="14" t="s">
        <v>3004</v>
      </c>
      <c r="B1100" s="14" t="s">
        <v>6677</v>
      </c>
      <c r="C1100" s="14" t="s">
        <v>6678</v>
      </c>
      <c r="D1100" s="16">
        <v>46063</v>
      </c>
      <c r="E1100" s="16" t="s">
        <v>3009</v>
      </c>
      <c r="F1100" s="14" t="s">
        <v>6679</v>
      </c>
      <c r="G1100" s="14" t="s">
        <v>5018</v>
      </c>
      <c r="H1100" s="14" t="s">
        <v>5019</v>
      </c>
      <c r="I1100" s="15">
        <v>245</v>
      </c>
      <c r="J1100" s="77"/>
      <c r="K1100" s="92"/>
    </row>
    <row r="1101" spans="1:11" ht="101.25" x14ac:dyDescent="0.2">
      <c r="A1101" s="14" t="s">
        <v>3004</v>
      </c>
      <c r="B1101" s="14"/>
      <c r="C1101" s="14"/>
      <c r="D1101" s="16"/>
      <c r="E1101" s="16"/>
      <c r="F1101" s="14" t="s">
        <v>6680</v>
      </c>
      <c r="G1101" s="14"/>
      <c r="H1101" s="14"/>
      <c r="I1101" s="15"/>
      <c r="J1101" s="77"/>
      <c r="K1101" s="92"/>
    </row>
    <row r="1102" spans="1:11" ht="22.5" x14ac:dyDescent="0.2">
      <c r="A1102" s="14" t="s">
        <v>3004</v>
      </c>
      <c r="B1102" s="14" t="s">
        <v>6681</v>
      </c>
      <c r="C1102" s="14" t="s">
        <v>6682</v>
      </c>
      <c r="D1102" s="16">
        <v>46064</v>
      </c>
      <c r="E1102" s="16" t="s">
        <v>3009</v>
      </c>
      <c r="F1102" s="14" t="s">
        <v>6683</v>
      </c>
      <c r="G1102" s="14" t="s">
        <v>5018</v>
      </c>
      <c r="H1102" s="14" t="s">
        <v>5019</v>
      </c>
      <c r="I1102" s="15">
        <v>641</v>
      </c>
      <c r="J1102" s="77"/>
      <c r="K1102" s="92"/>
    </row>
    <row r="1103" spans="1:11" ht="101.25" x14ac:dyDescent="0.2">
      <c r="A1103" s="14" t="s">
        <v>3004</v>
      </c>
      <c r="B1103" s="14"/>
      <c r="C1103" s="14"/>
      <c r="D1103" s="16"/>
      <c r="E1103" s="16"/>
      <c r="F1103" s="14" t="s">
        <v>6684</v>
      </c>
      <c r="G1103" s="14"/>
      <c r="H1103" s="14"/>
      <c r="I1103" s="15"/>
      <c r="J1103" s="77"/>
      <c r="K1103" s="92"/>
    </row>
    <row r="1104" spans="1:11" ht="22.5" x14ac:dyDescent="0.2">
      <c r="A1104" s="14" t="s">
        <v>3004</v>
      </c>
      <c r="B1104" s="14" t="s">
        <v>6685</v>
      </c>
      <c r="C1104" s="14" t="s">
        <v>6686</v>
      </c>
      <c r="D1104" s="16">
        <v>46064</v>
      </c>
      <c r="E1104" s="16" t="s">
        <v>3009</v>
      </c>
      <c r="F1104" s="14" t="s">
        <v>6687</v>
      </c>
      <c r="G1104" s="14" t="s">
        <v>5018</v>
      </c>
      <c r="H1104" s="14" t="s">
        <v>5019</v>
      </c>
      <c r="I1104" s="15">
        <v>695</v>
      </c>
      <c r="J1104" s="77"/>
      <c r="K1104" s="92"/>
    </row>
    <row r="1105" spans="1:11" ht="22.5" x14ac:dyDescent="0.2">
      <c r="A1105" s="14" t="s">
        <v>3004</v>
      </c>
      <c r="B1105" s="14"/>
      <c r="C1105" s="14"/>
      <c r="D1105" s="16"/>
      <c r="E1105" s="16"/>
      <c r="F1105" s="14" t="s">
        <v>5319</v>
      </c>
      <c r="G1105" s="14"/>
      <c r="H1105" s="14"/>
      <c r="I1105" s="15"/>
      <c r="J1105" s="77"/>
      <c r="K1105" s="92"/>
    </row>
    <row r="1106" spans="1:11" ht="90" x14ac:dyDescent="0.2">
      <c r="A1106" s="14" t="s">
        <v>3004</v>
      </c>
      <c r="B1106" s="14"/>
      <c r="C1106" s="14"/>
      <c r="D1106" s="16"/>
      <c r="E1106" s="16"/>
      <c r="F1106" s="14" t="s">
        <v>5320</v>
      </c>
      <c r="G1106" s="14"/>
      <c r="H1106" s="14"/>
      <c r="I1106" s="15"/>
      <c r="J1106" s="77"/>
      <c r="K1106" s="92"/>
    </row>
    <row r="1107" spans="1:11" ht="22.5" x14ac:dyDescent="0.2">
      <c r="A1107" s="14" t="s">
        <v>3004</v>
      </c>
      <c r="B1107" s="14" t="s">
        <v>5321</v>
      </c>
      <c r="C1107" s="14" t="s">
        <v>4249</v>
      </c>
      <c r="D1107" s="16">
        <v>45702</v>
      </c>
      <c r="E1107" s="16" t="s">
        <v>3009</v>
      </c>
      <c r="F1107" s="14" t="s">
        <v>5322</v>
      </c>
      <c r="G1107" s="14" t="s">
        <v>5323</v>
      </c>
      <c r="H1107" s="14" t="s">
        <v>5324</v>
      </c>
      <c r="I1107" s="15">
        <v>615</v>
      </c>
      <c r="J1107" s="77"/>
      <c r="K1107" s="92"/>
    </row>
    <row r="1108" spans="1:11" ht="22.5" x14ac:dyDescent="0.2">
      <c r="A1108" s="14" t="s">
        <v>3004</v>
      </c>
      <c r="B1108" s="14" t="s">
        <v>5325</v>
      </c>
      <c r="C1108" s="14" t="s">
        <v>5326</v>
      </c>
      <c r="D1108" s="16">
        <v>45702</v>
      </c>
      <c r="E1108" s="16" t="s">
        <v>3009</v>
      </c>
      <c r="F1108" s="14" t="s">
        <v>5327</v>
      </c>
      <c r="G1108" s="14" t="s">
        <v>5328</v>
      </c>
      <c r="H1108" s="14" t="s">
        <v>5329</v>
      </c>
      <c r="I1108" s="15">
        <v>1377.6</v>
      </c>
      <c r="J1108" s="77"/>
      <c r="K1108" s="92"/>
    </row>
    <row r="1109" spans="1:11" ht="22.5" x14ac:dyDescent="0.2">
      <c r="A1109" s="14" t="s">
        <v>3004</v>
      </c>
      <c r="B1109" s="14" t="s">
        <v>5330</v>
      </c>
      <c r="C1109" s="14" t="s">
        <v>5331</v>
      </c>
      <c r="D1109" s="16">
        <v>45702</v>
      </c>
      <c r="E1109" s="16" t="s">
        <v>3009</v>
      </c>
      <c r="F1109" s="14" t="s">
        <v>5332</v>
      </c>
      <c r="G1109" s="14" t="s">
        <v>5333</v>
      </c>
      <c r="H1109" s="14" t="s">
        <v>5334</v>
      </c>
      <c r="I1109" s="15">
        <v>1914.09</v>
      </c>
      <c r="J1109" s="77"/>
      <c r="K1109" s="92"/>
    </row>
    <row r="1110" spans="1:11" ht="22.5" x14ac:dyDescent="0.2">
      <c r="A1110" s="14" t="s">
        <v>3004</v>
      </c>
      <c r="B1110" s="14" t="s">
        <v>5335</v>
      </c>
      <c r="C1110" s="14" t="s">
        <v>5336</v>
      </c>
      <c r="D1110" s="16">
        <v>45708</v>
      </c>
      <c r="E1110" s="16" t="s">
        <v>3009</v>
      </c>
      <c r="F1110" s="14" t="s">
        <v>5337</v>
      </c>
      <c r="G1110" s="14" t="s">
        <v>5338</v>
      </c>
      <c r="H1110" s="14" t="s">
        <v>5339</v>
      </c>
      <c r="I1110" s="15">
        <v>590</v>
      </c>
      <c r="J1110" s="77"/>
      <c r="K1110" s="92"/>
    </row>
    <row r="1111" spans="1:11" ht="22.5" x14ac:dyDescent="0.2">
      <c r="A1111" s="14" t="s">
        <v>3004</v>
      </c>
      <c r="B1111" s="14" t="s">
        <v>5340</v>
      </c>
      <c r="C1111" s="14" t="s">
        <v>5341</v>
      </c>
      <c r="D1111" s="16">
        <v>45708</v>
      </c>
      <c r="E1111" s="16" t="s">
        <v>3009</v>
      </c>
      <c r="F1111" s="14" t="s">
        <v>5342</v>
      </c>
      <c r="G1111" s="14" t="s">
        <v>5343</v>
      </c>
      <c r="H1111" s="14" t="s">
        <v>5344</v>
      </c>
      <c r="I1111" s="15">
        <v>1236.8</v>
      </c>
      <c r="J1111" s="77"/>
      <c r="K1111" s="92"/>
    </row>
    <row r="1112" spans="1:11" ht="22.5" x14ac:dyDescent="0.2">
      <c r="A1112" s="14" t="s">
        <v>3004</v>
      </c>
      <c r="B1112" s="14"/>
      <c r="C1112" s="14"/>
      <c r="D1112" s="16"/>
      <c r="E1112" s="16"/>
      <c r="F1112" s="14" t="s">
        <v>5345</v>
      </c>
      <c r="G1112" s="14"/>
      <c r="H1112" s="14"/>
      <c r="I1112" s="15"/>
      <c r="J1112" s="77"/>
      <c r="K1112" s="92"/>
    </row>
    <row r="1113" spans="1:11" ht="33.75" x14ac:dyDescent="0.2">
      <c r="A1113" s="14" t="s">
        <v>3004</v>
      </c>
      <c r="B1113" s="14" t="s">
        <v>5346</v>
      </c>
      <c r="C1113" s="14" t="s">
        <v>3437</v>
      </c>
      <c r="D1113" s="16">
        <v>45742</v>
      </c>
      <c r="E1113" s="16" t="s">
        <v>3009</v>
      </c>
      <c r="F1113" s="14" t="s">
        <v>5347</v>
      </c>
      <c r="G1113" s="14" t="s">
        <v>3175</v>
      </c>
      <c r="H1113" s="14" t="s">
        <v>3176</v>
      </c>
      <c r="I1113" s="15">
        <v>800</v>
      </c>
      <c r="J1113" s="77"/>
      <c r="K1113" s="92"/>
    </row>
    <row r="1114" spans="1:11" ht="22.5" x14ac:dyDescent="0.2">
      <c r="A1114" s="14" t="s">
        <v>3004</v>
      </c>
      <c r="B1114" s="14"/>
      <c r="C1114" s="14"/>
      <c r="D1114" s="16"/>
      <c r="E1114" s="16"/>
      <c r="F1114" s="14" t="s">
        <v>5348</v>
      </c>
      <c r="G1114" s="14"/>
      <c r="H1114" s="14"/>
      <c r="I1114" s="15"/>
      <c r="J1114" s="77"/>
      <c r="K1114" s="92"/>
    </row>
    <row r="1115" spans="1:11" ht="22.5" x14ac:dyDescent="0.2">
      <c r="A1115" s="14" t="s">
        <v>3004</v>
      </c>
      <c r="B1115" s="14" t="s">
        <v>5349</v>
      </c>
      <c r="C1115" s="14" t="s">
        <v>3354</v>
      </c>
      <c r="D1115" s="16">
        <v>45772</v>
      </c>
      <c r="E1115" s="16" t="s">
        <v>3009</v>
      </c>
      <c r="F1115" s="14" t="s">
        <v>5350</v>
      </c>
      <c r="G1115" s="14" t="s">
        <v>3447</v>
      </c>
      <c r="H1115" s="14" t="s">
        <v>5013</v>
      </c>
      <c r="I1115" s="15">
        <v>120</v>
      </c>
      <c r="J1115" s="77"/>
      <c r="K1115" s="92"/>
    </row>
    <row r="1116" spans="1:11" ht="22.5" x14ac:dyDescent="0.2">
      <c r="A1116" s="14" t="s">
        <v>3004</v>
      </c>
      <c r="B1116" s="14" t="s">
        <v>5351</v>
      </c>
      <c r="C1116" s="14" t="s">
        <v>5352</v>
      </c>
      <c r="D1116" s="16">
        <v>45838</v>
      </c>
      <c r="E1116" s="16" t="s">
        <v>3009</v>
      </c>
      <c r="F1116" s="14" t="s">
        <v>5353</v>
      </c>
      <c r="G1116" s="14" t="s">
        <v>5354</v>
      </c>
      <c r="H1116" s="14" t="s">
        <v>5355</v>
      </c>
      <c r="I1116" s="15">
        <v>4</v>
      </c>
      <c r="J1116" s="77"/>
      <c r="K1116" s="92"/>
    </row>
    <row r="1117" spans="1:11" ht="22.5" x14ac:dyDescent="0.2">
      <c r="A1117" s="14" t="s">
        <v>3004</v>
      </c>
      <c r="B1117" s="14"/>
      <c r="C1117" s="14"/>
      <c r="D1117" s="16"/>
      <c r="E1117" s="16"/>
      <c r="F1117" s="14" t="s">
        <v>5356</v>
      </c>
      <c r="G1117" s="14"/>
      <c r="H1117" s="14"/>
      <c r="I1117" s="15"/>
      <c r="J1117" s="77"/>
      <c r="K1117" s="92"/>
    </row>
    <row r="1118" spans="1:11" ht="22.5" x14ac:dyDescent="0.2">
      <c r="A1118" s="14" t="s">
        <v>3004</v>
      </c>
      <c r="B1118" s="14" t="s">
        <v>5357</v>
      </c>
      <c r="C1118" s="14" t="s">
        <v>5358</v>
      </c>
      <c r="D1118" s="16">
        <v>45925</v>
      </c>
      <c r="E1118" s="16" t="s">
        <v>3009</v>
      </c>
      <c r="F1118" s="14" t="s">
        <v>5359</v>
      </c>
      <c r="G1118" s="14" t="s">
        <v>3653</v>
      </c>
      <c r="H1118" s="14" t="s">
        <v>3654</v>
      </c>
      <c r="I1118" s="15">
        <v>820</v>
      </c>
      <c r="J1118" s="77"/>
      <c r="K1118" s="92"/>
    </row>
    <row r="1119" spans="1:11" ht="22.5" x14ac:dyDescent="0.2">
      <c r="A1119" s="14" t="s">
        <v>3004</v>
      </c>
      <c r="B1119" s="14"/>
      <c r="C1119" s="14"/>
      <c r="D1119" s="16"/>
      <c r="E1119" s="16"/>
      <c r="F1119" s="14" t="s">
        <v>5360</v>
      </c>
      <c r="G1119" s="14"/>
      <c r="H1119" s="14"/>
      <c r="I1119" s="15"/>
      <c r="J1119" s="77"/>
      <c r="K1119" s="92"/>
    </row>
    <row r="1120" spans="1:11" ht="78.75" x14ac:dyDescent="0.2">
      <c r="A1120" s="14" t="s">
        <v>3004</v>
      </c>
      <c r="B1120" s="14"/>
      <c r="C1120" s="14"/>
      <c r="D1120" s="16"/>
      <c r="E1120" s="16"/>
      <c r="F1120" s="14" t="s">
        <v>5361</v>
      </c>
      <c r="G1120" s="14"/>
      <c r="H1120" s="14"/>
      <c r="I1120" s="15"/>
      <c r="J1120" s="77"/>
      <c r="K1120" s="92"/>
    </row>
    <row r="1121" spans="1:11" ht="22.5" x14ac:dyDescent="0.2">
      <c r="A1121" s="14" t="s">
        <v>3004</v>
      </c>
      <c r="B1121" s="14" t="s">
        <v>5362</v>
      </c>
      <c r="C1121" s="14" t="s">
        <v>5363</v>
      </c>
      <c r="D1121" s="16">
        <v>45702</v>
      </c>
      <c r="E1121" s="16" t="s">
        <v>3009</v>
      </c>
      <c r="F1121" s="14" t="s">
        <v>5364</v>
      </c>
      <c r="G1121" s="14" t="s">
        <v>3040</v>
      </c>
      <c r="H1121" s="14" t="s">
        <v>3041</v>
      </c>
      <c r="I1121" s="15">
        <v>652.12</v>
      </c>
      <c r="J1121" s="77"/>
      <c r="K1121" s="92"/>
    </row>
    <row r="1122" spans="1:11" ht="22.5" x14ac:dyDescent="0.2">
      <c r="A1122" s="14" t="s">
        <v>3004</v>
      </c>
      <c r="B1122" s="14"/>
      <c r="C1122" s="14"/>
      <c r="D1122" s="16"/>
      <c r="E1122" s="16"/>
      <c r="F1122" s="14" t="s">
        <v>5365</v>
      </c>
      <c r="G1122" s="14"/>
      <c r="H1122" s="14"/>
      <c r="I1122" s="15"/>
      <c r="J1122" s="77"/>
      <c r="K1122" s="92"/>
    </row>
    <row r="1123" spans="1:11" ht="22.5" x14ac:dyDescent="0.2">
      <c r="A1123" s="14" t="s">
        <v>3004</v>
      </c>
      <c r="B1123" s="14" t="s">
        <v>5366</v>
      </c>
      <c r="C1123" s="14" t="s">
        <v>5367</v>
      </c>
      <c r="D1123" s="16">
        <v>45950</v>
      </c>
      <c r="E1123" s="16" t="s">
        <v>3009</v>
      </c>
      <c r="F1123" s="14" t="s">
        <v>5368</v>
      </c>
      <c r="G1123" s="14" t="s">
        <v>5369</v>
      </c>
      <c r="H1123" s="14" t="s">
        <v>5370</v>
      </c>
      <c r="I1123" s="15">
        <v>2519</v>
      </c>
      <c r="J1123" s="77"/>
      <c r="K1123" s="92"/>
    </row>
    <row r="1124" spans="1:11" ht="22.5" x14ac:dyDescent="0.2">
      <c r="A1124" s="14" t="s">
        <v>3004</v>
      </c>
      <c r="B1124" s="14" t="s">
        <v>5371</v>
      </c>
      <c r="C1124" s="14" t="s">
        <v>5372</v>
      </c>
      <c r="D1124" s="16">
        <v>45966</v>
      </c>
      <c r="E1124" s="16" t="s">
        <v>3009</v>
      </c>
      <c r="F1124" s="14" t="s">
        <v>5373</v>
      </c>
      <c r="G1124" s="14" t="s">
        <v>3116</v>
      </c>
      <c r="H1124" s="14" t="s">
        <v>3117</v>
      </c>
      <c r="I1124" s="15">
        <v>1297.44</v>
      </c>
      <c r="J1124" s="77"/>
      <c r="K1124" s="92"/>
    </row>
    <row r="1125" spans="1:11" ht="22.5" x14ac:dyDescent="0.2">
      <c r="A1125" s="14" t="s">
        <v>3004</v>
      </c>
      <c r="B1125" s="14"/>
      <c r="C1125" s="14"/>
      <c r="D1125" s="16"/>
      <c r="E1125" s="16"/>
      <c r="F1125" s="14" t="s">
        <v>5374</v>
      </c>
      <c r="G1125" s="14"/>
      <c r="H1125" s="14"/>
      <c r="I1125" s="15"/>
      <c r="J1125" s="77"/>
      <c r="K1125" s="92"/>
    </row>
    <row r="1126" spans="1:11" ht="22.5" x14ac:dyDescent="0.2">
      <c r="A1126" s="14" t="s">
        <v>3004</v>
      </c>
      <c r="B1126" s="14" t="s">
        <v>5375</v>
      </c>
      <c r="C1126" s="14" t="s">
        <v>5376</v>
      </c>
      <c r="D1126" s="16">
        <v>45763</v>
      </c>
      <c r="E1126" s="16" t="s">
        <v>3009</v>
      </c>
      <c r="F1126" s="14" t="s">
        <v>5377</v>
      </c>
      <c r="G1126" s="14" t="s">
        <v>730</v>
      </c>
      <c r="H1126" s="14" t="s">
        <v>731</v>
      </c>
      <c r="I1126" s="15">
        <v>17425.5</v>
      </c>
      <c r="J1126" s="77"/>
      <c r="K1126" s="92"/>
    </row>
    <row r="1127" spans="1:11" ht="22.5" x14ac:dyDescent="0.2">
      <c r="A1127" s="14" t="s">
        <v>3004</v>
      </c>
      <c r="B1127" s="14" t="s">
        <v>5378</v>
      </c>
      <c r="C1127" s="14" t="s">
        <v>6688</v>
      </c>
      <c r="D1127" s="16">
        <v>45852</v>
      </c>
      <c r="E1127" s="16" t="s">
        <v>3009</v>
      </c>
      <c r="F1127" s="14" t="s">
        <v>5379</v>
      </c>
      <c r="G1127" s="14" t="s">
        <v>6462</v>
      </c>
      <c r="H1127" s="14" t="s">
        <v>5380</v>
      </c>
      <c r="I1127" s="15">
        <v>5118.21</v>
      </c>
      <c r="J1127" s="77"/>
      <c r="K1127" s="92"/>
    </row>
    <row r="1128" spans="1:11" ht="22.5" x14ac:dyDescent="0.2">
      <c r="A1128" s="14" t="s">
        <v>3004</v>
      </c>
      <c r="B1128" s="14" t="s">
        <v>5381</v>
      </c>
      <c r="C1128" s="14" t="s">
        <v>6689</v>
      </c>
      <c r="D1128" s="16">
        <v>45852</v>
      </c>
      <c r="E1128" s="16" t="s">
        <v>3009</v>
      </c>
      <c r="F1128" s="14" t="s">
        <v>5379</v>
      </c>
      <c r="G1128" s="14" t="s">
        <v>6462</v>
      </c>
      <c r="H1128" s="14" t="s">
        <v>5380</v>
      </c>
      <c r="I1128" s="15">
        <v>23884.92</v>
      </c>
      <c r="J1128" s="77"/>
      <c r="K1128" s="92"/>
    </row>
    <row r="1129" spans="1:11" ht="22.5" x14ac:dyDescent="0.2">
      <c r="A1129" s="14" t="s">
        <v>3004</v>
      </c>
      <c r="B1129" s="14"/>
      <c r="C1129" s="14"/>
      <c r="D1129" s="16">
        <v>46037</v>
      </c>
      <c r="E1129" s="16" t="s">
        <v>3009</v>
      </c>
      <c r="F1129" s="14" t="s">
        <v>5385</v>
      </c>
      <c r="G1129" s="14"/>
      <c r="H1129" s="14" t="s">
        <v>5386</v>
      </c>
      <c r="I1129" s="15">
        <v>1344</v>
      </c>
      <c r="J1129" s="77"/>
      <c r="K1129" s="92"/>
    </row>
    <row r="1130" spans="1:11" ht="22.5" x14ac:dyDescent="0.2">
      <c r="A1130" s="14" t="s">
        <v>3004</v>
      </c>
      <c r="B1130" s="14"/>
      <c r="C1130" s="14"/>
      <c r="D1130" s="16">
        <v>46037</v>
      </c>
      <c r="E1130" s="16" t="s">
        <v>3009</v>
      </c>
      <c r="F1130" s="14" t="s">
        <v>5387</v>
      </c>
      <c r="G1130" s="14" t="s">
        <v>5388</v>
      </c>
      <c r="H1130" s="14" t="s">
        <v>5386</v>
      </c>
      <c r="I1130" s="15">
        <v>2016</v>
      </c>
      <c r="J1130" s="77"/>
      <c r="K1130" s="92"/>
    </row>
    <row r="1131" spans="1:11" ht="33.75" x14ac:dyDescent="0.2">
      <c r="A1131" s="14" t="s">
        <v>3004</v>
      </c>
      <c r="B1131" s="14" t="s">
        <v>5382</v>
      </c>
      <c r="C1131" s="14" t="s">
        <v>5383</v>
      </c>
      <c r="D1131" s="16">
        <v>45944</v>
      </c>
      <c r="E1131" s="16" t="s">
        <v>3009</v>
      </c>
      <c r="F1131" s="14" t="s">
        <v>5384</v>
      </c>
      <c r="G1131" s="14" t="s">
        <v>6500</v>
      </c>
      <c r="H1131" s="14" t="s">
        <v>3079</v>
      </c>
      <c r="I1131" s="15">
        <v>23234</v>
      </c>
      <c r="J1131" s="77"/>
      <c r="K1131" s="92"/>
    </row>
    <row r="1132" spans="1:11" ht="33.75" x14ac:dyDescent="0.2">
      <c r="A1132" s="14" t="s">
        <v>3004</v>
      </c>
      <c r="B1132" s="14" t="s">
        <v>5382</v>
      </c>
      <c r="C1132" s="14" t="s">
        <v>5383</v>
      </c>
      <c r="D1132" s="16">
        <v>45944</v>
      </c>
      <c r="E1132" s="16" t="s">
        <v>3009</v>
      </c>
      <c r="F1132" s="14" t="s">
        <v>5384</v>
      </c>
      <c r="G1132" s="14" t="s">
        <v>6500</v>
      </c>
      <c r="H1132" s="14" t="s">
        <v>3079</v>
      </c>
      <c r="I1132" s="15">
        <v>68470</v>
      </c>
      <c r="J1132" s="77"/>
      <c r="K1132" s="92"/>
    </row>
    <row r="1133" spans="1:11" ht="33.75" x14ac:dyDescent="0.2">
      <c r="A1133" s="14" t="s">
        <v>3004</v>
      </c>
      <c r="B1133" s="14"/>
      <c r="C1133" s="14" t="s">
        <v>3009</v>
      </c>
      <c r="D1133" s="16">
        <v>45988</v>
      </c>
      <c r="E1133" s="16" t="s">
        <v>3009</v>
      </c>
      <c r="F1133" s="14" t="s">
        <v>6690</v>
      </c>
      <c r="G1133" s="14" t="s">
        <v>6500</v>
      </c>
      <c r="H1133" s="14" t="s">
        <v>3079</v>
      </c>
      <c r="I1133" s="15">
        <v>3144</v>
      </c>
      <c r="J1133" s="77"/>
      <c r="K1133" s="92"/>
    </row>
    <row r="1134" spans="1:11" ht="33.75" x14ac:dyDescent="0.2">
      <c r="A1134" s="14" t="s">
        <v>3004</v>
      </c>
      <c r="B1134" s="14" t="s">
        <v>3080</v>
      </c>
      <c r="C1134" s="14" t="s">
        <v>6691</v>
      </c>
      <c r="D1134" s="16">
        <v>46051</v>
      </c>
      <c r="E1134" s="16" t="s">
        <v>3009</v>
      </c>
      <c r="F1134" s="14" t="s">
        <v>3081</v>
      </c>
      <c r="G1134" s="14" t="s">
        <v>6500</v>
      </c>
      <c r="H1134" s="14" t="s">
        <v>3079</v>
      </c>
      <c r="I1134" s="15">
        <v>4680</v>
      </c>
      <c r="J1134" s="77"/>
      <c r="K1134" s="92"/>
    </row>
    <row r="1135" spans="1:11" ht="33.75" x14ac:dyDescent="0.2">
      <c r="A1135" s="14" t="s">
        <v>3004</v>
      </c>
      <c r="B1135" s="14"/>
      <c r="C1135" s="14"/>
      <c r="D1135" s="16">
        <v>46057</v>
      </c>
      <c r="E1135" s="16" t="s">
        <v>3009</v>
      </c>
      <c r="F1135" s="14" t="s">
        <v>6692</v>
      </c>
      <c r="G1135" s="14" t="s">
        <v>6500</v>
      </c>
      <c r="H1135" s="14" t="s">
        <v>3079</v>
      </c>
      <c r="I1135" s="15">
        <v>3120</v>
      </c>
      <c r="J1135" s="77"/>
      <c r="K1135" s="92"/>
    </row>
    <row r="1136" spans="1:11" ht="22.5" x14ac:dyDescent="0.2">
      <c r="A1136" s="14" t="s">
        <v>3004</v>
      </c>
      <c r="B1136" s="14" t="s">
        <v>6693</v>
      </c>
      <c r="C1136" s="14" t="s">
        <v>6693</v>
      </c>
      <c r="D1136" s="16">
        <v>46125</v>
      </c>
      <c r="E1136" s="16" t="s">
        <v>3009</v>
      </c>
      <c r="F1136" s="14" t="s">
        <v>6694</v>
      </c>
      <c r="G1136" s="14"/>
      <c r="H1136" s="14" t="s">
        <v>4383</v>
      </c>
      <c r="I1136" s="15">
        <v>-95987.9</v>
      </c>
      <c r="J1136" s="77"/>
      <c r="K1136" s="92"/>
    </row>
    <row r="1137" spans="1:11" ht="22.5" x14ac:dyDescent="0.2">
      <c r="A1137" s="14" t="s">
        <v>3004</v>
      </c>
      <c r="B1137" s="14" t="s">
        <v>6695</v>
      </c>
      <c r="C1137" s="14" t="s">
        <v>6695</v>
      </c>
      <c r="D1137" s="16">
        <v>46125</v>
      </c>
      <c r="E1137" s="16" t="s">
        <v>3009</v>
      </c>
      <c r="F1137" s="14" t="s">
        <v>6696</v>
      </c>
      <c r="G1137" s="14"/>
      <c r="H1137" s="14" t="s">
        <v>4383</v>
      </c>
      <c r="I1137" s="15">
        <v>-3412.08</v>
      </c>
      <c r="J1137" s="77"/>
      <c r="K1137" s="92"/>
    </row>
    <row r="1138" spans="1:11" ht="22.5" x14ac:dyDescent="0.2">
      <c r="A1138" s="14" t="s">
        <v>3004</v>
      </c>
      <c r="B1138" s="14"/>
      <c r="C1138" s="14"/>
      <c r="D1138" s="16"/>
      <c r="E1138" s="16"/>
      <c r="F1138" s="14" t="s">
        <v>5389</v>
      </c>
      <c r="G1138" s="14"/>
      <c r="H1138" s="14"/>
      <c r="I1138" s="15"/>
      <c r="J1138" s="77"/>
      <c r="K1138" s="92"/>
    </row>
    <row r="1139" spans="1:11" ht="22.5" x14ac:dyDescent="0.2">
      <c r="A1139" s="14" t="s">
        <v>3004</v>
      </c>
      <c r="B1139" s="14"/>
      <c r="C1139" s="14"/>
      <c r="D1139" s="16"/>
      <c r="E1139" s="16"/>
      <c r="F1139" s="14" t="s">
        <v>5390</v>
      </c>
      <c r="G1139" s="14"/>
      <c r="H1139" s="14"/>
      <c r="I1139" s="15"/>
      <c r="J1139" s="77"/>
      <c r="K1139" s="92"/>
    </row>
    <row r="1140" spans="1:11" ht="22.5" x14ac:dyDescent="0.2">
      <c r="A1140" s="14" t="s">
        <v>3004</v>
      </c>
      <c r="B1140" s="14" t="s">
        <v>5391</v>
      </c>
      <c r="C1140" s="14" t="s">
        <v>5392</v>
      </c>
      <c r="D1140" s="16">
        <v>45702</v>
      </c>
      <c r="E1140" s="16" t="s">
        <v>3009</v>
      </c>
      <c r="F1140" s="14" t="s">
        <v>5393</v>
      </c>
      <c r="G1140" s="14" t="s">
        <v>3729</v>
      </c>
      <c r="H1140" s="14" t="s">
        <v>3730</v>
      </c>
      <c r="I1140" s="15">
        <v>122.57</v>
      </c>
      <c r="J1140" s="77"/>
      <c r="K1140" s="92"/>
    </row>
    <row r="1141" spans="1:11" ht="67.5" x14ac:dyDescent="0.2">
      <c r="A1141" s="14" t="s">
        <v>3004</v>
      </c>
      <c r="B1141" s="14"/>
      <c r="C1141" s="14"/>
      <c r="D1141" s="16"/>
      <c r="E1141" s="16"/>
      <c r="F1141" s="14" t="s">
        <v>5394</v>
      </c>
      <c r="G1141" s="14"/>
      <c r="H1141" s="14"/>
      <c r="I1141" s="15"/>
      <c r="J1141" s="77"/>
      <c r="K1141" s="92"/>
    </row>
    <row r="1142" spans="1:11" ht="33.75" x14ac:dyDescent="0.2">
      <c r="A1142" s="14" t="s">
        <v>3004</v>
      </c>
      <c r="B1142" s="14" t="s">
        <v>5395</v>
      </c>
      <c r="C1142" s="14" t="s">
        <v>5396</v>
      </c>
      <c r="D1142" s="16">
        <v>45707</v>
      </c>
      <c r="E1142" s="16" t="s">
        <v>3009</v>
      </c>
      <c r="F1142" s="14" t="s">
        <v>5397</v>
      </c>
      <c r="G1142" s="14" t="s">
        <v>5398</v>
      </c>
      <c r="H1142" s="14" t="s">
        <v>5399</v>
      </c>
      <c r="I1142" s="15">
        <v>2820.4</v>
      </c>
      <c r="J1142" s="77"/>
      <c r="K1142" s="92"/>
    </row>
    <row r="1143" spans="1:11" ht="22.5" x14ac:dyDescent="0.2">
      <c r="A1143" s="14" t="s">
        <v>3004</v>
      </c>
      <c r="B1143" s="14" t="s">
        <v>5400</v>
      </c>
      <c r="C1143" s="14" t="s">
        <v>5401</v>
      </c>
      <c r="D1143" s="16">
        <v>45797</v>
      </c>
      <c r="E1143" s="16" t="s">
        <v>3009</v>
      </c>
      <c r="F1143" s="14" t="s">
        <v>5402</v>
      </c>
      <c r="G1143" s="14" t="s">
        <v>5398</v>
      </c>
      <c r="H1143" s="14" t="s">
        <v>5399</v>
      </c>
      <c r="I1143" s="15">
        <v>435.7</v>
      </c>
      <c r="J1143" s="77"/>
      <c r="K1143" s="92"/>
    </row>
    <row r="1144" spans="1:11" ht="22.5" x14ac:dyDescent="0.2">
      <c r="A1144" s="14" t="s">
        <v>3004</v>
      </c>
      <c r="B1144" s="14"/>
      <c r="C1144" s="14"/>
      <c r="D1144" s="16"/>
      <c r="E1144" s="16"/>
      <c r="F1144" s="14" t="s">
        <v>5403</v>
      </c>
      <c r="G1144" s="14"/>
      <c r="H1144" s="14"/>
      <c r="I1144" s="15"/>
      <c r="J1144" s="77"/>
      <c r="K1144" s="92"/>
    </row>
    <row r="1145" spans="1:11" ht="22.5" x14ac:dyDescent="0.2">
      <c r="A1145" s="14" t="s">
        <v>3004</v>
      </c>
      <c r="B1145" s="14" t="s">
        <v>5404</v>
      </c>
      <c r="C1145" s="14" t="s">
        <v>5405</v>
      </c>
      <c r="D1145" s="16">
        <v>45730</v>
      </c>
      <c r="E1145" s="16" t="s">
        <v>3009</v>
      </c>
      <c r="F1145" s="14" t="s">
        <v>5406</v>
      </c>
      <c r="G1145" s="14" t="s">
        <v>5407</v>
      </c>
      <c r="H1145" s="14" t="s">
        <v>5408</v>
      </c>
      <c r="I1145" s="15">
        <v>98.4</v>
      </c>
      <c r="J1145" s="77"/>
      <c r="K1145" s="92"/>
    </row>
    <row r="1146" spans="1:11" ht="90" x14ac:dyDescent="0.2">
      <c r="A1146" s="14" t="s">
        <v>3004</v>
      </c>
      <c r="B1146" s="14"/>
      <c r="C1146" s="14"/>
      <c r="D1146" s="16"/>
      <c r="E1146" s="16"/>
      <c r="F1146" s="14" t="s">
        <v>5409</v>
      </c>
      <c r="G1146" s="14"/>
      <c r="H1146" s="14"/>
      <c r="I1146" s="15"/>
      <c r="J1146" s="77"/>
      <c r="K1146" s="92"/>
    </row>
    <row r="1147" spans="1:11" ht="22.5" x14ac:dyDescent="0.2">
      <c r="A1147" s="14" t="s">
        <v>3004</v>
      </c>
      <c r="B1147" s="14" t="s">
        <v>5410</v>
      </c>
      <c r="C1147" s="14" t="s">
        <v>5411</v>
      </c>
      <c r="D1147" s="16">
        <v>45812</v>
      </c>
      <c r="E1147" s="16" t="s">
        <v>3009</v>
      </c>
      <c r="F1147" s="14" t="s">
        <v>5412</v>
      </c>
      <c r="G1147" s="14" t="s">
        <v>3215</v>
      </c>
      <c r="H1147" s="14" t="s">
        <v>3216</v>
      </c>
      <c r="I1147" s="15">
        <v>135.30000000000001</v>
      </c>
      <c r="J1147" s="77"/>
      <c r="K1147" s="92"/>
    </row>
    <row r="1148" spans="1:11" ht="22.5" x14ac:dyDescent="0.2">
      <c r="A1148" s="14" t="s">
        <v>3004</v>
      </c>
      <c r="B1148" s="14"/>
      <c r="C1148" s="14"/>
      <c r="D1148" s="16"/>
      <c r="E1148" s="16"/>
      <c r="F1148" s="14" t="s">
        <v>5413</v>
      </c>
      <c r="G1148" s="14"/>
      <c r="H1148" s="14"/>
      <c r="I1148" s="15"/>
      <c r="J1148" s="77"/>
      <c r="K1148" s="92"/>
    </row>
    <row r="1149" spans="1:11" ht="22.5" x14ac:dyDescent="0.2">
      <c r="A1149" s="14" t="s">
        <v>3004</v>
      </c>
      <c r="B1149" s="14" t="s">
        <v>5414</v>
      </c>
      <c r="C1149" s="14" t="s">
        <v>5415</v>
      </c>
      <c r="D1149" s="16">
        <v>45840</v>
      </c>
      <c r="E1149" s="16" t="s">
        <v>3009</v>
      </c>
      <c r="F1149" s="14" t="s">
        <v>5416</v>
      </c>
      <c r="G1149" s="14" t="s">
        <v>5417</v>
      </c>
      <c r="H1149" s="14" t="s">
        <v>5418</v>
      </c>
      <c r="I1149" s="15">
        <v>3980.77</v>
      </c>
      <c r="J1149" s="77"/>
      <c r="K1149" s="92"/>
    </row>
    <row r="1150" spans="1:11" ht="22.5" x14ac:dyDescent="0.2">
      <c r="A1150" s="14" t="s">
        <v>3004</v>
      </c>
      <c r="B1150" s="14" t="s">
        <v>5419</v>
      </c>
      <c r="C1150" s="14" t="s">
        <v>5420</v>
      </c>
      <c r="D1150" s="16">
        <v>45971</v>
      </c>
      <c r="E1150" s="16" t="s">
        <v>3009</v>
      </c>
      <c r="F1150" s="14" t="s">
        <v>5421</v>
      </c>
      <c r="G1150" s="14" t="s">
        <v>3191</v>
      </c>
      <c r="H1150" s="14" t="s">
        <v>3192</v>
      </c>
      <c r="I1150" s="15">
        <v>100</v>
      </c>
      <c r="J1150" s="77"/>
      <c r="K1150" s="92"/>
    </row>
    <row r="1151" spans="1:11" ht="67.5" x14ac:dyDescent="0.2">
      <c r="A1151" s="14" t="s">
        <v>3004</v>
      </c>
      <c r="B1151" s="14"/>
      <c r="C1151" s="14"/>
      <c r="D1151" s="16"/>
      <c r="E1151" s="16"/>
      <c r="F1151" s="14" t="s">
        <v>5422</v>
      </c>
      <c r="G1151" s="14"/>
      <c r="H1151" s="14"/>
      <c r="I1151" s="15"/>
      <c r="J1151" s="77"/>
      <c r="K1151" s="92"/>
    </row>
    <row r="1152" spans="1:11" ht="22.5" x14ac:dyDescent="0.2">
      <c r="A1152" s="14" t="s">
        <v>3004</v>
      </c>
      <c r="B1152" s="14" t="s">
        <v>5423</v>
      </c>
      <c r="C1152" s="14" t="s">
        <v>5424</v>
      </c>
      <c r="D1152" s="16">
        <v>45930</v>
      </c>
      <c r="E1152" s="16" t="s">
        <v>3009</v>
      </c>
      <c r="F1152" s="14" t="s">
        <v>5425</v>
      </c>
      <c r="G1152" s="14" t="s">
        <v>5407</v>
      </c>
      <c r="H1152" s="14" t="s">
        <v>5408</v>
      </c>
      <c r="I1152" s="15">
        <v>117.07</v>
      </c>
      <c r="J1152" s="77"/>
      <c r="K1152" s="92"/>
    </row>
    <row r="1153" spans="1:11" ht="22.5" x14ac:dyDescent="0.2">
      <c r="A1153" s="14" t="s">
        <v>3004</v>
      </c>
      <c r="B1153" s="14"/>
      <c r="C1153" s="14"/>
      <c r="D1153" s="16"/>
      <c r="E1153" s="16"/>
      <c r="F1153" s="14" t="s">
        <v>5426</v>
      </c>
      <c r="G1153" s="14"/>
      <c r="H1153" s="14"/>
      <c r="I1153" s="15"/>
      <c r="J1153" s="77"/>
      <c r="K1153" s="92"/>
    </row>
    <row r="1154" spans="1:11" ht="22.5" x14ac:dyDescent="0.2">
      <c r="A1154" s="14" t="s">
        <v>3004</v>
      </c>
      <c r="B1154" s="14" t="s">
        <v>5427</v>
      </c>
      <c r="C1154" s="14" t="s">
        <v>4941</v>
      </c>
      <c r="D1154" s="16">
        <v>45919</v>
      </c>
      <c r="E1154" s="16" t="s">
        <v>3009</v>
      </c>
      <c r="F1154" s="14" t="s">
        <v>5428</v>
      </c>
      <c r="G1154" s="14" t="s">
        <v>4448</v>
      </c>
      <c r="H1154" s="14" t="s">
        <v>4449</v>
      </c>
      <c r="I1154" s="15">
        <v>34.44</v>
      </c>
      <c r="J1154" s="77"/>
      <c r="K1154" s="92"/>
    </row>
    <row r="1155" spans="1:11" ht="22.5" x14ac:dyDescent="0.2">
      <c r="A1155" s="14" t="s">
        <v>3004</v>
      </c>
      <c r="B1155" s="14" t="s">
        <v>5429</v>
      </c>
      <c r="C1155" s="14" t="s">
        <v>5430</v>
      </c>
      <c r="D1155" s="16">
        <v>46051</v>
      </c>
      <c r="E1155" s="16" t="s">
        <v>3009</v>
      </c>
      <c r="F1155" s="14" t="s">
        <v>5431</v>
      </c>
      <c r="G1155" s="14" t="s">
        <v>5432</v>
      </c>
      <c r="H1155" s="14" t="s">
        <v>5433</v>
      </c>
      <c r="I1155" s="15">
        <v>73.8</v>
      </c>
      <c r="J1155" s="77"/>
      <c r="K1155" s="92"/>
    </row>
    <row r="1156" spans="1:11" ht="67.5" x14ac:dyDescent="0.2">
      <c r="A1156" s="14" t="s">
        <v>3004</v>
      </c>
      <c r="B1156" s="14"/>
      <c r="C1156" s="14"/>
      <c r="D1156" s="16"/>
      <c r="E1156" s="16"/>
      <c r="F1156" s="14" t="s">
        <v>5434</v>
      </c>
      <c r="G1156" s="14"/>
      <c r="H1156" s="14"/>
      <c r="I1156" s="15"/>
      <c r="J1156" s="77"/>
      <c r="K1156" s="92"/>
    </row>
    <row r="1157" spans="1:11" ht="22.5" x14ac:dyDescent="0.2">
      <c r="A1157" s="14" t="s">
        <v>3004</v>
      </c>
      <c r="B1157" s="14" t="s">
        <v>5435</v>
      </c>
      <c r="C1157" s="14" t="s">
        <v>5436</v>
      </c>
      <c r="D1157" s="16">
        <v>45926</v>
      </c>
      <c r="E1157" s="16" t="s">
        <v>3009</v>
      </c>
      <c r="F1157" s="14" t="s">
        <v>5437</v>
      </c>
      <c r="G1157" s="14" t="s">
        <v>5438</v>
      </c>
      <c r="H1157" s="14" t="s">
        <v>5439</v>
      </c>
      <c r="I1157" s="15">
        <v>2140.5</v>
      </c>
      <c r="J1157" s="77"/>
      <c r="K1157" s="92"/>
    </row>
    <row r="1158" spans="1:11" ht="33.75" x14ac:dyDescent="0.2">
      <c r="A1158" s="14" t="s">
        <v>3004</v>
      </c>
      <c r="B1158" s="14" t="s">
        <v>5440</v>
      </c>
      <c r="C1158" s="14" t="s">
        <v>5441</v>
      </c>
      <c r="D1158" s="16">
        <v>45960</v>
      </c>
      <c r="E1158" s="16" t="s">
        <v>3009</v>
      </c>
      <c r="F1158" s="14" t="s">
        <v>5442</v>
      </c>
      <c r="G1158" s="14" t="s">
        <v>5438</v>
      </c>
      <c r="H1158" s="14" t="s">
        <v>5439</v>
      </c>
      <c r="I1158" s="15">
        <v>1046.2</v>
      </c>
      <c r="J1158" s="77"/>
      <c r="K1158" s="92"/>
    </row>
    <row r="1159" spans="1:11" ht="22.5" x14ac:dyDescent="0.2">
      <c r="A1159" s="14" t="s">
        <v>3004</v>
      </c>
      <c r="B1159" s="14" t="s">
        <v>5443</v>
      </c>
      <c r="C1159" s="14" t="s">
        <v>5444</v>
      </c>
      <c r="D1159" s="16">
        <v>45982</v>
      </c>
      <c r="E1159" s="16" t="s">
        <v>3009</v>
      </c>
      <c r="F1159" s="14" t="s">
        <v>5445</v>
      </c>
      <c r="G1159" s="14" t="s">
        <v>3045</v>
      </c>
      <c r="H1159" s="14" t="s">
        <v>3046</v>
      </c>
      <c r="I1159" s="15">
        <v>110</v>
      </c>
      <c r="J1159" s="77"/>
      <c r="K1159" s="92"/>
    </row>
    <row r="1160" spans="1:11" ht="22.5" x14ac:dyDescent="0.2">
      <c r="A1160" s="14" t="s">
        <v>3004</v>
      </c>
      <c r="B1160" s="14"/>
      <c r="C1160" s="14"/>
      <c r="D1160" s="16"/>
      <c r="E1160" s="16"/>
      <c r="F1160" s="14" t="s">
        <v>5446</v>
      </c>
      <c r="G1160" s="14"/>
      <c r="H1160" s="14"/>
      <c r="I1160" s="15"/>
      <c r="J1160" s="77"/>
      <c r="K1160" s="92"/>
    </row>
    <row r="1161" spans="1:11" ht="22.5" x14ac:dyDescent="0.2">
      <c r="A1161" s="14" t="s">
        <v>3004</v>
      </c>
      <c r="B1161" s="14" t="s">
        <v>5447</v>
      </c>
      <c r="C1161" s="14" t="s">
        <v>5448</v>
      </c>
      <c r="D1161" s="16">
        <v>45960</v>
      </c>
      <c r="E1161" s="16" t="s">
        <v>3009</v>
      </c>
      <c r="F1161" s="14" t="s">
        <v>5449</v>
      </c>
      <c r="G1161" s="14"/>
      <c r="H1161" s="14" t="s">
        <v>5450</v>
      </c>
      <c r="I1161" s="15">
        <v>67.099999999999994</v>
      </c>
      <c r="J1161" s="77"/>
      <c r="K1161" s="92"/>
    </row>
    <row r="1162" spans="1:11" ht="67.5" x14ac:dyDescent="0.2">
      <c r="A1162" s="14" t="s">
        <v>3004</v>
      </c>
      <c r="B1162" s="14"/>
      <c r="C1162" s="14"/>
      <c r="D1162" s="16"/>
      <c r="E1162" s="16"/>
      <c r="F1162" s="14" t="s">
        <v>5451</v>
      </c>
      <c r="G1162" s="14"/>
      <c r="H1162" s="14"/>
      <c r="I1162" s="15"/>
      <c r="J1162" s="77"/>
      <c r="K1162" s="92"/>
    </row>
    <row r="1163" spans="1:11" ht="22.5" x14ac:dyDescent="0.2">
      <c r="A1163" s="14" t="s">
        <v>3004</v>
      </c>
      <c r="B1163" s="14" t="s">
        <v>5452</v>
      </c>
      <c r="C1163" s="14" t="s">
        <v>5453</v>
      </c>
      <c r="D1163" s="16">
        <v>45980</v>
      </c>
      <c r="E1163" s="16">
        <v>45982</v>
      </c>
      <c r="F1163" s="14" t="s">
        <v>5454</v>
      </c>
      <c r="G1163" s="14" t="s">
        <v>5455</v>
      </c>
      <c r="H1163" s="14" t="s">
        <v>5456</v>
      </c>
      <c r="I1163" s="15">
        <v>56.99</v>
      </c>
      <c r="J1163" s="77"/>
      <c r="K1163" s="92"/>
    </row>
    <row r="1164" spans="1:11" ht="22.5" x14ac:dyDescent="0.2">
      <c r="A1164" s="14" t="s">
        <v>3004</v>
      </c>
      <c r="B1164" s="14"/>
      <c r="C1164" s="14"/>
      <c r="D1164" s="16"/>
      <c r="E1164" s="16"/>
      <c r="F1164" s="14" t="s">
        <v>5457</v>
      </c>
      <c r="G1164" s="14"/>
      <c r="H1164" s="14"/>
      <c r="I1164" s="15"/>
      <c r="J1164" s="77"/>
      <c r="K1164" s="92"/>
    </row>
    <row r="1165" spans="1:11" ht="22.5" x14ac:dyDescent="0.2">
      <c r="A1165" s="14" t="s">
        <v>3004</v>
      </c>
      <c r="B1165" s="14" t="s">
        <v>5458</v>
      </c>
      <c r="C1165" s="14" t="s">
        <v>5459</v>
      </c>
      <c r="D1165" s="16">
        <v>46001</v>
      </c>
      <c r="E1165" s="16" t="s">
        <v>3009</v>
      </c>
      <c r="F1165" s="14" t="s">
        <v>5460</v>
      </c>
      <c r="G1165" s="14" t="s">
        <v>3040</v>
      </c>
      <c r="H1165" s="14" t="s">
        <v>3041</v>
      </c>
      <c r="I1165" s="15">
        <v>475.41</v>
      </c>
      <c r="J1165" s="77"/>
      <c r="K1165" s="92"/>
    </row>
    <row r="1166" spans="1:11" ht="22.5" x14ac:dyDescent="0.2">
      <c r="A1166" s="14" t="s">
        <v>3004</v>
      </c>
      <c r="B1166" s="14"/>
      <c r="C1166" s="14"/>
      <c r="D1166" s="16"/>
      <c r="E1166" s="16"/>
      <c r="F1166" s="14" t="s">
        <v>5461</v>
      </c>
      <c r="G1166" s="14"/>
      <c r="H1166" s="14"/>
      <c r="I1166" s="15"/>
      <c r="J1166" s="77"/>
      <c r="K1166" s="92"/>
    </row>
    <row r="1167" spans="1:11" ht="22.5" x14ac:dyDescent="0.2">
      <c r="A1167" s="14" t="s">
        <v>3004</v>
      </c>
      <c r="B1167" s="14" t="s">
        <v>5462</v>
      </c>
      <c r="C1167" s="14" t="s">
        <v>5463</v>
      </c>
      <c r="D1167" s="16">
        <v>46001</v>
      </c>
      <c r="E1167" s="16" t="s">
        <v>3009</v>
      </c>
      <c r="F1167" s="14" t="s">
        <v>5464</v>
      </c>
      <c r="G1167" s="14" t="s">
        <v>5465</v>
      </c>
      <c r="H1167" s="14" t="s">
        <v>5466</v>
      </c>
      <c r="I1167" s="15">
        <v>98.5</v>
      </c>
      <c r="J1167" s="77"/>
      <c r="K1167" s="92"/>
    </row>
    <row r="1168" spans="1:11" ht="67.5" x14ac:dyDescent="0.2">
      <c r="A1168" s="14" t="s">
        <v>3004</v>
      </c>
      <c r="B1168" s="14"/>
      <c r="C1168" s="14"/>
      <c r="D1168" s="16"/>
      <c r="E1168" s="16"/>
      <c r="F1168" s="14" t="s">
        <v>5467</v>
      </c>
      <c r="G1168" s="14"/>
      <c r="H1168" s="14"/>
      <c r="I1168" s="15"/>
      <c r="J1168" s="77"/>
      <c r="K1168" s="92"/>
    </row>
    <row r="1169" spans="1:11" ht="22.5" x14ac:dyDescent="0.2">
      <c r="A1169" s="14" t="s">
        <v>3004</v>
      </c>
      <c r="B1169" s="14" t="s">
        <v>5468</v>
      </c>
      <c r="C1169" s="14" t="s">
        <v>5469</v>
      </c>
      <c r="D1169" s="16">
        <v>46013</v>
      </c>
      <c r="E1169" s="16" t="s">
        <v>3009</v>
      </c>
      <c r="F1169" s="14" t="s">
        <v>5470</v>
      </c>
      <c r="G1169" s="14" t="s">
        <v>3040</v>
      </c>
      <c r="H1169" s="14" t="s">
        <v>3041</v>
      </c>
      <c r="I1169" s="15">
        <v>6243.33</v>
      </c>
      <c r="J1169" s="77"/>
      <c r="K1169" s="92"/>
    </row>
    <row r="1170" spans="1:11" ht="22.5" x14ac:dyDescent="0.2">
      <c r="A1170" s="14" t="s">
        <v>3004</v>
      </c>
      <c r="B1170" s="14" t="s">
        <v>5471</v>
      </c>
      <c r="C1170" s="14" t="s">
        <v>5472</v>
      </c>
      <c r="D1170" s="16">
        <v>46030</v>
      </c>
      <c r="E1170" s="16" t="s">
        <v>3009</v>
      </c>
      <c r="F1170" s="14" t="s">
        <v>5473</v>
      </c>
      <c r="G1170" s="14" t="s">
        <v>5474</v>
      </c>
      <c r="H1170" s="14" t="s">
        <v>5475</v>
      </c>
      <c r="I1170" s="15">
        <v>738</v>
      </c>
      <c r="J1170" s="77"/>
      <c r="K1170" s="92"/>
    </row>
    <row r="1171" spans="1:11" ht="78.75" x14ac:dyDescent="0.2">
      <c r="A1171" s="14" t="s">
        <v>3004</v>
      </c>
      <c r="B1171" s="14"/>
      <c r="C1171" s="14"/>
      <c r="D1171" s="16"/>
      <c r="E1171" s="16"/>
      <c r="F1171" s="14" t="s">
        <v>5476</v>
      </c>
      <c r="G1171" s="14"/>
      <c r="H1171" s="14"/>
      <c r="I1171" s="15"/>
      <c r="J1171" s="77"/>
      <c r="K1171" s="92"/>
    </row>
    <row r="1172" spans="1:11" ht="22.5" x14ac:dyDescent="0.2">
      <c r="A1172" s="14" t="s">
        <v>3004</v>
      </c>
      <c r="B1172" s="14" t="s">
        <v>5477</v>
      </c>
      <c r="C1172" s="14" t="s">
        <v>5478</v>
      </c>
      <c r="D1172" s="16">
        <v>46010</v>
      </c>
      <c r="E1172" s="16" t="s">
        <v>3009</v>
      </c>
      <c r="F1172" s="14" t="s">
        <v>5479</v>
      </c>
      <c r="G1172" s="14" t="s">
        <v>3040</v>
      </c>
      <c r="H1172" s="14" t="s">
        <v>3041</v>
      </c>
      <c r="I1172" s="15">
        <v>1231.06</v>
      </c>
      <c r="J1172" s="77"/>
      <c r="K1172" s="92"/>
    </row>
    <row r="1173" spans="1:11" ht="22.5" x14ac:dyDescent="0.2">
      <c r="A1173" s="14" t="s">
        <v>3004</v>
      </c>
      <c r="B1173" s="14"/>
      <c r="C1173" s="14"/>
      <c r="D1173" s="16"/>
      <c r="E1173" s="16"/>
      <c r="F1173" s="14" t="s">
        <v>6697</v>
      </c>
      <c r="G1173" s="14"/>
      <c r="H1173" s="14"/>
      <c r="I1173" s="15"/>
      <c r="J1173" s="77"/>
      <c r="K1173" s="92"/>
    </row>
    <row r="1174" spans="1:11" ht="22.5" x14ac:dyDescent="0.2">
      <c r="A1174" s="14" t="s">
        <v>3004</v>
      </c>
      <c r="B1174" s="14" t="s">
        <v>6698</v>
      </c>
      <c r="C1174" s="14" t="s">
        <v>6699</v>
      </c>
      <c r="D1174" s="16">
        <v>46078</v>
      </c>
      <c r="E1174" s="16" t="s">
        <v>3009</v>
      </c>
      <c r="F1174" s="14" t="s">
        <v>6700</v>
      </c>
      <c r="G1174" s="14" t="s">
        <v>5417</v>
      </c>
      <c r="H1174" s="14" t="s">
        <v>5418</v>
      </c>
      <c r="I1174" s="15">
        <v>3606.61</v>
      </c>
      <c r="J1174" s="77"/>
      <c r="K1174" s="92"/>
    </row>
    <row r="1175" spans="1:11" ht="22.5" x14ac:dyDescent="0.2">
      <c r="A1175" s="14" t="s">
        <v>3004</v>
      </c>
      <c r="B1175" s="14"/>
      <c r="C1175" s="14"/>
      <c r="D1175" s="16"/>
      <c r="E1175" s="16"/>
      <c r="F1175" s="14" t="s">
        <v>5480</v>
      </c>
      <c r="G1175" s="14"/>
      <c r="H1175" s="14"/>
      <c r="I1175" s="15"/>
      <c r="J1175" s="77"/>
      <c r="K1175" s="92"/>
    </row>
    <row r="1176" spans="1:11" ht="90" x14ac:dyDescent="0.2">
      <c r="A1176" s="14" t="s">
        <v>3004</v>
      </c>
      <c r="B1176" s="14"/>
      <c r="C1176" s="14"/>
      <c r="D1176" s="16"/>
      <c r="E1176" s="16"/>
      <c r="F1176" s="14" t="s">
        <v>5481</v>
      </c>
      <c r="G1176" s="14"/>
      <c r="H1176" s="14"/>
      <c r="I1176" s="15"/>
      <c r="J1176" s="77"/>
      <c r="K1176" s="92"/>
    </row>
    <row r="1177" spans="1:11" ht="22.5" x14ac:dyDescent="0.2">
      <c r="A1177" s="14" t="s">
        <v>3004</v>
      </c>
      <c r="B1177" s="14" t="s">
        <v>5482</v>
      </c>
      <c r="C1177" s="14" t="s">
        <v>5482</v>
      </c>
      <c r="D1177" s="16">
        <v>45705</v>
      </c>
      <c r="E1177" s="16" t="s">
        <v>3009</v>
      </c>
      <c r="F1177" s="14" t="s">
        <v>5483</v>
      </c>
      <c r="G1177" s="14"/>
      <c r="H1177" s="14" t="s">
        <v>5450</v>
      </c>
      <c r="I1177" s="15">
        <v>13.56</v>
      </c>
      <c r="J1177" s="77"/>
      <c r="K1177" s="92"/>
    </row>
    <row r="1178" spans="1:11" ht="22.5" x14ac:dyDescent="0.2">
      <c r="A1178" s="14" t="s">
        <v>3004</v>
      </c>
      <c r="B1178" s="14" t="s">
        <v>5482</v>
      </c>
      <c r="C1178" s="14" t="s">
        <v>5482</v>
      </c>
      <c r="D1178" s="16">
        <v>45705</v>
      </c>
      <c r="E1178" s="16" t="s">
        <v>3009</v>
      </c>
      <c r="F1178" s="14" t="s">
        <v>5483</v>
      </c>
      <c r="G1178" s="14"/>
      <c r="H1178" s="14" t="s">
        <v>734</v>
      </c>
      <c r="I1178" s="15">
        <v>13.56</v>
      </c>
      <c r="J1178" s="77"/>
      <c r="K1178" s="92"/>
    </row>
    <row r="1179" spans="1:11" ht="22.5" x14ac:dyDescent="0.2">
      <c r="A1179" s="14" t="s">
        <v>3004</v>
      </c>
      <c r="B1179" s="14" t="s">
        <v>5482</v>
      </c>
      <c r="C1179" s="14" t="s">
        <v>5482</v>
      </c>
      <c r="D1179" s="16">
        <v>45705</v>
      </c>
      <c r="E1179" s="16" t="s">
        <v>3009</v>
      </c>
      <c r="F1179" s="14" t="s">
        <v>5483</v>
      </c>
      <c r="G1179" s="14"/>
      <c r="H1179" s="14" t="s">
        <v>5484</v>
      </c>
      <c r="I1179" s="15">
        <v>13.56</v>
      </c>
      <c r="J1179" s="77"/>
      <c r="K1179" s="92"/>
    </row>
    <row r="1180" spans="1:11" ht="22.5" x14ac:dyDescent="0.2">
      <c r="A1180" s="14" t="s">
        <v>3004</v>
      </c>
      <c r="B1180" s="14" t="s">
        <v>5482</v>
      </c>
      <c r="C1180" s="14" t="s">
        <v>5482</v>
      </c>
      <c r="D1180" s="16">
        <v>45705</v>
      </c>
      <c r="E1180" s="16" t="s">
        <v>3009</v>
      </c>
      <c r="F1180" s="14" t="s">
        <v>5483</v>
      </c>
      <c r="G1180" s="14"/>
      <c r="H1180" s="14" t="s">
        <v>5026</v>
      </c>
      <c r="I1180" s="15">
        <v>13.56</v>
      </c>
      <c r="J1180" s="77"/>
      <c r="K1180" s="92"/>
    </row>
    <row r="1181" spans="1:11" ht="22.5" x14ac:dyDescent="0.2">
      <c r="A1181" s="14" t="s">
        <v>3004</v>
      </c>
      <c r="B1181" s="14" t="s">
        <v>5482</v>
      </c>
      <c r="C1181" s="14" t="s">
        <v>5482</v>
      </c>
      <c r="D1181" s="16">
        <v>45705</v>
      </c>
      <c r="E1181" s="16" t="s">
        <v>3009</v>
      </c>
      <c r="F1181" s="14" t="s">
        <v>5483</v>
      </c>
      <c r="G1181" s="14" t="s">
        <v>3085</v>
      </c>
      <c r="H1181" s="14" t="s">
        <v>3086</v>
      </c>
      <c r="I1181" s="15">
        <v>19.559999999999999</v>
      </c>
      <c r="J1181" s="77"/>
      <c r="K1181" s="92"/>
    </row>
    <row r="1182" spans="1:11" ht="22.5" x14ac:dyDescent="0.2">
      <c r="A1182" s="14" t="s">
        <v>3004</v>
      </c>
      <c r="B1182" s="14" t="s">
        <v>5482</v>
      </c>
      <c r="C1182" s="14" t="s">
        <v>5482</v>
      </c>
      <c r="D1182" s="16">
        <v>45705</v>
      </c>
      <c r="E1182" s="16" t="s">
        <v>3009</v>
      </c>
      <c r="F1182" s="14" t="s">
        <v>5483</v>
      </c>
      <c r="G1182" s="14" t="s">
        <v>5114</v>
      </c>
      <c r="H1182" s="14" t="s">
        <v>5115</v>
      </c>
      <c r="I1182" s="15">
        <v>23.36</v>
      </c>
      <c r="J1182" s="77"/>
      <c r="K1182" s="92"/>
    </row>
    <row r="1183" spans="1:11" ht="22.5" x14ac:dyDescent="0.2">
      <c r="A1183" s="14" t="s">
        <v>3004</v>
      </c>
      <c r="B1183" s="14" t="s">
        <v>5482</v>
      </c>
      <c r="C1183" s="14" t="s">
        <v>5482</v>
      </c>
      <c r="D1183" s="16">
        <v>45705</v>
      </c>
      <c r="E1183" s="16" t="s">
        <v>3009</v>
      </c>
      <c r="F1183" s="14" t="s">
        <v>5483</v>
      </c>
      <c r="G1183" s="14"/>
      <c r="H1183" s="14" t="s">
        <v>5310</v>
      </c>
      <c r="I1183" s="15">
        <v>36.5</v>
      </c>
      <c r="J1183" s="77"/>
      <c r="K1183" s="92"/>
    </row>
    <row r="1184" spans="1:11" ht="22.5" x14ac:dyDescent="0.2">
      <c r="A1184" s="14" t="s">
        <v>3004</v>
      </c>
      <c r="B1184" s="14" t="s">
        <v>5485</v>
      </c>
      <c r="C1184" s="14" t="s">
        <v>5485</v>
      </c>
      <c r="D1184" s="16">
        <v>45705</v>
      </c>
      <c r="E1184" s="16" t="s">
        <v>3009</v>
      </c>
      <c r="F1184" s="14" t="s">
        <v>5483</v>
      </c>
      <c r="G1184" s="14"/>
      <c r="H1184" s="14" t="s">
        <v>5311</v>
      </c>
      <c r="I1184" s="15">
        <v>308.27</v>
      </c>
      <c r="J1184" s="77"/>
      <c r="K1184" s="92"/>
    </row>
    <row r="1185" spans="1:11" ht="22.5" x14ac:dyDescent="0.2">
      <c r="A1185" s="14" t="s">
        <v>3004</v>
      </c>
      <c r="B1185" s="14" t="s">
        <v>5482</v>
      </c>
      <c r="C1185" s="14" t="s">
        <v>5482</v>
      </c>
      <c r="D1185" s="16">
        <v>45708</v>
      </c>
      <c r="E1185" s="16" t="s">
        <v>3009</v>
      </c>
      <c r="F1185" s="14" t="s">
        <v>5483</v>
      </c>
      <c r="G1185" s="14"/>
      <c r="H1185" s="14" t="s">
        <v>5027</v>
      </c>
      <c r="I1185" s="15">
        <v>23.36</v>
      </c>
      <c r="J1185" s="77"/>
      <c r="K1185" s="92"/>
    </row>
    <row r="1186" spans="1:11" ht="90" x14ac:dyDescent="0.2">
      <c r="A1186" s="14" t="s">
        <v>3004</v>
      </c>
      <c r="B1186" s="14"/>
      <c r="C1186" s="14"/>
      <c r="D1186" s="16"/>
      <c r="E1186" s="16"/>
      <c r="F1186" s="14" t="s">
        <v>5486</v>
      </c>
      <c r="G1186" s="14"/>
      <c r="H1186" s="14"/>
      <c r="I1186" s="15"/>
      <c r="J1186" s="77"/>
      <c r="K1186" s="92"/>
    </row>
    <row r="1187" spans="1:11" ht="22.5" x14ac:dyDescent="0.2">
      <c r="A1187" s="14" t="s">
        <v>3004</v>
      </c>
      <c r="B1187" s="14" t="s">
        <v>5028</v>
      </c>
      <c r="C1187" s="14" t="s">
        <v>5028</v>
      </c>
      <c r="D1187" s="16">
        <v>45708</v>
      </c>
      <c r="E1187" s="16" t="s">
        <v>3009</v>
      </c>
      <c r="F1187" s="14" t="s">
        <v>5487</v>
      </c>
      <c r="G1187" s="14"/>
      <c r="H1187" s="14" t="s">
        <v>5488</v>
      </c>
      <c r="I1187" s="15">
        <v>150.26</v>
      </c>
      <c r="J1187" s="77"/>
      <c r="K1187" s="92"/>
    </row>
    <row r="1188" spans="1:11" ht="22.5" x14ac:dyDescent="0.2">
      <c r="A1188" s="14" t="s">
        <v>3004</v>
      </c>
      <c r="B1188" s="14" t="s">
        <v>5028</v>
      </c>
      <c r="C1188" s="14" t="s">
        <v>5028</v>
      </c>
      <c r="D1188" s="16">
        <v>45708</v>
      </c>
      <c r="E1188" s="16" t="s">
        <v>3009</v>
      </c>
      <c r="F1188" s="14" t="s">
        <v>5487</v>
      </c>
      <c r="G1188" s="14"/>
      <c r="H1188" s="14" t="s">
        <v>5489</v>
      </c>
      <c r="I1188" s="15">
        <v>191.7</v>
      </c>
      <c r="J1188" s="77"/>
      <c r="K1188" s="92"/>
    </row>
    <row r="1189" spans="1:11" ht="22.5" x14ac:dyDescent="0.2">
      <c r="A1189" s="14" t="s">
        <v>3004</v>
      </c>
      <c r="B1189" s="14" t="s">
        <v>5028</v>
      </c>
      <c r="C1189" s="14" t="s">
        <v>5028</v>
      </c>
      <c r="D1189" s="16">
        <v>45708</v>
      </c>
      <c r="E1189" s="16" t="s">
        <v>3009</v>
      </c>
      <c r="F1189" s="14" t="s">
        <v>5487</v>
      </c>
      <c r="G1189" s="14"/>
      <c r="H1189" s="14" t="s">
        <v>5490</v>
      </c>
      <c r="I1189" s="15">
        <v>397.83</v>
      </c>
      <c r="J1189" s="77"/>
      <c r="K1189" s="92"/>
    </row>
    <row r="1190" spans="1:11" ht="78.75" x14ac:dyDescent="0.2">
      <c r="A1190" s="14" t="s">
        <v>3004</v>
      </c>
      <c r="B1190" s="14"/>
      <c r="C1190" s="14"/>
      <c r="D1190" s="16"/>
      <c r="E1190" s="16"/>
      <c r="F1190" s="14" t="s">
        <v>5491</v>
      </c>
      <c r="G1190" s="14"/>
      <c r="H1190" s="14"/>
      <c r="I1190" s="15"/>
      <c r="J1190" s="77"/>
      <c r="K1190" s="92"/>
    </row>
    <row r="1191" spans="1:11" ht="22.5" x14ac:dyDescent="0.2">
      <c r="A1191" s="14" t="s">
        <v>3004</v>
      </c>
      <c r="B1191" s="14" t="s">
        <v>5492</v>
      </c>
      <c r="C1191" s="14" t="s">
        <v>5492</v>
      </c>
      <c r="D1191" s="16">
        <v>45708</v>
      </c>
      <c r="E1191" s="16" t="s">
        <v>3009</v>
      </c>
      <c r="F1191" s="14" t="s">
        <v>5493</v>
      </c>
      <c r="G1191" s="14"/>
      <c r="H1191" s="14" t="s">
        <v>5308</v>
      </c>
      <c r="I1191" s="15">
        <v>277.19</v>
      </c>
      <c r="J1191" s="77"/>
      <c r="K1191" s="92"/>
    </row>
    <row r="1192" spans="1:11" ht="90" x14ac:dyDescent="0.2">
      <c r="A1192" s="14" t="s">
        <v>3004</v>
      </c>
      <c r="B1192" s="14"/>
      <c r="C1192" s="14"/>
      <c r="D1192" s="16"/>
      <c r="E1192" s="16"/>
      <c r="F1192" s="14" t="s">
        <v>5494</v>
      </c>
      <c r="G1192" s="14"/>
      <c r="H1192" s="14"/>
      <c r="I1192" s="15"/>
      <c r="J1192" s="77"/>
      <c r="K1192" s="92"/>
    </row>
    <row r="1193" spans="1:11" ht="22.5" x14ac:dyDescent="0.2">
      <c r="A1193" s="14" t="s">
        <v>3004</v>
      </c>
      <c r="B1193" s="14" t="s">
        <v>5495</v>
      </c>
      <c r="C1193" s="14" t="s">
        <v>5495</v>
      </c>
      <c r="D1193" s="16">
        <v>45708</v>
      </c>
      <c r="E1193" s="16" t="s">
        <v>3009</v>
      </c>
      <c r="F1193" s="14" t="s">
        <v>5496</v>
      </c>
      <c r="G1193" s="14"/>
      <c r="H1193" s="14" t="s">
        <v>4697</v>
      </c>
      <c r="I1193" s="15">
        <v>26.1</v>
      </c>
      <c r="J1193" s="77"/>
      <c r="K1193" s="92"/>
    </row>
    <row r="1194" spans="1:11" ht="78.75" x14ac:dyDescent="0.2">
      <c r="A1194" s="14" t="s">
        <v>3004</v>
      </c>
      <c r="B1194" s="14"/>
      <c r="C1194" s="14"/>
      <c r="D1194" s="16"/>
      <c r="E1194" s="16"/>
      <c r="F1194" s="14" t="s">
        <v>5497</v>
      </c>
      <c r="G1194" s="14"/>
      <c r="H1194" s="14"/>
      <c r="I1194" s="15"/>
      <c r="J1194" s="77"/>
      <c r="K1194" s="92"/>
    </row>
    <row r="1195" spans="1:11" ht="22.5" x14ac:dyDescent="0.2">
      <c r="A1195" s="14" t="s">
        <v>3004</v>
      </c>
      <c r="B1195" s="14" t="s">
        <v>5498</v>
      </c>
      <c r="C1195" s="14" t="s">
        <v>5498</v>
      </c>
      <c r="D1195" s="16">
        <v>45727</v>
      </c>
      <c r="E1195" s="16" t="s">
        <v>3009</v>
      </c>
      <c r="F1195" s="14" t="s">
        <v>5499</v>
      </c>
      <c r="G1195" s="14"/>
      <c r="H1195" s="14" t="s">
        <v>5312</v>
      </c>
      <c r="I1195" s="15">
        <v>8.3000000000000007</v>
      </c>
      <c r="J1195" s="77"/>
      <c r="K1195" s="92"/>
    </row>
    <row r="1196" spans="1:11" ht="22.5" x14ac:dyDescent="0.2">
      <c r="A1196" s="14" t="s">
        <v>3004</v>
      </c>
      <c r="B1196" s="14" t="s">
        <v>5498</v>
      </c>
      <c r="C1196" s="14" t="s">
        <v>5498</v>
      </c>
      <c r="D1196" s="16">
        <v>45727</v>
      </c>
      <c r="E1196" s="16" t="s">
        <v>3009</v>
      </c>
      <c r="F1196" s="14" t="s">
        <v>5499</v>
      </c>
      <c r="G1196" s="14"/>
      <c r="H1196" s="14" t="s">
        <v>5104</v>
      </c>
      <c r="I1196" s="15">
        <v>8.3000000000000007</v>
      </c>
      <c r="J1196" s="77"/>
      <c r="K1196" s="92"/>
    </row>
    <row r="1197" spans="1:11" ht="78.75" x14ac:dyDescent="0.2">
      <c r="A1197" s="14" t="s">
        <v>3004</v>
      </c>
      <c r="B1197" s="14"/>
      <c r="C1197" s="14"/>
      <c r="D1197" s="16"/>
      <c r="E1197" s="16"/>
      <c r="F1197" s="14" t="s">
        <v>5500</v>
      </c>
      <c r="G1197" s="14"/>
      <c r="H1197" s="14"/>
      <c r="I1197" s="15"/>
      <c r="J1197" s="77"/>
      <c r="K1197" s="92"/>
    </row>
    <row r="1198" spans="1:11" ht="22.5" x14ac:dyDescent="0.2">
      <c r="A1198" s="14" t="s">
        <v>3004</v>
      </c>
      <c r="B1198" s="14" t="s">
        <v>5501</v>
      </c>
      <c r="C1198" s="14" t="s">
        <v>5501</v>
      </c>
      <c r="D1198" s="16">
        <v>45730</v>
      </c>
      <c r="E1198" s="16" t="s">
        <v>3009</v>
      </c>
      <c r="F1198" s="14" t="s">
        <v>5502</v>
      </c>
      <c r="G1198" s="14"/>
      <c r="H1198" s="14" t="s">
        <v>4697</v>
      </c>
      <c r="I1198" s="15">
        <v>8.3000000000000007</v>
      </c>
      <c r="J1198" s="77"/>
      <c r="K1198" s="92"/>
    </row>
    <row r="1199" spans="1:11" ht="22.5" x14ac:dyDescent="0.2">
      <c r="A1199" s="14" t="s">
        <v>3004</v>
      </c>
      <c r="B1199" s="14" t="s">
        <v>5501</v>
      </c>
      <c r="C1199" s="14" t="s">
        <v>5501</v>
      </c>
      <c r="D1199" s="16">
        <v>45730</v>
      </c>
      <c r="E1199" s="16" t="s">
        <v>3009</v>
      </c>
      <c r="F1199" s="14" t="s">
        <v>5502</v>
      </c>
      <c r="G1199" s="14"/>
      <c r="H1199" s="14" t="s">
        <v>5290</v>
      </c>
      <c r="I1199" s="15">
        <v>8.3000000000000007</v>
      </c>
      <c r="J1199" s="77"/>
      <c r="K1199" s="92"/>
    </row>
    <row r="1200" spans="1:11" ht="78.75" x14ac:dyDescent="0.2">
      <c r="A1200" s="14" t="s">
        <v>3004</v>
      </c>
      <c r="B1200" s="14"/>
      <c r="C1200" s="14"/>
      <c r="D1200" s="16"/>
      <c r="E1200" s="16"/>
      <c r="F1200" s="14" t="s">
        <v>5503</v>
      </c>
      <c r="G1200" s="14"/>
      <c r="H1200" s="14"/>
      <c r="I1200" s="15"/>
      <c r="J1200" s="77"/>
      <c r="K1200" s="92"/>
    </row>
    <row r="1201" spans="1:11" ht="22.5" x14ac:dyDescent="0.2">
      <c r="A1201" s="14" t="s">
        <v>3004</v>
      </c>
      <c r="B1201" s="14" t="s">
        <v>5504</v>
      </c>
      <c r="C1201" s="14" t="s">
        <v>5504</v>
      </c>
      <c r="D1201" s="16">
        <v>45733</v>
      </c>
      <c r="E1201" s="16" t="s">
        <v>3009</v>
      </c>
      <c r="F1201" s="14" t="s">
        <v>5505</v>
      </c>
      <c r="G1201" s="14"/>
      <c r="H1201" s="14" t="s">
        <v>5308</v>
      </c>
      <c r="I1201" s="15">
        <v>293.23</v>
      </c>
      <c r="J1201" s="77"/>
      <c r="K1201" s="92"/>
    </row>
    <row r="1202" spans="1:11" ht="78.75" x14ac:dyDescent="0.2">
      <c r="A1202" s="14" t="s">
        <v>3004</v>
      </c>
      <c r="B1202" s="14"/>
      <c r="C1202" s="14"/>
      <c r="D1202" s="16"/>
      <c r="E1202" s="16"/>
      <c r="F1202" s="14" t="s">
        <v>5506</v>
      </c>
      <c r="G1202" s="14"/>
      <c r="H1202" s="14"/>
      <c r="I1202" s="15"/>
      <c r="J1202" s="77"/>
      <c r="K1202" s="92"/>
    </row>
    <row r="1203" spans="1:11" ht="22.5" x14ac:dyDescent="0.2">
      <c r="A1203" s="14" t="s">
        <v>3004</v>
      </c>
      <c r="B1203" s="14" t="s">
        <v>5507</v>
      </c>
      <c r="C1203" s="14" t="s">
        <v>5507</v>
      </c>
      <c r="D1203" s="16">
        <v>45735</v>
      </c>
      <c r="E1203" s="16" t="s">
        <v>3009</v>
      </c>
      <c r="F1203" s="14" t="s">
        <v>5508</v>
      </c>
      <c r="G1203" s="14"/>
      <c r="H1203" s="14" t="s">
        <v>2069</v>
      </c>
      <c r="I1203" s="15">
        <v>8.3000000000000007</v>
      </c>
      <c r="J1203" s="77"/>
      <c r="K1203" s="92"/>
    </row>
    <row r="1204" spans="1:11" ht="78.75" x14ac:dyDescent="0.2">
      <c r="A1204" s="14" t="s">
        <v>3004</v>
      </c>
      <c r="B1204" s="14"/>
      <c r="C1204" s="14"/>
      <c r="D1204" s="16"/>
      <c r="E1204" s="16"/>
      <c r="F1204" s="14" t="s">
        <v>5509</v>
      </c>
      <c r="G1204" s="14"/>
      <c r="H1204" s="14"/>
      <c r="I1204" s="15"/>
      <c r="J1204" s="77"/>
      <c r="K1204" s="92"/>
    </row>
    <row r="1205" spans="1:11" ht="22.5" x14ac:dyDescent="0.2">
      <c r="A1205" s="14" t="s">
        <v>3004</v>
      </c>
      <c r="B1205" s="14" t="s">
        <v>5510</v>
      </c>
      <c r="C1205" s="14" t="s">
        <v>5510</v>
      </c>
      <c r="D1205" s="16">
        <v>45735</v>
      </c>
      <c r="E1205" s="16" t="s">
        <v>3009</v>
      </c>
      <c r="F1205" s="14" t="s">
        <v>5511</v>
      </c>
      <c r="G1205" s="14"/>
      <c r="H1205" s="14" t="s">
        <v>5312</v>
      </c>
      <c r="I1205" s="15">
        <v>8.3000000000000007</v>
      </c>
      <c r="J1205" s="77"/>
      <c r="K1205" s="92"/>
    </row>
    <row r="1206" spans="1:11" ht="22.5" x14ac:dyDescent="0.2">
      <c r="A1206" s="14" t="s">
        <v>3004</v>
      </c>
      <c r="B1206" s="14" t="s">
        <v>5510</v>
      </c>
      <c r="C1206" s="14" t="s">
        <v>5510</v>
      </c>
      <c r="D1206" s="16">
        <v>45735</v>
      </c>
      <c r="E1206" s="16" t="s">
        <v>3009</v>
      </c>
      <c r="F1206" s="14" t="s">
        <v>5511</v>
      </c>
      <c r="G1206" s="14"/>
      <c r="H1206" s="14" t="s">
        <v>2069</v>
      </c>
      <c r="I1206" s="15">
        <v>8.3000000000000007</v>
      </c>
      <c r="J1206" s="77"/>
      <c r="K1206" s="92"/>
    </row>
    <row r="1207" spans="1:11" ht="90" x14ac:dyDescent="0.2">
      <c r="A1207" s="14" t="s">
        <v>3004</v>
      </c>
      <c r="B1207" s="14"/>
      <c r="C1207" s="14"/>
      <c r="D1207" s="16"/>
      <c r="E1207" s="16"/>
      <c r="F1207" s="14" t="s">
        <v>5512</v>
      </c>
      <c r="G1207" s="14"/>
      <c r="H1207" s="14"/>
      <c r="I1207" s="15"/>
      <c r="J1207" s="77"/>
      <c r="K1207" s="92"/>
    </row>
    <row r="1208" spans="1:11" ht="22.5" x14ac:dyDescent="0.2">
      <c r="A1208" s="14" t="s">
        <v>3004</v>
      </c>
      <c r="B1208" s="14" t="s">
        <v>5513</v>
      </c>
      <c r="C1208" s="14" t="s">
        <v>5513</v>
      </c>
      <c r="D1208" s="16">
        <v>45735</v>
      </c>
      <c r="E1208" s="16" t="s">
        <v>3009</v>
      </c>
      <c r="F1208" s="14" t="s">
        <v>5514</v>
      </c>
      <c r="G1208" s="14"/>
      <c r="H1208" s="14" t="s">
        <v>2069</v>
      </c>
      <c r="I1208" s="15">
        <v>8.3000000000000007</v>
      </c>
      <c r="J1208" s="77"/>
      <c r="K1208" s="92"/>
    </row>
    <row r="1209" spans="1:11" ht="22.5" x14ac:dyDescent="0.2">
      <c r="A1209" s="14" t="s">
        <v>3004</v>
      </c>
      <c r="B1209" s="14" t="s">
        <v>5513</v>
      </c>
      <c r="C1209" s="14" t="s">
        <v>5513</v>
      </c>
      <c r="D1209" s="16">
        <v>45735</v>
      </c>
      <c r="E1209" s="16" t="s">
        <v>3009</v>
      </c>
      <c r="F1209" s="14" t="s">
        <v>5514</v>
      </c>
      <c r="G1209" s="14"/>
      <c r="H1209" s="14" t="s">
        <v>5312</v>
      </c>
      <c r="I1209" s="15">
        <v>8.3000000000000007</v>
      </c>
      <c r="J1209" s="77"/>
      <c r="K1209" s="92"/>
    </row>
    <row r="1210" spans="1:11" ht="90" x14ac:dyDescent="0.2">
      <c r="A1210" s="14" t="s">
        <v>3004</v>
      </c>
      <c r="B1210" s="14"/>
      <c r="C1210" s="14"/>
      <c r="D1210" s="16"/>
      <c r="E1210" s="16"/>
      <c r="F1210" s="14" t="s">
        <v>5515</v>
      </c>
      <c r="G1210" s="14"/>
      <c r="H1210" s="14"/>
      <c r="I1210" s="15"/>
      <c r="J1210" s="77"/>
      <c r="K1210" s="92"/>
    </row>
    <row r="1211" spans="1:11" ht="22.5" x14ac:dyDescent="0.2">
      <c r="A1211" s="14" t="s">
        <v>3004</v>
      </c>
      <c r="B1211" s="14" t="s">
        <v>5516</v>
      </c>
      <c r="C1211" s="14" t="s">
        <v>5516</v>
      </c>
      <c r="D1211" s="16">
        <v>45742</v>
      </c>
      <c r="E1211" s="16" t="s">
        <v>3009</v>
      </c>
      <c r="F1211" s="14" t="s">
        <v>5517</v>
      </c>
      <c r="G1211" s="14" t="s">
        <v>5114</v>
      </c>
      <c r="H1211" s="14" t="s">
        <v>5115</v>
      </c>
      <c r="I1211" s="15">
        <v>324.52999999999997</v>
      </c>
      <c r="J1211" s="77"/>
      <c r="K1211" s="92"/>
    </row>
    <row r="1212" spans="1:11" ht="78.75" x14ac:dyDescent="0.2">
      <c r="A1212" s="14" t="s">
        <v>3004</v>
      </c>
      <c r="B1212" s="14"/>
      <c r="C1212" s="14"/>
      <c r="D1212" s="16"/>
      <c r="E1212" s="16"/>
      <c r="F1212" s="14" t="s">
        <v>5518</v>
      </c>
      <c r="G1212" s="14"/>
      <c r="H1212" s="14"/>
      <c r="I1212" s="15"/>
      <c r="J1212" s="77"/>
      <c r="K1212" s="92"/>
    </row>
    <row r="1213" spans="1:11" ht="22.5" x14ac:dyDescent="0.2">
      <c r="A1213" s="14" t="s">
        <v>3004</v>
      </c>
      <c r="B1213" s="14" t="s">
        <v>5519</v>
      </c>
      <c r="C1213" s="14" t="s">
        <v>5519</v>
      </c>
      <c r="D1213" s="16">
        <v>45749</v>
      </c>
      <c r="E1213" s="16" t="s">
        <v>3009</v>
      </c>
      <c r="F1213" s="14" t="s">
        <v>5520</v>
      </c>
      <c r="G1213" s="14"/>
      <c r="H1213" s="14" t="s">
        <v>5290</v>
      </c>
      <c r="I1213" s="15">
        <v>8.3000000000000007</v>
      </c>
      <c r="J1213" s="77"/>
      <c r="K1213" s="92"/>
    </row>
    <row r="1214" spans="1:11" ht="22.5" x14ac:dyDescent="0.2">
      <c r="A1214" s="14" t="s">
        <v>3004</v>
      </c>
      <c r="B1214" s="14" t="s">
        <v>5519</v>
      </c>
      <c r="C1214" s="14" t="s">
        <v>5519</v>
      </c>
      <c r="D1214" s="16">
        <v>45749</v>
      </c>
      <c r="E1214" s="16" t="s">
        <v>3009</v>
      </c>
      <c r="F1214" s="14" t="s">
        <v>5520</v>
      </c>
      <c r="G1214" s="14"/>
      <c r="H1214" s="14" t="s">
        <v>5521</v>
      </c>
      <c r="I1214" s="15">
        <v>8.3000000000000007</v>
      </c>
      <c r="J1214" s="77"/>
      <c r="K1214" s="92"/>
    </row>
    <row r="1215" spans="1:11" ht="22.5" x14ac:dyDescent="0.2">
      <c r="A1215" s="14" t="s">
        <v>3004</v>
      </c>
      <c r="B1215" s="14" t="s">
        <v>5519</v>
      </c>
      <c r="C1215" s="14" t="s">
        <v>5519</v>
      </c>
      <c r="D1215" s="16">
        <v>45749</v>
      </c>
      <c r="E1215" s="16" t="s">
        <v>3009</v>
      </c>
      <c r="F1215" s="14" t="s">
        <v>5520</v>
      </c>
      <c r="G1215" s="14"/>
      <c r="H1215" s="14" t="s">
        <v>4697</v>
      </c>
      <c r="I1215" s="15">
        <v>8.3000000000000007</v>
      </c>
      <c r="J1215" s="77"/>
      <c r="K1215" s="92"/>
    </row>
    <row r="1216" spans="1:11" ht="90" x14ac:dyDescent="0.2">
      <c r="A1216" s="14" t="s">
        <v>3004</v>
      </c>
      <c r="B1216" s="14"/>
      <c r="C1216" s="14"/>
      <c r="D1216" s="16"/>
      <c r="E1216" s="16"/>
      <c r="F1216" s="14" t="s">
        <v>5522</v>
      </c>
      <c r="G1216" s="14"/>
      <c r="H1216" s="14"/>
      <c r="I1216" s="15"/>
      <c r="J1216" s="77"/>
      <c r="K1216" s="92"/>
    </row>
    <row r="1217" spans="1:11" ht="22.5" x14ac:dyDescent="0.2">
      <c r="A1217" s="14" t="s">
        <v>3004</v>
      </c>
      <c r="B1217" s="14" t="s">
        <v>5523</v>
      </c>
      <c r="C1217" s="14" t="s">
        <v>5523</v>
      </c>
      <c r="D1217" s="16">
        <v>45764</v>
      </c>
      <c r="E1217" s="16" t="s">
        <v>3009</v>
      </c>
      <c r="F1217" s="14" t="s">
        <v>5524</v>
      </c>
      <c r="G1217" s="14"/>
      <c r="H1217" s="14" t="s">
        <v>5027</v>
      </c>
      <c r="I1217" s="15">
        <v>8.3000000000000007</v>
      </c>
      <c r="J1217" s="77"/>
      <c r="K1217" s="92"/>
    </row>
    <row r="1218" spans="1:11" ht="22.5" x14ac:dyDescent="0.2">
      <c r="A1218" s="14" t="s">
        <v>3004</v>
      </c>
      <c r="B1218" s="14" t="s">
        <v>5523</v>
      </c>
      <c r="C1218" s="14" t="s">
        <v>5523</v>
      </c>
      <c r="D1218" s="16">
        <v>45764</v>
      </c>
      <c r="E1218" s="16" t="s">
        <v>3009</v>
      </c>
      <c r="F1218" s="14" t="s">
        <v>5524</v>
      </c>
      <c r="G1218" s="14"/>
      <c r="H1218" s="14" t="s">
        <v>5289</v>
      </c>
      <c r="I1218" s="15">
        <v>8.3000000000000007</v>
      </c>
      <c r="J1218" s="77"/>
      <c r="K1218" s="92"/>
    </row>
    <row r="1219" spans="1:11" ht="22.5" x14ac:dyDescent="0.2">
      <c r="A1219" s="14" t="s">
        <v>3004</v>
      </c>
      <c r="B1219" s="14" t="s">
        <v>5523</v>
      </c>
      <c r="C1219" s="14" t="s">
        <v>5523</v>
      </c>
      <c r="D1219" s="16">
        <v>45764</v>
      </c>
      <c r="E1219" s="16" t="s">
        <v>3009</v>
      </c>
      <c r="F1219" s="14" t="s">
        <v>5524</v>
      </c>
      <c r="G1219" s="14"/>
      <c r="H1219" s="14" t="s">
        <v>5312</v>
      </c>
      <c r="I1219" s="15">
        <v>8.3000000000000007</v>
      </c>
      <c r="J1219" s="77"/>
      <c r="K1219" s="92"/>
    </row>
    <row r="1220" spans="1:11" ht="22.5" x14ac:dyDescent="0.2">
      <c r="A1220" s="14" t="s">
        <v>3004</v>
      </c>
      <c r="B1220" s="14" t="s">
        <v>5523</v>
      </c>
      <c r="C1220" s="14" t="s">
        <v>5523</v>
      </c>
      <c r="D1220" s="16">
        <v>45764</v>
      </c>
      <c r="E1220" s="16" t="s">
        <v>3009</v>
      </c>
      <c r="F1220" s="14" t="s">
        <v>5524</v>
      </c>
      <c r="G1220" s="14"/>
      <c r="H1220" s="14" t="s">
        <v>2069</v>
      </c>
      <c r="I1220" s="15">
        <v>8.3000000000000007</v>
      </c>
      <c r="J1220" s="77"/>
      <c r="K1220" s="92"/>
    </row>
    <row r="1221" spans="1:11" ht="78.75" x14ac:dyDescent="0.2">
      <c r="A1221" s="14" t="s">
        <v>3004</v>
      </c>
      <c r="B1221" s="14"/>
      <c r="C1221" s="14"/>
      <c r="D1221" s="16"/>
      <c r="E1221" s="16"/>
      <c r="F1221" s="14" t="s">
        <v>5525</v>
      </c>
      <c r="G1221" s="14"/>
      <c r="H1221" s="14"/>
      <c r="I1221" s="15"/>
      <c r="J1221" s="77"/>
      <c r="K1221" s="92"/>
    </row>
    <row r="1222" spans="1:11" ht="22.5" x14ac:dyDescent="0.2">
      <c r="A1222" s="14" t="s">
        <v>3004</v>
      </c>
      <c r="B1222" s="14" t="s">
        <v>5526</v>
      </c>
      <c r="C1222" s="14" t="s">
        <v>5526</v>
      </c>
      <c r="D1222" s="16">
        <v>45764</v>
      </c>
      <c r="E1222" s="16" t="s">
        <v>3009</v>
      </c>
      <c r="F1222" s="14" t="s">
        <v>5527</v>
      </c>
      <c r="G1222" s="14"/>
      <c r="H1222" s="14" t="s">
        <v>5311</v>
      </c>
      <c r="I1222" s="15">
        <v>342.38</v>
      </c>
      <c r="J1222" s="77"/>
      <c r="K1222" s="92"/>
    </row>
    <row r="1223" spans="1:11" ht="90" x14ac:dyDescent="0.2">
      <c r="A1223" s="14" t="s">
        <v>3004</v>
      </c>
      <c r="B1223" s="14"/>
      <c r="C1223" s="14"/>
      <c r="D1223" s="16"/>
      <c r="E1223" s="16"/>
      <c r="F1223" s="14" t="s">
        <v>5528</v>
      </c>
      <c r="G1223" s="14"/>
      <c r="H1223" s="14"/>
      <c r="I1223" s="15"/>
      <c r="J1223" s="77"/>
      <c r="K1223" s="92"/>
    </row>
    <row r="1224" spans="1:11" ht="22.5" x14ac:dyDescent="0.2">
      <c r="A1224" s="14" t="s">
        <v>3004</v>
      </c>
      <c r="B1224" s="14" t="s">
        <v>5529</v>
      </c>
      <c r="C1224" s="14" t="s">
        <v>5529</v>
      </c>
      <c r="D1224" s="16">
        <v>45764</v>
      </c>
      <c r="E1224" s="16" t="s">
        <v>3009</v>
      </c>
      <c r="F1224" s="14" t="s">
        <v>5530</v>
      </c>
      <c r="G1224" s="14"/>
      <c r="H1224" s="14" t="s">
        <v>5312</v>
      </c>
      <c r="I1224" s="15">
        <v>17.89</v>
      </c>
      <c r="J1224" s="77"/>
      <c r="K1224" s="92"/>
    </row>
    <row r="1225" spans="1:11" ht="22.5" x14ac:dyDescent="0.2">
      <c r="A1225" s="14" t="s">
        <v>3004</v>
      </c>
      <c r="B1225" s="14" t="s">
        <v>5529</v>
      </c>
      <c r="C1225" s="14" t="s">
        <v>5529</v>
      </c>
      <c r="D1225" s="16">
        <v>45764</v>
      </c>
      <c r="E1225" s="16" t="s">
        <v>3009</v>
      </c>
      <c r="F1225" s="14" t="s">
        <v>5530</v>
      </c>
      <c r="G1225" s="14"/>
      <c r="H1225" s="14" t="s">
        <v>2069</v>
      </c>
      <c r="I1225" s="15">
        <v>17.89</v>
      </c>
      <c r="J1225" s="77"/>
      <c r="K1225" s="92"/>
    </row>
    <row r="1226" spans="1:11" ht="22.5" x14ac:dyDescent="0.2">
      <c r="A1226" s="14" t="s">
        <v>3004</v>
      </c>
      <c r="B1226" s="14" t="s">
        <v>5529</v>
      </c>
      <c r="C1226" s="14" t="s">
        <v>5529</v>
      </c>
      <c r="D1226" s="16">
        <v>45782</v>
      </c>
      <c r="E1226" s="16" t="s">
        <v>3009</v>
      </c>
      <c r="F1226" s="14" t="s">
        <v>5531</v>
      </c>
      <c r="G1226" s="14" t="s">
        <v>3259</v>
      </c>
      <c r="H1226" s="14" t="s">
        <v>3260</v>
      </c>
      <c r="I1226" s="15">
        <v>174.89</v>
      </c>
      <c r="J1226" s="77"/>
      <c r="K1226" s="92"/>
    </row>
    <row r="1227" spans="1:11" ht="22.5" x14ac:dyDescent="0.2">
      <c r="A1227" s="14" t="s">
        <v>3004</v>
      </c>
      <c r="B1227" s="14" t="s">
        <v>5529</v>
      </c>
      <c r="C1227" s="14" t="s">
        <v>5529</v>
      </c>
      <c r="D1227" s="16">
        <v>45784</v>
      </c>
      <c r="E1227" s="16" t="s">
        <v>3009</v>
      </c>
      <c r="F1227" s="14" t="s">
        <v>5531</v>
      </c>
      <c r="G1227" s="14"/>
      <c r="H1227" s="14" t="s">
        <v>3284</v>
      </c>
      <c r="I1227" s="15">
        <v>17.89</v>
      </c>
      <c r="J1227" s="77"/>
      <c r="K1227" s="92"/>
    </row>
    <row r="1228" spans="1:11" ht="22.5" x14ac:dyDescent="0.2">
      <c r="A1228" s="14" t="s">
        <v>3004</v>
      </c>
      <c r="B1228" s="14" t="s">
        <v>5529</v>
      </c>
      <c r="C1228" s="14" t="s">
        <v>5529</v>
      </c>
      <c r="D1228" s="16">
        <v>45784</v>
      </c>
      <c r="E1228" s="16" t="s">
        <v>3009</v>
      </c>
      <c r="F1228" s="14" t="s">
        <v>5531</v>
      </c>
      <c r="G1228" s="14"/>
      <c r="H1228" s="14" t="s">
        <v>3311</v>
      </c>
      <c r="I1228" s="15">
        <v>17.89</v>
      </c>
      <c r="J1228" s="77"/>
      <c r="K1228" s="92"/>
    </row>
    <row r="1229" spans="1:11" ht="90" x14ac:dyDescent="0.2">
      <c r="A1229" s="14" t="s">
        <v>3004</v>
      </c>
      <c r="B1229" s="14"/>
      <c r="C1229" s="14"/>
      <c r="D1229" s="16"/>
      <c r="E1229" s="16"/>
      <c r="F1229" s="14" t="s">
        <v>5532</v>
      </c>
      <c r="G1229" s="14"/>
      <c r="H1229" s="14"/>
      <c r="I1229" s="15"/>
      <c r="J1229" s="77"/>
      <c r="K1229" s="92"/>
    </row>
    <row r="1230" spans="1:11" ht="22.5" x14ac:dyDescent="0.2">
      <c r="A1230" s="14" t="s">
        <v>3004</v>
      </c>
      <c r="B1230" s="14" t="s">
        <v>5533</v>
      </c>
      <c r="C1230" s="14" t="s">
        <v>5533</v>
      </c>
      <c r="D1230" s="16">
        <v>45764</v>
      </c>
      <c r="E1230" s="16" t="s">
        <v>3009</v>
      </c>
      <c r="F1230" s="14" t="s">
        <v>5534</v>
      </c>
      <c r="G1230" s="14" t="s">
        <v>5114</v>
      </c>
      <c r="H1230" s="14" t="s">
        <v>5115</v>
      </c>
      <c r="I1230" s="15">
        <v>356.12</v>
      </c>
      <c r="J1230" s="77"/>
      <c r="K1230" s="92"/>
    </row>
    <row r="1231" spans="1:11" ht="22.5" x14ac:dyDescent="0.2">
      <c r="A1231" s="14" t="s">
        <v>3004</v>
      </c>
      <c r="B1231" s="14" t="s">
        <v>5533</v>
      </c>
      <c r="C1231" s="14" t="s">
        <v>5533</v>
      </c>
      <c r="D1231" s="16">
        <v>45764</v>
      </c>
      <c r="E1231" s="16" t="s">
        <v>3009</v>
      </c>
      <c r="F1231" s="14" t="s">
        <v>5534</v>
      </c>
      <c r="G1231" s="14"/>
      <c r="H1231" s="14" t="s">
        <v>5104</v>
      </c>
      <c r="I1231" s="15">
        <v>0.43</v>
      </c>
      <c r="J1231" s="77"/>
      <c r="K1231" s="92"/>
    </row>
    <row r="1232" spans="1:11" ht="22.5" x14ac:dyDescent="0.2">
      <c r="A1232" s="14" t="s">
        <v>3004</v>
      </c>
      <c r="B1232" s="14" t="s">
        <v>5533</v>
      </c>
      <c r="C1232" s="14" t="s">
        <v>5533</v>
      </c>
      <c r="D1232" s="16">
        <v>45764</v>
      </c>
      <c r="E1232" s="16" t="s">
        <v>3009</v>
      </c>
      <c r="F1232" s="14" t="s">
        <v>5534</v>
      </c>
      <c r="G1232" s="14"/>
      <c r="H1232" s="14" t="s">
        <v>2069</v>
      </c>
      <c r="I1232" s="15">
        <v>6.71</v>
      </c>
      <c r="J1232" s="77"/>
      <c r="K1232" s="92"/>
    </row>
    <row r="1233" spans="1:11" ht="22.5" x14ac:dyDescent="0.2">
      <c r="A1233" s="14" t="s">
        <v>3004</v>
      </c>
      <c r="B1233" s="14" t="s">
        <v>5533</v>
      </c>
      <c r="C1233" s="14" t="s">
        <v>5533</v>
      </c>
      <c r="D1233" s="16">
        <v>45764</v>
      </c>
      <c r="E1233" s="16" t="s">
        <v>3009</v>
      </c>
      <c r="F1233" s="14" t="s">
        <v>5534</v>
      </c>
      <c r="G1233" s="14" t="s">
        <v>5535</v>
      </c>
      <c r="H1233" s="14" t="s">
        <v>5536</v>
      </c>
      <c r="I1233" s="15">
        <v>6.71</v>
      </c>
      <c r="J1233" s="77"/>
      <c r="K1233" s="92"/>
    </row>
    <row r="1234" spans="1:11" ht="22.5" x14ac:dyDescent="0.2">
      <c r="A1234" s="14" t="s">
        <v>3004</v>
      </c>
      <c r="B1234" s="14" t="s">
        <v>5533</v>
      </c>
      <c r="C1234" s="14" t="s">
        <v>5533</v>
      </c>
      <c r="D1234" s="16">
        <v>45764</v>
      </c>
      <c r="E1234" s="16" t="s">
        <v>3009</v>
      </c>
      <c r="F1234" s="14" t="s">
        <v>5534</v>
      </c>
      <c r="G1234" s="14"/>
      <c r="H1234" s="14" t="s">
        <v>5312</v>
      </c>
      <c r="I1234" s="15">
        <v>115.13</v>
      </c>
      <c r="J1234" s="77"/>
      <c r="K1234" s="92"/>
    </row>
    <row r="1235" spans="1:11" ht="22.5" x14ac:dyDescent="0.2">
      <c r="A1235" s="14" t="s">
        <v>3004</v>
      </c>
      <c r="B1235" s="14" t="s">
        <v>5533</v>
      </c>
      <c r="C1235" s="14" t="s">
        <v>5533</v>
      </c>
      <c r="D1235" s="16">
        <v>45771</v>
      </c>
      <c r="E1235" s="16" t="s">
        <v>3009</v>
      </c>
      <c r="F1235" s="14" t="s">
        <v>5537</v>
      </c>
      <c r="G1235" s="14"/>
      <c r="H1235" s="14" t="s">
        <v>5538</v>
      </c>
      <c r="I1235" s="15">
        <v>16.21</v>
      </c>
      <c r="J1235" s="77"/>
      <c r="K1235" s="92"/>
    </row>
    <row r="1236" spans="1:11" ht="22.5" x14ac:dyDescent="0.2">
      <c r="A1236" s="14" t="s">
        <v>3004</v>
      </c>
      <c r="B1236" s="14" t="s">
        <v>5533</v>
      </c>
      <c r="C1236" s="14" t="s">
        <v>5533</v>
      </c>
      <c r="D1236" s="16">
        <v>45771</v>
      </c>
      <c r="E1236" s="16" t="s">
        <v>3009</v>
      </c>
      <c r="F1236" s="14" t="s">
        <v>5537</v>
      </c>
      <c r="G1236" s="14"/>
      <c r="H1236" s="14" t="s">
        <v>5539</v>
      </c>
      <c r="I1236" s="15">
        <v>31.51</v>
      </c>
      <c r="J1236" s="77"/>
      <c r="K1236" s="92"/>
    </row>
    <row r="1237" spans="1:11" ht="22.5" x14ac:dyDescent="0.2">
      <c r="A1237" s="14" t="s">
        <v>3004</v>
      </c>
      <c r="B1237" s="14" t="s">
        <v>5533</v>
      </c>
      <c r="C1237" s="14" t="s">
        <v>5533</v>
      </c>
      <c r="D1237" s="16">
        <v>45771</v>
      </c>
      <c r="E1237" s="16" t="s">
        <v>3009</v>
      </c>
      <c r="F1237" s="14" t="s">
        <v>5537</v>
      </c>
      <c r="G1237" s="14"/>
      <c r="H1237" s="14" t="s">
        <v>5540</v>
      </c>
      <c r="I1237" s="15">
        <v>41.11</v>
      </c>
      <c r="J1237" s="77"/>
      <c r="K1237" s="92"/>
    </row>
    <row r="1238" spans="1:11" ht="22.5" x14ac:dyDescent="0.2">
      <c r="A1238" s="14" t="s">
        <v>3004</v>
      </c>
      <c r="B1238" s="14" t="s">
        <v>5533</v>
      </c>
      <c r="C1238" s="14" t="s">
        <v>5533</v>
      </c>
      <c r="D1238" s="16">
        <v>45771</v>
      </c>
      <c r="E1238" s="16" t="s">
        <v>3009</v>
      </c>
      <c r="F1238" s="14" t="s">
        <v>5537</v>
      </c>
      <c r="G1238" s="14"/>
      <c r="H1238" s="14" t="s">
        <v>5489</v>
      </c>
      <c r="I1238" s="15">
        <v>121.19</v>
      </c>
      <c r="J1238" s="77"/>
      <c r="K1238" s="92"/>
    </row>
    <row r="1239" spans="1:11" ht="22.5" x14ac:dyDescent="0.2">
      <c r="A1239" s="14" t="s">
        <v>3004</v>
      </c>
      <c r="B1239" s="14" t="s">
        <v>5533</v>
      </c>
      <c r="C1239" s="14" t="s">
        <v>5533</v>
      </c>
      <c r="D1239" s="16">
        <v>45771</v>
      </c>
      <c r="E1239" s="16" t="s">
        <v>3009</v>
      </c>
      <c r="F1239" s="14" t="s">
        <v>5537</v>
      </c>
      <c r="G1239" s="14"/>
      <c r="H1239" s="14" t="s">
        <v>5490</v>
      </c>
      <c r="I1239" s="15">
        <v>139.22999999999999</v>
      </c>
      <c r="J1239" s="77"/>
      <c r="K1239" s="92"/>
    </row>
    <row r="1240" spans="1:11" ht="22.5" x14ac:dyDescent="0.2">
      <c r="A1240" s="14" t="s">
        <v>3004</v>
      </c>
      <c r="B1240" s="14" t="s">
        <v>5533</v>
      </c>
      <c r="C1240" s="14" t="s">
        <v>5533</v>
      </c>
      <c r="D1240" s="16">
        <v>45771</v>
      </c>
      <c r="E1240" s="16" t="s">
        <v>3009</v>
      </c>
      <c r="F1240" s="14" t="s">
        <v>5537</v>
      </c>
      <c r="G1240" s="14"/>
      <c r="H1240" s="14" t="s">
        <v>5541</v>
      </c>
      <c r="I1240" s="15">
        <v>154.24</v>
      </c>
      <c r="J1240" s="77"/>
      <c r="K1240" s="92"/>
    </row>
    <row r="1241" spans="1:11" ht="22.5" x14ac:dyDescent="0.2">
      <c r="A1241" s="14" t="s">
        <v>3004</v>
      </c>
      <c r="B1241" s="14" t="s">
        <v>5533</v>
      </c>
      <c r="C1241" s="14" t="s">
        <v>5533</v>
      </c>
      <c r="D1241" s="16">
        <v>45772</v>
      </c>
      <c r="E1241" s="16" t="s">
        <v>3009</v>
      </c>
      <c r="F1241" s="14" t="s">
        <v>5537</v>
      </c>
      <c r="G1241" s="14" t="s">
        <v>5542</v>
      </c>
      <c r="H1241" s="14" t="s">
        <v>5543</v>
      </c>
      <c r="I1241" s="15">
        <v>6.71</v>
      </c>
      <c r="J1241" s="77"/>
      <c r="K1241" s="92"/>
    </row>
    <row r="1242" spans="1:11" ht="22.5" x14ac:dyDescent="0.2">
      <c r="A1242" s="14" t="s">
        <v>3004</v>
      </c>
      <c r="B1242" s="14" t="s">
        <v>5533</v>
      </c>
      <c r="C1242" s="14" t="s">
        <v>5533</v>
      </c>
      <c r="D1242" s="16">
        <v>45777</v>
      </c>
      <c r="E1242" s="16" t="s">
        <v>3009</v>
      </c>
      <c r="F1242" s="14" t="s">
        <v>5537</v>
      </c>
      <c r="G1242" s="14"/>
      <c r="H1242" s="14" t="s">
        <v>5544</v>
      </c>
      <c r="I1242" s="15">
        <v>36.31</v>
      </c>
      <c r="J1242" s="77"/>
      <c r="K1242" s="92"/>
    </row>
    <row r="1243" spans="1:11" ht="90" x14ac:dyDescent="0.2">
      <c r="A1243" s="14" t="s">
        <v>3004</v>
      </c>
      <c r="B1243" s="14"/>
      <c r="C1243" s="14"/>
      <c r="D1243" s="16"/>
      <c r="E1243" s="16"/>
      <c r="F1243" s="14" t="s">
        <v>5545</v>
      </c>
      <c r="G1243" s="14"/>
      <c r="H1243" s="14"/>
      <c r="I1243" s="15"/>
      <c r="J1243" s="77"/>
      <c r="K1243" s="92"/>
    </row>
    <row r="1244" spans="1:11" ht="22.5" x14ac:dyDescent="0.2">
      <c r="A1244" s="14" t="s">
        <v>3004</v>
      </c>
      <c r="B1244" s="14" t="s">
        <v>5546</v>
      </c>
      <c r="C1244" s="14" t="s">
        <v>5546</v>
      </c>
      <c r="D1244" s="16">
        <v>45764</v>
      </c>
      <c r="E1244" s="16" t="s">
        <v>3009</v>
      </c>
      <c r="F1244" s="14" t="s">
        <v>5547</v>
      </c>
      <c r="G1244" s="14"/>
      <c r="H1244" s="14" t="s">
        <v>2069</v>
      </c>
      <c r="I1244" s="15">
        <v>18.010000000000002</v>
      </c>
      <c r="J1244" s="77"/>
      <c r="K1244" s="92"/>
    </row>
    <row r="1245" spans="1:11" ht="78.75" x14ac:dyDescent="0.2">
      <c r="A1245" s="14" t="s">
        <v>3004</v>
      </c>
      <c r="B1245" s="14"/>
      <c r="C1245" s="14"/>
      <c r="D1245" s="16"/>
      <c r="E1245" s="16"/>
      <c r="F1245" s="14" t="s">
        <v>5548</v>
      </c>
      <c r="G1245" s="14"/>
      <c r="H1245" s="14"/>
      <c r="I1245" s="15"/>
      <c r="J1245" s="77"/>
      <c r="K1245" s="92"/>
    </row>
    <row r="1246" spans="1:11" ht="22.5" x14ac:dyDescent="0.2">
      <c r="A1246" s="14" t="s">
        <v>3004</v>
      </c>
      <c r="B1246" s="14" t="s">
        <v>5549</v>
      </c>
      <c r="C1246" s="14" t="s">
        <v>5549</v>
      </c>
      <c r="D1246" s="16">
        <v>45764</v>
      </c>
      <c r="E1246" s="16" t="s">
        <v>3009</v>
      </c>
      <c r="F1246" s="14" t="s">
        <v>5550</v>
      </c>
      <c r="G1246" s="14"/>
      <c r="H1246" s="14" t="s">
        <v>5104</v>
      </c>
      <c r="I1246" s="15">
        <v>27.4</v>
      </c>
      <c r="J1246" s="77"/>
      <c r="K1246" s="92"/>
    </row>
    <row r="1247" spans="1:11" ht="22.5" x14ac:dyDescent="0.2">
      <c r="A1247" s="14" t="s">
        <v>3004</v>
      </c>
      <c r="B1247" s="14" t="s">
        <v>5549</v>
      </c>
      <c r="C1247" s="14" t="s">
        <v>5549</v>
      </c>
      <c r="D1247" s="16">
        <v>45772</v>
      </c>
      <c r="E1247" s="16" t="s">
        <v>3009</v>
      </c>
      <c r="F1247" s="14" t="s">
        <v>5550</v>
      </c>
      <c r="G1247" s="14"/>
      <c r="H1247" s="14" t="s">
        <v>5312</v>
      </c>
      <c r="I1247" s="15">
        <v>66.05</v>
      </c>
      <c r="J1247" s="77"/>
      <c r="K1247" s="92"/>
    </row>
    <row r="1248" spans="1:11" ht="22.5" x14ac:dyDescent="0.2">
      <c r="A1248" s="14" t="s">
        <v>3004</v>
      </c>
      <c r="B1248" s="14" t="s">
        <v>5549</v>
      </c>
      <c r="C1248" s="14" t="s">
        <v>5549</v>
      </c>
      <c r="D1248" s="16">
        <v>45772</v>
      </c>
      <c r="E1248" s="16" t="s">
        <v>3009</v>
      </c>
      <c r="F1248" s="14" t="s">
        <v>5550</v>
      </c>
      <c r="G1248" s="14"/>
      <c r="H1248" s="14" t="s">
        <v>3311</v>
      </c>
      <c r="I1248" s="15">
        <v>16.61</v>
      </c>
      <c r="J1248" s="77"/>
      <c r="K1248" s="92"/>
    </row>
    <row r="1249" spans="1:11" ht="22.5" x14ac:dyDescent="0.2">
      <c r="A1249" s="14" t="s">
        <v>3004</v>
      </c>
      <c r="B1249" s="14" t="s">
        <v>5549</v>
      </c>
      <c r="C1249" s="14" t="s">
        <v>5549</v>
      </c>
      <c r="D1249" s="16">
        <v>45772</v>
      </c>
      <c r="E1249" s="16" t="s">
        <v>3009</v>
      </c>
      <c r="F1249" s="14" t="s">
        <v>5550</v>
      </c>
      <c r="G1249" s="14"/>
      <c r="H1249" s="14" t="s">
        <v>5311</v>
      </c>
      <c r="I1249" s="15">
        <v>16.61</v>
      </c>
      <c r="J1249" s="77"/>
      <c r="K1249" s="92"/>
    </row>
    <row r="1250" spans="1:11" ht="78.75" x14ac:dyDescent="0.2">
      <c r="A1250" s="14" t="s">
        <v>3004</v>
      </c>
      <c r="B1250" s="14"/>
      <c r="C1250" s="14"/>
      <c r="D1250" s="16"/>
      <c r="E1250" s="16"/>
      <c r="F1250" s="14" t="s">
        <v>5551</v>
      </c>
      <c r="G1250" s="14"/>
      <c r="H1250" s="14"/>
      <c r="I1250" s="15"/>
      <c r="J1250" s="77"/>
      <c r="K1250" s="92"/>
    </row>
    <row r="1251" spans="1:11" ht="22.5" x14ac:dyDescent="0.2">
      <c r="A1251" s="14" t="s">
        <v>3004</v>
      </c>
      <c r="B1251" s="14" t="s">
        <v>5552</v>
      </c>
      <c r="C1251" s="14" t="s">
        <v>5552</v>
      </c>
      <c r="D1251" s="16">
        <v>45764</v>
      </c>
      <c r="E1251" s="16" t="s">
        <v>3009</v>
      </c>
      <c r="F1251" s="14" t="s">
        <v>5553</v>
      </c>
      <c r="G1251" s="14"/>
      <c r="H1251" s="14" t="s">
        <v>5104</v>
      </c>
      <c r="I1251" s="15">
        <v>9.6999999999999993</v>
      </c>
      <c r="J1251" s="77"/>
      <c r="K1251" s="92"/>
    </row>
    <row r="1252" spans="1:11" ht="22.5" x14ac:dyDescent="0.2">
      <c r="A1252" s="14" t="s">
        <v>3004</v>
      </c>
      <c r="B1252" s="14" t="s">
        <v>5552</v>
      </c>
      <c r="C1252" s="14" t="s">
        <v>5552</v>
      </c>
      <c r="D1252" s="16">
        <v>45772</v>
      </c>
      <c r="E1252" s="16" t="s">
        <v>3009</v>
      </c>
      <c r="F1252" s="14" t="s">
        <v>5553</v>
      </c>
      <c r="G1252" s="14"/>
      <c r="H1252" s="14" t="s">
        <v>5312</v>
      </c>
      <c r="I1252" s="15">
        <v>8.8000000000000007</v>
      </c>
      <c r="J1252" s="77"/>
      <c r="K1252" s="92"/>
    </row>
    <row r="1253" spans="1:11" ht="22.5" x14ac:dyDescent="0.2">
      <c r="A1253" s="14" t="s">
        <v>3004</v>
      </c>
      <c r="B1253" s="14" t="s">
        <v>5552</v>
      </c>
      <c r="C1253" s="14" t="s">
        <v>5552</v>
      </c>
      <c r="D1253" s="16">
        <v>45772</v>
      </c>
      <c r="E1253" s="16" t="s">
        <v>3009</v>
      </c>
      <c r="F1253" s="14" t="s">
        <v>5553</v>
      </c>
      <c r="G1253" s="14"/>
      <c r="H1253" s="14" t="s">
        <v>5554</v>
      </c>
      <c r="I1253" s="15">
        <v>8.8000000000000007</v>
      </c>
      <c r="J1253" s="77"/>
      <c r="K1253" s="92"/>
    </row>
    <row r="1254" spans="1:11" ht="78.75" x14ac:dyDescent="0.2">
      <c r="A1254" s="14" t="s">
        <v>3004</v>
      </c>
      <c r="B1254" s="14"/>
      <c r="C1254" s="14"/>
      <c r="D1254" s="16"/>
      <c r="E1254" s="16"/>
      <c r="F1254" s="14" t="s">
        <v>5555</v>
      </c>
      <c r="G1254" s="14"/>
      <c r="H1254" s="14"/>
      <c r="I1254" s="15"/>
      <c r="J1254" s="77"/>
      <c r="K1254" s="92"/>
    </row>
    <row r="1255" spans="1:11" ht="22.5" x14ac:dyDescent="0.2">
      <c r="A1255" s="14" t="s">
        <v>3004</v>
      </c>
      <c r="B1255" s="14" t="s">
        <v>5556</v>
      </c>
      <c r="C1255" s="14" t="s">
        <v>5556</v>
      </c>
      <c r="D1255" s="16">
        <v>45772</v>
      </c>
      <c r="E1255" s="16" t="s">
        <v>3009</v>
      </c>
      <c r="F1255" s="14" t="s">
        <v>5557</v>
      </c>
      <c r="G1255" s="14"/>
      <c r="H1255" s="14" t="s">
        <v>2069</v>
      </c>
      <c r="I1255" s="15">
        <v>10.210000000000001</v>
      </c>
      <c r="J1255" s="77"/>
      <c r="K1255" s="92"/>
    </row>
    <row r="1256" spans="1:11" ht="22.5" x14ac:dyDescent="0.2">
      <c r="A1256" s="14" t="s">
        <v>3004</v>
      </c>
      <c r="B1256" s="14" t="s">
        <v>5556</v>
      </c>
      <c r="C1256" s="14" t="s">
        <v>5556</v>
      </c>
      <c r="D1256" s="16">
        <v>45772</v>
      </c>
      <c r="E1256" s="16" t="s">
        <v>3009</v>
      </c>
      <c r="F1256" s="14" t="s">
        <v>5557</v>
      </c>
      <c r="G1256" s="14"/>
      <c r="H1256" s="14" t="s">
        <v>5312</v>
      </c>
      <c r="I1256" s="15">
        <v>14.51</v>
      </c>
      <c r="J1256" s="77"/>
      <c r="K1256" s="92"/>
    </row>
    <row r="1257" spans="1:11" ht="22.5" x14ac:dyDescent="0.2">
      <c r="A1257" s="14" t="s">
        <v>3004</v>
      </c>
      <c r="B1257" s="14" t="s">
        <v>5556</v>
      </c>
      <c r="C1257" s="14" t="s">
        <v>5556</v>
      </c>
      <c r="D1257" s="16">
        <v>45772</v>
      </c>
      <c r="E1257" s="16" t="s">
        <v>3009</v>
      </c>
      <c r="F1257" s="14" t="s">
        <v>5557</v>
      </c>
      <c r="G1257" s="14"/>
      <c r="H1257" s="14" t="s">
        <v>3311</v>
      </c>
      <c r="I1257" s="15">
        <v>2.41</v>
      </c>
      <c r="J1257" s="77"/>
      <c r="K1257" s="92"/>
    </row>
    <row r="1258" spans="1:11" ht="22.5" x14ac:dyDescent="0.2">
      <c r="A1258" s="14" t="s">
        <v>3004</v>
      </c>
      <c r="B1258" s="14" t="s">
        <v>5556</v>
      </c>
      <c r="C1258" s="14" t="s">
        <v>5556</v>
      </c>
      <c r="D1258" s="16">
        <v>45772</v>
      </c>
      <c r="E1258" s="16" t="s">
        <v>3009</v>
      </c>
      <c r="F1258" s="14" t="s">
        <v>5557</v>
      </c>
      <c r="G1258" s="14"/>
      <c r="H1258" s="14" t="s">
        <v>5554</v>
      </c>
      <c r="I1258" s="15">
        <v>2.41</v>
      </c>
      <c r="J1258" s="77"/>
      <c r="K1258" s="92"/>
    </row>
    <row r="1259" spans="1:11" ht="22.5" x14ac:dyDescent="0.2">
      <c r="A1259" s="14" t="s">
        <v>3004</v>
      </c>
      <c r="B1259" s="14" t="s">
        <v>5556</v>
      </c>
      <c r="C1259" s="14" t="s">
        <v>5556</v>
      </c>
      <c r="D1259" s="16">
        <v>45772</v>
      </c>
      <c r="E1259" s="16" t="s">
        <v>3009</v>
      </c>
      <c r="F1259" s="14" t="s">
        <v>5557</v>
      </c>
      <c r="G1259" s="14"/>
      <c r="H1259" s="14" t="s">
        <v>5083</v>
      </c>
      <c r="I1259" s="15">
        <v>2.41</v>
      </c>
      <c r="J1259" s="77"/>
      <c r="K1259" s="92"/>
    </row>
    <row r="1260" spans="1:11" ht="22.5" x14ac:dyDescent="0.2">
      <c r="A1260" s="14" t="s">
        <v>3004</v>
      </c>
      <c r="B1260" s="14" t="s">
        <v>5556</v>
      </c>
      <c r="C1260" s="14" t="s">
        <v>5556</v>
      </c>
      <c r="D1260" s="16">
        <v>45772</v>
      </c>
      <c r="E1260" s="16" t="s">
        <v>3009</v>
      </c>
      <c r="F1260" s="14" t="s">
        <v>5557</v>
      </c>
      <c r="G1260" s="14" t="s">
        <v>5114</v>
      </c>
      <c r="H1260" s="14" t="s">
        <v>5115</v>
      </c>
      <c r="I1260" s="15">
        <v>2.41</v>
      </c>
      <c r="J1260" s="77"/>
      <c r="K1260" s="92"/>
    </row>
    <row r="1261" spans="1:11" ht="22.5" x14ac:dyDescent="0.2">
      <c r="A1261" s="14" t="s">
        <v>3004</v>
      </c>
      <c r="B1261" s="14" t="s">
        <v>5556</v>
      </c>
      <c r="C1261" s="14" t="s">
        <v>5556</v>
      </c>
      <c r="D1261" s="16">
        <v>45772</v>
      </c>
      <c r="E1261" s="16" t="s">
        <v>3009</v>
      </c>
      <c r="F1261" s="14" t="s">
        <v>5557</v>
      </c>
      <c r="G1261" s="14"/>
      <c r="H1261" s="14" t="s">
        <v>5104</v>
      </c>
      <c r="I1261" s="15">
        <v>26.61</v>
      </c>
      <c r="J1261" s="77"/>
      <c r="K1261" s="92"/>
    </row>
    <row r="1262" spans="1:11" ht="22.5" x14ac:dyDescent="0.2">
      <c r="A1262" s="14" t="s">
        <v>3004</v>
      </c>
      <c r="B1262" s="14" t="s">
        <v>5556</v>
      </c>
      <c r="C1262" s="14" t="s">
        <v>5556</v>
      </c>
      <c r="D1262" s="16">
        <v>45782</v>
      </c>
      <c r="E1262" s="16" t="s">
        <v>3009</v>
      </c>
      <c r="F1262" s="14" t="s">
        <v>5557</v>
      </c>
      <c r="G1262" s="14" t="s">
        <v>3259</v>
      </c>
      <c r="H1262" s="14" t="s">
        <v>3260</v>
      </c>
      <c r="I1262" s="15">
        <v>189.25</v>
      </c>
      <c r="J1262" s="77"/>
      <c r="K1262" s="92"/>
    </row>
    <row r="1263" spans="1:11" ht="78.75" x14ac:dyDescent="0.2">
      <c r="A1263" s="14" t="s">
        <v>3004</v>
      </c>
      <c r="B1263" s="14"/>
      <c r="C1263" s="14"/>
      <c r="D1263" s="16"/>
      <c r="E1263" s="16"/>
      <c r="F1263" s="14" t="s">
        <v>5558</v>
      </c>
      <c r="G1263" s="14"/>
      <c r="H1263" s="14"/>
      <c r="I1263" s="15"/>
      <c r="J1263" s="77"/>
      <c r="K1263" s="92"/>
    </row>
    <row r="1264" spans="1:11" ht="22.5" x14ac:dyDescent="0.2">
      <c r="A1264" s="14" t="s">
        <v>3004</v>
      </c>
      <c r="B1264" s="14" t="s">
        <v>5559</v>
      </c>
      <c r="C1264" s="14" t="s">
        <v>5559</v>
      </c>
      <c r="D1264" s="16">
        <v>45777</v>
      </c>
      <c r="E1264" s="16" t="s">
        <v>3009</v>
      </c>
      <c r="F1264" s="14" t="s">
        <v>5560</v>
      </c>
      <c r="G1264" s="14"/>
      <c r="H1264" s="14" t="s">
        <v>5308</v>
      </c>
      <c r="I1264" s="15">
        <v>287.49</v>
      </c>
      <c r="J1264" s="77"/>
      <c r="K1264" s="92"/>
    </row>
    <row r="1265" spans="1:11" ht="78.75" x14ac:dyDescent="0.2">
      <c r="A1265" s="14" t="s">
        <v>3004</v>
      </c>
      <c r="B1265" s="14"/>
      <c r="C1265" s="14"/>
      <c r="D1265" s="16"/>
      <c r="E1265" s="16"/>
      <c r="F1265" s="14" t="s">
        <v>5561</v>
      </c>
      <c r="G1265" s="14"/>
      <c r="H1265" s="14"/>
      <c r="I1265" s="15"/>
      <c r="J1265" s="77"/>
      <c r="K1265" s="92"/>
    </row>
    <row r="1266" spans="1:11" ht="22.5" x14ac:dyDescent="0.2">
      <c r="A1266" s="14" t="s">
        <v>3004</v>
      </c>
      <c r="B1266" s="14" t="s">
        <v>5562</v>
      </c>
      <c r="C1266" s="14" t="s">
        <v>5562</v>
      </c>
      <c r="D1266" s="16">
        <v>45771</v>
      </c>
      <c r="E1266" s="16" t="s">
        <v>3009</v>
      </c>
      <c r="F1266" s="14" t="s">
        <v>5563</v>
      </c>
      <c r="G1266" s="14"/>
      <c r="H1266" s="14" t="s">
        <v>5025</v>
      </c>
      <c r="I1266" s="15">
        <v>1</v>
      </c>
      <c r="J1266" s="77"/>
      <c r="K1266" s="92"/>
    </row>
    <row r="1267" spans="1:11" ht="78.75" x14ac:dyDescent="0.2">
      <c r="A1267" s="14" t="s">
        <v>3004</v>
      </c>
      <c r="B1267" s="14"/>
      <c r="C1267" s="14"/>
      <c r="D1267" s="16"/>
      <c r="E1267" s="16"/>
      <c r="F1267" s="14" t="s">
        <v>5564</v>
      </c>
      <c r="G1267" s="14"/>
      <c r="H1267" s="14"/>
      <c r="I1267" s="15"/>
      <c r="J1267" s="77"/>
      <c r="K1267" s="92"/>
    </row>
    <row r="1268" spans="1:11" ht="22.5" x14ac:dyDescent="0.2">
      <c r="A1268" s="14" t="s">
        <v>3004</v>
      </c>
      <c r="B1268" s="14" t="s">
        <v>5565</v>
      </c>
      <c r="C1268" s="14" t="s">
        <v>5565</v>
      </c>
      <c r="D1268" s="16">
        <v>45764</v>
      </c>
      <c r="E1268" s="16" t="s">
        <v>3009</v>
      </c>
      <c r="F1268" s="14" t="s">
        <v>5566</v>
      </c>
      <c r="G1268" s="14"/>
      <c r="H1268" s="14" t="s">
        <v>5521</v>
      </c>
      <c r="I1268" s="15">
        <v>8.8000000000000007</v>
      </c>
      <c r="J1268" s="77"/>
      <c r="K1268" s="92"/>
    </row>
    <row r="1269" spans="1:11" ht="22.5" x14ac:dyDescent="0.2">
      <c r="A1269" s="14" t="s">
        <v>3004</v>
      </c>
      <c r="B1269" s="14" t="s">
        <v>5565</v>
      </c>
      <c r="C1269" s="14" t="s">
        <v>5565</v>
      </c>
      <c r="D1269" s="16">
        <v>45764</v>
      </c>
      <c r="E1269" s="16" t="s">
        <v>3009</v>
      </c>
      <c r="F1269" s="14" t="s">
        <v>5566</v>
      </c>
      <c r="G1269" s="14"/>
      <c r="H1269" s="14" t="s">
        <v>4697</v>
      </c>
      <c r="I1269" s="15">
        <v>8.8000000000000007</v>
      </c>
      <c r="J1269" s="77"/>
      <c r="K1269" s="92"/>
    </row>
    <row r="1270" spans="1:11" ht="22.5" x14ac:dyDescent="0.2">
      <c r="A1270" s="14" t="s">
        <v>3004</v>
      </c>
      <c r="B1270" s="14" t="s">
        <v>5565</v>
      </c>
      <c r="C1270" s="14" t="s">
        <v>5565</v>
      </c>
      <c r="D1270" s="16">
        <v>45764</v>
      </c>
      <c r="E1270" s="16" t="s">
        <v>3009</v>
      </c>
      <c r="F1270" s="14" t="s">
        <v>5566</v>
      </c>
      <c r="G1270" s="14"/>
      <c r="H1270" s="14" t="s">
        <v>5290</v>
      </c>
      <c r="I1270" s="15">
        <v>8.8000000000000007</v>
      </c>
      <c r="J1270" s="77"/>
      <c r="K1270" s="92"/>
    </row>
    <row r="1271" spans="1:11" ht="78.75" x14ac:dyDescent="0.2">
      <c r="A1271" s="14" t="s">
        <v>3004</v>
      </c>
      <c r="B1271" s="14"/>
      <c r="C1271" s="14"/>
      <c r="D1271" s="16"/>
      <c r="E1271" s="16"/>
      <c r="F1271" s="14" t="s">
        <v>5567</v>
      </c>
      <c r="G1271" s="14"/>
      <c r="H1271" s="14"/>
      <c r="I1271" s="15"/>
      <c r="J1271" s="77"/>
      <c r="K1271" s="92"/>
    </row>
    <row r="1272" spans="1:11" ht="22.5" x14ac:dyDescent="0.2">
      <c r="A1272" s="14" t="s">
        <v>3004</v>
      </c>
      <c r="B1272" s="14" t="s">
        <v>5568</v>
      </c>
      <c r="C1272" s="14" t="s">
        <v>5568</v>
      </c>
      <c r="D1272" s="16">
        <v>45782</v>
      </c>
      <c r="E1272" s="16" t="s">
        <v>3009</v>
      </c>
      <c r="F1272" s="14" t="s">
        <v>5569</v>
      </c>
      <c r="G1272" s="14" t="s">
        <v>5074</v>
      </c>
      <c r="H1272" s="14" t="s">
        <v>5075</v>
      </c>
      <c r="I1272" s="15">
        <v>64.53</v>
      </c>
      <c r="J1272" s="77"/>
      <c r="K1272" s="92"/>
    </row>
    <row r="1273" spans="1:11" ht="90" x14ac:dyDescent="0.2">
      <c r="A1273" s="14" t="s">
        <v>3004</v>
      </c>
      <c r="B1273" s="14"/>
      <c r="C1273" s="14"/>
      <c r="D1273" s="16"/>
      <c r="E1273" s="16"/>
      <c r="F1273" s="14" t="s">
        <v>5570</v>
      </c>
      <c r="G1273" s="14"/>
      <c r="H1273" s="14"/>
      <c r="I1273" s="15"/>
      <c r="J1273" s="77"/>
      <c r="K1273" s="92"/>
    </row>
    <row r="1274" spans="1:11" ht="22.5" x14ac:dyDescent="0.2">
      <c r="A1274" s="14" t="s">
        <v>3004</v>
      </c>
      <c r="B1274" s="14" t="s">
        <v>5571</v>
      </c>
      <c r="C1274" s="14" t="s">
        <v>5571</v>
      </c>
      <c r="D1274" s="16">
        <v>45782</v>
      </c>
      <c r="E1274" s="16" t="s">
        <v>3009</v>
      </c>
      <c r="F1274" s="14" t="s">
        <v>5572</v>
      </c>
      <c r="G1274" s="14" t="s">
        <v>5114</v>
      </c>
      <c r="H1274" s="14" t="s">
        <v>5115</v>
      </c>
      <c r="I1274" s="15">
        <v>21.33</v>
      </c>
      <c r="J1274" s="77"/>
      <c r="K1274" s="92"/>
    </row>
    <row r="1275" spans="1:11" ht="78.75" x14ac:dyDescent="0.2">
      <c r="A1275" s="14" t="s">
        <v>3004</v>
      </c>
      <c r="B1275" s="14"/>
      <c r="C1275" s="14"/>
      <c r="D1275" s="16"/>
      <c r="E1275" s="16"/>
      <c r="F1275" s="14" t="s">
        <v>5573</v>
      </c>
      <c r="G1275" s="14"/>
      <c r="H1275" s="14"/>
      <c r="I1275" s="15"/>
      <c r="J1275" s="77"/>
      <c r="K1275" s="92"/>
    </row>
    <row r="1276" spans="1:11" ht="22.5" x14ac:dyDescent="0.2">
      <c r="A1276" s="14" t="s">
        <v>3004</v>
      </c>
      <c r="B1276" s="14" t="s">
        <v>5574</v>
      </c>
      <c r="C1276" s="14" t="s">
        <v>5574</v>
      </c>
      <c r="D1276" s="16">
        <v>45782</v>
      </c>
      <c r="E1276" s="16" t="s">
        <v>3009</v>
      </c>
      <c r="F1276" s="14" t="s">
        <v>5575</v>
      </c>
      <c r="G1276" s="14"/>
      <c r="H1276" s="14" t="s">
        <v>5311</v>
      </c>
      <c r="I1276" s="15">
        <v>18.5</v>
      </c>
      <c r="J1276" s="77"/>
      <c r="K1276" s="92"/>
    </row>
    <row r="1277" spans="1:11" ht="90" x14ac:dyDescent="0.2">
      <c r="A1277" s="14" t="s">
        <v>3004</v>
      </c>
      <c r="B1277" s="14"/>
      <c r="C1277" s="14"/>
      <c r="D1277" s="16"/>
      <c r="E1277" s="16"/>
      <c r="F1277" s="14" t="s">
        <v>5576</v>
      </c>
      <c r="G1277" s="14"/>
      <c r="H1277" s="14"/>
      <c r="I1277" s="15"/>
      <c r="J1277" s="77"/>
      <c r="K1277" s="92"/>
    </row>
    <row r="1278" spans="1:11" ht="22.5" x14ac:dyDescent="0.2">
      <c r="A1278" s="14" t="s">
        <v>3004</v>
      </c>
      <c r="B1278" s="14" t="s">
        <v>5577</v>
      </c>
      <c r="C1278" s="14" t="s">
        <v>5577</v>
      </c>
      <c r="D1278" s="16">
        <v>45782</v>
      </c>
      <c r="E1278" s="16" t="s">
        <v>3009</v>
      </c>
      <c r="F1278" s="14" t="s">
        <v>5578</v>
      </c>
      <c r="G1278" s="14"/>
      <c r="H1278" s="14" t="s">
        <v>5484</v>
      </c>
      <c r="I1278" s="15">
        <v>13.1</v>
      </c>
      <c r="J1278" s="77"/>
      <c r="K1278" s="92"/>
    </row>
    <row r="1279" spans="1:11" ht="22.5" x14ac:dyDescent="0.2">
      <c r="A1279" s="14" t="s">
        <v>3004</v>
      </c>
      <c r="B1279" s="14" t="s">
        <v>5577</v>
      </c>
      <c r="C1279" s="14" t="s">
        <v>5577</v>
      </c>
      <c r="D1279" s="16">
        <v>45782</v>
      </c>
      <c r="E1279" s="16" t="s">
        <v>3009</v>
      </c>
      <c r="F1279" s="14" t="s">
        <v>5578</v>
      </c>
      <c r="G1279" s="14"/>
      <c r="H1279" s="14" t="s">
        <v>5579</v>
      </c>
      <c r="I1279" s="15">
        <v>115.9</v>
      </c>
      <c r="J1279" s="77"/>
      <c r="K1279" s="92"/>
    </row>
    <row r="1280" spans="1:11" ht="101.25" x14ac:dyDescent="0.2">
      <c r="A1280" s="14" t="s">
        <v>3004</v>
      </c>
      <c r="B1280" s="14"/>
      <c r="C1280" s="14"/>
      <c r="D1280" s="16"/>
      <c r="E1280" s="16"/>
      <c r="F1280" s="14" t="s">
        <v>5580</v>
      </c>
      <c r="G1280" s="14"/>
      <c r="H1280" s="14"/>
      <c r="I1280" s="15"/>
      <c r="J1280" s="77"/>
      <c r="K1280" s="92"/>
    </row>
    <row r="1281" spans="1:11" ht="22.5" x14ac:dyDescent="0.2">
      <c r="A1281" s="14" t="s">
        <v>3004</v>
      </c>
      <c r="B1281" s="14" t="s">
        <v>5581</v>
      </c>
      <c r="C1281" s="14" t="s">
        <v>5581</v>
      </c>
      <c r="D1281" s="16">
        <v>45804</v>
      </c>
      <c r="E1281" s="16" t="s">
        <v>3009</v>
      </c>
      <c r="F1281" s="14" t="s">
        <v>5582</v>
      </c>
      <c r="G1281" s="14"/>
      <c r="H1281" s="14" t="s">
        <v>5104</v>
      </c>
      <c r="I1281" s="15">
        <v>28.4</v>
      </c>
      <c r="J1281" s="77"/>
      <c r="K1281" s="92"/>
    </row>
    <row r="1282" spans="1:11" ht="90" x14ac:dyDescent="0.2">
      <c r="A1282" s="14" t="s">
        <v>3004</v>
      </c>
      <c r="B1282" s="14"/>
      <c r="C1282" s="14"/>
      <c r="D1282" s="16"/>
      <c r="E1282" s="16"/>
      <c r="F1282" s="14" t="s">
        <v>5583</v>
      </c>
      <c r="G1282" s="14"/>
      <c r="H1282" s="14"/>
      <c r="I1282" s="15"/>
      <c r="J1282" s="77"/>
      <c r="K1282" s="92"/>
    </row>
    <row r="1283" spans="1:11" ht="22.5" x14ac:dyDescent="0.2">
      <c r="A1283" s="14" t="s">
        <v>3004</v>
      </c>
      <c r="B1283" s="14" t="s">
        <v>5584</v>
      </c>
      <c r="C1283" s="14" t="s">
        <v>5584</v>
      </c>
      <c r="D1283" s="16">
        <v>45804</v>
      </c>
      <c r="E1283" s="16" t="s">
        <v>3009</v>
      </c>
      <c r="F1283" s="14" t="s">
        <v>5585</v>
      </c>
      <c r="G1283" s="14"/>
      <c r="H1283" s="14" t="s">
        <v>5104</v>
      </c>
      <c r="I1283" s="15">
        <v>14.1</v>
      </c>
      <c r="J1283" s="77"/>
      <c r="K1283" s="92"/>
    </row>
    <row r="1284" spans="1:11" ht="78.75" x14ac:dyDescent="0.2">
      <c r="A1284" s="14" t="s">
        <v>3004</v>
      </c>
      <c r="B1284" s="14"/>
      <c r="C1284" s="14"/>
      <c r="D1284" s="16"/>
      <c r="E1284" s="16"/>
      <c r="F1284" s="14" t="s">
        <v>5586</v>
      </c>
      <c r="G1284" s="14"/>
      <c r="H1284" s="14"/>
      <c r="I1284" s="15"/>
      <c r="J1284" s="77"/>
      <c r="K1284" s="92"/>
    </row>
    <row r="1285" spans="1:11" ht="22.5" x14ac:dyDescent="0.2">
      <c r="A1285" s="14" t="s">
        <v>3004</v>
      </c>
      <c r="B1285" s="14" t="s">
        <v>5587</v>
      </c>
      <c r="C1285" s="14" t="s">
        <v>5587</v>
      </c>
      <c r="D1285" s="16">
        <v>45804</v>
      </c>
      <c r="E1285" s="16" t="s">
        <v>3009</v>
      </c>
      <c r="F1285" s="14" t="s">
        <v>5588</v>
      </c>
      <c r="G1285" s="14"/>
      <c r="H1285" s="14" t="s">
        <v>5308</v>
      </c>
      <c r="I1285" s="15">
        <v>283.38</v>
      </c>
      <c r="J1285" s="77"/>
      <c r="K1285" s="92"/>
    </row>
    <row r="1286" spans="1:11" ht="78.75" x14ac:dyDescent="0.2">
      <c r="A1286" s="14" t="s">
        <v>3004</v>
      </c>
      <c r="B1286" s="14"/>
      <c r="C1286" s="14"/>
      <c r="D1286" s="16"/>
      <c r="E1286" s="16"/>
      <c r="F1286" s="14" t="s">
        <v>5589</v>
      </c>
      <c r="G1286" s="14"/>
      <c r="H1286" s="14"/>
      <c r="I1286" s="15"/>
      <c r="J1286" s="77"/>
      <c r="K1286" s="92"/>
    </row>
    <row r="1287" spans="1:11" ht="22.5" x14ac:dyDescent="0.2">
      <c r="A1287" s="14" t="s">
        <v>3004</v>
      </c>
      <c r="B1287" s="14" t="s">
        <v>5590</v>
      </c>
      <c r="C1287" s="14" t="s">
        <v>5590</v>
      </c>
      <c r="D1287" s="16">
        <v>45835</v>
      </c>
      <c r="E1287" s="16" t="s">
        <v>3009</v>
      </c>
      <c r="F1287" s="14" t="s">
        <v>5591</v>
      </c>
      <c r="G1287" s="14"/>
      <c r="H1287" s="14" t="s">
        <v>5579</v>
      </c>
      <c r="I1287" s="15">
        <v>21.13</v>
      </c>
      <c r="J1287" s="77"/>
      <c r="K1287" s="92"/>
    </row>
    <row r="1288" spans="1:11" ht="22.5" x14ac:dyDescent="0.2">
      <c r="A1288" s="14" t="s">
        <v>3004</v>
      </c>
      <c r="B1288" s="14" t="s">
        <v>5590</v>
      </c>
      <c r="C1288" s="14" t="s">
        <v>5590</v>
      </c>
      <c r="D1288" s="16">
        <v>45835</v>
      </c>
      <c r="E1288" s="16" t="s">
        <v>3009</v>
      </c>
      <c r="F1288" s="14" t="s">
        <v>5591</v>
      </c>
      <c r="G1288" s="14"/>
      <c r="H1288" s="14" t="s">
        <v>5289</v>
      </c>
      <c r="I1288" s="15">
        <v>35.89</v>
      </c>
      <c r="J1288" s="77"/>
      <c r="K1288" s="92"/>
    </row>
    <row r="1289" spans="1:11" ht="22.5" x14ac:dyDescent="0.2">
      <c r="A1289" s="14" t="s">
        <v>3004</v>
      </c>
      <c r="B1289" s="14" t="s">
        <v>5590</v>
      </c>
      <c r="C1289" s="14" t="s">
        <v>5590</v>
      </c>
      <c r="D1289" s="16">
        <v>45835</v>
      </c>
      <c r="E1289" s="16" t="s">
        <v>3009</v>
      </c>
      <c r="F1289" s="14" t="s">
        <v>5591</v>
      </c>
      <c r="G1289" s="14"/>
      <c r="H1289" s="14" t="s">
        <v>5592</v>
      </c>
      <c r="I1289" s="15">
        <v>38.4</v>
      </c>
      <c r="J1289" s="77"/>
      <c r="K1289" s="92"/>
    </row>
    <row r="1290" spans="1:11" ht="22.5" x14ac:dyDescent="0.2">
      <c r="A1290" s="14" t="s">
        <v>3004</v>
      </c>
      <c r="B1290" s="14" t="s">
        <v>5590</v>
      </c>
      <c r="C1290" s="14" t="s">
        <v>5590</v>
      </c>
      <c r="D1290" s="16">
        <v>45835</v>
      </c>
      <c r="E1290" s="16" t="s">
        <v>3009</v>
      </c>
      <c r="F1290" s="14" t="s">
        <v>5591</v>
      </c>
      <c r="G1290" s="14"/>
      <c r="H1290" s="14" t="s">
        <v>5593</v>
      </c>
      <c r="I1290" s="15">
        <v>80.95</v>
      </c>
      <c r="J1290" s="77"/>
      <c r="K1290" s="92"/>
    </row>
    <row r="1291" spans="1:11" ht="22.5" x14ac:dyDescent="0.2">
      <c r="A1291" s="14" t="s">
        <v>3004</v>
      </c>
      <c r="B1291" s="14" t="s">
        <v>5590</v>
      </c>
      <c r="C1291" s="14" t="s">
        <v>5590</v>
      </c>
      <c r="D1291" s="16">
        <v>45835</v>
      </c>
      <c r="E1291" s="16" t="s">
        <v>3009</v>
      </c>
      <c r="F1291" s="14" t="s">
        <v>5591</v>
      </c>
      <c r="G1291" s="14"/>
      <c r="H1291" s="14" t="s">
        <v>5594</v>
      </c>
      <c r="I1291" s="15">
        <v>102</v>
      </c>
      <c r="J1291" s="77"/>
      <c r="K1291" s="92"/>
    </row>
    <row r="1292" spans="1:11" ht="22.5" x14ac:dyDescent="0.2">
      <c r="A1292" s="14" t="s">
        <v>3004</v>
      </c>
      <c r="B1292" s="14" t="s">
        <v>5590</v>
      </c>
      <c r="C1292" s="14" t="s">
        <v>5590</v>
      </c>
      <c r="D1292" s="16">
        <v>45835</v>
      </c>
      <c r="E1292" s="16" t="s">
        <v>3009</v>
      </c>
      <c r="F1292" s="14" t="s">
        <v>5591</v>
      </c>
      <c r="G1292" s="14"/>
      <c r="H1292" s="14" t="s">
        <v>5595</v>
      </c>
      <c r="I1292" s="15">
        <v>177</v>
      </c>
      <c r="J1292" s="77"/>
      <c r="K1292" s="92"/>
    </row>
    <row r="1293" spans="1:11" ht="22.5" x14ac:dyDescent="0.2">
      <c r="A1293" s="14" t="s">
        <v>3004</v>
      </c>
      <c r="B1293" s="14" t="s">
        <v>5590</v>
      </c>
      <c r="C1293" s="14" t="s">
        <v>5590</v>
      </c>
      <c r="D1293" s="16">
        <v>45835</v>
      </c>
      <c r="E1293" s="16" t="s">
        <v>3009</v>
      </c>
      <c r="F1293" s="14" t="s">
        <v>5591</v>
      </c>
      <c r="G1293" s="14"/>
      <c r="H1293" s="14" t="s">
        <v>5596</v>
      </c>
      <c r="I1293" s="15">
        <v>56.97</v>
      </c>
      <c r="J1293" s="77"/>
      <c r="K1293" s="92"/>
    </row>
    <row r="1294" spans="1:11" ht="22.5" x14ac:dyDescent="0.2">
      <c r="A1294" s="14" t="s">
        <v>3004</v>
      </c>
      <c r="B1294" s="14" t="s">
        <v>5590</v>
      </c>
      <c r="C1294" s="14" t="s">
        <v>5590</v>
      </c>
      <c r="D1294" s="16">
        <v>45835</v>
      </c>
      <c r="E1294" s="16" t="s">
        <v>3009</v>
      </c>
      <c r="F1294" s="14" t="s">
        <v>5591</v>
      </c>
      <c r="G1294" s="14"/>
      <c r="H1294" s="14" t="s">
        <v>5597</v>
      </c>
      <c r="I1294" s="15">
        <v>62.4</v>
      </c>
      <c r="J1294" s="77"/>
      <c r="K1294" s="92"/>
    </row>
    <row r="1295" spans="1:11" ht="22.5" x14ac:dyDescent="0.2">
      <c r="A1295" s="14" t="s">
        <v>3004</v>
      </c>
      <c r="B1295" s="14" t="s">
        <v>5590</v>
      </c>
      <c r="C1295" s="14" t="s">
        <v>5590</v>
      </c>
      <c r="D1295" s="16">
        <v>45835</v>
      </c>
      <c r="E1295" s="16" t="s">
        <v>3009</v>
      </c>
      <c r="F1295" s="14" t="s">
        <v>5591</v>
      </c>
      <c r="G1295" s="14"/>
      <c r="H1295" s="14" t="s">
        <v>5598</v>
      </c>
      <c r="I1295" s="15">
        <v>298.8</v>
      </c>
      <c r="J1295" s="77"/>
      <c r="K1295" s="92"/>
    </row>
    <row r="1296" spans="1:11" ht="78.75" x14ac:dyDescent="0.2">
      <c r="A1296" s="14" t="s">
        <v>3004</v>
      </c>
      <c r="B1296" s="14"/>
      <c r="C1296" s="14"/>
      <c r="D1296" s="16"/>
      <c r="E1296" s="16"/>
      <c r="F1296" s="14" t="s">
        <v>5599</v>
      </c>
      <c r="G1296" s="14"/>
      <c r="H1296" s="14"/>
      <c r="I1296" s="15"/>
      <c r="J1296" s="77"/>
      <c r="K1296" s="92"/>
    </row>
    <row r="1297" spans="1:11" ht="22.5" x14ac:dyDescent="0.2">
      <c r="A1297" s="14" t="s">
        <v>3004</v>
      </c>
      <c r="B1297" s="14" t="s">
        <v>5600</v>
      </c>
      <c r="C1297" s="14" t="s">
        <v>5600</v>
      </c>
      <c r="D1297" s="16">
        <v>45835</v>
      </c>
      <c r="E1297" s="16" t="s">
        <v>3009</v>
      </c>
      <c r="F1297" s="14" t="s">
        <v>5601</v>
      </c>
      <c r="G1297" s="14"/>
      <c r="H1297" s="14" t="s">
        <v>5308</v>
      </c>
      <c r="I1297" s="15">
        <v>253.91</v>
      </c>
      <c r="J1297" s="77"/>
      <c r="K1297" s="92"/>
    </row>
    <row r="1298" spans="1:11" ht="22.5" x14ac:dyDescent="0.2">
      <c r="A1298" s="14" t="s">
        <v>3004</v>
      </c>
      <c r="B1298" s="14" t="s">
        <v>5600</v>
      </c>
      <c r="C1298" s="14" t="s">
        <v>5600</v>
      </c>
      <c r="D1298" s="16">
        <v>45835</v>
      </c>
      <c r="E1298" s="16" t="s">
        <v>3009</v>
      </c>
      <c r="F1298" s="14" t="s">
        <v>5601</v>
      </c>
      <c r="G1298" s="14"/>
      <c r="H1298" s="14" t="s">
        <v>5310</v>
      </c>
      <c r="I1298" s="15">
        <v>21.35</v>
      </c>
      <c r="J1298" s="77"/>
      <c r="K1298" s="92"/>
    </row>
    <row r="1299" spans="1:11" ht="90" x14ac:dyDescent="0.2">
      <c r="A1299" s="14" t="s">
        <v>3004</v>
      </c>
      <c r="B1299" s="14"/>
      <c r="C1299" s="14"/>
      <c r="D1299" s="16"/>
      <c r="E1299" s="16"/>
      <c r="F1299" s="14" t="s">
        <v>5602</v>
      </c>
      <c r="G1299" s="14"/>
      <c r="H1299" s="14"/>
      <c r="I1299" s="15"/>
      <c r="J1299" s="77"/>
      <c r="K1299" s="92"/>
    </row>
    <row r="1300" spans="1:11" ht="22.5" x14ac:dyDescent="0.2">
      <c r="A1300" s="14" t="s">
        <v>3004</v>
      </c>
      <c r="B1300" s="14" t="s">
        <v>5603</v>
      </c>
      <c r="C1300" s="14" t="s">
        <v>5603</v>
      </c>
      <c r="D1300" s="16">
        <v>45835</v>
      </c>
      <c r="E1300" s="16" t="s">
        <v>3009</v>
      </c>
      <c r="F1300" s="14" t="s">
        <v>5604</v>
      </c>
      <c r="G1300" s="14"/>
      <c r="H1300" s="14" t="s">
        <v>5308</v>
      </c>
      <c r="I1300" s="15">
        <v>259.20999999999998</v>
      </c>
      <c r="J1300" s="77"/>
      <c r="K1300" s="92"/>
    </row>
    <row r="1301" spans="1:11" ht="78.75" x14ac:dyDescent="0.2">
      <c r="A1301" s="14" t="s">
        <v>3004</v>
      </c>
      <c r="B1301" s="14"/>
      <c r="C1301" s="14"/>
      <c r="D1301" s="16"/>
      <c r="E1301" s="16"/>
      <c r="F1301" s="14" t="s">
        <v>5605</v>
      </c>
      <c r="G1301" s="14"/>
      <c r="H1301" s="14"/>
      <c r="I1301" s="15"/>
      <c r="J1301" s="77"/>
      <c r="K1301" s="92"/>
    </row>
    <row r="1302" spans="1:11" ht="22.5" x14ac:dyDescent="0.2">
      <c r="A1302" s="14" t="s">
        <v>3004</v>
      </c>
      <c r="B1302" s="14" t="s">
        <v>5606</v>
      </c>
      <c r="C1302" s="14" t="s">
        <v>5606</v>
      </c>
      <c r="D1302" s="16">
        <v>45835</v>
      </c>
      <c r="E1302" s="16" t="s">
        <v>3009</v>
      </c>
      <c r="F1302" s="14" t="s">
        <v>5607</v>
      </c>
      <c r="G1302" s="14" t="s">
        <v>5114</v>
      </c>
      <c r="H1302" s="14" t="s">
        <v>5115</v>
      </c>
      <c r="I1302" s="15">
        <v>8.8000000000000007</v>
      </c>
      <c r="J1302" s="77"/>
      <c r="K1302" s="92"/>
    </row>
    <row r="1303" spans="1:11" ht="22.5" x14ac:dyDescent="0.2">
      <c r="A1303" s="14" t="s">
        <v>3004</v>
      </c>
      <c r="B1303" s="14" t="s">
        <v>5606</v>
      </c>
      <c r="C1303" s="14" t="s">
        <v>5606</v>
      </c>
      <c r="D1303" s="16">
        <v>45835</v>
      </c>
      <c r="E1303" s="16" t="s">
        <v>3009</v>
      </c>
      <c r="F1303" s="14" t="s">
        <v>5607</v>
      </c>
      <c r="G1303" s="14"/>
      <c r="H1303" s="14" t="s">
        <v>5312</v>
      </c>
      <c r="I1303" s="15">
        <v>8.8000000000000007</v>
      </c>
      <c r="J1303" s="77"/>
      <c r="K1303" s="92"/>
    </row>
    <row r="1304" spans="1:11" ht="22.5" x14ac:dyDescent="0.2">
      <c r="A1304" s="14" t="s">
        <v>3004</v>
      </c>
      <c r="B1304" s="14" t="s">
        <v>5606</v>
      </c>
      <c r="C1304" s="14" t="s">
        <v>5606</v>
      </c>
      <c r="D1304" s="16">
        <v>45835</v>
      </c>
      <c r="E1304" s="16" t="s">
        <v>3009</v>
      </c>
      <c r="F1304" s="14" t="s">
        <v>5607</v>
      </c>
      <c r="G1304" s="14"/>
      <c r="H1304" s="14" t="s">
        <v>5311</v>
      </c>
      <c r="I1304" s="15">
        <v>8.8000000000000007</v>
      </c>
      <c r="J1304" s="77"/>
      <c r="K1304" s="92"/>
    </row>
    <row r="1305" spans="1:11" ht="22.5" x14ac:dyDescent="0.2">
      <c r="A1305" s="14" t="s">
        <v>3004</v>
      </c>
      <c r="B1305" s="14" t="s">
        <v>5606</v>
      </c>
      <c r="C1305" s="14" t="s">
        <v>5606</v>
      </c>
      <c r="D1305" s="16">
        <v>45835</v>
      </c>
      <c r="E1305" s="16" t="s">
        <v>3009</v>
      </c>
      <c r="F1305" s="14" t="s">
        <v>5607</v>
      </c>
      <c r="G1305" s="14"/>
      <c r="H1305" s="14" t="s">
        <v>2069</v>
      </c>
      <c r="I1305" s="15">
        <v>8.8000000000000007</v>
      </c>
      <c r="J1305" s="77"/>
      <c r="K1305" s="92"/>
    </row>
    <row r="1306" spans="1:11" ht="78.75" x14ac:dyDescent="0.2">
      <c r="A1306" s="14" t="s">
        <v>3004</v>
      </c>
      <c r="B1306" s="14"/>
      <c r="C1306" s="14"/>
      <c r="D1306" s="16"/>
      <c r="E1306" s="16"/>
      <c r="F1306" s="14" t="s">
        <v>5608</v>
      </c>
      <c r="G1306" s="14"/>
      <c r="H1306" s="14"/>
      <c r="I1306" s="15"/>
      <c r="J1306" s="77"/>
      <c r="K1306" s="92"/>
    </row>
    <row r="1307" spans="1:11" ht="22.5" x14ac:dyDescent="0.2">
      <c r="A1307" s="14" t="s">
        <v>3004</v>
      </c>
      <c r="B1307" s="14" t="s">
        <v>5609</v>
      </c>
      <c r="C1307" s="14" t="s">
        <v>5609</v>
      </c>
      <c r="D1307" s="16">
        <v>45835</v>
      </c>
      <c r="E1307" s="16" t="s">
        <v>3009</v>
      </c>
      <c r="F1307" s="14" t="s">
        <v>5610</v>
      </c>
      <c r="G1307" s="14"/>
      <c r="H1307" s="14" t="s">
        <v>5596</v>
      </c>
      <c r="I1307" s="15">
        <v>6.83</v>
      </c>
      <c r="J1307" s="77"/>
      <c r="K1307" s="92"/>
    </row>
    <row r="1308" spans="1:11" ht="22.5" x14ac:dyDescent="0.2">
      <c r="A1308" s="14" t="s">
        <v>3004</v>
      </c>
      <c r="B1308" s="14" t="s">
        <v>5609</v>
      </c>
      <c r="C1308" s="14" t="s">
        <v>5609</v>
      </c>
      <c r="D1308" s="16">
        <v>45835</v>
      </c>
      <c r="E1308" s="16" t="s">
        <v>3009</v>
      </c>
      <c r="F1308" s="14" t="s">
        <v>5610</v>
      </c>
      <c r="G1308" s="14"/>
      <c r="H1308" s="14" t="s">
        <v>5611</v>
      </c>
      <c r="I1308" s="15">
        <v>6.83</v>
      </c>
      <c r="J1308" s="77"/>
      <c r="K1308" s="92"/>
    </row>
    <row r="1309" spans="1:11" ht="22.5" x14ac:dyDescent="0.2">
      <c r="A1309" s="14" t="s">
        <v>3004</v>
      </c>
      <c r="B1309" s="14" t="s">
        <v>5609</v>
      </c>
      <c r="C1309" s="14" t="s">
        <v>5609</v>
      </c>
      <c r="D1309" s="16">
        <v>45835</v>
      </c>
      <c r="E1309" s="16" t="s">
        <v>3009</v>
      </c>
      <c r="F1309" s="14" t="s">
        <v>5610</v>
      </c>
      <c r="G1309" s="14"/>
      <c r="H1309" s="14" t="s">
        <v>5312</v>
      </c>
      <c r="I1309" s="15">
        <v>8.23</v>
      </c>
      <c r="J1309" s="77"/>
      <c r="K1309" s="92"/>
    </row>
    <row r="1310" spans="1:11" ht="22.5" x14ac:dyDescent="0.2">
      <c r="A1310" s="14" t="s">
        <v>3004</v>
      </c>
      <c r="B1310" s="14" t="s">
        <v>5609</v>
      </c>
      <c r="C1310" s="14" t="s">
        <v>5609</v>
      </c>
      <c r="D1310" s="16">
        <v>45835</v>
      </c>
      <c r="E1310" s="16" t="s">
        <v>3009</v>
      </c>
      <c r="F1310" s="14" t="s">
        <v>5610</v>
      </c>
      <c r="G1310" s="14" t="s">
        <v>3259</v>
      </c>
      <c r="H1310" s="14" t="s">
        <v>3260</v>
      </c>
      <c r="I1310" s="15">
        <v>8.23</v>
      </c>
      <c r="J1310" s="77"/>
      <c r="K1310" s="92"/>
    </row>
    <row r="1311" spans="1:11" ht="22.5" x14ac:dyDescent="0.2">
      <c r="A1311" s="14" t="s">
        <v>3004</v>
      </c>
      <c r="B1311" s="14" t="s">
        <v>5609</v>
      </c>
      <c r="C1311" s="14" t="s">
        <v>5609</v>
      </c>
      <c r="D1311" s="16">
        <v>45835</v>
      </c>
      <c r="E1311" s="16" t="s">
        <v>3009</v>
      </c>
      <c r="F1311" s="14" t="s">
        <v>5610</v>
      </c>
      <c r="G1311" s="14"/>
      <c r="H1311" s="14" t="s">
        <v>3284</v>
      </c>
      <c r="I1311" s="15">
        <v>24.13</v>
      </c>
      <c r="J1311" s="77"/>
      <c r="K1311" s="92"/>
    </row>
    <row r="1312" spans="1:11" ht="22.5" x14ac:dyDescent="0.2">
      <c r="A1312" s="14" t="s">
        <v>3004</v>
      </c>
      <c r="B1312" s="14" t="s">
        <v>5609</v>
      </c>
      <c r="C1312" s="14" t="s">
        <v>5609</v>
      </c>
      <c r="D1312" s="16">
        <v>45835</v>
      </c>
      <c r="E1312" s="16" t="s">
        <v>3009</v>
      </c>
      <c r="F1312" s="14" t="s">
        <v>5610</v>
      </c>
      <c r="G1312" s="14"/>
      <c r="H1312" s="14" t="s">
        <v>5104</v>
      </c>
      <c r="I1312" s="15">
        <v>41.61</v>
      </c>
      <c r="J1312" s="77"/>
      <c r="K1312" s="92"/>
    </row>
    <row r="1313" spans="1:11" ht="22.5" x14ac:dyDescent="0.2">
      <c r="A1313" s="14" t="s">
        <v>3004</v>
      </c>
      <c r="B1313" s="14" t="s">
        <v>5609</v>
      </c>
      <c r="C1313" s="14" t="s">
        <v>5609</v>
      </c>
      <c r="D1313" s="16">
        <v>45846</v>
      </c>
      <c r="E1313" s="16" t="s">
        <v>3009</v>
      </c>
      <c r="F1313" s="14" t="s">
        <v>5612</v>
      </c>
      <c r="G1313" s="14"/>
      <c r="H1313" s="14" t="s">
        <v>5311</v>
      </c>
      <c r="I1313" s="15">
        <v>284.01</v>
      </c>
      <c r="J1313" s="77"/>
      <c r="K1313" s="92"/>
    </row>
    <row r="1314" spans="1:11" ht="78.75" x14ac:dyDescent="0.2">
      <c r="A1314" s="14" t="s">
        <v>3004</v>
      </c>
      <c r="B1314" s="14"/>
      <c r="C1314" s="14"/>
      <c r="D1314" s="16"/>
      <c r="E1314" s="16"/>
      <c r="F1314" s="14" t="s">
        <v>5613</v>
      </c>
      <c r="G1314" s="14"/>
      <c r="H1314" s="14"/>
      <c r="I1314" s="15"/>
      <c r="J1314" s="77"/>
      <c r="K1314" s="92"/>
    </row>
    <row r="1315" spans="1:11" ht="22.5" x14ac:dyDescent="0.2">
      <c r="A1315" s="14" t="s">
        <v>3004</v>
      </c>
      <c r="B1315" s="14" t="s">
        <v>5614</v>
      </c>
      <c r="C1315" s="14" t="s">
        <v>5614</v>
      </c>
      <c r="D1315" s="16">
        <v>45813</v>
      </c>
      <c r="E1315" s="16" t="s">
        <v>3009</v>
      </c>
      <c r="F1315" s="14" t="s">
        <v>5615</v>
      </c>
      <c r="G1315" s="14" t="s">
        <v>5114</v>
      </c>
      <c r="H1315" s="14" t="s">
        <v>5115</v>
      </c>
      <c r="I1315" s="15">
        <v>8.8000000000000007</v>
      </c>
      <c r="J1315" s="77"/>
      <c r="K1315" s="92"/>
    </row>
    <row r="1316" spans="1:11" ht="78.75" x14ac:dyDescent="0.2">
      <c r="A1316" s="14" t="s">
        <v>3004</v>
      </c>
      <c r="B1316" s="14"/>
      <c r="C1316" s="14"/>
      <c r="D1316" s="16"/>
      <c r="E1316" s="16"/>
      <c r="F1316" s="14" t="s">
        <v>5616</v>
      </c>
      <c r="G1316" s="14"/>
      <c r="H1316" s="14"/>
      <c r="I1316" s="15"/>
      <c r="J1316" s="77"/>
      <c r="K1316" s="92"/>
    </row>
    <row r="1317" spans="1:11" ht="22.5" x14ac:dyDescent="0.2">
      <c r="A1317" s="14" t="s">
        <v>3004</v>
      </c>
      <c r="B1317" s="14" t="s">
        <v>5617</v>
      </c>
      <c r="C1317" s="14" t="s">
        <v>5617</v>
      </c>
      <c r="D1317" s="16">
        <v>45813</v>
      </c>
      <c r="E1317" s="16" t="s">
        <v>3009</v>
      </c>
      <c r="F1317" s="14" t="s">
        <v>5618</v>
      </c>
      <c r="G1317" s="14" t="s">
        <v>5029</v>
      </c>
      <c r="H1317" s="14" t="s">
        <v>5030</v>
      </c>
      <c r="I1317" s="15">
        <v>36.5</v>
      </c>
      <c r="J1317" s="77"/>
      <c r="K1317" s="92"/>
    </row>
    <row r="1318" spans="1:11" ht="22.5" x14ac:dyDescent="0.2">
      <c r="A1318" s="14" t="s">
        <v>3004</v>
      </c>
      <c r="B1318" s="14" t="s">
        <v>5617</v>
      </c>
      <c r="C1318" s="14" t="s">
        <v>5617</v>
      </c>
      <c r="D1318" s="16">
        <v>45813</v>
      </c>
      <c r="E1318" s="16" t="s">
        <v>3009</v>
      </c>
      <c r="F1318" s="14" t="s">
        <v>5618</v>
      </c>
      <c r="G1318" s="14"/>
      <c r="H1318" s="14" t="s">
        <v>5538</v>
      </c>
      <c r="I1318" s="15">
        <v>51.9</v>
      </c>
      <c r="J1318" s="77"/>
      <c r="K1318" s="92"/>
    </row>
    <row r="1319" spans="1:11" ht="22.5" x14ac:dyDescent="0.2">
      <c r="A1319" s="14" t="s">
        <v>3004</v>
      </c>
      <c r="B1319" s="14" t="s">
        <v>5617</v>
      </c>
      <c r="C1319" s="14" t="s">
        <v>5617</v>
      </c>
      <c r="D1319" s="16">
        <v>45813</v>
      </c>
      <c r="E1319" s="16" t="s">
        <v>3009</v>
      </c>
      <c r="F1319" s="14" t="s">
        <v>5618</v>
      </c>
      <c r="G1319" s="14"/>
      <c r="H1319" s="14" t="s">
        <v>5308</v>
      </c>
      <c r="I1319" s="15">
        <v>284.31</v>
      </c>
      <c r="J1319" s="77"/>
      <c r="K1319" s="92"/>
    </row>
    <row r="1320" spans="1:11" ht="90" x14ac:dyDescent="0.2">
      <c r="A1320" s="14" t="s">
        <v>3004</v>
      </c>
      <c r="B1320" s="14"/>
      <c r="C1320" s="14"/>
      <c r="D1320" s="16"/>
      <c r="E1320" s="16"/>
      <c r="F1320" s="14" t="s">
        <v>5619</v>
      </c>
      <c r="G1320" s="14"/>
      <c r="H1320" s="14"/>
      <c r="I1320" s="15"/>
      <c r="J1320" s="77"/>
      <c r="K1320" s="92"/>
    </row>
    <row r="1321" spans="1:11" ht="22.5" x14ac:dyDescent="0.2">
      <c r="A1321" s="14" t="s">
        <v>3004</v>
      </c>
      <c r="B1321" s="14" t="s">
        <v>5620</v>
      </c>
      <c r="C1321" s="14" t="s">
        <v>5620</v>
      </c>
      <c r="D1321" s="16">
        <v>45813</v>
      </c>
      <c r="E1321" s="16" t="s">
        <v>3009</v>
      </c>
      <c r="F1321" s="14" t="s">
        <v>5621</v>
      </c>
      <c r="G1321" s="14"/>
      <c r="H1321" s="14" t="s">
        <v>5308</v>
      </c>
      <c r="I1321" s="15">
        <v>279.7</v>
      </c>
      <c r="J1321" s="77"/>
      <c r="K1321" s="92"/>
    </row>
    <row r="1322" spans="1:11" ht="78.75" x14ac:dyDescent="0.2">
      <c r="A1322" s="14" t="s">
        <v>3004</v>
      </c>
      <c r="B1322" s="14"/>
      <c r="C1322" s="14"/>
      <c r="D1322" s="16"/>
      <c r="E1322" s="16"/>
      <c r="F1322" s="14" t="s">
        <v>5622</v>
      </c>
      <c r="G1322" s="14"/>
      <c r="H1322" s="14"/>
      <c r="I1322" s="15"/>
      <c r="J1322" s="77"/>
      <c r="K1322" s="92"/>
    </row>
    <row r="1323" spans="1:11" ht="22.5" x14ac:dyDescent="0.2">
      <c r="A1323" s="14" t="s">
        <v>3004</v>
      </c>
      <c r="B1323" s="14" t="s">
        <v>5623</v>
      </c>
      <c r="C1323" s="14" t="s">
        <v>5623</v>
      </c>
      <c r="D1323" s="16">
        <v>45817</v>
      </c>
      <c r="E1323" s="16" t="s">
        <v>3009</v>
      </c>
      <c r="F1323" s="14" t="s">
        <v>5624</v>
      </c>
      <c r="G1323" s="14"/>
      <c r="H1323" s="14" t="s">
        <v>2069</v>
      </c>
      <c r="I1323" s="15">
        <v>8.8000000000000007</v>
      </c>
      <c r="J1323" s="77"/>
      <c r="K1323" s="92"/>
    </row>
    <row r="1324" spans="1:11" ht="78.75" x14ac:dyDescent="0.2">
      <c r="A1324" s="14" t="s">
        <v>3004</v>
      </c>
      <c r="B1324" s="14"/>
      <c r="C1324" s="14"/>
      <c r="D1324" s="16"/>
      <c r="E1324" s="16"/>
      <c r="F1324" s="14" t="s">
        <v>5625</v>
      </c>
      <c r="G1324" s="14"/>
      <c r="H1324" s="14"/>
      <c r="I1324" s="15"/>
      <c r="J1324" s="77"/>
      <c r="K1324" s="92"/>
    </row>
    <row r="1325" spans="1:11" ht="22.5" x14ac:dyDescent="0.2">
      <c r="A1325" s="14" t="s">
        <v>3004</v>
      </c>
      <c r="B1325" s="14" t="s">
        <v>5626</v>
      </c>
      <c r="C1325" s="14" t="s">
        <v>5626</v>
      </c>
      <c r="D1325" s="16">
        <v>45835</v>
      </c>
      <c r="E1325" s="16" t="s">
        <v>3009</v>
      </c>
      <c r="F1325" s="14" t="s">
        <v>5627</v>
      </c>
      <c r="G1325" s="14"/>
      <c r="H1325" s="14" t="s">
        <v>5104</v>
      </c>
      <c r="I1325" s="15">
        <v>41.6</v>
      </c>
      <c r="J1325" s="77"/>
      <c r="K1325" s="92"/>
    </row>
    <row r="1326" spans="1:11" ht="78.75" x14ac:dyDescent="0.2">
      <c r="A1326" s="14" t="s">
        <v>3004</v>
      </c>
      <c r="B1326" s="14"/>
      <c r="C1326" s="14"/>
      <c r="D1326" s="16"/>
      <c r="E1326" s="16"/>
      <c r="F1326" s="14" t="s">
        <v>5628</v>
      </c>
      <c r="G1326" s="14"/>
      <c r="H1326" s="14"/>
      <c r="I1326" s="15"/>
      <c r="J1326" s="77"/>
      <c r="K1326" s="92"/>
    </row>
    <row r="1327" spans="1:11" ht="22.5" x14ac:dyDescent="0.2">
      <c r="A1327" s="14" t="s">
        <v>3004</v>
      </c>
      <c r="B1327" s="14" t="s">
        <v>5629</v>
      </c>
      <c r="C1327" s="14" t="s">
        <v>5629</v>
      </c>
      <c r="D1327" s="16">
        <v>45835</v>
      </c>
      <c r="E1327" s="16" t="s">
        <v>3009</v>
      </c>
      <c r="F1327" s="14" t="s">
        <v>5630</v>
      </c>
      <c r="G1327" s="14" t="s">
        <v>5535</v>
      </c>
      <c r="H1327" s="14" t="s">
        <v>5536</v>
      </c>
      <c r="I1327" s="15">
        <v>8.8000000000000007</v>
      </c>
      <c r="J1327" s="77"/>
      <c r="K1327" s="92"/>
    </row>
    <row r="1328" spans="1:11" ht="90" x14ac:dyDescent="0.2">
      <c r="A1328" s="14" t="s">
        <v>3004</v>
      </c>
      <c r="B1328" s="14"/>
      <c r="C1328" s="14"/>
      <c r="D1328" s="16"/>
      <c r="E1328" s="16"/>
      <c r="F1328" s="14" t="s">
        <v>5631</v>
      </c>
      <c r="G1328" s="14"/>
      <c r="H1328" s="14"/>
      <c r="I1328" s="15"/>
      <c r="J1328" s="77"/>
      <c r="K1328" s="92"/>
    </row>
    <row r="1329" spans="1:11" ht="22.5" x14ac:dyDescent="0.2">
      <c r="A1329" s="14" t="s">
        <v>3004</v>
      </c>
      <c r="B1329" s="14" t="s">
        <v>5632</v>
      </c>
      <c r="C1329" s="14" t="s">
        <v>5632</v>
      </c>
      <c r="D1329" s="16">
        <v>45819</v>
      </c>
      <c r="E1329" s="16" t="s">
        <v>3009</v>
      </c>
      <c r="F1329" s="14" t="s">
        <v>5633</v>
      </c>
      <c r="G1329" s="14"/>
      <c r="H1329" s="14" t="s">
        <v>5083</v>
      </c>
      <c r="I1329" s="15">
        <v>149.24</v>
      </c>
      <c r="J1329" s="77"/>
      <c r="K1329" s="92"/>
    </row>
    <row r="1330" spans="1:11" ht="78.75" x14ac:dyDescent="0.2">
      <c r="A1330" s="14" t="s">
        <v>3004</v>
      </c>
      <c r="B1330" s="14"/>
      <c r="C1330" s="14"/>
      <c r="D1330" s="16"/>
      <c r="E1330" s="16"/>
      <c r="F1330" s="14" t="s">
        <v>5634</v>
      </c>
      <c r="G1330" s="14"/>
      <c r="H1330" s="14"/>
      <c r="I1330" s="15"/>
      <c r="J1330" s="77"/>
      <c r="K1330" s="92"/>
    </row>
    <row r="1331" spans="1:11" ht="22.5" x14ac:dyDescent="0.2">
      <c r="A1331" s="14" t="s">
        <v>3004</v>
      </c>
      <c r="B1331" s="14" t="s">
        <v>5635</v>
      </c>
      <c r="C1331" s="14" t="s">
        <v>5635</v>
      </c>
      <c r="D1331" s="16">
        <v>45813</v>
      </c>
      <c r="E1331" s="16" t="s">
        <v>3009</v>
      </c>
      <c r="F1331" s="14" t="s">
        <v>5636</v>
      </c>
      <c r="G1331" s="14" t="s">
        <v>5535</v>
      </c>
      <c r="H1331" s="14" t="s">
        <v>5536</v>
      </c>
      <c r="I1331" s="15">
        <v>54.1</v>
      </c>
      <c r="J1331" s="77"/>
      <c r="K1331" s="92"/>
    </row>
    <row r="1332" spans="1:11" ht="90" x14ac:dyDescent="0.2">
      <c r="A1332" s="14" t="s">
        <v>3004</v>
      </c>
      <c r="B1332" s="14"/>
      <c r="C1332" s="14"/>
      <c r="D1332" s="16"/>
      <c r="E1332" s="16"/>
      <c r="F1332" s="14" t="s">
        <v>5637</v>
      </c>
      <c r="G1332" s="14"/>
      <c r="H1332" s="14"/>
      <c r="I1332" s="15"/>
      <c r="J1332" s="77"/>
      <c r="K1332" s="92"/>
    </row>
    <row r="1333" spans="1:11" ht="22.5" x14ac:dyDescent="0.2">
      <c r="A1333" s="14" t="s">
        <v>3004</v>
      </c>
      <c r="B1333" s="14" t="s">
        <v>5638</v>
      </c>
      <c r="C1333" s="14" t="s">
        <v>5639</v>
      </c>
      <c r="D1333" s="16">
        <v>45840</v>
      </c>
      <c r="E1333" s="16" t="s">
        <v>3009</v>
      </c>
      <c r="F1333" s="14" t="s">
        <v>5640</v>
      </c>
      <c r="G1333" s="14" t="s">
        <v>5641</v>
      </c>
      <c r="H1333" s="14" t="s">
        <v>5642</v>
      </c>
      <c r="I1333" s="15">
        <v>401.8</v>
      </c>
      <c r="J1333" s="77"/>
      <c r="K1333" s="92"/>
    </row>
    <row r="1334" spans="1:11" ht="90" x14ac:dyDescent="0.2">
      <c r="A1334" s="14" t="s">
        <v>3004</v>
      </c>
      <c r="B1334" s="14"/>
      <c r="C1334" s="14"/>
      <c r="D1334" s="16"/>
      <c r="E1334" s="16"/>
      <c r="F1334" s="14" t="s">
        <v>5643</v>
      </c>
      <c r="G1334" s="14"/>
      <c r="H1334" s="14"/>
      <c r="I1334" s="15"/>
      <c r="J1334" s="77"/>
      <c r="K1334" s="92"/>
    </row>
    <row r="1335" spans="1:11" ht="22.5" x14ac:dyDescent="0.2">
      <c r="A1335" s="14" t="s">
        <v>3004</v>
      </c>
      <c r="B1335" s="14" t="s">
        <v>5644</v>
      </c>
      <c r="C1335" s="14" t="s">
        <v>5644</v>
      </c>
      <c r="D1335" s="16">
        <v>45846</v>
      </c>
      <c r="E1335" s="16" t="s">
        <v>3009</v>
      </c>
      <c r="F1335" s="14" t="s">
        <v>5645</v>
      </c>
      <c r="G1335" s="14"/>
      <c r="H1335" s="14" t="s">
        <v>5484</v>
      </c>
      <c r="I1335" s="15">
        <v>8.8000000000000007</v>
      </c>
      <c r="J1335" s="77"/>
      <c r="K1335" s="92"/>
    </row>
    <row r="1336" spans="1:11" ht="90" x14ac:dyDescent="0.2">
      <c r="A1336" s="14" t="s">
        <v>3004</v>
      </c>
      <c r="B1336" s="14"/>
      <c r="C1336" s="14"/>
      <c r="D1336" s="16"/>
      <c r="E1336" s="16"/>
      <c r="F1336" s="14" t="s">
        <v>5646</v>
      </c>
      <c r="G1336" s="14"/>
      <c r="H1336" s="14"/>
      <c r="I1336" s="15"/>
      <c r="J1336" s="77"/>
      <c r="K1336" s="92"/>
    </row>
    <row r="1337" spans="1:11" ht="22.5" x14ac:dyDescent="0.2">
      <c r="A1337" s="14" t="s">
        <v>3004</v>
      </c>
      <c r="B1337" s="14" t="s">
        <v>5647</v>
      </c>
      <c r="C1337" s="14" t="s">
        <v>5647</v>
      </c>
      <c r="D1337" s="16">
        <v>45846</v>
      </c>
      <c r="E1337" s="16" t="s">
        <v>3009</v>
      </c>
      <c r="F1337" s="14" t="s">
        <v>5648</v>
      </c>
      <c r="G1337" s="14"/>
      <c r="H1337" s="14" t="s">
        <v>5521</v>
      </c>
      <c r="I1337" s="15">
        <v>38.06</v>
      </c>
      <c r="J1337" s="77"/>
      <c r="K1337" s="92"/>
    </row>
    <row r="1338" spans="1:11" ht="22.5" x14ac:dyDescent="0.2">
      <c r="A1338" s="14" t="s">
        <v>3004</v>
      </c>
      <c r="B1338" s="14" t="s">
        <v>5647</v>
      </c>
      <c r="C1338" s="14" t="s">
        <v>5647</v>
      </c>
      <c r="D1338" s="16">
        <v>45846</v>
      </c>
      <c r="E1338" s="16" t="s">
        <v>3009</v>
      </c>
      <c r="F1338" s="14" t="s">
        <v>5648</v>
      </c>
      <c r="G1338" s="14"/>
      <c r="H1338" s="14" t="s">
        <v>4697</v>
      </c>
      <c r="I1338" s="15">
        <v>38.06</v>
      </c>
      <c r="J1338" s="77"/>
      <c r="K1338" s="92"/>
    </row>
    <row r="1339" spans="1:11" ht="78.75" x14ac:dyDescent="0.2">
      <c r="A1339" s="14" t="s">
        <v>3004</v>
      </c>
      <c r="B1339" s="14"/>
      <c r="C1339" s="14"/>
      <c r="D1339" s="16"/>
      <c r="E1339" s="16"/>
      <c r="F1339" s="14" t="s">
        <v>5649</v>
      </c>
      <c r="G1339" s="14"/>
      <c r="H1339" s="14"/>
      <c r="I1339" s="15"/>
      <c r="J1339" s="77"/>
      <c r="K1339" s="92"/>
    </row>
    <row r="1340" spans="1:11" ht="22.5" x14ac:dyDescent="0.2">
      <c r="A1340" s="14" t="s">
        <v>3004</v>
      </c>
      <c r="B1340" s="14" t="s">
        <v>5650</v>
      </c>
      <c r="C1340" s="14" t="s">
        <v>5650</v>
      </c>
      <c r="D1340" s="16">
        <v>45862</v>
      </c>
      <c r="E1340" s="16" t="s">
        <v>3009</v>
      </c>
      <c r="F1340" s="14" t="s">
        <v>5588</v>
      </c>
      <c r="G1340" s="14"/>
      <c r="H1340" s="14" t="s">
        <v>5489</v>
      </c>
      <c r="I1340" s="15">
        <v>59.97</v>
      </c>
      <c r="J1340" s="77"/>
      <c r="K1340" s="92"/>
    </row>
    <row r="1341" spans="1:11" ht="22.5" x14ac:dyDescent="0.2">
      <c r="A1341" s="14" t="s">
        <v>3004</v>
      </c>
      <c r="B1341" s="14" t="s">
        <v>5650</v>
      </c>
      <c r="C1341" s="14" t="s">
        <v>5650</v>
      </c>
      <c r="D1341" s="16">
        <v>45862</v>
      </c>
      <c r="E1341" s="16" t="s">
        <v>3009</v>
      </c>
      <c r="F1341" s="14" t="s">
        <v>5588</v>
      </c>
      <c r="G1341" s="14"/>
      <c r="H1341" s="14" t="s">
        <v>5488</v>
      </c>
      <c r="I1341" s="15">
        <v>81.599999999999994</v>
      </c>
      <c r="J1341" s="77"/>
      <c r="K1341" s="92"/>
    </row>
    <row r="1342" spans="1:11" ht="22.5" x14ac:dyDescent="0.2">
      <c r="A1342" s="14" t="s">
        <v>3004</v>
      </c>
      <c r="B1342" s="14" t="s">
        <v>5650</v>
      </c>
      <c r="C1342" s="14" t="s">
        <v>5650</v>
      </c>
      <c r="D1342" s="16">
        <v>45862</v>
      </c>
      <c r="E1342" s="16" t="s">
        <v>3009</v>
      </c>
      <c r="F1342" s="14" t="s">
        <v>5588</v>
      </c>
      <c r="G1342" s="14" t="s">
        <v>5029</v>
      </c>
      <c r="H1342" s="14" t="s">
        <v>5030</v>
      </c>
      <c r="I1342" s="15">
        <v>110.33</v>
      </c>
      <c r="J1342" s="77"/>
      <c r="K1342" s="92"/>
    </row>
    <row r="1343" spans="1:11" ht="22.5" x14ac:dyDescent="0.2">
      <c r="A1343" s="14" t="s">
        <v>3004</v>
      </c>
      <c r="B1343" s="14" t="s">
        <v>5650</v>
      </c>
      <c r="C1343" s="14" t="s">
        <v>5650</v>
      </c>
      <c r="D1343" s="16">
        <v>45862</v>
      </c>
      <c r="E1343" s="16" t="s">
        <v>3009</v>
      </c>
      <c r="F1343" s="14" t="s">
        <v>5651</v>
      </c>
      <c r="G1343" s="14"/>
      <c r="H1343" s="14" t="s">
        <v>5540</v>
      </c>
      <c r="I1343" s="15">
        <v>146.31</v>
      </c>
      <c r="J1343" s="77"/>
      <c r="K1343" s="92"/>
    </row>
    <row r="1344" spans="1:11" ht="22.5" x14ac:dyDescent="0.2">
      <c r="A1344" s="14" t="s">
        <v>3004</v>
      </c>
      <c r="B1344" s="14" t="s">
        <v>5650</v>
      </c>
      <c r="C1344" s="14" t="s">
        <v>5650</v>
      </c>
      <c r="D1344" s="16">
        <v>45862</v>
      </c>
      <c r="E1344" s="16" t="s">
        <v>3009</v>
      </c>
      <c r="F1344" s="14" t="s">
        <v>5588</v>
      </c>
      <c r="G1344" s="14"/>
      <c r="H1344" s="14" t="s">
        <v>5490</v>
      </c>
      <c r="I1344" s="15">
        <v>229.43</v>
      </c>
      <c r="J1344" s="77"/>
      <c r="K1344" s="92"/>
    </row>
    <row r="1345" spans="1:11" ht="78.75" x14ac:dyDescent="0.2">
      <c r="A1345" s="14" t="s">
        <v>3004</v>
      </c>
      <c r="B1345" s="14"/>
      <c r="C1345" s="14"/>
      <c r="D1345" s="16"/>
      <c r="E1345" s="16"/>
      <c r="F1345" s="14" t="s">
        <v>5652</v>
      </c>
      <c r="G1345" s="14"/>
      <c r="H1345" s="14"/>
      <c r="I1345" s="15"/>
      <c r="J1345" s="77"/>
      <c r="K1345" s="92"/>
    </row>
    <row r="1346" spans="1:11" ht="22.5" x14ac:dyDescent="0.2">
      <c r="A1346" s="14" t="s">
        <v>3004</v>
      </c>
      <c r="B1346" s="14" t="s">
        <v>5653</v>
      </c>
      <c r="C1346" s="14" t="s">
        <v>5653</v>
      </c>
      <c r="D1346" s="16">
        <v>45883</v>
      </c>
      <c r="E1346" s="16" t="s">
        <v>3009</v>
      </c>
      <c r="F1346" s="14" t="s">
        <v>5654</v>
      </c>
      <c r="G1346" s="14"/>
      <c r="H1346" s="14" t="s">
        <v>5521</v>
      </c>
      <c r="I1346" s="15">
        <v>8.8000000000000007</v>
      </c>
      <c r="J1346" s="77"/>
      <c r="K1346" s="92"/>
    </row>
    <row r="1347" spans="1:11" ht="22.5" x14ac:dyDescent="0.2">
      <c r="A1347" s="14" t="s">
        <v>3004</v>
      </c>
      <c r="B1347" s="14" t="s">
        <v>5653</v>
      </c>
      <c r="C1347" s="14" t="s">
        <v>5653</v>
      </c>
      <c r="D1347" s="16">
        <v>45883</v>
      </c>
      <c r="E1347" s="16" t="s">
        <v>3009</v>
      </c>
      <c r="F1347" s="14" t="s">
        <v>5654</v>
      </c>
      <c r="G1347" s="14"/>
      <c r="H1347" s="14" t="s">
        <v>5290</v>
      </c>
      <c r="I1347" s="15">
        <v>8.8000000000000007</v>
      </c>
      <c r="J1347" s="77"/>
      <c r="K1347" s="92"/>
    </row>
    <row r="1348" spans="1:11" ht="22.5" x14ac:dyDescent="0.2">
      <c r="A1348" s="14" t="s">
        <v>3004</v>
      </c>
      <c r="B1348" s="14" t="s">
        <v>5653</v>
      </c>
      <c r="C1348" s="14" t="s">
        <v>5653</v>
      </c>
      <c r="D1348" s="16">
        <v>45883</v>
      </c>
      <c r="E1348" s="16" t="s">
        <v>3009</v>
      </c>
      <c r="F1348" s="14" t="s">
        <v>5654</v>
      </c>
      <c r="G1348" s="14"/>
      <c r="H1348" s="14" t="s">
        <v>4697</v>
      </c>
      <c r="I1348" s="15">
        <v>8.8000000000000007</v>
      </c>
      <c r="J1348" s="77"/>
      <c r="K1348" s="92"/>
    </row>
    <row r="1349" spans="1:11" ht="90" x14ac:dyDescent="0.2">
      <c r="A1349" s="14" t="s">
        <v>3004</v>
      </c>
      <c r="B1349" s="14"/>
      <c r="C1349" s="14"/>
      <c r="D1349" s="16"/>
      <c r="E1349" s="16"/>
      <c r="F1349" s="14" t="s">
        <v>5655</v>
      </c>
      <c r="G1349" s="14"/>
      <c r="H1349" s="14"/>
      <c r="I1349" s="15"/>
      <c r="J1349" s="77"/>
      <c r="K1349" s="92"/>
    </row>
    <row r="1350" spans="1:11" ht="22.5" x14ac:dyDescent="0.2">
      <c r="A1350" s="14" t="s">
        <v>3004</v>
      </c>
      <c r="B1350" s="14" t="s">
        <v>5656</v>
      </c>
      <c r="C1350" s="14" t="s">
        <v>5656</v>
      </c>
      <c r="D1350" s="16">
        <v>45887</v>
      </c>
      <c r="E1350" s="16" t="s">
        <v>3009</v>
      </c>
      <c r="F1350" s="14" t="s">
        <v>5657</v>
      </c>
      <c r="G1350" s="14"/>
      <c r="H1350" s="14" t="s">
        <v>5103</v>
      </c>
      <c r="I1350" s="15">
        <v>96.28</v>
      </c>
      <c r="J1350" s="77"/>
      <c r="K1350" s="92"/>
    </row>
    <row r="1351" spans="1:11" ht="22.5" x14ac:dyDescent="0.2">
      <c r="A1351" s="14" t="s">
        <v>3004</v>
      </c>
      <c r="B1351" s="14" t="s">
        <v>5656</v>
      </c>
      <c r="C1351" s="14" t="s">
        <v>5656</v>
      </c>
      <c r="D1351" s="16">
        <v>45904</v>
      </c>
      <c r="E1351" s="16" t="s">
        <v>3009</v>
      </c>
      <c r="F1351" s="14" t="s">
        <v>5657</v>
      </c>
      <c r="G1351" s="14"/>
      <c r="H1351" s="14" t="s">
        <v>3284</v>
      </c>
      <c r="I1351" s="15">
        <v>17.88</v>
      </c>
      <c r="J1351" s="77"/>
      <c r="K1351" s="92"/>
    </row>
    <row r="1352" spans="1:11" ht="78.75" x14ac:dyDescent="0.2">
      <c r="A1352" s="14" t="s">
        <v>3004</v>
      </c>
      <c r="B1352" s="14"/>
      <c r="C1352" s="14"/>
      <c r="D1352" s="16"/>
      <c r="E1352" s="16"/>
      <c r="F1352" s="14" t="s">
        <v>5658</v>
      </c>
      <c r="G1352" s="14"/>
      <c r="H1352" s="14"/>
      <c r="I1352" s="15"/>
      <c r="J1352" s="77"/>
      <c r="K1352" s="92"/>
    </row>
    <row r="1353" spans="1:11" ht="22.5" x14ac:dyDescent="0.2">
      <c r="A1353" s="14" t="s">
        <v>3004</v>
      </c>
      <c r="B1353" s="14" t="s">
        <v>5659</v>
      </c>
      <c r="C1353" s="14" t="s">
        <v>5659</v>
      </c>
      <c r="D1353" s="16">
        <v>45883</v>
      </c>
      <c r="E1353" s="16" t="s">
        <v>3009</v>
      </c>
      <c r="F1353" s="14" t="s">
        <v>5660</v>
      </c>
      <c r="G1353" s="14" t="s">
        <v>5114</v>
      </c>
      <c r="H1353" s="14" t="s">
        <v>5115</v>
      </c>
      <c r="I1353" s="15">
        <v>21.9</v>
      </c>
      <c r="J1353" s="77"/>
      <c r="K1353" s="92"/>
    </row>
    <row r="1354" spans="1:11" ht="78.75" x14ac:dyDescent="0.2">
      <c r="A1354" s="14" t="s">
        <v>3004</v>
      </c>
      <c r="B1354" s="14"/>
      <c r="C1354" s="14"/>
      <c r="D1354" s="16"/>
      <c r="E1354" s="16"/>
      <c r="F1354" s="14" t="s">
        <v>5661</v>
      </c>
      <c r="G1354" s="14"/>
      <c r="H1354" s="14"/>
      <c r="I1354" s="15"/>
      <c r="J1354" s="77"/>
      <c r="K1354" s="92"/>
    </row>
    <row r="1355" spans="1:11" ht="22.5" x14ac:dyDescent="0.2">
      <c r="A1355" s="14" t="s">
        <v>3004</v>
      </c>
      <c r="B1355" s="14" t="s">
        <v>5662</v>
      </c>
      <c r="C1355" s="14" t="s">
        <v>5662</v>
      </c>
      <c r="D1355" s="16">
        <v>45883</v>
      </c>
      <c r="E1355" s="16" t="s">
        <v>3009</v>
      </c>
      <c r="F1355" s="14" t="s">
        <v>5663</v>
      </c>
      <c r="G1355" s="14" t="s">
        <v>5114</v>
      </c>
      <c r="H1355" s="14" t="s">
        <v>5115</v>
      </c>
      <c r="I1355" s="15">
        <v>8.8000000000000007</v>
      </c>
      <c r="J1355" s="77"/>
      <c r="K1355" s="92"/>
    </row>
    <row r="1356" spans="1:11" ht="90" x14ac:dyDescent="0.2">
      <c r="A1356" s="14" t="s">
        <v>3004</v>
      </c>
      <c r="B1356" s="14"/>
      <c r="C1356" s="14"/>
      <c r="D1356" s="16"/>
      <c r="E1356" s="16"/>
      <c r="F1356" s="14" t="s">
        <v>5664</v>
      </c>
      <c r="G1356" s="14"/>
      <c r="H1356" s="14"/>
      <c r="I1356" s="15"/>
      <c r="J1356" s="77"/>
      <c r="K1356" s="92"/>
    </row>
    <row r="1357" spans="1:11" ht="22.5" x14ac:dyDescent="0.2">
      <c r="A1357" s="14" t="s">
        <v>3004</v>
      </c>
      <c r="B1357" s="14" t="s">
        <v>5665</v>
      </c>
      <c r="C1357" s="14" t="s">
        <v>5665</v>
      </c>
      <c r="D1357" s="16">
        <v>45923</v>
      </c>
      <c r="E1357" s="16" t="s">
        <v>3009</v>
      </c>
      <c r="F1357" s="14" t="s">
        <v>5666</v>
      </c>
      <c r="G1357" s="14"/>
      <c r="H1357" s="14" t="s">
        <v>5119</v>
      </c>
      <c r="I1357" s="15">
        <v>1.98</v>
      </c>
      <c r="J1357" s="77"/>
      <c r="K1357" s="92"/>
    </row>
    <row r="1358" spans="1:11" ht="22.5" x14ac:dyDescent="0.2">
      <c r="A1358" s="14" t="s">
        <v>3004</v>
      </c>
      <c r="B1358" s="14" t="s">
        <v>5665</v>
      </c>
      <c r="C1358" s="14" t="s">
        <v>5665</v>
      </c>
      <c r="D1358" s="16">
        <v>45923</v>
      </c>
      <c r="E1358" s="16" t="s">
        <v>3009</v>
      </c>
      <c r="F1358" s="14" t="s">
        <v>5666</v>
      </c>
      <c r="G1358" s="14"/>
      <c r="H1358" s="14" t="s">
        <v>5667</v>
      </c>
      <c r="I1358" s="15">
        <v>2.41</v>
      </c>
      <c r="J1358" s="77"/>
      <c r="K1358" s="92"/>
    </row>
    <row r="1359" spans="1:11" ht="22.5" x14ac:dyDescent="0.2">
      <c r="A1359" s="14" t="s">
        <v>3004</v>
      </c>
      <c r="B1359" s="14" t="s">
        <v>5665</v>
      </c>
      <c r="C1359" s="14" t="s">
        <v>5665</v>
      </c>
      <c r="D1359" s="16">
        <v>45923</v>
      </c>
      <c r="E1359" s="16" t="s">
        <v>3009</v>
      </c>
      <c r="F1359" s="14" t="s">
        <v>5666</v>
      </c>
      <c r="G1359" s="14"/>
      <c r="H1359" s="14" t="s">
        <v>5311</v>
      </c>
      <c r="I1359" s="15">
        <v>2.41</v>
      </c>
      <c r="J1359" s="77"/>
      <c r="K1359" s="92"/>
    </row>
    <row r="1360" spans="1:11" ht="22.5" x14ac:dyDescent="0.2">
      <c r="A1360" s="14" t="s">
        <v>3004</v>
      </c>
      <c r="B1360" s="14" t="s">
        <v>5665</v>
      </c>
      <c r="C1360" s="14" t="s">
        <v>5665</v>
      </c>
      <c r="D1360" s="16">
        <v>45923</v>
      </c>
      <c r="E1360" s="16" t="s">
        <v>3009</v>
      </c>
      <c r="F1360" s="14" t="s">
        <v>5666</v>
      </c>
      <c r="G1360" s="14"/>
      <c r="H1360" s="14" t="s">
        <v>5083</v>
      </c>
      <c r="I1360" s="15">
        <v>2.41</v>
      </c>
      <c r="J1360" s="77"/>
      <c r="K1360" s="92"/>
    </row>
    <row r="1361" spans="1:11" ht="22.5" x14ac:dyDescent="0.2">
      <c r="A1361" s="14" t="s">
        <v>3004</v>
      </c>
      <c r="B1361" s="14" t="s">
        <v>5665</v>
      </c>
      <c r="C1361" s="14" t="s">
        <v>5665</v>
      </c>
      <c r="D1361" s="16">
        <v>45923</v>
      </c>
      <c r="E1361" s="16" t="s">
        <v>3009</v>
      </c>
      <c r="F1361" s="14" t="s">
        <v>5666</v>
      </c>
      <c r="G1361" s="14"/>
      <c r="H1361" s="14" t="s">
        <v>5312</v>
      </c>
      <c r="I1361" s="15">
        <v>2.41</v>
      </c>
      <c r="J1361" s="77"/>
      <c r="K1361" s="92"/>
    </row>
    <row r="1362" spans="1:11" ht="22.5" x14ac:dyDescent="0.2">
      <c r="A1362" s="14" t="s">
        <v>3004</v>
      </c>
      <c r="B1362" s="14" t="s">
        <v>5665</v>
      </c>
      <c r="C1362" s="14" t="s">
        <v>5665</v>
      </c>
      <c r="D1362" s="16">
        <v>45929</v>
      </c>
      <c r="E1362" s="16" t="s">
        <v>3009</v>
      </c>
      <c r="F1362" s="14" t="s">
        <v>5668</v>
      </c>
      <c r="G1362" s="14"/>
      <c r="H1362" s="14" t="s">
        <v>3084</v>
      </c>
      <c r="I1362" s="15">
        <v>54.54</v>
      </c>
      <c r="J1362" s="77"/>
      <c r="K1362" s="92"/>
    </row>
    <row r="1363" spans="1:11" ht="90" x14ac:dyDescent="0.2">
      <c r="A1363" s="14" t="s">
        <v>3004</v>
      </c>
      <c r="B1363" s="14"/>
      <c r="C1363" s="14"/>
      <c r="D1363" s="16"/>
      <c r="E1363" s="16"/>
      <c r="F1363" s="14" t="s">
        <v>5669</v>
      </c>
      <c r="G1363" s="14"/>
      <c r="H1363" s="14"/>
      <c r="I1363" s="15"/>
      <c r="J1363" s="77"/>
      <c r="K1363" s="92"/>
    </row>
    <row r="1364" spans="1:11" ht="22.5" x14ac:dyDescent="0.2">
      <c r="A1364" s="14" t="s">
        <v>3004</v>
      </c>
      <c r="B1364" s="14" t="s">
        <v>5670</v>
      </c>
      <c r="C1364" s="14" t="s">
        <v>5670</v>
      </c>
      <c r="D1364" s="16">
        <v>45923</v>
      </c>
      <c r="E1364" s="16" t="s">
        <v>3009</v>
      </c>
      <c r="F1364" s="14" t="s">
        <v>5671</v>
      </c>
      <c r="G1364" s="14"/>
      <c r="H1364" s="14" t="s">
        <v>5289</v>
      </c>
      <c r="I1364" s="15">
        <v>10.8</v>
      </c>
      <c r="J1364" s="77"/>
      <c r="K1364" s="92"/>
    </row>
    <row r="1365" spans="1:11" ht="78.75" x14ac:dyDescent="0.2">
      <c r="A1365" s="14" t="s">
        <v>3004</v>
      </c>
      <c r="B1365" s="14"/>
      <c r="C1365" s="14"/>
      <c r="D1365" s="16"/>
      <c r="E1365" s="16"/>
      <c r="F1365" s="14" t="s">
        <v>5672</v>
      </c>
      <c r="G1365" s="14"/>
      <c r="H1365" s="14"/>
      <c r="I1365" s="15"/>
      <c r="J1365" s="77"/>
      <c r="K1365" s="92"/>
    </row>
    <row r="1366" spans="1:11" ht="22.5" x14ac:dyDescent="0.2">
      <c r="A1366" s="14" t="s">
        <v>3004</v>
      </c>
      <c r="B1366" s="14" t="s">
        <v>5673</v>
      </c>
      <c r="C1366" s="14" t="s">
        <v>5673</v>
      </c>
      <c r="D1366" s="16">
        <v>45918</v>
      </c>
      <c r="E1366" s="16" t="s">
        <v>3009</v>
      </c>
      <c r="F1366" s="14" t="s">
        <v>5674</v>
      </c>
      <c r="G1366" s="14"/>
      <c r="H1366" s="14" t="s">
        <v>2069</v>
      </c>
      <c r="I1366" s="15">
        <v>6.71</v>
      </c>
      <c r="J1366" s="77"/>
      <c r="K1366" s="92"/>
    </row>
    <row r="1367" spans="1:11" ht="22.5" x14ac:dyDescent="0.2">
      <c r="A1367" s="14" t="s">
        <v>3004</v>
      </c>
      <c r="B1367" s="14" t="s">
        <v>5673</v>
      </c>
      <c r="C1367" s="14" t="s">
        <v>5673</v>
      </c>
      <c r="D1367" s="16">
        <v>45918</v>
      </c>
      <c r="E1367" s="16" t="s">
        <v>3009</v>
      </c>
      <c r="F1367" s="14" t="s">
        <v>5674</v>
      </c>
      <c r="G1367" s="14"/>
      <c r="H1367" s="14" t="s">
        <v>5104</v>
      </c>
      <c r="I1367" s="15">
        <v>6.71</v>
      </c>
      <c r="J1367" s="77"/>
      <c r="K1367" s="92"/>
    </row>
    <row r="1368" spans="1:11" ht="22.5" x14ac:dyDescent="0.2">
      <c r="A1368" s="14" t="s">
        <v>3004</v>
      </c>
      <c r="B1368" s="14" t="s">
        <v>5673</v>
      </c>
      <c r="C1368" s="14" t="s">
        <v>5673</v>
      </c>
      <c r="D1368" s="16">
        <v>45918</v>
      </c>
      <c r="E1368" s="16" t="s">
        <v>3009</v>
      </c>
      <c r="F1368" s="14" t="s">
        <v>5674</v>
      </c>
      <c r="G1368" s="14" t="s">
        <v>5114</v>
      </c>
      <c r="H1368" s="14" t="s">
        <v>5115</v>
      </c>
      <c r="I1368" s="15">
        <v>19.510000000000002</v>
      </c>
      <c r="J1368" s="77"/>
      <c r="K1368" s="92"/>
    </row>
    <row r="1369" spans="1:11" ht="22.5" x14ac:dyDescent="0.2">
      <c r="A1369" s="14" t="s">
        <v>3004</v>
      </c>
      <c r="B1369" s="14" t="s">
        <v>5673</v>
      </c>
      <c r="C1369" s="14" t="s">
        <v>5673</v>
      </c>
      <c r="D1369" s="16">
        <v>45918</v>
      </c>
      <c r="E1369" s="16" t="s">
        <v>3009</v>
      </c>
      <c r="F1369" s="14" t="s">
        <v>5674</v>
      </c>
      <c r="G1369" s="14"/>
      <c r="H1369" s="14" t="s">
        <v>5312</v>
      </c>
      <c r="I1369" s="15">
        <v>19.510000000000002</v>
      </c>
      <c r="J1369" s="77"/>
      <c r="K1369" s="92"/>
    </row>
    <row r="1370" spans="1:11" ht="78.75" x14ac:dyDescent="0.2">
      <c r="A1370" s="14" t="s">
        <v>3004</v>
      </c>
      <c r="B1370" s="14"/>
      <c r="C1370" s="14"/>
      <c r="D1370" s="16"/>
      <c r="E1370" s="16"/>
      <c r="F1370" s="14" t="s">
        <v>5675</v>
      </c>
      <c r="G1370" s="14"/>
      <c r="H1370" s="14"/>
      <c r="I1370" s="15"/>
      <c r="J1370" s="77"/>
      <c r="K1370" s="92"/>
    </row>
    <row r="1371" spans="1:11" ht="22.5" x14ac:dyDescent="0.2">
      <c r="A1371" s="14" t="s">
        <v>3004</v>
      </c>
      <c r="B1371" s="14" t="s">
        <v>5676</v>
      </c>
      <c r="C1371" s="14" t="s">
        <v>5676</v>
      </c>
      <c r="D1371" s="16">
        <v>45918</v>
      </c>
      <c r="E1371" s="16" t="s">
        <v>3009</v>
      </c>
      <c r="F1371" s="14" t="s">
        <v>5677</v>
      </c>
      <c r="G1371" s="14"/>
      <c r="H1371" s="14" t="s">
        <v>5308</v>
      </c>
      <c r="I1371" s="15">
        <v>297.35000000000002</v>
      </c>
      <c r="J1371" s="77"/>
      <c r="K1371" s="92"/>
    </row>
    <row r="1372" spans="1:11" ht="78.75" x14ac:dyDescent="0.2">
      <c r="A1372" s="14" t="s">
        <v>3004</v>
      </c>
      <c r="B1372" s="14"/>
      <c r="C1372" s="14"/>
      <c r="D1372" s="16"/>
      <c r="E1372" s="16"/>
      <c r="F1372" s="14" t="s">
        <v>5678</v>
      </c>
      <c r="G1372" s="14"/>
      <c r="H1372" s="14"/>
      <c r="I1372" s="15"/>
      <c r="J1372" s="77"/>
      <c r="K1372" s="92"/>
    </row>
    <row r="1373" spans="1:11" ht="22.5" x14ac:dyDescent="0.2">
      <c r="A1373" s="14" t="s">
        <v>3004</v>
      </c>
      <c r="B1373" s="14" t="s">
        <v>5679</v>
      </c>
      <c r="C1373" s="14" t="s">
        <v>5679</v>
      </c>
      <c r="D1373" s="16">
        <v>45918</v>
      </c>
      <c r="E1373" s="16" t="s">
        <v>3009</v>
      </c>
      <c r="F1373" s="14" t="s">
        <v>5680</v>
      </c>
      <c r="G1373" s="14"/>
      <c r="H1373" s="14" t="s">
        <v>5034</v>
      </c>
      <c r="I1373" s="15">
        <v>128.84</v>
      </c>
      <c r="J1373" s="77"/>
      <c r="K1373" s="92"/>
    </row>
    <row r="1374" spans="1:11" ht="78.75" x14ac:dyDescent="0.2">
      <c r="A1374" s="14" t="s">
        <v>3004</v>
      </c>
      <c r="B1374" s="14"/>
      <c r="C1374" s="14"/>
      <c r="D1374" s="16"/>
      <c r="E1374" s="16"/>
      <c r="F1374" s="14" t="s">
        <v>5681</v>
      </c>
      <c r="G1374" s="14"/>
      <c r="H1374" s="14"/>
      <c r="I1374" s="15"/>
      <c r="J1374" s="77"/>
      <c r="K1374" s="92"/>
    </row>
    <row r="1375" spans="1:11" ht="22.5" x14ac:dyDescent="0.2">
      <c r="A1375" s="14" t="s">
        <v>3004</v>
      </c>
      <c r="B1375" s="14" t="s">
        <v>5682</v>
      </c>
      <c r="C1375" s="14" t="s">
        <v>5682</v>
      </c>
      <c r="D1375" s="16">
        <v>45918</v>
      </c>
      <c r="E1375" s="16" t="s">
        <v>3009</v>
      </c>
      <c r="F1375" s="14" t="s">
        <v>5683</v>
      </c>
      <c r="G1375" s="14"/>
      <c r="H1375" s="14" t="s">
        <v>5034</v>
      </c>
      <c r="I1375" s="15">
        <v>128.84</v>
      </c>
      <c r="J1375" s="77"/>
      <c r="K1375" s="92"/>
    </row>
    <row r="1376" spans="1:11" ht="78.75" x14ac:dyDescent="0.2">
      <c r="A1376" s="14" t="s">
        <v>3004</v>
      </c>
      <c r="B1376" s="14"/>
      <c r="C1376" s="14"/>
      <c r="D1376" s="16"/>
      <c r="E1376" s="16"/>
      <c r="F1376" s="14" t="s">
        <v>5684</v>
      </c>
      <c r="G1376" s="14"/>
      <c r="H1376" s="14"/>
      <c r="I1376" s="15"/>
      <c r="J1376" s="77"/>
      <c r="K1376" s="92"/>
    </row>
    <row r="1377" spans="1:11" ht="22.5" x14ac:dyDescent="0.2">
      <c r="A1377" s="14" t="s">
        <v>3004</v>
      </c>
      <c r="B1377" s="14" t="s">
        <v>5685</v>
      </c>
      <c r="C1377" s="14" t="s">
        <v>5685</v>
      </c>
      <c r="D1377" s="16">
        <v>45945</v>
      </c>
      <c r="E1377" s="16" t="s">
        <v>3009</v>
      </c>
      <c r="F1377" s="14" t="s">
        <v>5686</v>
      </c>
      <c r="G1377" s="14" t="s">
        <v>5535</v>
      </c>
      <c r="H1377" s="14" t="s">
        <v>5536</v>
      </c>
      <c r="I1377" s="15">
        <v>8.81</v>
      </c>
      <c r="J1377" s="77"/>
      <c r="K1377" s="92"/>
    </row>
    <row r="1378" spans="1:11" ht="22.5" x14ac:dyDescent="0.2">
      <c r="A1378" s="14" t="s">
        <v>3004</v>
      </c>
      <c r="B1378" s="14" t="s">
        <v>5685</v>
      </c>
      <c r="C1378" s="14" t="s">
        <v>5685</v>
      </c>
      <c r="D1378" s="16">
        <v>45945</v>
      </c>
      <c r="E1378" s="16" t="s">
        <v>3009</v>
      </c>
      <c r="F1378" s="14" t="s">
        <v>5686</v>
      </c>
      <c r="G1378" s="14"/>
      <c r="H1378" s="14" t="s">
        <v>2069</v>
      </c>
      <c r="I1378" s="15">
        <v>8.81</v>
      </c>
      <c r="J1378" s="77"/>
      <c r="K1378" s="92"/>
    </row>
    <row r="1379" spans="1:11" ht="22.5" x14ac:dyDescent="0.2">
      <c r="A1379" s="14" t="s">
        <v>3004</v>
      </c>
      <c r="B1379" s="14" t="s">
        <v>5685</v>
      </c>
      <c r="C1379" s="14" t="s">
        <v>5685</v>
      </c>
      <c r="D1379" s="16">
        <v>45945</v>
      </c>
      <c r="E1379" s="16" t="s">
        <v>3009</v>
      </c>
      <c r="F1379" s="14" t="s">
        <v>5686</v>
      </c>
      <c r="G1379" s="14"/>
      <c r="H1379" s="14" t="s">
        <v>5083</v>
      </c>
      <c r="I1379" s="15">
        <v>16.61</v>
      </c>
      <c r="J1379" s="77"/>
      <c r="K1379" s="92"/>
    </row>
    <row r="1380" spans="1:11" ht="22.5" x14ac:dyDescent="0.2">
      <c r="A1380" s="14" t="s">
        <v>3004</v>
      </c>
      <c r="B1380" s="14" t="s">
        <v>5685</v>
      </c>
      <c r="C1380" s="14" t="s">
        <v>5685</v>
      </c>
      <c r="D1380" s="16">
        <v>45945</v>
      </c>
      <c r="E1380" s="16" t="s">
        <v>3009</v>
      </c>
      <c r="F1380" s="14" t="s">
        <v>5686</v>
      </c>
      <c r="G1380" s="14"/>
      <c r="H1380" s="14" t="s">
        <v>5579</v>
      </c>
      <c r="I1380" s="15">
        <v>25.78</v>
      </c>
      <c r="J1380" s="77"/>
      <c r="K1380" s="92"/>
    </row>
    <row r="1381" spans="1:11" ht="22.5" x14ac:dyDescent="0.2">
      <c r="A1381" s="14" t="s">
        <v>3004</v>
      </c>
      <c r="B1381" s="14" t="s">
        <v>5685</v>
      </c>
      <c r="C1381" s="14" t="s">
        <v>5685</v>
      </c>
      <c r="D1381" s="16">
        <v>45945</v>
      </c>
      <c r="E1381" s="16" t="s">
        <v>3009</v>
      </c>
      <c r="F1381" s="14" t="s">
        <v>5686</v>
      </c>
      <c r="G1381" s="14" t="s">
        <v>3085</v>
      </c>
      <c r="H1381" s="14" t="s">
        <v>3086</v>
      </c>
      <c r="I1381" s="15">
        <v>25.78</v>
      </c>
      <c r="J1381" s="77"/>
      <c r="K1381" s="92"/>
    </row>
    <row r="1382" spans="1:11" ht="22.5" x14ac:dyDescent="0.2">
      <c r="A1382" s="14" t="s">
        <v>3004</v>
      </c>
      <c r="B1382" s="14" t="s">
        <v>5685</v>
      </c>
      <c r="C1382" s="14" t="s">
        <v>5685</v>
      </c>
      <c r="D1382" s="16">
        <v>45945</v>
      </c>
      <c r="E1382" s="16" t="s">
        <v>3009</v>
      </c>
      <c r="F1382" s="14" t="s">
        <v>5686</v>
      </c>
      <c r="G1382" s="14"/>
      <c r="H1382" s="14" t="s">
        <v>5119</v>
      </c>
      <c r="I1382" s="15">
        <v>28.9</v>
      </c>
      <c r="J1382" s="77"/>
      <c r="K1382" s="92"/>
    </row>
    <row r="1383" spans="1:11" ht="22.5" x14ac:dyDescent="0.2">
      <c r="A1383" s="14" t="s">
        <v>3004</v>
      </c>
      <c r="B1383" s="14" t="s">
        <v>5685</v>
      </c>
      <c r="C1383" s="14" t="s">
        <v>5685</v>
      </c>
      <c r="D1383" s="16">
        <v>45945</v>
      </c>
      <c r="E1383" s="16" t="s">
        <v>3009</v>
      </c>
      <c r="F1383" s="14" t="s">
        <v>5686</v>
      </c>
      <c r="G1383" s="14"/>
      <c r="H1383" s="14" t="s">
        <v>5311</v>
      </c>
      <c r="I1383" s="15">
        <v>38.06</v>
      </c>
      <c r="J1383" s="77"/>
      <c r="K1383" s="92"/>
    </row>
    <row r="1384" spans="1:11" ht="22.5" x14ac:dyDescent="0.2">
      <c r="A1384" s="14" t="s">
        <v>3004</v>
      </c>
      <c r="B1384" s="14" t="s">
        <v>5685</v>
      </c>
      <c r="C1384" s="14" t="s">
        <v>5685</v>
      </c>
      <c r="D1384" s="16">
        <v>45945</v>
      </c>
      <c r="E1384" s="16" t="s">
        <v>3009</v>
      </c>
      <c r="F1384" s="14" t="s">
        <v>5686</v>
      </c>
      <c r="G1384" s="14"/>
      <c r="H1384" s="14" t="s">
        <v>5104</v>
      </c>
      <c r="I1384" s="15">
        <v>39.46</v>
      </c>
      <c r="J1384" s="77"/>
      <c r="K1384" s="92"/>
    </row>
    <row r="1385" spans="1:11" ht="22.5" x14ac:dyDescent="0.2">
      <c r="A1385" s="14" t="s">
        <v>3004</v>
      </c>
      <c r="B1385" s="14" t="s">
        <v>5685</v>
      </c>
      <c r="C1385" s="14" t="s">
        <v>5685</v>
      </c>
      <c r="D1385" s="16">
        <v>45945</v>
      </c>
      <c r="E1385" s="16" t="s">
        <v>3009</v>
      </c>
      <c r="F1385" s="14" t="s">
        <v>5686</v>
      </c>
      <c r="G1385" s="14"/>
      <c r="H1385" s="14" t="s">
        <v>5289</v>
      </c>
      <c r="I1385" s="15">
        <v>43.76</v>
      </c>
      <c r="J1385" s="77"/>
      <c r="K1385" s="92"/>
    </row>
    <row r="1386" spans="1:11" ht="22.5" x14ac:dyDescent="0.2">
      <c r="A1386" s="14" t="s">
        <v>3004</v>
      </c>
      <c r="B1386" s="14" t="s">
        <v>5685</v>
      </c>
      <c r="C1386" s="14" t="s">
        <v>5685</v>
      </c>
      <c r="D1386" s="16">
        <v>45945</v>
      </c>
      <c r="E1386" s="16" t="s">
        <v>3009</v>
      </c>
      <c r="F1386" s="14" t="s">
        <v>5686</v>
      </c>
      <c r="G1386" s="14"/>
      <c r="H1386" s="14" t="s">
        <v>5312</v>
      </c>
      <c r="I1386" s="15">
        <v>47.26</v>
      </c>
      <c r="J1386" s="77"/>
      <c r="K1386" s="92"/>
    </row>
    <row r="1387" spans="1:11" ht="22.5" x14ac:dyDescent="0.2">
      <c r="A1387" s="14" t="s">
        <v>3004</v>
      </c>
      <c r="B1387" s="14" t="s">
        <v>5685</v>
      </c>
      <c r="C1387" s="14" t="s">
        <v>5685</v>
      </c>
      <c r="D1387" s="16">
        <v>45945</v>
      </c>
      <c r="E1387" s="16" t="s">
        <v>3009</v>
      </c>
      <c r="F1387" s="14" t="s">
        <v>5588</v>
      </c>
      <c r="G1387" s="14" t="s">
        <v>5114</v>
      </c>
      <c r="H1387" s="14" t="s">
        <v>5115</v>
      </c>
      <c r="I1387" s="15">
        <v>54.64</v>
      </c>
      <c r="J1387" s="77"/>
      <c r="K1387" s="92"/>
    </row>
    <row r="1388" spans="1:11" ht="22.5" x14ac:dyDescent="0.2">
      <c r="A1388" s="14" t="s">
        <v>3004</v>
      </c>
      <c r="B1388" s="14" t="s">
        <v>5685</v>
      </c>
      <c r="C1388" s="14" t="s">
        <v>5685</v>
      </c>
      <c r="D1388" s="16">
        <v>45945</v>
      </c>
      <c r="E1388" s="16" t="s">
        <v>3009</v>
      </c>
      <c r="F1388" s="14" t="s">
        <v>5588</v>
      </c>
      <c r="G1388" s="14"/>
      <c r="H1388" s="14" t="s">
        <v>3284</v>
      </c>
      <c r="I1388" s="15">
        <v>74.98</v>
      </c>
      <c r="J1388" s="77"/>
      <c r="K1388" s="92"/>
    </row>
    <row r="1389" spans="1:11" ht="22.5" x14ac:dyDescent="0.2">
      <c r="A1389" s="14" t="s">
        <v>3004</v>
      </c>
      <c r="B1389" s="14" t="s">
        <v>5685</v>
      </c>
      <c r="C1389" s="14" t="s">
        <v>5685</v>
      </c>
      <c r="D1389" s="16">
        <v>45947</v>
      </c>
      <c r="E1389" s="16" t="s">
        <v>3009</v>
      </c>
      <c r="F1389" s="14" t="s">
        <v>5686</v>
      </c>
      <c r="G1389" s="14"/>
      <c r="H1389" s="14" t="s">
        <v>5236</v>
      </c>
      <c r="I1389" s="15">
        <v>93.76</v>
      </c>
      <c r="J1389" s="77"/>
      <c r="K1389" s="92"/>
    </row>
    <row r="1390" spans="1:11" ht="90" x14ac:dyDescent="0.2">
      <c r="A1390" s="14" t="s">
        <v>3004</v>
      </c>
      <c r="B1390" s="14"/>
      <c r="C1390" s="14"/>
      <c r="D1390" s="16"/>
      <c r="E1390" s="16"/>
      <c r="F1390" s="14" t="s">
        <v>5687</v>
      </c>
      <c r="G1390" s="14"/>
      <c r="H1390" s="14"/>
      <c r="I1390" s="15"/>
      <c r="J1390" s="77"/>
      <c r="K1390" s="92"/>
    </row>
    <row r="1391" spans="1:11" ht="22.5" x14ac:dyDescent="0.2">
      <c r="A1391" s="14" t="s">
        <v>3004</v>
      </c>
      <c r="B1391" s="14" t="s">
        <v>5688</v>
      </c>
      <c r="C1391" s="14" t="s">
        <v>5688</v>
      </c>
      <c r="D1391" s="16">
        <v>45954</v>
      </c>
      <c r="E1391" s="16" t="s">
        <v>3009</v>
      </c>
      <c r="F1391" s="14" t="s">
        <v>5689</v>
      </c>
      <c r="G1391" s="14"/>
      <c r="H1391" s="14" t="s">
        <v>5690</v>
      </c>
      <c r="I1391" s="15">
        <v>8.8000000000000007</v>
      </c>
      <c r="J1391" s="77"/>
      <c r="K1391" s="92"/>
    </row>
    <row r="1392" spans="1:11" ht="90" x14ac:dyDescent="0.2">
      <c r="A1392" s="14" t="s">
        <v>3004</v>
      </c>
      <c r="B1392" s="14"/>
      <c r="C1392" s="14"/>
      <c r="D1392" s="16"/>
      <c r="E1392" s="16"/>
      <c r="F1392" s="14" t="s">
        <v>5691</v>
      </c>
      <c r="G1392" s="14"/>
      <c r="H1392" s="14"/>
      <c r="I1392" s="15"/>
      <c r="J1392" s="77"/>
      <c r="K1392" s="92"/>
    </row>
    <row r="1393" spans="1:11" ht="22.5" x14ac:dyDescent="0.2">
      <c r="A1393" s="14" t="s">
        <v>3004</v>
      </c>
      <c r="B1393" s="14" t="s">
        <v>5692</v>
      </c>
      <c r="C1393" s="14" t="s">
        <v>5692</v>
      </c>
      <c r="D1393" s="16">
        <v>45960</v>
      </c>
      <c r="E1393" s="16" t="s">
        <v>3009</v>
      </c>
      <c r="F1393" s="14" t="s">
        <v>5693</v>
      </c>
      <c r="G1393" s="14"/>
      <c r="H1393" s="14" t="s">
        <v>5690</v>
      </c>
      <c r="I1393" s="15">
        <v>8.8000000000000007</v>
      </c>
      <c r="J1393" s="77"/>
      <c r="K1393" s="92"/>
    </row>
    <row r="1394" spans="1:11" ht="90" x14ac:dyDescent="0.2">
      <c r="A1394" s="14" t="s">
        <v>3004</v>
      </c>
      <c r="B1394" s="14"/>
      <c r="C1394" s="14"/>
      <c r="D1394" s="16"/>
      <c r="E1394" s="16"/>
      <c r="F1394" s="14" t="s">
        <v>5694</v>
      </c>
      <c r="G1394" s="14"/>
      <c r="H1394" s="14"/>
      <c r="I1394" s="15"/>
      <c r="J1394" s="77"/>
      <c r="K1394" s="92"/>
    </row>
    <row r="1395" spans="1:11" ht="22.5" x14ac:dyDescent="0.2">
      <c r="A1395" s="14" t="s">
        <v>3004</v>
      </c>
      <c r="B1395" s="14" t="s">
        <v>5695</v>
      </c>
      <c r="C1395" s="14" t="s">
        <v>5695</v>
      </c>
      <c r="D1395" s="16">
        <v>45947</v>
      </c>
      <c r="E1395" s="16" t="s">
        <v>3009</v>
      </c>
      <c r="F1395" s="14" t="s">
        <v>5696</v>
      </c>
      <c r="G1395" s="14"/>
      <c r="H1395" s="14" t="s">
        <v>4697</v>
      </c>
      <c r="I1395" s="15">
        <v>64.5</v>
      </c>
      <c r="J1395" s="77"/>
      <c r="K1395" s="92"/>
    </row>
    <row r="1396" spans="1:11" ht="78.75" x14ac:dyDescent="0.2">
      <c r="A1396" s="14" t="s">
        <v>3004</v>
      </c>
      <c r="B1396" s="14"/>
      <c r="C1396" s="14"/>
      <c r="D1396" s="16"/>
      <c r="E1396" s="16"/>
      <c r="F1396" s="14" t="s">
        <v>5697</v>
      </c>
      <c r="G1396" s="14"/>
      <c r="H1396" s="14"/>
      <c r="I1396" s="15"/>
      <c r="J1396" s="77"/>
      <c r="K1396" s="92"/>
    </row>
    <row r="1397" spans="1:11" ht="22.5" x14ac:dyDescent="0.2">
      <c r="A1397" s="14" t="s">
        <v>3004</v>
      </c>
      <c r="B1397" s="14" t="s">
        <v>5698</v>
      </c>
      <c r="C1397" s="14" t="s">
        <v>5698</v>
      </c>
      <c r="D1397" s="16">
        <v>45947</v>
      </c>
      <c r="E1397" s="16" t="s">
        <v>3009</v>
      </c>
      <c r="F1397" s="14" t="s">
        <v>5699</v>
      </c>
      <c r="G1397" s="14"/>
      <c r="H1397" s="14" t="s">
        <v>5484</v>
      </c>
      <c r="I1397" s="15">
        <v>8.8000000000000007</v>
      </c>
      <c r="J1397" s="77"/>
      <c r="K1397" s="92"/>
    </row>
    <row r="1398" spans="1:11" ht="22.5" x14ac:dyDescent="0.2">
      <c r="A1398" s="14" t="s">
        <v>3004</v>
      </c>
      <c r="B1398" s="14" t="s">
        <v>5698</v>
      </c>
      <c r="C1398" s="14" t="s">
        <v>5698</v>
      </c>
      <c r="D1398" s="16">
        <v>45947</v>
      </c>
      <c r="E1398" s="16" t="s">
        <v>3009</v>
      </c>
      <c r="F1398" s="14" t="s">
        <v>5699</v>
      </c>
      <c r="G1398" s="14"/>
      <c r="H1398" s="14" t="s">
        <v>5450</v>
      </c>
      <c r="I1398" s="15">
        <v>8.8000000000000007</v>
      </c>
      <c r="J1398" s="77"/>
      <c r="K1398" s="92"/>
    </row>
    <row r="1399" spans="1:11" ht="78.75" x14ac:dyDescent="0.2">
      <c r="A1399" s="14" t="s">
        <v>3004</v>
      </c>
      <c r="B1399" s="14"/>
      <c r="C1399" s="14"/>
      <c r="D1399" s="16"/>
      <c r="E1399" s="16"/>
      <c r="F1399" s="14" t="s">
        <v>5700</v>
      </c>
      <c r="G1399" s="14"/>
      <c r="H1399" s="14"/>
      <c r="I1399" s="15"/>
      <c r="J1399" s="77"/>
      <c r="K1399" s="92"/>
    </row>
    <row r="1400" spans="1:11" ht="22.5" x14ac:dyDescent="0.2">
      <c r="A1400" s="14" t="s">
        <v>3004</v>
      </c>
      <c r="B1400" s="14" t="s">
        <v>5701</v>
      </c>
      <c r="C1400" s="14" t="s">
        <v>5701</v>
      </c>
      <c r="D1400" s="16">
        <v>45961</v>
      </c>
      <c r="E1400" s="16" t="s">
        <v>3009</v>
      </c>
      <c r="F1400" s="14" t="s">
        <v>5702</v>
      </c>
      <c r="G1400" s="14" t="s">
        <v>5114</v>
      </c>
      <c r="H1400" s="14" t="s">
        <v>5115</v>
      </c>
      <c r="I1400" s="15">
        <v>20.91</v>
      </c>
      <c r="J1400" s="77"/>
      <c r="K1400" s="92"/>
    </row>
    <row r="1401" spans="1:11" ht="78.75" x14ac:dyDescent="0.2">
      <c r="A1401" s="14" t="s">
        <v>3004</v>
      </c>
      <c r="B1401" s="14"/>
      <c r="C1401" s="14"/>
      <c r="D1401" s="16"/>
      <c r="E1401" s="16"/>
      <c r="F1401" s="14" t="s">
        <v>5703</v>
      </c>
      <c r="G1401" s="14"/>
      <c r="H1401" s="14"/>
      <c r="I1401" s="15"/>
      <c r="J1401" s="77"/>
      <c r="K1401" s="92"/>
    </row>
    <row r="1402" spans="1:11" ht="22.5" x14ac:dyDescent="0.2">
      <c r="A1402" s="14" t="s">
        <v>3004</v>
      </c>
      <c r="B1402" s="14" t="s">
        <v>5704</v>
      </c>
      <c r="C1402" s="14" t="s">
        <v>5704</v>
      </c>
      <c r="D1402" s="16">
        <v>45947</v>
      </c>
      <c r="E1402" s="16" t="s">
        <v>3009</v>
      </c>
      <c r="F1402" s="14" t="s">
        <v>5705</v>
      </c>
      <c r="G1402" s="14" t="s">
        <v>5535</v>
      </c>
      <c r="H1402" s="14" t="s">
        <v>5536</v>
      </c>
      <c r="I1402" s="15">
        <v>24.85</v>
      </c>
      <c r="J1402" s="77"/>
      <c r="K1402" s="92"/>
    </row>
    <row r="1403" spans="1:11" ht="78.75" x14ac:dyDescent="0.2">
      <c r="A1403" s="14" t="s">
        <v>3004</v>
      </c>
      <c r="B1403" s="14"/>
      <c r="C1403" s="14"/>
      <c r="D1403" s="16"/>
      <c r="E1403" s="16"/>
      <c r="F1403" s="14" t="s">
        <v>5706</v>
      </c>
      <c r="G1403" s="14"/>
      <c r="H1403" s="14"/>
      <c r="I1403" s="15"/>
      <c r="J1403" s="77"/>
      <c r="K1403" s="92"/>
    </row>
    <row r="1404" spans="1:11" ht="22.5" x14ac:dyDescent="0.2">
      <c r="A1404" s="14" t="s">
        <v>3004</v>
      </c>
      <c r="B1404" s="14" t="s">
        <v>5707</v>
      </c>
      <c r="C1404" s="14" t="s">
        <v>5707</v>
      </c>
      <c r="D1404" s="16">
        <v>45945</v>
      </c>
      <c r="E1404" s="16" t="s">
        <v>3009</v>
      </c>
      <c r="F1404" s="14" t="s">
        <v>5708</v>
      </c>
      <c r="G1404" s="14"/>
      <c r="H1404" s="14" t="s">
        <v>5310</v>
      </c>
      <c r="I1404" s="15">
        <v>154.85</v>
      </c>
      <c r="J1404" s="77"/>
      <c r="K1404" s="92"/>
    </row>
    <row r="1405" spans="1:11" ht="90" x14ac:dyDescent="0.2">
      <c r="A1405" s="14" t="s">
        <v>3004</v>
      </c>
      <c r="B1405" s="14"/>
      <c r="C1405" s="14"/>
      <c r="D1405" s="16"/>
      <c r="E1405" s="16"/>
      <c r="F1405" s="14" t="s">
        <v>5709</v>
      </c>
      <c r="G1405" s="14"/>
      <c r="H1405" s="14"/>
      <c r="I1405" s="15"/>
      <c r="J1405" s="77"/>
      <c r="K1405" s="92"/>
    </row>
    <row r="1406" spans="1:11" ht="33.75" x14ac:dyDescent="0.2">
      <c r="A1406" s="14" t="s">
        <v>3004</v>
      </c>
      <c r="B1406" s="14" t="s">
        <v>5710</v>
      </c>
      <c r="C1406" s="14" t="s">
        <v>5711</v>
      </c>
      <c r="D1406" s="16">
        <v>45960</v>
      </c>
      <c r="E1406" s="16" t="s">
        <v>3009</v>
      </c>
      <c r="F1406" s="14" t="s">
        <v>5712</v>
      </c>
      <c r="G1406" s="14" t="s">
        <v>5641</v>
      </c>
      <c r="H1406" s="14" t="s">
        <v>5642</v>
      </c>
      <c r="I1406" s="15">
        <v>297</v>
      </c>
      <c r="J1406" s="77"/>
      <c r="K1406" s="92"/>
    </row>
    <row r="1407" spans="1:11" ht="78.75" x14ac:dyDescent="0.2">
      <c r="A1407" s="14" t="s">
        <v>3004</v>
      </c>
      <c r="B1407" s="14"/>
      <c r="C1407" s="14"/>
      <c r="D1407" s="16"/>
      <c r="E1407" s="16"/>
      <c r="F1407" s="14" t="s">
        <v>5713</v>
      </c>
      <c r="G1407" s="14"/>
      <c r="H1407" s="14"/>
      <c r="I1407" s="15"/>
      <c r="J1407" s="77"/>
      <c r="K1407" s="92"/>
    </row>
    <row r="1408" spans="1:11" ht="22.5" x14ac:dyDescent="0.2">
      <c r="A1408" s="14" t="s">
        <v>3004</v>
      </c>
      <c r="B1408" s="14" t="s">
        <v>5714</v>
      </c>
      <c r="C1408" s="14" t="s">
        <v>5714</v>
      </c>
      <c r="D1408" s="16">
        <v>45971</v>
      </c>
      <c r="E1408" s="16" t="s">
        <v>3009</v>
      </c>
      <c r="F1408" s="14" t="s">
        <v>5715</v>
      </c>
      <c r="G1408" s="14" t="s">
        <v>5114</v>
      </c>
      <c r="H1408" s="14" t="s">
        <v>5115</v>
      </c>
      <c r="I1408" s="15">
        <v>33.53</v>
      </c>
      <c r="J1408" s="77"/>
      <c r="K1408" s="92"/>
    </row>
    <row r="1409" spans="1:11" ht="22.5" x14ac:dyDescent="0.2">
      <c r="A1409" s="14" t="s">
        <v>3004</v>
      </c>
      <c r="B1409" s="14" t="s">
        <v>5714</v>
      </c>
      <c r="C1409" s="14" t="s">
        <v>5714</v>
      </c>
      <c r="D1409" s="16">
        <v>45971</v>
      </c>
      <c r="E1409" s="16" t="s">
        <v>3009</v>
      </c>
      <c r="F1409" s="14" t="s">
        <v>5715</v>
      </c>
      <c r="G1409" s="14"/>
      <c r="H1409" s="14" t="s">
        <v>5484</v>
      </c>
      <c r="I1409" s="15">
        <v>6.83</v>
      </c>
      <c r="J1409" s="77"/>
      <c r="K1409" s="92"/>
    </row>
    <row r="1410" spans="1:11" ht="22.5" x14ac:dyDescent="0.2">
      <c r="A1410" s="14" t="s">
        <v>3004</v>
      </c>
      <c r="B1410" s="14" t="s">
        <v>5714</v>
      </c>
      <c r="C1410" s="14" t="s">
        <v>5714</v>
      </c>
      <c r="D1410" s="16">
        <v>45971</v>
      </c>
      <c r="E1410" s="16" t="s">
        <v>3009</v>
      </c>
      <c r="F1410" s="14" t="s">
        <v>5715</v>
      </c>
      <c r="G1410" s="14"/>
      <c r="H1410" s="14" t="s">
        <v>5450</v>
      </c>
      <c r="I1410" s="15">
        <v>6.83</v>
      </c>
      <c r="J1410" s="77"/>
      <c r="K1410" s="92"/>
    </row>
    <row r="1411" spans="1:11" ht="22.5" x14ac:dyDescent="0.2">
      <c r="A1411" s="14" t="s">
        <v>3004</v>
      </c>
      <c r="B1411" s="14" t="s">
        <v>5714</v>
      </c>
      <c r="C1411" s="14" t="s">
        <v>5714</v>
      </c>
      <c r="D1411" s="16">
        <v>45971</v>
      </c>
      <c r="E1411" s="16" t="s">
        <v>3009</v>
      </c>
      <c r="F1411" s="14" t="s">
        <v>5715</v>
      </c>
      <c r="G1411" s="14"/>
      <c r="H1411" s="14" t="s">
        <v>5083</v>
      </c>
      <c r="I1411" s="15">
        <v>6.83</v>
      </c>
      <c r="J1411" s="77"/>
      <c r="K1411" s="92"/>
    </row>
    <row r="1412" spans="1:11" ht="22.5" x14ac:dyDescent="0.2">
      <c r="A1412" s="14" t="s">
        <v>3004</v>
      </c>
      <c r="B1412" s="14" t="s">
        <v>5714</v>
      </c>
      <c r="C1412" s="14" t="s">
        <v>5714</v>
      </c>
      <c r="D1412" s="16">
        <v>45971</v>
      </c>
      <c r="E1412" s="16" t="s">
        <v>3009</v>
      </c>
      <c r="F1412" s="14" t="s">
        <v>5715</v>
      </c>
      <c r="G1412" s="14"/>
      <c r="H1412" s="14" t="s">
        <v>2069</v>
      </c>
      <c r="I1412" s="15">
        <v>6.83</v>
      </c>
      <c r="J1412" s="77"/>
      <c r="K1412" s="92"/>
    </row>
    <row r="1413" spans="1:11" ht="22.5" x14ac:dyDescent="0.2">
      <c r="A1413" s="14" t="s">
        <v>3004</v>
      </c>
      <c r="B1413" s="14" t="s">
        <v>5714</v>
      </c>
      <c r="C1413" s="14" t="s">
        <v>5714</v>
      </c>
      <c r="D1413" s="16">
        <v>45978</v>
      </c>
      <c r="E1413" s="16" t="s">
        <v>3009</v>
      </c>
      <c r="F1413" s="14" t="s">
        <v>5715</v>
      </c>
      <c r="G1413" s="14"/>
      <c r="H1413" s="14" t="s">
        <v>5311</v>
      </c>
      <c r="I1413" s="15">
        <v>6.71</v>
      </c>
      <c r="J1413" s="77"/>
      <c r="K1413" s="92"/>
    </row>
    <row r="1414" spans="1:11" ht="78.75" x14ac:dyDescent="0.2">
      <c r="A1414" s="14" t="s">
        <v>3004</v>
      </c>
      <c r="B1414" s="14"/>
      <c r="C1414" s="14"/>
      <c r="D1414" s="16"/>
      <c r="E1414" s="16"/>
      <c r="F1414" s="14" t="s">
        <v>5716</v>
      </c>
      <c r="G1414" s="14"/>
      <c r="H1414" s="14"/>
      <c r="I1414" s="15"/>
      <c r="J1414" s="77"/>
      <c r="K1414" s="92"/>
    </row>
    <row r="1415" spans="1:11" ht="22.5" x14ac:dyDescent="0.2">
      <c r="A1415" s="14" t="s">
        <v>3004</v>
      </c>
      <c r="B1415" s="14" t="s">
        <v>5717</v>
      </c>
      <c r="C1415" s="14" t="s">
        <v>5717</v>
      </c>
      <c r="D1415" s="16">
        <v>45967</v>
      </c>
      <c r="E1415" s="16" t="s">
        <v>3009</v>
      </c>
      <c r="F1415" s="14" t="s">
        <v>5718</v>
      </c>
      <c r="G1415" s="14"/>
      <c r="H1415" s="14" t="s">
        <v>4697</v>
      </c>
      <c r="I1415" s="15">
        <v>8.8000000000000007</v>
      </c>
      <c r="J1415" s="77"/>
      <c r="K1415" s="92"/>
    </row>
    <row r="1416" spans="1:11" ht="22.5" x14ac:dyDescent="0.2">
      <c r="A1416" s="14" t="s">
        <v>3004</v>
      </c>
      <c r="B1416" s="14" t="s">
        <v>5717</v>
      </c>
      <c r="C1416" s="14" t="s">
        <v>5717</v>
      </c>
      <c r="D1416" s="16">
        <v>45967</v>
      </c>
      <c r="E1416" s="16" t="s">
        <v>3009</v>
      </c>
      <c r="F1416" s="14" t="s">
        <v>5718</v>
      </c>
      <c r="G1416" s="14"/>
      <c r="H1416" s="14" t="s">
        <v>5290</v>
      </c>
      <c r="I1416" s="15">
        <v>8.8000000000000007</v>
      </c>
      <c r="J1416" s="77"/>
      <c r="K1416" s="92"/>
    </row>
    <row r="1417" spans="1:11" ht="22.5" x14ac:dyDescent="0.2">
      <c r="A1417" s="14" t="s">
        <v>3004</v>
      </c>
      <c r="B1417" s="14" t="s">
        <v>5717</v>
      </c>
      <c r="C1417" s="14" t="s">
        <v>5717</v>
      </c>
      <c r="D1417" s="16">
        <v>45971</v>
      </c>
      <c r="E1417" s="16" t="s">
        <v>3009</v>
      </c>
      <c r="F1417" s="14" t="s">
        <v>5718</v>
      </c>
      <c r="G1417" s="14"/>
      <c r="H1417" s="14" t="s">
        <v>5083</v>
      </c>
      <c r="I1417" s="15">
        <v>8.8000000000000007</v>
      </c>
      <c r="J1417" s="77"/>
      <c r="K1417" s="92"/>
    </row>
    <row r="1418" spans="1:11" ht="22.5" x14ac:dyDescent="0.2">
      <c r="A1418" s="14" t="s">
        <v>3004</v>
      </c>
      <c r="B1418" s="14" t="s">
        <v>5717</v>
      </c>
      <c r="C1418" s="14" t="s">
        <v>5717</v>
      </c>
      <c r="D1418" s="16">
        <v>45978</v>
      </c>
      <c r="E1418" s="16" t="s">
        <v>3009</v>
      </c>
      <c r="F1418" s="14" t="s">
        <v>5718</v>
      </c>
      <c r="G1418" s="14"/>
      <c r="H1418" s="14" t="s">
        <v>5311</v>
      </c>
      <c r="I1418" s="15">
        <v>8.8000000000000007</v>
      </c>
      <c r="J1418" s="77"/>
      <c r="K1418" s="92"/>
    </row>
    <row r="1419" spans="1:11" ht="78.75" x14ac:dyDescent="0.2">
      <c r="A1419" s="14" t="s">
        <v>3004</v>
      </c>
      <c r="B1419" s="14"/>
      <c r="C1419" s="14"/>
      <c r="D1419" s="16"/>
      <c r="E1419" s="16"/>
      <c r="F1419" s="14" t="s">
        <v>5719</v>
      </c>
      <c r="G1419" s="14"/>
      <c r="H1419" s="14"/>
      <c r="I1419" s="15"/>
      <c r="J1419" s="77"/>
      <c r="K1419" s="92"/>
    </row>
    <row r="1420" spans="1:11" ht="22.5" x14ac:dyDescent="0.2">
      <c r="A1420" s="14" t="s">
        <v>3004</v>
      </c>
      <c r="B1420" s="14" t="s">
        <v>5720</v>
      </c>
      <c r="C1420" s="14" t="s">
        <v>5720</v>
      </c>
      <c r="D1420" s="16">
        <v>45967</v>
      </c>
      <c r="E1420" s="16" t="s">
        <v>3009</v>
      </c>
      <c r="F1420" s="14" t="s">
        <v>5721</v>
      </c>
      <c r="G1420" s="14"/>
      <c r="H1420" s="14" t="s">
        <v>5308</v>
      </c>
      <c r="I1420" s="15">
        <v>290.8</v>
      </c>
      <c r="J1420" s="77"/>
      <c r="K1420" s="92"/>
    </row>
    <row r="1421" spans="1:11" ht="78.75" x14ac:dyDescent="0.2">
      <c r="A1421" s="14" t="s">
        <v>3004</v>
      </c>
      <c r="B1421" s="14"/>
      <c r="C1421" s="14"/>
      <c r="D1421" s="16"/>
      <c r="E1421" s="16"/>
      <c r="F1421" s="14" t="s">
        <v>5722</v>
      </c>
      <c r="G1421" s="14"/>
      <c r="H1421" s="14"/>
      <c r="I1421" s="15"/>
      <c r="J1421" s="77"/>
      <c r="K1421" s="92"/>
    </row>
    <row r="1422" spans="1:11" ht="22.5" x14ac:dyDescent="0.2">
      <c r="A1422" s="14" t="s">
        <v>3004</v>
      </c>
      <c r="B1422" s="14" t="s">
        <v>5723</v>
      </c>
      <c r="C1422" s="14" t="s">
        <v>5723</v>
      </c>
      <c r="D1422" s="16">
        <v>45971</v>
      </c>
      <c r="E1422" s="16" t="s">
        <v>3009</v>
      </c>
      <c r="F1422" s="14" t="s">
        <v>5724</v>
      </c>
      <c r="G1422" s="14"/>
      <c r="H1422" s="14" t="s">
        <v>5104</v>
      </c>
      <c r="I1422" s="15">
        <v>44.33</v>
      </c>
      <c r="J1422" s="77"/>
      <c r="K1422" s="92"/>
    </row>
    <row r="1423" spans="1:11" ht="22.5" x14ac:dyDescent="0.2">
      <c r="A1423" s="14" t="s">
        <v>3004</v>
      </c>
      <c r="B1423" s="14" t="s">
        <v>5723</v>
      </c>
      <c r="C1423" s="14" t="s">
        <v>5723</v>
      </c>
      <c r="D1423" s="16">
        <v>45971</v>
      </c>
      <c r="E1423" s="16" t="s">
        <v>3009</v>
      </c>
      <c r="F1423" s="14" t="s">
        <v>5724</v>
      </c>
      <c r="G1423" s="14"/>
      <c r="H1423" s="14" t="s">
        <v>5312</v>
      </c>
      <c r="I1423" s="15">
        <v>99.33</v>
      </c>
      <c r="J1423" s="77"/>
      <c r="K1423" s="92"/>
    </row>
    <row r="1424" spans="1:11" ht="90" x14ac:dyDescent="0.2">
      <c r="A1424" s="14" t="s">
        <v>3004</v>
      </c>
      <c r="B1424" s="14"/>
      <c r="C1424" s="14"/>
      <c r="D1424" s="16"/>
      <c r="E1424" s="16"/>
      <c r="F1424" s="14" t="s">
        <v>5725</v>
      </c>
      <c r="G1424" s="14"/>
      <c r="H1424" s="14"/>
      <c r="I1424" s="15"/>
      <c r="J1424" s="77"/>
      <c r="K1424" s="92"/>
    </row>
    <row r="1425" spans="1:11" ht="22.5" x14ac:dyDescent="0.2">
      <c r="A1425" s="14" t="s">
        <v>3004</v>
      </c>
      <c r="B1425" s="14" t="s">
        <v>5726</v>
      </c>
      <c r="C1425" s="14" t="s">
        <v>5726</v>
      </c>
      <c r="D1425" s="16">
        <v>45974</v>
      </c>
      <c r="E1425" s="16" t="s">
        <v>3009</v>
      </c>
      <c r="F1425" s="14" t="s">
        <v>5727</v>
      </c>
      <c r="G1425" s="14" t="s">
        <v>5074</v>
      </c>
      <c r="H1425" s="14" t="s">
        <v>5075</v>
      </c>
      <c r="I1425" s="15">
        <v>547.13</v>
      </c>
      <c r="J1425" s="77"/>
      <c r="K1425" s="92"/>
    </row>
    <row r="1426" spans="1:11" ht="78.75" x14ac:dyDescent="0.2">
      <c r="A1426" s="14" t="s">
        <v>3004</v>
      </c>
      <c r="B1426" s="14"/>
      <c r="C1426" s="14"/>
      <c r="D1426" s="16"/>
      <c r="E1426" s="16"/>
      <c r="F1426" s="14" t="s">
        <v>5728</v>
      </c>
      <c r="G1426" s="14"/>
      <c r="H1426" s="14"/>
      <c r="I1426" s="15"/>
      <c r="J1426" s="77"/>
      <c r="K1426" s="92"/>
    </row>
    <row r="1427" spans="1:11" ht="22.5" x14ac:dyDescent="0.2">
      <c r="A1427" s="14" t="s">
        <v>3004</v>
      </c>
      <c r="B1427" s="14" t="s">
        <v>5729</v>
      </c>
      <c r="C1427" s="14" t="s">
        <v>5729</v>
      </c>
      <c r="D1427" s="16">
        <v>45978</v>
      </c>
      <c r="E1427" s="16" t="s">
        <v>3009</v>
      </c>
      <c r="F1427" s="14" t="s">
        <v>5730</v>
      </c>
      <c r="G1427" s="14"/>
      <c r="H1427" s="14" t="s">
        <v>5311</v>
      </c>
      <c r="I1427" s="15">
        <v>92</v>
      </c>
      <c r="J1427" s="77"/>
      <c r="K1427" s="92"/>
    </row>
    <row r="1428" spans="1:11" ht="78.75" x14ac:dyDescent="0.2">
      <c r="A1428" s="14" t="s">
        <v>3004</v>
      </c>
      <c r="B1428" s="14"/>
      <c r="C1428" s="14"/>
      <c r="D1428" s="16"/>
      <c r="E1428" s="16"/>
      <c r="F1428" s="14" t="s">
        <v>5731</v>
      </c>
      <c r="G1428" s="14"/>
      <c r="H1428" s="14"/>
      <c r="I1428" s="15"/>
      <c r="J1428" s="77"/>
      <c r="K1428" s="92"/>
    </row>
    <row r="1429" spans="1:11" ht="22.5" x14ac:dyDescent="0.2">
      <c r="A1429" s="14" t="s">
        <v>3004</v>
      </c>
      <c r="B1429" s="14" t="s">
        <v>5732</v>
      </c>
      <c r="C1429" s="14" t="s">
        <v>5732</v>
      </c>
      <c r="D1429" s="16">
        <v>45989</v>
      </c>
      <c r="E1429" s="16" t="s">
        <v>3009</v>
      </c>
      <c r="F1429" s="14" t="s">
        <v>5733</v>
      </c>
      <c r="G1429" s="14"/>
      <c r="H1429" s="14" t="s">
        <v>4697</v>
      </c>
      <c r="I1429" s="15">
        <v>8.8000000000000007</v>
      </c>
      <c r="J1429" s="77"/>
      <c r="K1429" s="92"/>
    </row>
    <row r="1430" spans="1:11" ht="22.5" x14ac:dyDescent="0.2">
      <c r="A1430" s="14" t="s">
        <v>3004</v>
      </c>
      <c r="B1430" s="14" t="s">
        <v>5732</v>
      </c>
      <c r="C1430" s="14" t="s">
        <v>5732</v>
      </c>
      <c r="D1430" s="16">
        <v>45989</v>
      </c>
      <c r="E1430" s="16" t="s">
        <v>3009</v>
      </c>
      <c r="F1430" s="14" t="s">
        <v>5733</v>
      </c>
      <c r="G1430" s="14"/>
      <c r="H1430" s="14" t="s">
        <v>5290</v>
      </c>
      <c r="I1430" s="15">
        <v>8.8000000000000007</v>
      </c>
      <c r="J1430" s="77"/>
      <c r="K1430" s="92"/>
    </row>
    <row r="1431" spans="1:11" ht="78.75" x14ac:dyDescent="0.2">
      <c r="A1431" s="14" t="s">
        <v>3004</v>
      </c>
      <c r="B1431" s="14"/>
      <c r="C1431" s="14"/>
      <c r="D1431" s="16"/>
      <c r="E1431" s="16"/>
      <c r="F1431" s="14" t="s">
        <v>5734</v>
      </c>
      <c r="G1431" s="14"/>
      <c r="H1431" s="14"/>
      <c r="I1431" s="15"/>
      <c r="J1431" s="77"/>
      <c r="K1431" s="92"/>
    </row>
    <row r="1432" spans="1:11" ht="22.5" x14ac:dyDescent="0.2">
      <c r="A1432" s="14" t="s">
        <v>3004</v>
      </c>
      <c r="B1432" s="14" t="s">
        <v>5735</v>
      </c>
      <c r="C1432" s="14" t="s">
        <v>5735</v>
      </c>
      <c r="D1432" s="16">
        <v>45989</v>
      </c>
      <c r="E1432" s="16" t="s">
        <v>3009</v>
      </c>
      <c r="F1432" s="14" t="s">
        <v>5736</v>
      </c>
      <c r="G1432" s="14" t="s">
        <v>5114</v>
      </c>
      <c r="H1432" s="14" t="s">
        <v>5115</v>
      </c>
      <c r="I1432" s="15">
        <v>8.8000000000000007</v>
      </c>
      <c r="J1432" s="77"/>
      <c r="K1432" s="92"/>
    </row>
    <row r="1433" spans="1:11" ht="78.75" x14ac:dyDescent="0.2">
      <c r="A1433" s="14" t="s">
        <v>3004</v>
      </c>
      <c r="B1433" s="14"/>
      <c r="C1433" s="14"/>
      <c r="D1433" s="16"/>
      <c r="E1433" s="16"/>
      <c r="F1433" s="14" t="s">
        <v>5737</v>
      </c>
      <c r="G1433" s="14"/>
      <c r="H1433" s="14"/>
      <c r="I1433" s="15"/>
      <c r="J1433" s="77"/>
      <c r="K1433" s="92"/>
    </row>
    <row r="1434" spans="1:11" ht="22.5" x14ac:dyDescent="0.2">
      <c r="A1434" s="14" t="s">
        <v>3004</v>
      </c>
      <c r="B1434" s="14" t="s">
        <v>5738</v>
      </c>
      <c r="C1434" s="14" t="s">
        <v>5738</v>
      </c>
      <c r="D1434" s="16">
        <v>45989</v>
      </c>
      <c r="E1434" s="16" t="s">
        <v>3009</v>
      </c>
      <c r="F1434" s="14" t="s">
        <v>5739</v>
      </c>
      <c r="G1434" s="14" t="s">
        <v>5114</v>
      </c>
      <c r="H1434" s="14" t="s">
        <v>5115</v>
      </c>
      <c r="I1434" s="15">
        <v>13.1</v>
      </c>
      <c r="J1434" s="77"/>
      <c r="K1434" s="92"/>
    </row>
    <row r="1435" spans="1:11" ht="78.75" x14ac:dyDescent="0.2">
      <c r="A1435" s="14" t="s">
        <v>3004</v>
      </c>
      <c r="B1435" s="14"/>
      <c r="C1435" s="14"/>
      <c r="D1435" s="16"/>
      <c r="E1435" s="16"/>
      <c r="F1435" s="14" t="s">
        <v>5740</v>
      </c>
      <c r="G1435" s="14"/>
      <c r="H1435" s="14"/>
      <c r="I1435" s="15"/>
      <c r="J1435" s="77"/>
      <c r="K1435" s="92"/>
    </row>
    <row r="1436" spans="1:11" ht="22.5" x14ac:dyDescent="0.2">
      <c r="A1436" s="14" t="s">
        <v>3004</v>
      </c>
      <c r="B1436" s="14" t="s">
        <v>5741</v>
      </c>
      <c r="C1436" s="14" t="s">
        <v>5741</v>
      </c>
      <c r="D1436" s="16">
        <v>45989</v>
      </c>
      <c r="E1436" s="16" t="s">
        <v>3009</v>
      </c>
      <c r="F1436" s="14" t="s">
        <v>5742</v>
      </c>
      <c r="G1436" s="14"/>
      <c r="H1436" s="14" t="s">
        <v>5308</v>
      </c>
      <c r="I1436" s="15">
        <v>296.33999999999997</v>
      </c>
      <c r="J1436" s="77"/>
      <c r="K1436" s="92"/>
    </row>
    <row r="1437" spans="1:11" ht="78.75" x14ac:dyDescent="0.2">
      <c r="A1437" s="14" t="s">
        <v>3004</v>
      </c>
      <c r="B1437" s="14"/>
      <c r="C1437" s="14"/>
      <c r="D1437" s="16"/>
      <c r="E1437" s="16"/>
      <c r="F1437" s="14" t="s">
        <v>5743</v>
      </c>
      <c r="G1437" s="14"/>
      <c r="H1437" s="14"/>
      <c r="I1437" s="15"/>
      <c r="J1437" s="77"/>
      <c r="K1437" s="92"/>
    </row>
    <row r="1438" spans="1:11" ht="22.5" x14ac:dyDescent="0.2">
      <c r="A1438" s="14" t="s">
        <v>3004</v>
      </c>
      <c r="B1438" s="14" t="s">
        <v>5744</v>
      </c>
      <c r="C1438" s="14" t="s">
        <v>5744</v>
      </c>
      <c r="D1438" s="16">
        <v>45989</v>
      </c>
      <c r="E1438" s="16" t="s">
        <v>3009</v>
      </c>
      <c r="F1438" s="14" t="s">
        <v>5745</v>
      </c>
      <c r="G1438" s="14"/>
      <c r="H1438" s="14" t="s">
        <v>5308</v>
      </c>
      <c r="I1438" s="15">
        <v>111.69</v>
      </c>
      <c r="J1438" s="77"/>
      <c r="K1438" s="92"/>
    </row>
    <row r="1439" spans="1:11" ht="22.5" x14ac:dyDescent="0.2">
      <c r="A1439" s="14" t="s">
        <v>3004</v>
      </c>
      <c r="B1439" s="14" t="s">
        <v>5744</v>
      </c>
      <c r="C1439" s="14" t="s">
        <v>5744</v>
      </c>
      <c r="D1439" s="16">
        <v>46002</v>
      </c>
      <c r="E1439" s="16" t="s">
        <v>3009</v>
      </c>
      <c r="F1439" s="14" t="s">
        <v>5745</v>
      </c>
      <c r="G1439" s="14"/>
      <c r="H1439" s="14" t="s">
        <v>5034</v>
      </c>
      <c r="I1439" s="15">
        <v>152.77000000000001</v>
      </c>
      <c r="J1439" s="77"/>
      <c r="K1439" s="92"/>
    </row>
    <row r="1440" spans="1:11" ht="78.75" x14ac:dyDescent="0.2">
      <c r="A1440" s="14" t="s">
        <v>3004</v>
      </c>
      <c r="B1440" s="14"/>
      <c r="C1440" s="14"/>
      <c r="D1440" s="16"/>
      <c r="E1440" s="16"/>
      <c r="F1440" s="14" t="s">
        <v>5746</v>
      </c>
      <c r="G1440" s="14"/>
      <c r="H1440" s="14"/>
      <c r="I1440" s="15"/>
      <c r="J1440" s="77"/>
      <c r="K1440" s="92"/>
    </row>
    <row r="1441" spans="1:11" ht="22.5" x14ac:dyDescent="0.2">
      <c r="A1441" s="14" t="s">
        <v>3004</v>
      </c>
      <c r="B1441" s="14" t="s">
        <v>5747</v>
      </c>
      <c r="C1441" s="14" t="s">
        <v>5747</v>
      </c>
      <c r="D1441" s="16">
        <v>45989</v>
      </c>
      <c r="E1441" s="16" t="s">
        <v>3009</v>
      </c>
      <c r="F1441" s="14" t="s">
        <v>5748</v>
      </c>
      <c r="G1441" s="14"/>
      <c r="H1441" s="14" t="s">
        <v>5667</v>
      </c>
      <c r="I1441" s="15">
        <v>144.22999999999999</v>
      </c>
      <c r="J1441" s="77"/>
      <c r="K1441" s="92"/>
    </row>
    <row r="1442" spans="1:11" ht="78.75" x14ac:dyDescent="0.2">
      <c r="A1442" s="14" t="s">
        <v>3004</v>
      </c>
      <c r="B1442" s="14"/>
      <c r="C1442" s="14"/>
      <c r="D1442" s="16"/>
      <c r="E1442" s="16"/>
      <c r="F1442" s="14" t="s">
        <v>5749</v>
      </c>
      <c r="G1442" s="14"/>
      <c r="H1442" s="14"/>
      <c r="I1442" s="15"/>
      <c r="J1442" s="77"/>
      <c r="K1442" s="92"/>
    </row>
    <row r="1443" spans="1:11" ht="22.5" x14ac:dyDescent="0.2">
      <c r="A1443" s="14" t="s">
        <v>3004</v>
      </c>
      <c r="B1443" s="14" t="s">
        <v>5750</v>
      </c>
      <c r="C1443" s="14" t="s">
        <v>5750</v>
      </c>
      <c r="D1443" s="16">
        <v>46002</v>
      </c>
      <c r="E1443" s="16" t="s">
        <v>3009</v>
      </c>
      <c r="F1443" s="14" t="s">
        <v>5588</v>
      </c>
      <c r="G1443" s="14" t="s">
        <v>5114</v>
      </c>
      <c r="H1443" s="14" t="s">
        <v>5115</v>
      </c>
      <c r="I1443" s="15">
        <v>9.3000000000000007</v>
      </c>
      <c r="J1443" s="77"/>
      <c r="K1443" s="92"/>
    </row>
    <row r="1444" spans="1:11" ht="90" x14ac:dyDescent="0.2">
      <c r="A1444" s="14" t="s">
        <v>3004</v>
      </c>
      <c r="B1444" s="14"/>
      <c r="C1444" s="14"/>
      <c r="D1444" s="16"/>
      <c r="E1444" s="16"/>
      <c r="F1444" s="14" t="s">
        <v>5751</v>
      </c>
      <c r="G1444" s="14"/>
      <c r="H1444" s="14"/>
      <c r="I1444" s="15"/>
      <c r="J1444" s="77"/>
      <c r="K1444" s="92"/>
    </row>
    <row r="1445" spans="1:11" ht="22.5" x14ac:dyDescent="0.2">
      <c r="A1445" s="14" t="s">
        <v>3004</v>
      </c>
      <c r="B1445" s="14" t="s">
        <v>5752</v>
      </c>
      <c r="C1445" s="14" t="s">
        <v>5752</v>
      </c>
      <c r="D1445" s="16">
        <v>46010</v>
      </c>
      <c r="E1445" s="16" t="s">
        <v>3009</v>
      </c>
      <c r="F1445" s="14" t="s">
        <v>5753</v>
      </c>
      <c r="G1445" s="14"/>
      <c r="H1445" s="14" t="s">
        <v>5027</v>
      </c>
      <c r="I1445" s="15">
        <v>9.3000000000000007</v>
      </c>
      <c r="J1445" s="77"/>
      <c r="K1445" s="92"/>
    </row>
    <row r="1446" spans="1:11" ht="22.5" x14ac:dyDescent="0.2">
      <c r="A1446" s="14" t="s">
        <v>3004</v>
      </c>
      <c r="B1446" s="14" t="s">
        <v>5752</v>
      </c>
      <c r="C1446" s="14" t="s">
        <v>5752</v>
      </c>
      <c r="D1446" s="16">
        <v>46010</v>
      </c>
      <c r="E1446" s="16" t="s">
        <v>3009</v>
      </c>
      <c r="F1446" s="14" t="s">
        <v>5753</v>
      </c>
      <c r="G1446" s="14"/>
      <c r="H1446" s="14" t="s">
        <v>5083</v>
      </c>
      <c r="I1446" s="15">
        <v>20.6</v>
      </c>
      <c r="J1446" s="77"/>
      <c r="K1446" s="92"/>
    </row>
    <row r="1447" spans="1:11" ht="22.5" x14ac:dyDescent="0.2">
      <c r="A1447" s="14" t="s">
        <v>3004</v>
      </c>
      <c r="B1447" s="14" t="s">
        <v>5752</v>
      </c>
      <c r="C1447" s="14" t="s">
        <v>5752</v>
      </c>
      <c r="D1447" s="16">
        <v>46010</v>
      </c>
      <c r="E1447" s="16" t="s">
        <v>3009</v>
      </c>
      <c r="F1447" s="14" t="s">
        <v>5753</v>
      </c>
      <c r="G1447" s="14" t="s">
        <v>5114</v>
      </c>
      <c r="H1447" s="14" t="s">
        <v>5115</v>
      </c>
      <c r="I1447" s="15">
        <v>20.6</v>
      </c>
      <c r="J1447" s="77"/>
      <c r="K1447" s="92"/>
    </row>
    <row r="1448" spans="1:11" ht="22.5" x14ac:dyDescent="0.2">
      <c r="A1448" s="14" t="s">
        <v>3004</v>
      </c>
      <c r="B1448" s="14" t="s">
        <v>5752</v>
      </c>
      <c r="C1448" s="14" t="s">
        <v>5752</v>
      </c>
      <c r="D1448" s="16">
        <v>46010</v>
      </c>
      <c r="E1448" s="16" t="s">
        <v>3009</v>
      </c>
      <c r="F1448" s="14" t="s">
        <v>5753</v>
      </c>
      <c r="G1448" s="14"/>
      <c r="H1448" s="14" t="s">
        <v>5119</v>
      </c>
      <c r="I1448" s="15">
        <v>22.94</v>
      </c>
      <c r="J1448" s="77"/>
      <c r="K1448" s="92"/>
    </row>
    <row r="1449" spans="1:11" ht="22.5" x14ac:dyDescent="0.2">
      <c r="A1449" s="14" t="s">
        <v>3004</v>
      </c>
      <c r="B1449" s="14" t="s">
        <v>5752</v>
      </c>
      <c r="C1449" s="14" t="s">
        <v>5752</v>
      </c>
      <c r="D1449" s="16">
        <v>46010</v>
      </c>
      <c r="E1449" s="16" t="s">
        <v>3009</v>
      </c>
      <c r="F1449" s="14" t="s">
        <v>5753</v>
      </c>
      <c r="G1449" s="14"/>
      <c r="H1449" s="14" t="s">
        <v>5310</v>
      </c>
      <c r="I1449" s="15">
        <v>45.28</v>
      </c>
      <c r="J1449" s="77"/>
      <c r="K1449" s="92"/>
    </row>
    <row r="1450" spans="1:11" ht="90" x14ac:dyDescent="0.2">
      <c r="A1450" s="14" t="s">
        <v>3004</v>
      </c>
      <c r="B1450" s="14"/>
      <c r="C1450" s="14"/>
      <c r="D1450" s="16"/>
      <c r="E1450" s="16"/>
      <c r="F1450" s="14" t="s">
        <v>5754</v>
      </c>
      <c r="G1450" s="14"/>
      <c r="H1450" s="14"/>
      <c r="I1450" s="15"/>
      <c r="J1450" s="77"/>
      <c r="K1450" s="92"/>
    </row>
    <row r="1451" spans="1:11" ht="22.5" x14ac:dyDescent="0.2">
      <c r="A1451" s="14" t="s">
        <v>3004</v>
      </c>
      <c r="B1451" s="14" t="s">
        <v>5755</v>
      </c>
      <c r="C1451" s="14" t="s">
        <v>5755</v>
      </c>
      <c r="D1451" s="16">
        <v>46010</v>
      </c>
      <c r="E1451" s="16" t="s">
        <v>3009</v>
      </c>
      <c r="F1451" s="14" t="s">
        <v>5756</v>
      </c>
      <c r="G1451" s="14" t="s">
        <v>5114</v>
      </c>
      <c r="H1451" s="14" t="s">
        <v>5115</v>
      </c>
      <c r="I1451" s="15">
        <v>13.8</v>
      </c>
      <c r="J1451" s="77"/>
      <c r="K1451" s="92"/>
    </row>
    <row r="1452" spans="1:11" ht="78.75" x14ac:dyDescent="0.2">
      <c r="A1452" s="14" t="s">
        <v>3004</v>
      </c>
      <c r="B1452" s="14"/>
      <c r="C1452" s="14"/>
      <c r="D1452" s="16"/>
      <c r="E1452" s="16"/>
      <c r="F1452" s="14" t="s">
        <v>5757</v>
      </c>
      <c r="G1452" s="14"/>
      <c r="H1452" s="14"/>
      <c r="I1452" s="15"/>
      <c r="J1452" s="77"/>
      <c r="K1452" s="92"/>
    </row>
    <row r="1453" spans="1:11" ht="22.5" x14ac:dyDescent="0.2">
      <c r="A1453" s="14" t="s">
        <v>3004</v>
      </c>
      <c r="B1453" s="14" t="s">
        <v>5758</v>
      </c>
      <c r="C1453" s="14" t="s">
        <v>5758</v>
      </c>
      <c r="D1453" s="16">
        <v>46010</v>
      </c>
      <c r="E1453" s="16" t="s">
        <v>3009</v>
      </c>
      <c r="F1453" s="14" t="s">
        <v>5759</v>
      </c>
      <c r="G1453" s="14"/>
      <c r="H1453" s="14" t="s">
        <v>5311</v>
      </c>
      <c r="I1453" s="15">
        <v>27.6</v>
      </c>
      <c r="J1453" s="77"/>
      <c r="K1453" s="92"/>
    </row>
    <row r="1454" spans="1:11" ht="90" x14ac:dyDescent="0.2">
      <c r="A1454" s="14" t="s">
        <v>3004</v>
      </c>
      <c r="B1454" s="14"/>
      <c r="C1454" s="14"/>
      <c r="D1454" s="16"/>
      <c r="E1454" s="16"/>
      <c r="F1454" s="14" t="s">
        <v>5760</v>
      </c>
      <c r="G1454" s="14"/>
      <c r="H1454" s="14"/>
      <c r="I1454" s="15"/>
      <c r="J1454" s="77"/>
      <c r="K1454" s="92"/>
    </row>
    <row r="1455" spans="1:11" ht="22.5" x14ac:dyDescent="0.2">
      <c r="A1455" s="14" t="s">
        <v>3004</v>
      </c>
      <c r="B1455" s="14" t="s">
        <v>5761</v>
      </c>
      <c r="C1455" s="14" t="s">
        <v>5761</v>
      </c>
      <c r="D1455" s="16">
        <v>46010</v>
      </c>
      <c r="E1455" s="16" t="s">
        <v>3009</v>
      </c>
      <c r="F1455" s="14" t="s">
        <v>5762</v>
      </c>
      <c r="G1455" s="14"/>
      <c r="H1455" s="14" t="s">
        <v>5119</v>
      </c>
      <c r="I1455" s="15">
        <v>29.35</v>
      </c>
      <c r="J1455" s="77"/>
      <c r="K1455" s="92"/>
    </row>
    <row r="1456" spans="1:11" ht="78.75" x14ac:dyDescent="0.2">
      <c r="A1456" s="14" t="s">
        <v>3004</v>
      </c>
      <c r="B1456" s="14"/>
      <c r="C1456" s="14"/>
      <c r="D1456" s="16"/>
      <c r="E1456" s="16"/>
      <c r="F1456" s="14" t="s">
        <v>5763</v>
      </c>
      <c r="G1456" s="14"/>
      <c r="H1456" s="14"/>
      <c r="I1456" s="15"/>
      <c r="J1456" s="77"/>
      <c r="K1456" s="92"/>
    </row>
    <row r="1457" spans="1:11" ht="22.5" x14ac:dyDescent="0.2">
      <c r="A1457" s="14" t="s">
        <v>3004</v>
      </c>
      <c r="B1457" s="14" t="s">
        <v>5764</v>
      </c>
      <c r="C1457" s="14" t="s">
        <v>5764</v>
      </c>
      <c r="D1457" s="16">
        <v>46010</v>
      </c>
      <c r="E1457" s="16" t="s">
        <v>3009</v>
      </c>
      <c r="F1457" s="14" t="s">
        <v>5765</v>
      </c>
      <c r="G1457" s="14"/>
      <c r="H1457" s="14" t="s">
        <v>5308</v>
      </c>
      <c r="I1457" s="15">
        <v>292.42</v>
      </c>
      <c r="J1457" s="77"/>
      <c r="K1457" s="92"/>
    </row>
    <row r="1458" spans="1:11" ht="90" x14ac:dyDescent="0.2">
      <c r="A1458" s="14" t="s">
        <v>3004</v>
      </c>
      <c r="B1458" s="14"/>
      <c r="C1458" s="14"/>
      <c r="D1458" s="16"/>
      <c r="E1458" s="16"/>
      <c r="F1458" s="14" t="s">
        <v>5766</v>
      </c>
      <c r="G1458" s="14"/>
      <c r="H1458" s="14"/>
      <c r="I1458" s="15"/>
      <c r="J1458" s="77"/>
      <c r="K1458" s="92"/>
    </row>
    <row r="1459" spans="1:11" ht="22.5" x14ac:dyDescent="0.2">
      <c r="A1459" s="14" t="s">
        <v>3004</v>
      </c>
      <c r="B1459" s="14" t="s">
        <v>5767</v>
      </c>
      <c r="C1459" s="14" t="s">
        <v>5767</v>
      </c>
      <c r="D1459" s="16">
        <v>46049</v>
      </c>
      <c r="E1459" s="16" t="s">
        <v>3009</v>
      </c>
      <c r="F1459" s="14" t="s">
        <v>5768</v>
      </c>
      <c r="G1459" s="14"/>
      <c r="H1459" s="14" t="s">
        <v>5308</v>
      </c>
      <c r="I1459" s="15">
        <v>88.21</v>
      </c>
      <c r="J1459" s="77"/>
      <c r="K1459" s="92"/>
    </row>
    <row r="1460" spans="1:11" ht="90" x14ac:dyDescent="0.2">
      <c r="A1460" s="14" t="s">
        <v>3004</v>
      </c>
      <c r="B1460" s="14"/>
      <c r="C1460" s="14"/>
      <c r="D1460" s="16"/>
      <c r="E1460" s="16"/>
      <c r="F1460" s="14" t="s">
        <v>6701</v>
      </c>
      <c r="G1460" s="14"/>
      <c r="H1460" s="14"/>
      <c r="I1460" s="15"/>
      <c r="J1460" s="77"/>
      <c r="K1460" s="92"/>
    </row>
    <row r="1461" spans="1:11" ht="22.5" x14ac:dyDescent="0.2">
      <c r="A1461" s="14" t="s">
        <v>3004</v>
      </c>
      <c r="B1461" s="14" t="s">
        <v>6702</v>
      </c>
      <c r="C1461" s="14" t="s">
        <v>6702</v>
      </c>
      <c r="D1461" s="16">
        <v>46062</v>
      </c>
      <c r="E1461" s="16" t="s">
        <v>3009</v>
      </c>
      <c r="F1461" s="14" t="s">
        <v>6703</v>
      </c>
      <c r="G1461" s="14"/>
      <c r="H1461" s="14" t="s">
        <v>5308</v>
      </c>
      <c r="I1461" s="15">
        <v>302.33</v>
      </c>
      <c r="J1461" s="77"/>
      <c r="K1461" s="92"/>
    </row>
    <row r="1462" spans="1:11" ht="78.75" x14ac:dyDescent="0.2">
      <c r="A1462" s="14" t="s">
        <v>3004</v>
      </c>
      <c r="B1462" s="14"/>
      <c r="C1462" s="14"/>
      <c r="D1462" s="16"/>
      <c r="E1462" s="16"/>
      <c r="F1462" s="14" t="s">
        <v>6704</v>
      </c>
      <c r="G1462" s="14"/>
      <c r="H1462" s="14"/>
      <c r="I1462" s="15"/>
      <c r="J1462" s="77"/>
      <c r="K1462" s="92"/>
    </row>
    <row r="1463" spans="1:11" ht="22.5" x14ac:dyDescent="0.2">
      <c r="A1463" s="14" t="s">
        <v>3004</v>
      </c>
      <c r="B1463" s="14" t="s">
        <v>6705</v>
      </c>
      <c r="C1463" s="14" t="s">
        <v>6705</v>
      </c>
      <c r="D1463" s="16">
        <v>46062</v>
      </c>
      <c r="E1463" s="16" t="s">
        <v>3009</v>
      </c>
      <c r="F1463" s="14" t="s">
        <v>6703</v>
      </c>
      <c r="G1463" s="14"/>
      <c r="H1463" s="14" t="s">
        <v>5308</v>
      </c>
      <c r="I1463" s="15">
        <v>302.33</v>
      </c>
      <c r="J1463" s="77"/>
      <c r="K1463" s="92"/>
    </row>
    <row r="1464" spans="1:11" ht="90" x14ac:dyDescent="0.2">
      <c r="A1464" s="14" t="s">
        <v>3004</v>
      </c>
      <c r="B1464" s="14"/>
      <c r="C1464" s="14"/>
      <c r="D1464" s="16"/>
      <c r="E1464" s="16"/>
      <c r="F1464" s="14" t="s">
        <v>6706</v>
      </c>
      <c r="G1464" s="14"/>
      <c r="H1464" s="14"/>
      <c r="I1464" s="15"/>
      <c r="J1464" s="77"/>
      <c r="K1464" s="92"/>
    </row>
    <row r="1465" spans="1:11" ht="22.5" x14ac:dyDescent="0.2">
      <c r="A1465" s="14" t="s">
        <v>3004</v>
      </c>
      <c r="B1465" s="14" t="s">
        <v>6707</v>
      </c>
      <c r="C1465" s="14" t="s">
        <v>6707</v>
      </c>
      <c r="D1465" s="16">
        <v>46070</v>
      </c>
      <c r="E1465" s="16" t="s">
        <v>3009</v>
      </c>
      <c r="F1465" s="14" t="s">
        <v>6708</v>
      </c>
      <c r="G1465" s="14"/>
      <c r="H1465" s="14" t="s">
        <v>5596</v>
      </c>
      <c r="I1465" s="15">
        <v>275.27999999999997</v>
      </c>
      <c r="J1465" s="77"/>
      <c r="K1465" s="92"/>
    </row>
    <row r="1466" spans="1:11" ht="22.5" x14ac:dyDescent="0.2">
      <c r="A1466" s="14" t="s">
        <v>3004</v>
      </c>
      <c r="B1466" s="14"/>
      <c r="C1466" s="14"/>
      <c r="D1466" s="16"/>
      <c r="E1466" s="16"/>
      <c r="F1466" s="14" t="s">
        <v>5769</v>
      </c>
      <c r="G1466" s="14"/>
      <c r="H1466" s="14"/>
      <c r="I1466" s="15"/>
      <c r="J1466" s="77"/>
      <c r="K1466" s="92"/>
    </row>
    <row r="1467" spans="1:11" ht="33.75" x14ac:dyDescent="0.2">
      <c r="A1467" s="14" t="s">
        <v>3004</v>
      </c>
      <c r="B1467" s="14" t="s">
        <v>5770</v>
      </c>
      <c r="C1467" s="14" t="s">
        <v>5771</v>
      </c>
      <c r="D1467" s="16">
        <v>45737</v>
      </c>
      <c r="E1467" s="16" t="s">
        <v>3009</v>
      </c>
      <c r="F1467" s="14" t="s">
        <v>5772</v>
      </c>
      <c r="G1467" s="14" t="s">
        <v>3139</v>
      </c>
      <c r="H1467" s="14" t="s">
        <v>3140</v>
      </c>
      <c r="I1467" s="15">
        <v>1691.59</v>
      </c>
      <c r="J1467" s="77"/>
      <c r="K1467" s="92"/>
    </row>
    <row r="1468" spans="1:11" ht="22.5" x14ac:dyDescent="0.2">
      <c r="A1468" s="14" t="s">
        <v>3004</v>
      </c>
      <c r="B1468" s="14" t="s">
        <v>5773</v>
      </c>
      <c r="C1468" s="14" t="s">
        <v>5774</v>
      </c>
      <c r="D1468" s="16">
        <v>45751</v>
      </c>
      <c r="E1468" s="16" t="s">
        <v>3009</v>
      </c>
      <c r="F1468" s="14" t="s">
        <v>5775</v>
      </c>
      <c r="G1468" s="14" t="s">
        <v>3139</v>
      </c>
      <c r="H1468" s="14" t="s">
        <v>3140</v>
      </c>
      <c r="I1468" s="15">
        <v>99.02</v>
      </c>
      <c r="J1468" s="77"/>
      <c r="K1468" s="92"/>
    </row>
    <row r="1469" spans="1:11" ht="22.5" x14ac:dyDescent="0.2">
      <c r="A1469" s="14" t="s">
        <v>3004</v>
      </c>
      <c r="B1469" s="14" t="s">
        <v>5776</v>
      </c>
      <c r="C1469" s="14" t="s">
        <v>5777</v>
      </c>
      <c r="D1469" s="16">
        <v>45945</v>
      </c>
      <c r="E1469" s="16" t="s">
        <v>3009</v>
      </c>
      <c r="F1469" s="14" t="s">
        <v>5778</v>
      </c>
      <c r="G1469" s="14" t="s">
        <v>5779</v>
      </c>
      <c r="H1469" s="14" t="s">
        <v>5780</v>
      </c>
      <c r="I1469" s="15">
        <v>202.58</v>
      </c>
      <c r="J1469" s="77"/>
      <c r="K1469" s="92"/>
    </row>
    <row r="1470" spans="1:11" ht="22.5" x14ac:dyDescent="0.2">
      <c r="A1470" s="14" t="s">
        <v>3004</v>
      </c>
      <c r="B1470" s="14" t="s">
        <v>6709</v>
      </c>
      <c r="C1470" s="14" t="s">
        <v>6710</v>
      </c>
      <c r="D1470" s="16">
        <v>46062</v>
      </c>
      <c r="E1470" s="16" t="s">
        <v>3009</v>
      </c>
      <c r="F1470" s="14" t="s">
        <v>6711</v>
      </c>
      <c r="G1470" s="14" t="s">
        <v>3045</v>
      </c>
      <c r="H1470" s="14" t="s">
        <v>3046</v>
      </c>
      <c r="I1470" s="15">
        <v>45</v>
      </c>
      <c r="J1470" s="77"/>
      <c r="K1470" s="92"/>
    </row>
    <row r="1471" spans="1:11" ht="22.5" x14ac:dyDescent="0.2">
      <c r="A1471" s="14" t="s">
        <v>3004</v>
      </c>
      <c r="B1471" s="14"/>
      <c r="C1471" s="14"/>
      <c r="D1471" s="16"/>
      <c r="E1471" s="16"/>
      <c r="F1471" s="14" t="s">
        <v>5781</v>
      </c>
      <c r="G1471" s="14"/>
      <c r="H1471" s="14"/>
      <c r="I1471" s="15"/>
      <c r="J1471" s="77"/>
      <c r="K1471" s="92"/>
    </row>
    <row r="1472" spans="1:11" ht="22.5" x14ac:dyDescent="0.2">
      <c r="A1472" s="14" t="s">
        <v>3004</v>
      </c>
      <c r="B1472" s="14" t="s">
        <v>5782</v>
      </c>
      <c r="C1472" s="14" t="s">
        <v>5783</v>
      </c>
      <c r="D1472" s="16">
        <v>45982</v>
      </c>
      <c r="E1472" s="16" t="s">
        <v>3009</v>
      </c>
      <c r="F1472" s="14" t="s">
        <v>5784</v>
      </c>
      <c r="G1472" s="14" t="s">
        <v>3220</v>
      </c>
      <c r="H1472" s="14" t="s">
        <v>3221</v>
      </c>
      <c r="I1472" s="15">
        <v>150</v>
      </c>
      <c r="J1472" s="77"/>
      <c r="K1472" s="92"/>
    </row>
    <row r="1473" spans="1:11" ht="22.5" x14ac:dyDescent="0.2">
      <c r="A1473" s="14" t="s">
        <v>3004</v>
      </c>
      <c r="B1473" s="14"/>
      <c r="C1473" s="14"/>
      <c r="D1473" s="16"/>
      <c r="E1473" s="16"/>
      <c r="F1473" s="14" t="s">
        <v>5785</v>
      </c>
      <c r="G1473" s="14"/>
      <c r="H1473" s="14"/>
      <c r="I1473" s="15"/>
      <c r="J1473" s="77"/>
      <c r="K1473" s="92"/>
    </row>
    <row r="1474" spans="1:11" ht="22.5" x14ac:dyDescent="0.2">
      <c r="A1474" s="14" t="s">
        <v>3004</v>
      </c>
      <c r="B1474" s="14"/>
      <c r="C1474" s="14"/>
      <c r="D1474" s="16"/>
      <c r="E1474" s="16"/>
      <c r="F1474" s="14" t="s">
        <v>5786</v>
      </c>
      <c r="G1474" s="14"/>
      <c r="H1474" s="14"/>
      <c r="I1474" s="15"/>
      <c r="J1474" s="77"/>
      <c r="K1474" s="92"/>
    </row>
    <row r="1475" spans="1:11" ht="22.5" x14ac:dyDescent="0.2">
      <c r="A1475" s="14" t="s">
        <v>3004</v>
      </c>
      <c r="B1475" s="14" t="s">
        <v>5787</v>
      </c>
      <c r="C1475" s="14" t="s">
        <v>5788</v>
      </c>
      <c r="D1475" s="16">
        <v>45702</v>
      </c>
      <c r="E1475" s="16" t="s">
        <v>3009</v>
      </c>
      <c r="F1475" s="14" t="s">
        <v>5789</v>
      </c>
      <c r="G1475" s="14" t="s">
        <v>5790</v>
      </c>
      <c r="H1475" s="14" t="s">
        <v>5791</v>
      </c>
      <c r="I1475" s="15">
        <v>615</v>
      </c>
      <c r="J1475" s="77"/>
      <c r="K1475" s="92"/>
    </row>
    <row r="1476" spans="1:11" ht="22.5" x14ac:dyDescent="0.2">
      <c r="A1476" s="14" t="s">
        <v>3004</v>
      </c>
      <c r="B1476" s="14" t="s">
        <v>5792</v>
      </c>
      <c r="C1476" s="14" t="s">
        <v>5793</v>
      </c>
      <c r="D1476" s="16">
        <v>45835</v>
      </c>
      <c r="E1476" s="16">
        <v>45868</v>
      </c>
      <c r="F1476" s="14" t="s">
        <v>5794</v>
      </c>
      <c r="G1476" s="14" t="s">
        <v>5795</v>
      </c>
      <c r="H1476" s="14" t="s">
        <v>5796</v>
      </c>
      <c r="I1476" s="15">
        <v>16.2</v>
      </c>
      <c r="J1476" s="77"/>
      <c r="K1476" s="92"/>
    </row>
    <row r="1477" spans="1:11" ht="22.5" x14ac:dyDescent="0.2">
      <c r="A1477" s="14" t="s">
        <v>3004</v>
      </c>
      <c r="B1477" s="14" t="s">
        <v>5797</v>
      </c>
      <c r="C1477" s="14" t="s">
        <v>5798</v>
      </c>
      <c r="D1477" s="16">
        <v>45971</v>
      </c>
      <c r="E1477" s="16" t="s">
        <v>3009</v>
      </c>
      <c r="F1477" s="14" t="s">
        <v>5799</v>
      </c>
      <c r="G1477" s="14" t="s">
        <v>4490</v>
      </c>
      <c r="H1477" s="14" t="s">
        <v>4491</v>
      </c>
      <c r="I1477" s="15">
        <v>258.3</v>
      </c>
      <c r="J1477" s="77"/>
      <c r="K1477" s="92"/>
    </row>
    <row r="1478" spans="1:11" ht="22.5" x14ac:dyDescent="0.2">
      <c r="A1478" s="14" t="s">
        <v>3004</v>
      </c>
      <c r="B1478" s="14" t="s">
        <v>5800</v>
      </c>
      <c r="C1478" s="14" t="s">
        <v>5801</v>
      </c>
      <c r="D1478" s="16">
        <v>45971</v>
      </c>
      <c r="E1478" s="16" t="s">
        <v>3009</v>
      </c>
      <c r="F1478" s="14" t="s">
        <v>5802</v>
      </c>
      <c r="G1478" s="14" t="s">
        <v>4490</v>
      </c>
      <c r="H1478" s="14" t="s">
        <v>4491</v>
      </c>
      <c r="I1478" s="15">
        <v>2475.38</v>
      </c>
      <c r="J1478" s="77"/>
      <c r="K1478" s="92"/>
    </row>
    <row r="1479" spans="1:11" ht="22.5" x14ac:dyDescent="0.2">
      <c r="A1479" s="14" t="s">
        <v>3004</v>
      </c>
      <c r="B1479" s="14" t="s">
        <v>5803</v>
      </c>
      <c r="C1479" s="14" t="s">
        <v>5804</v>
      </c>
      <c r="D1479" s="16">
        <v>46009</v>
      </c>
      <c r="E1479" s="16" t="s">
        <v>3009</v>
      </c>
      <c r="F1479" s="14" t="s">
        <v>5805</v>
      </c>
      <c r="G1479" s="14" t="s">
        <v>4490</v>
      </c>
      <c r="H1479" s="14" t="s">
        <v>4491</v>
      </c>
      <c r="I1479" s="15">
        <v>645.75</v>
      </c>
      <c r="J1479" s="77"/>
      <c r="K1479" s="92"/>
    </row>
    <row r="1480" spans="1:11" ht="22.5" x14ac:dyDescent="0.2">
      <c r="A1480" s="14" t="s">
        <v>3004</v>
      </c>
      <c r="B1480" s="14"/>
      <c r="C1480" s="14"/>
      <c r="D1480" s="16"/>
      <c r="E1480" s="16"/>
      <c r="F1480" s="14" t="s">
        <v>5806</v>
      </c>
      <c r="G1480" s="14"/>
      <c r="H1480" s="14"/>
      <c r="I1480" s="15"/>
      <c r="J1480" s="77"/>
      <c r="K1480" s="92"/>
    </row>
    <row r="1481" spans="1:11" ht="33.75" x14ac:dyDescent="0.2">
      <c r="A1481" s="14" t="s">
        <v>3004</v>
      </c>
      <c r="B1481" s="14" t="s">
        <v>5807</v>
      </c>
      <c r="C1481" s="14" t="s">
        <v>4485</v>
      </c>
      <c r="D1481" s="16">
        <v>45727</v>
      </c>
      <c r="E1481" s="16" t="s">
        <v>3009</v>
      </c>
      <c r="F1481" s="14" t="s">
        <v>5808</v>
      </c>
      <c r="G1481" s="14" t="s">
        <v>5809</v>
      </c>
      <c r="H1481" s="14" t="s">
        <v>5810</v>
      </c>
      <c r="I1481" s="15">
        <v>1217.7</v>
      </c>
      <c r="J1481" s="77"/>
      <c r="K1481" s="92"/>
    </row>
    <row r="1482" spans="1:11" ht="22.5" x14ac:dyDescent="0.2">
      <c r="A1482" s="14" t="s">
        <v>3004</v>
      </c>
      <c r="B1482" s="14" t="s">
        <v>5811</v>
      </c>
      <c r="C1482" s="14" t="s">
        <v>3689</v>
      </c>
      <c r="D1482" s="16">
        <v>45762</v>
      </c>
      <c r="E1482" s="16" t="s">
        <v>3009</v>
      </c>
      <c r="F1482" s="14" t="s">
        <v>5812</v>
      </c>
      <c r="G1482" s="14" t="s">
        <v>4490</v>
      </c>
      <c r="H1482" s="14" t="s">
        <v>4491</v>
      </c>
      <c r="I1482" s="15">
        <v>710.33</v>
      </c>
      <c r="J1482" s="77"/>
      <c r="K1482" s="92"/>
    </row>
    <row r="1483" spans="1:11" ht="22.5" x14ac:dyDescent="0.2">
      <c r="A1483" s="14" t="s">
        <v>3004</v>
      </c>
      <c r="B1483" s="14"/>
      <c r="C1483" s="14"/>
      <c r="D1483" s="16"/>
      <c r="E1483" s="16"/>
      <c r="F1483" s="14" t="s">
        <v>5813</v>
      </c>
      <c r="G1483" s="14"/>
      <c r="H1483" s="14"/>
      <c r="I1483" s="15"/>
      <c r="J1483" s="77"/>
      <c r="K1483" s="92"/>
    </row>
    <row r="1484" spans="1:11" ht="22.5" x14ac:dyDescent="0.2">
      <c r="A1484" s="14" t="s">
        <v>3004</v>
      </c>
      <c r="B1484" s="14" t="s">
        <v>5814</v>
      </c>
      <c r="C1484" s="14" t="s">
        <v>5815</v>
      </c>
      <c r="D1484" s="16">
        <v>45840</v>
      </c>
      <c r="E1484" s="16" t="s">
        <v>3009</v>
      </c>
      <c r="F1484" s="14" t="s">
        <v>5816</v>
      </c>
      <c r="G1484" s="14" t="s">
        <v>5809</v>
      </c>
      <c r="H1484" s="14" t="s">
        <v>5810</v>
      </c>
      <c r="I1484" s="15">
        <v>12287.7</v>
      </c>
      <c r="J1484" s="77"/>
      <c r="K1484" s="92"/>
    </row>
    <row r="1485" spans="1:11" ht="22.5" x14ac:dyDescent="0.2">
      <c r="A1485" s="14" t="s">
        <v>3004</v>
      </c>
      <c r="B1485" s="14" t="s">
        <v>5817</v>
      </c>
      <c r="C1485" s="14" t="s">
        <v>5818</v>
      </c>
      <c r="D1485" s="16">
        <v>45945</v>
      </c>
      <c r="E1485" s="16" t="s">
        <v>3009</v>
      </c>
      <c r="F1485" s="14" t="s">
        <v>5819</v>
      </c>
      <c r="G1485" s="14" t="s">
        <v>5809</v>
      </c>
      <c r="H1485" s="14" t="s">
        <v>5810</v>
      </c>
      <c r="I1485" s="15">
        <v>14944.5</v>
      </c>
      <c r="J1485" s="77"/>
      <c r="K1485" s="92"/>
    </row>
    <row r="1486" spans="1:11" ht="12.75" x14ac:dyDescent="0.2">
      <c r="A1486" s="14" t="s">
        <v>5820</v>
      </c>
      <c r="B1486" s="14" t="s">
        <v>5821</v>
      </c>
      <c r="C1486" s="14" t="s">
        <v>5822</v>
      </c>
      <c r="D1486" s="16">
        <v>45707</v>
      </c>
      <c r="E1486" s="16" t="s">
        <v>3009</v>
      </c>
      <c r="F1486" s="14" t="s">
        <v>5823</v>
      </c>
      <c r="G1486" s="14" t="s">
        <v>5824</v>
      </c>
      <c r="H1486" s="14" t="s">
        <v>5825</v>
      </c>
      <c r="I1486" s="15">
        <v>18458</v>
      </c>
      <c r="J1486" s="77"/>
      <c r="K1486" s="92"/>
    </row>
    <row r="1487" spans="1:11" ht="22.5" x14ac:dyDescent="0.2">
      <c r="A1487" s="14" t="s">
        <v>5820</v>
      </c>
      <c r="B1487" s="14" t="s">
        <v>5826</v>
      </c>
      <c r="C1487" s="14" t="s">
        <v>5827</v>
      </c>
      <c r="D1487" s="16">
        <v>45707</v>
      </c>
      <c r="E1487" s="16" t="s">
        <v>3009</v>
      </c>
      <c r="F1487" s="14" t="s">
        <v>5828</v>
      </c>
      <c r="G1487" s="14" t="s">
        <v>5824</v>
      </c>
      <c r="H1487" s="14" t="s">
        <v>5825</v>
      </c>
      <c r="I1487" s="15">
        <v>17120.37</v>
      </c>
      <c r="J1487" s="77"/>
      <c r="K1487" s="92"/>
    </row>
    <row r="1488" spans="1:11" ht="12.75" x14ac:dyDescent="0.2">
      <c r="A1488" s="14" t="s">
        <v>5820</v>
      </c>
      <c r="B1488" s="14" t="s">
        <v>5829</v>
      </c>
      <c r="C1488" s="14" t="s">
        <v>5830</v>
      </c>
      <c r="D1488" s="16">
        <v>45707</v>
      </c>
      <c r="E1488" s="16" t="s">
        <v>3009</v>
      </c>
      <c r="F1488" s="14" t="s">
        <v>5831</v>
      </c>
      <c r="G1488" s="14" t="s">
        <v>5824</v>
      </c>
      <c r="H1488" s="14" t="s">
        <v>5825</v>
      </c>
      <c r="I1488" s="15">
        <v>42247.71</v>
      </c>
      <c r="J1488" s="77"/>
      <c r="K1488" s="92"/>
    </row>
    <row r="1489" spans="1:11" ht="22.5" x14ac:dyDescent="0.2">
      <c r="A1489" s="14" t="s">
        <v>5820</v>
      </c>
      <c r="B1489" s="14" t="s">
        <v>5832</v>
      </c>
      <c r="C1489" s="14" t="s">
        <v>5833</v>
      </c>
      <c r="D1489" s="16">
        <v>45708</v>
      </c>
      <c r="E1489" s="16">
        <v>45708</v>
      </c>
      <c r="F1489" s="14" t="s">
        <v>5834</v>
      </c>
      <c r="G1489" s="14" t="s">
        <v>5835</v>
      </c>
      <c r="H1489" s="14" t="s">
        <v>5836</v>
      </c>
      <c r="I1489" s="15">
        <v>8100</v>
      </c>
      <c r="J1489" s="77"/>
      <c r="K1489" s="92"/>
    </row>
    <row r="1490" spans="1:11" ht="33.75" x14ac:dyDescent="0.2">
      <c r="A1490" s="14" t="s">
        <v>5820</v>
      </c>
      <c r="B1490" s="14" t="s">
        <v>5837</v>
      </c>
      <c r="C1490" s="14" t="s">
        <v>5838</v>
      </c>
      <c r="D1490" s="16">
        <v>45708</v>
      </c>
      <c r="E1490" s="16">
        <v>45708</v>
      </c>
      <c r="F1490" s="14" t="s">
        <v>5839</v>
      </c>
      <c r="G1490" s="14" t="s">
        <v>5835</v>
      </c>
      <c r="H1490" s="14" t="s">
        <v>5836</v>
      </c>
      <c r="I1490" s="15">
        <v>8980</v>
      </c>
      <c r="J1490" s="77"/>
      <c r="K1490" s="92"/>
    </row>
    <row r="1491" spans="1:11" ht="22.5" x14ac:dyDescent="0.2">
      <c r="A1491" s="14" t="s">
        <v>5820</v>
      </c>
      <c r="B1491" s="14" t="s">
        <v>3683</v>
      </c>
      <c r="C1491" s="14" t="s">
        <v>3684</v>
      </c>
      <c r="D1491" s="16">
        <v>45708</v>
      </c>
      <c r="E1491" s="16">
        <v>45708</v>
      </c>
      <c r="F1491" s="14" t="s">
        <v>3685</v>
      </c>
      <c r="G1491" s="14" t="s">
        <v>3686</v>
      </c>
      <c r="H1491" s="14" t="s">
        <v>3687</v>
      </c>
      <c r="I1491" s="15">
        <v>9703.92</v>
      </c>
      <c r="J1491" s="77"/>
      <c r="K1491" s="92"/>
    </row>
    <row r="1492" spans="1:11" ht="22.5" x14ac:dyDescent="0.2">
      <c r="A1492" s="14" t="s">
        <v>5820</v>
      </c>
      <c r="B1492" s="14" t="s">
        <v>5840</v>
      </c>
      <c r="C1492" s="14" t="s">
        <v>5841</v>
      </c>
      <c r="D1492" s="16">
        <v>45708</v>
      </c>
      <c r="E1492" s="16">
        <v>45708</v>
      </c>
      <c r="F1492" s="14" t="s">
        <v>5842</v>
      </c>
      <c r="G1492" s="14" t="s">
        <v>5843</v>
      </c>
      <c r="H1492" s="14" t="s">
        <v>5844</v>
      </c>
      <c r="I1492" s="15">
        <v>95390</v>
      </c>
      <c r="J1492" s="77"/>
      <c r="K1492" s="92"/>
    </row>
    <row r="1493" spans="1:11" ht="45" x14ac:dyDescent="0.2">
      <c r="A1493" s="14" t="s">
        <v>5845</v>
      </c>
      <c r="B1493" s="14"/>
      <c r="C1493" s="14"/>
      <c r="D1493" s="16"/>
      <c r="E1493" s="16"/>
      <c r="F1493" s="14" t="s">
        <v>5846</v>
      </c>
      <c r="G1493" s="14"/>
      <c r="H1493" s="14"/>
      <c r="I1493" s="15"/>
      <c r="J1493" s="77"/>
      <c r="K1493" s="92"/>
    </row>
    <row r="1494" spans="1:11" ht="45" x14ac:dyDescent="0.2">
      <c r="A1494" s="14" t="s">
        <v>5845</v>
      </c>
      <c r="B1494" s="14" t="s">
        <v>5847</v>
      </c>
      <c r="C1494" s="14" t="s">
        <v>5848</v>
      </c>
      <c r="D1494" s="16">
        <v>45695</v>
      </c>
      <c r="E1494" s="16">
        <v>45708</v>
      </c>
      <c r="F1494" s="14" t="s">
        <v>5849</v>
      </c>
      <c r="G1494" s="14" t="s">
        <v>5850</v>
      </c>
      <c r="H1494" s="14" t="s">
        <v>5851</v>
      </c>
      <c r="I1494" s="15">
        <v>53.81</v>
      </c>
      <c r="J1494" s="77"/>
      <c r="K1494" s="92"/>
    </row>
    <row r="1495" spans="1:11" ht="45" x14ac:dyDescent="0.2">
      <c r="A1495" s="14" t="s">
        <v>5845</v>
      </c>
      <c r="B1495" s="14" t="s">
        <v>5852</v>
      </c>
      <c r="C1495" s="14" t="s">
        <v>5852</v>
      </c>
      <c r="D1495" s="16">
        <v>45733</v>
      </c>
      <c r="E1495" s="16" t="s">
        <v>3009</v>
      </c>
      <c r="F1495" s="14" t="s">
        <v>5853</v>
      </c>
      <c r="G1495" s="14"/>
      <c r="H1495" s="14" t="s">
        <v>5854</v>
      </c>
      <c r="I1495" s="15">
        <v>-40.6</v>
      </c>
      <c r="J1495" s="77"/>
      <c r="K1495" s="92"/>
    </row>
    <row r="1496" spans="1:11" ht="45" x14ac:dyDescent="0.2">
      <c r="A1496" s="14" t="s">
        <v>5845</v>
      </c>
      <c r="B1496" s="14" t="s">
        <v>4340</v>
      </c>
      <c r="C1496" s="14" t="s">
        <v>5855</v>
      </c>
      <c r="D1496" s="16">
        <v>45747</v>
      </c>
      <c r="E1496" s="16" t="s">
        <v>3009</v>
      </c>
      <c r="F1496" s="14" t="s">
        <v>5856</v>
      </c>
      <c r="G1496" s="14" t="s">
        <v>6712</v>
      </c>
      <c r="H1496" s="14" t="s">
        <v>5857</v>
      </c>
      <c r="I1496" s="15">
        <v>4940</v>
      </c>
      <c r="J1496" s="77"/>
      <c r="K1496" s="92"/>
    </row>
    <row r="1497" spans="1:11" ht="45" x14ac:dyDescent="0.2">
      <c r="A1497" s="14" t="s">
        <v>5845</v>
      </c>
      <c r="B1497" s="14" t="s">
        <v>5858</v>
      </c>
      <c r="C1497" s="14" t="s">
        <v>5788</v>
      </c>
      <c r="D1497" s="16">
        <v>45762</v>
      </c>
      <c r="E1497" s="16" t="s">
        <v>3009</v>
      </c>
      <c r="F1497" s="14" t="s">
        <v>5859</v>
      </c>
      <c r="G1497" s="14" t="s">
        <v>730</v>
      </c>
      <c r="H1497" s="14" t="s">
        <v>731</v>
      </c>
      <c r="I1497" s="15">
        <v>-1200</v>
      </c>
      <c r="J1497" s="77"/>
      <c r="K1497" s="92"/>
    </row>
    <row r="1498" spans="1:11" ht="45" x14ac:dyDescent="0.2">
      <c r="A1498" s="14" t="s">
        <v>5845</v>
      </c>
      <c r="B1498" s="14"/>
      <c r="C1498" s="14"/>
      <c r="D1498" s="16"/>
      <c r="E1498" s="16"/>
      <c r="F1498" s="14" t="s">
        <v>5860</v>
      </c>
      <c r="G1498" s="14"/>
      <c r="H1498" s="14"/>
      <c r="I1498" s="15"/>
      <c r="J1498" s="77"/>
      <c r="K1498" s="92"/>
    </row>
    <row r="1499" spans="1:11" ht="45" x14ac:dyDescent="0.2">
      <c r="A1499" s="14" t="s">
        <v>5845</v>
      </c>
      <c r="B1499" s="14" t="s">
        <v>5861</v>
      </c>
      <c r="C1499" s="14" t="s">
        <v>5862</v>
      </c>
      <c r="D1499" s="16">
        <v>45716</v>
      </c>
      <c r="E1499" s="16" t="s">
        <v>3009</v>
      </c>
      <c r="F1499" s="14" t="s">
        <v>5863</v>
      </c>
      <c r="G1499" s="14" t="s">
        <v>6712</v>
      </c>
      <c r="H1499" s="14" t="s">
        <v>5857</v>
      </c>
      <c r="I1499" s="15">
        <v>47080</v>
      </c>
      <c r="J1499" s="77"/>
      <c r="K1499" s="92"/>
    </row>
    <row r="1500" spans="1:11" ht="45" x14ac:dyDescent="0.2">
      <c r="A1500" s="14" t="s">
        <v>5845</v>
      </c>
      <c r="B1500" s="14"/>
      <c r="C1500" s="14"/>
      <c r="D1500" s="16"/>
      <c r="E1500" s="16"/>
      <c r="F1500" s="14" t="s">
        <v>5864</v>
      </c>
      <c r="G1500" s="14"/>
      <c r="H1500" s="14"/>
      <c r="I1500" s="15"/>
      <c r="J1500" s="77"/>
      <c r="K1500" s="92"/>
    </row>
    <row r="1501" spans="1:11" ht="45" x14ac:dyDescent="0.2">
      <c r="A1501" s="14" t="s">
        <v>5845</v>
      </c>
      <c r="B1501" s="14" t="s">
        <v>5865</v>
      </c>
      <c r="C1501" s="14" t="s">
        <v>5866</v>
      </c>
      <c r="D1501" s="16">
        <v>45702</v>
      </c>
      <c r="E1501" s="16" t="s">
        <v>3009</v>
      </c>
      <c r="F1501" s="14" t="s">
        <v>5867</v>
      </c>
      <c r="G1501" s="14" t="s">
        <v>3088</v>
      </c>
      <c r="H1501" s="14" t="s">
        <v>3089</v>
      </c>
      <c r="I1501" s="15">
        <v>270</v>
      </c>
      <c r="J1501" s="77"/>
      <c r="K1501" s="92"/>
    </row>
    <row r="1502" spans="1:11" ht="45" x14ac:dyDescent="0.2">
      <c r="A1502" s="14" t="s">
        <v>5845</v>
      </c>
      <c r="B1502" s="14" t="s">
        <v>5868</v>
      </c>
      <c r="C1502" s="14" t="s">
        <v>5869</v>
      </c>
      <c r="D1502" s="16">
        <v>45702</v>
      </c>
      <c r="E1502" s="16" t="s">
        <v>3009</v>
      </c>
      <c r="F1502" s="14" t="s">
        <v>5870</v>
      </c>
      <c r="G1502" s="14" t="s">
        <v>5018</v>
      </c>
      <c r="H1502" s="14" t="s">
        <v>5019</v>
      </c>
      <c r="I1502" s="15">
        <v>5647.19</v>
      </c>
      <c r="J1502" s="77"/>
      <c r="K1502" s="92"/>
    </row>
    <row r="1503" spans="1:11" ht="45" x14ac:dyDescent="0.2">
      <c r="A1503" s="14" t="s">
        <v>5845</v>
      </c>
      <c r="B1503" s="14" t="s">
        <v>5871</v>
      </c>
      <c r="C1503" s="14" t="s">
        <v>5872</v>
      </c>
      <c r="D1503" s="16">
        <v>45727</v>
      </c>
      <c r="E1503" s="16" t="s">
        <v>3009</v>
      </c>
      <c r="F1503" s="14" t="s">
        <v>5873</v>
      </c>
      <c r="G1503" s="14" t="s">
        <v>6713</v>
      </c>
      <c r="H1503" s="14" t="s">
        <v>5874</v>
      </c>
      <c r="I1503" s="15">
        <v>96536.43</v>
      </c>
      <c r="J1503" s="77"/>
      <c r="K1503" s="92"/>
    </row>
    <row r="1504" spans="1:11" ht="78.75" x14ac:dyDescent="0.2">
      <c r="A1504" s="14" t="s">
        <v>5845</v>
      </c>
      <c r="B1504" s="14"/>
      <c r="C1504" s="14"/>
      <c r="D1504" s="16"/>
      <c r="E1504" s="16"/>
      <c r="F1504" s="14" t="s">
        <v>5875</v>
      </c>
      <c r="G1504" s="14"/>
      <c r="H1504" s="14"/>
      <c r="I1504" s="15"/>
      <c r="J1504" s="77"/>
      <c r="K1504" s="92"/>
    </row>
    <row r="1505" spans="1:11" ht="45" x14ac:dyDescent="0.2">
      <c r="A1505" s="14" t="s">
        <v>5845</v>
      </c>
      <c r="B1505" s="14" t="s">
        <v>5876</v>
      </c>
      <c r="C1505" s="14" t="s">
        <v>5877</v>
      </c>
      <c r="D1505" s="16">
        <v>45702</v>
      </c>
      <c r="E1505" s="16" t="s">
        <v>3009</v>
      </c>
      <c r="F1505" s="14" t="s">
        <v>5878</v>
      </c>
      <c r="G1505" s="14" t="s">
        <v>3088</v>
      </c>
      <c r="H1505" s="14" t="s">
        <v>3089</v>
      </c>
      <c r="I1505" s="15">
        <v>980</v>
      </c>
      <c r="J1505" s="77"/>
      <c r="K1505" s="92"/>
    </row>
    <row r="1506" spans="1:11" ht="45" x14ac:dyDescent="0.2">
      <c r="A1506" s="14" t="s">
        <v>5845</v>
      </c>
      <c r="B1506" s="14" t="s">
        <v>5879</v>
      </c>
      <c r="C1506" s="14" t="s">
        <v>5880</v>
      </c>
      <c r="D1506" s="16">
        <v>45708</v>
      </c>
      <c r="E1506" s="16" t="s">
        <v>3009</v>
      </c>
      <c r="F1506" s="14" t="s">
        <v>5881</v>
      </c>
      <c r="G1506" s="14" t="s">
        <v>5018</v>
      </c>
      <c r="H1506" s="14" t="s">
        <v>5019</v>
      </c>
      <c r="I1506" s="15">
        <v>155</v>
      </c>
      <c r="J1506" s="77"/>
      <c r="K1506" s="92"/>
    </row>
    <row r="1507" spans="1:11" ht="45" x14ac:dyDescent="0.2">
      <c r="A1507" s="14" t="s">
        <v>5845</v>
      </c>
      <c r="B1507" s="14" t="s">
        <v>5882</v>
      </c>
      <c r="C1507" s="14" t="s">
        <v>5883</v>
      </c>
      <c r="D1507" s="16">
        <v>45784</v>
      </c>
      <c r="E1507" s="16" t="s">
        <v>3009</v>
      </c>
      <c r="F1507" s="14" t="s">
        <v>5884</v>
      </c>
      <c r="G1507" s="14" t="s">
        <v>5885</v>
      </c>
      <c r="H1507" s="14" t="s">
        <v>5886</v>
      </c>
      <c r="I1507" s="15">
        <v>29580.74</v>
      </c>
      <c r="J1507" s="77"/>
      <c r="K1507" s="92"/>
    </row>
    <row r="1508" spans="1:11" ht="45" x14ac:dyDescent="0.2">
      <c r="A1508" s="14" t="s">
        <v>5845</v>
      </c>
      <c r="B1508" s="14" t="s">
        <v>5887</v>
      </c>
      <c r="C1508" s="14" t="s">
        <v>5888</v>
      </c>
      <c r="D1508" s="16">
        <v>45786</v>
      </c>
      <c r="E1508" s="16" t="s">
        <v>3009</v>
      </c>
      <c r="F1508" s="14" t="s">
        <v>5889</v>
      </c>
      <c r="G1508" s="14" t="s">
        <v>6713</v>
      </c>
      <c r="H1508" s="14" t="s">
        <v>5874</v>
      </c>
      <c r="I1508" s="15">
        <v>-5734.27</v>
      </c>
      <c r="J1508" s="77"/>
      <c r="K1508" s="92"/>
    </row>
    <row r="1509" spans="1:11" ht="45" x14ac:dyDescent="0.2">
      <c r="A1509" s="14" t="s">
        <v>5845</v>
      </c>
      <c r="B1509" s="14"/>
      <c r="C1509" s="14"/>
      <c r="D1509" s="16"/>
      <c r="E1509" s="16"/>
      <c r="F1509" s="14" t="s">
        <v>5890</v>
      </c>
      <c r="G1509" s="14"/>
      <c r="H1509" s="14"/>
      <c r="I1509" s="15"/>
      <c r="J1509" s="77"/>
      <c r="K1509" s="92"/>
    </row>
    <row r="1510" spans="1:11" ht="45" x14ac:dyDescent="0.2">
      <c r="A1510" s="14" t="s">
        <v>5845</v>
      </c>
      <c r="B1510" s="14" t="s">
        <v>5891</v>
      </c>
      <c r="C1510" s="14" t="s">
        <v>5892</v>
      </c>
      <c r="D1510" s="16">
        <v>45696</v>
      </c>
      <c r="E1510" s="16">
        <v>45707</v>
      </c>
      <c r="F1510" s="14" t="s">
        <v>5893</v>
      </c>
      <c r="G1510" s="14" t="s">
        <v>5894</v>
      </c>
      <c r="H1510" s="14" t="s">
        <v>5895</v>
      </c>
      <c r="I1510" s="15">
        <v>10</v>
      </c>
      <c r="J1510" s="77"/>
      <c r="K1510" s="92"/>
    </row>
    <row r="1511" spans="1:11" ht="45" x14ac:dyDescent="0.2">
      <c r="A1511" s="14" t="s">
        <v>5845</v>
      </c>
      <c r="B1511" s="14" t="s">
        <v>5896</v>
      </c>
      <c r="C1511" s="14" t="s">
        <v>4570</v>
      </c>
      <c r="D1511" s="16">
        <v>45714</v>
      </c>
      <c r="E1511" s="16" t="s">
        <v>3009</v>
      </c>
      <c r="F1511" s="14" t="s">
        <v>5897</v>
      </c>
      <c r="G1511" s="14" t="s">
        <v>3447</v>
      </c>
      <c r="H1511" s="14" t="s">
        <v>5013</v>
      </c>
      <c r="I1511" s="15">
        <v>350</v>
      </c>
      <c r="J1511" s="77"/>
      <c r="K1511" s="92"/>
    </row>
    <row r="1512" spans="1:11" ht="45" x14ac:dyDescent="0.2">
      <c r="A1512" s="14" t="s">
        <v>5845</v>
      </c>
      <c r="B1512" s="14"/>
      <c r="C1512" s="14"/>
      <c r="D1512" s="16"/>
      <c r="E1512" s="16"/>
      <c r="F1512" s="14" t="s">
        <v>5898</v>
      </c>
      <c r="G1512" s="14"/>
      <c r="H1512" s="14"/>
      <c r="I1512" s="15"/>
      <c r="J1512" s="77"/>
      <c r="K1512" s="92"/>
    </row>
    <row r="1513" spans="1:11" ht="45" x14ac:dyDescent="0.2">
      <c r="A1513" s="14" t="s">
        <v>5845</v>
      </c>
      <c r="B1513" s="14" t="s">
        <v>5899</v>
      </c>
      <c r="C1513" s="14" t="s">
        <v>4981</v>
      </c>
      <c r="D1513" s="16">
        <v>45727</v>
      </c>
      <c r="E1513" s="16" t="s">
        <v>3009</v>
      </c>
      <c r="F1513" s="14" t="s">
        <v>5900</v>
      </c>
      <c r="G1513" s="14" t="s">
        <v>4975</v>
      </c>
      <c r="H1513" s="14" t="s">
        <v>4976</v>
      </c>
      <c r="I1513" s="15">
        <v>1318.05</v>
      </c>
      <c r="J1513" s="77"/>
      <c r="K1513" s="92"/>
    </row>
    <row r="1514" spans="1:11" ht="45" x14ac:dyDescent="0.2">
      <c r="A1514" s="14" t="s">
        <v>5845</v>
      </c>
      <c r="B1514" s="14" t="s">
        <v>5901</v>
      </c>
      <c r="C1514" s="14" t="s">
        <v>5902</v>
      </c>
      <c r="D1514" s="16">
        <v>45762</v>
      </c>
      <c r="E1514" s="16" t="s">
        <v>3009</v>
      </c>
      <c r="F1514" s="14" t="s">
        <v>4982</v>
      </c>
      <c r="G1514" s="14" t="s">
        <v>4975</v>
      </c>
      <c r="H1514" s="14" t="s">
        <v>4976</v>
      </c>
      <c r="I1514" s="15">
        <v>23</v>
      </c>
      <c r="J1514" s="77"/>
      <c r="K1514" s="92"/>
    </row>
    <row r="1515" spans="1:11" ht="45" x14ac:dyDescent="0.2">
      <c r="A1515" s="14" t="s">
        <v>5845</v>
      </c>
      <c r="B1515" s="14"/>
      <c r="C1515" s="14"/>
      <c r="D1515" s="16"/>
      <c r="E1515" s="16"/>
      <c r="F1515" s="14" t="s">
        <v>5903</v>
      </c>
      <c r="G1515" s="14"/>
      <c r="H1515" s="14"/>
      <c r="I1515" s="15"/>
      <c r="J1515" s="77"/>
      <c r="K1515" s="92"/>
    </row>
    <row r="1516" spans="1:11" ht="45" x14ac:dyDescent="0.2">
      <c r="A1516" s="14" t="s">
        <v>5845</v>
      </c>
      <c r="B1516" s="14" t="s">
        <v>5904</v>
      </c>
      <c r="C1516" s="14" t="s">
        <v>5905</v>
      </c>
      <c r="D1516" s="16">
        <v>45702</v>
      </c>
      <c r="E1516" s="16" t="s">
        <v>3009</v>
      </c>
      <c r="F1516" s="14" t="s">
        <v>5906</v>
      </c>
      <c r="G1516" s="14" t="s">
        <v>3063</v>
      </c>
      <c r="H1516" s="14" t="s">
        <v>5907</v>
      </c>
      <c r="I1516" s="15">
        <v>943.74</v>
      </c>
      <c r="J1516" s="77"/>
      <c r="K1516" s="92"/>
    </row>
    <row r="1517" spans="1:11" ht="45" x14ac:dyDescent="0.2">
      <c r="A1517" s="14" t="s">
        <v>5845</v>
      </c>
      <c r="B1517" s="14" t="s">
        <v>5908</v>
      </c>
      <c r="C1517" s="14" t="s">
        <v>3703</v>
      </c>
      <c r="D1517" s="16">
        <v>45702</v>
      </c>
      <c r="E1517" s="16" t="s">
        <v>3009</v>
      </c>
      <c r="F1517" s="14" t="s">
        <v>5909</v>
      </c>
      <c r="G1517" s="14" t="s">
        <v>3065</v>
      </c>
      <c r="H1517" s="14" t="s">
        <v>3066</v>
      </c>
      <c r="I1517" s="15">
        <v>602.22</v>
      </c>
      <c r="J1517" s="77"/>
      <c r="K1517" s="92"/>
    </row>
    <row r="1518" spans="1:11" ht="45" x14ac:dyDescent="0.2">
      <c r="A1518" s="14" t="s">
        <v>5845</v>
      </c>
      <c r="B1518" s="14" t="s">
        <v>5910</v>
      </c>
      <c r="C1518" s="14" t="s">
        <v>3514</v>
      </c>
      <c r="D1518" s="16">
        <v>45702</v>
      </c>
      <c r="E1518" s="16" t="s">
        <v>3009</v>
      </c>
      <c r="F1518" s="14" t="s">
        <v>5911</v>
      </c>
      <c r="G1518" s="14" t="s">
        <v>3065</v>
      </c>
      <c r="H1518" s="14" t="s">
        <v>3066</v>
      </c>
      <c r="I1518" s="15">
        <v>6338.78</v>
      </c>
      <c r="J1518" s="77"/>
      <c r="K1518" s="92"/>
    </row>
    <row r="1519" spans="1:11" ht="45" x14ac:dyDescent="0.2">
      <c r="A1519" s="14" t="s">
        <v>5845</v>
      </c>
      <c r="B1519" s="14" t="s">
        <v>5912</v>
      </c>
      <c r="C1519" s="14" t="s">
        <v>5913</v>
      </c>
      <c r="D1519" s="16">
        <v>45722</v>
      </c>
      <c r="E1519" s="16" t="s">
        <v>3009</v>
      </c>
      <c r="F1519" s="14" t="s">
        <v>5914</v>
      </c>
      <c r="G1519" s="14" t="s">
        <v>5915</v>
      </c>
      <c r="H1519" s="14" t="s">
        <v>5916</v>
      </c>
      <c r="I1519" s="15">
        <v>2160</v>
      </c>
      <c r="J1519" s="77"/>
      <c r="K1519" s="92"/>
    </row>
    <row r="1520" spans="1:11" ht="45" x14ac:dyDescent="0.2">
      <c r="A1520" s="14" t="s">
        <v>5845</v>
      </c>
      <c r="B1520" s="14"/>
      <c r="C1520" s="14"/>
      <c r="D1520" s="16"/>
      <c r="E1520" s="16"/>
      <c r="F1520" s="14" t="s">
        <v>5917</v>
      </c>
      <c r="G1520" s="14"/>
      <c r="H1520" s="14"/>
      <c r="I1520" s="15"/>
      <c r="J1520" s="77"/>
      <c r="K1520" s="92"/>
    </row>
    <row r="1521" spans="1:11" ht="45" x14ac:dyDescent="0.2">
      <c r="A1521" s="14" t="s">
        <v>5845</v>
      </c>
      <c r="B1521" s="14" t="s">
        <v>4344</v>
      </c>
      <c r="C1521" s="14" t="s">
        <v>4345</v>
      </c>
      <c r="D1521" s="16">
        <v>45692</v>
      </c>
      <c r="E1521" s="16">
        <v>45713</v>
      </c>
      <c r="F1521" s="14" t="s">
        <v>4346</v>
      </c>
      <c r="G1521" s="14" t="s">
        <v>730</v>
      </c>
      <c r="H1521" s="14" t="s">
        <v>4347</v>
      </c>
      <c r="I1521" s="15">
        <v>7751.13</v>
      </c>
      <c r="J1521" s="77"/>
      <c r="K1521" s="92"/>
    </row>
    <row r="1522" spans="1:11" ht="45" x14ac:dyDescent="0.2">
      <c r="A1522" s="14" t="s">
        <v>5845</v>
      </c>
      <c r="B1522" s="14" t="s">
        <v>4348</v>
      </c>
      <c r="C1522" s="14" t="s">
        <v>4349</v>
      </c>
      <c r="D1522" s="16">
        <v>45721</v>
      </c>
      <c r="E1522" s="16">
        <v>45727</v>
      </c>
      <c r="F1522" s="14" t="s">
        <v>4350</v>
      </c>
      <c r="G1522" s="14" t="s">
        <v>730</v>
      </c>
      <c r="H1522" s="14" t="s">
        <v>4351</v>
      </c>
      <c r="I1522" s="15">
        <v>4186.97</v>
      </c>
      <c r="J1522" s="77"/>
      <c r="K1522" s="92"/>
    </row>
    <row r="1523" spans="1:11" ht="45" x14ac:dyDescent="0.2">
      <c r="A1523" s="14" t="s">
        <v>5845</v>
      </c>
      <c r="B1523" s="14"/>
      <c r="C1523" s="14"/>
      <c r="D1523" s="16"/>
      <c r="E1523" s="16"/>
      <c r="F1523" s="14" t="s">
        <v>5918</v>
      </c>
      <c r="G1523" s="14"/>
      <c r="H1523" s="14"/>
      <c r="I1523" s="15"/>
      <c r="J1523" s="77"/>
      <c r="K1523" s="92"/>
    </row>
    <row r="1524" spans="1:11" ht="45" x14ac:dyDescent="0.2">
      <c r="A1524" s="14" t="s">
        <v>5845</v>
      </c>
      <c r="B1524" s="14" t="s">
        <v>5919</v>
      </c>
      <c r="C1524" s="14" t="s">
        <v>5920</v>
      </c>
      <c r="D1524" s="16">
        <v>45696</v>
      </c>
      <c r="E1524" s="16">
        <v>45708</v>
      </c>
      <c r="F1524" s="14" t="s">
        <v>5921</v>
      </c>
      <c r="G1524" s="14"/>
      <c r="H1524" s="14" t="s">
        <v>5922</v>
      </c>
      <c r="I1524" s="15">
        <v>39.99</v>
      </c>
      <c r="J1524" s="77"/>
      <c r="K1524" s="92"/>
    </row>
    <row r="1525" spans="1:11" ht="45" x14ac:dyDescent="0.2">
      <c r="A1525" s="14" t="s">
        <v>5845</v>
      </c>
      <c r="B1525" s="14" t="s">
        <v>5923</v>
      </c>
      <c r="C1525" s="14" t="s">
        <v>5924</v>
      </c>
      <c r="D1525" s="16">
        <v>45702</v>
      </c>
      <c r="E1525" s="16">
        <v>45716</v>
      </c>
      <c r="F1525" s="14" t="s">
        <v>5925</v>
      </c>
      <c r="G1525" s="14" t="s">
        <v>5924</v>
      </c>
      <c r="H1525" s="14" t="s">
        <v>5926</v>
      </c>
      <c r="I1525" s="15">
        <v>55.03</v>
      </c>
      <c r="J1525" s="77"/>
      <c r="K1525" s="92"/>
    </row>
    <row r="1526" spans="1:11" ht="45" x14ac:dyDescent="0.2">
      <c r="A1526" s="14" t="s">
        <v>5845</v>
      </c>
      <c r="B1526" s="14" t="s">
        <v>3998</v>
      </c>
      <c r="C1526" s="14" t="s">
        <v>3999</v>
      </c>
      <c r="D1526" s="16">
        <v>45727</v>
      </c>
      <c r="E1526" s="16" t="s">
        <v>3009</v>
      </c>
      <c r="F1526" s="14" t="s">
        <v>4000</v>
      </c>
      <c r="G1526" s="14" t="s">
        <v>4001</v>
      </c>
      <c r="H1526" s="14" t="s">
        <v>4002</v>
      </c>
      <c r="I1526" s="15">
        <v>1216.26</v>
      </c>
      <c r="J1526" s="77"/>
      <c r="K1526" s="92"/>
    </row>
    <row r="1527" spans="1:11" ht="45" x14ac:dyDescent="0.2">
      <c r="A1527" s="14" t="s">
        <v>5845</v>
      </c>
      <c r="B1527" s="14" t="s">
        <v>5927</v>
      </c>
      <c r="C1527" s="14"/>
      <c r="D1527" s="16">
        <v>45776</v>
      </c>
      <c r="E1527" s="16" t="s">
        <v>3009</v>
      </c>
      <c r="F1527" s="14" t="s">
        <v>5928</v>
      </c>
      <c r="G1527" s="14"/>
      <c r="H1527" s="14" t="s">
        <v>4259</v>
      </c>
      <c r="I1527" s="15">
        <v>10</v>
      </c>
      <c r="J1527" s="77"/>
      <c r="K1527" s="92"/>
    </row>
    <row r="1528" spans="1:11" ht="45" x14ac:dyDescent="0.2">
      <c r="A1528" s="14" t="s">
        <v>5845</v>
      </c>
      <c r="B1528" s="14" t="s">
        <v>5929</v>
      </c>
      <c r="C1528" s="14"/>
      <c r="D1528" s="16">
        <v>45776</v>
      </c>
      <c r="E1528" s="16" t="s">
        <v>3009</v>
      </c>
      <c r="F1528" s="14" t="s">
        <v>5930</v>
      </c>
      <c r="G1528" s="14"/>
      <c r="H1528" s="14" t="s">
        <v>4259</v>
      </c>
      <c r="I1528" s="15">
        <v>10</v>
      </c>
      <c r="J1528" s="77"/>
      <c r="K1528" s="92"/>
    </row>
    <row r="1529" spans="1:11" ht="45" x14ac:dyDescent="0.2">
      <c r="A1529" s="14" t="s">
        <v>5845</v>
      </c>
      <c r="B1529" s="14" t="s">
        <v>5929</v>
      </c>
      <c r="C1529" s="14" t="s">
        <v>5931</v>
      </c>
      <c r="D1529" s="16">
        <v>45776</v>
      </c>
      <c r="E1529" s="16" t="s">
        <v>3009</v>
      </c>
      <c r="F1529" s="14" t="s">
        <v>5932</v>
      </c>
      <c r="G1529" s="14" t="s">
        <v>5933</v>
      </c>
      <c r="H1529" s="14" t="s">
        <v>5934</v>
      </c>
      <c r="I1529" s="15">
        <v>387.35</v>
      </c>
      <c r="J1529" s="77"/>
      <c r="K1529" s="92"/>
    </row>
    <row r="1530" spans="1:11" ht="45" x14ac:dyDescent="0.2">
      <c r="A1530" s="14" t="s">
        <v>5845</v>
      </c>
      <c r="B1530" s="14" t="s">
        <v>5927</v>
      </c>
      <c r="C1530" s="14" t="s">
        <v>5935</v>
      </c>
      <c r="D1530" s="16">
        <v>45776</v>
      </c>
      <c r="E1530" s="16" t="s">
        <v>3009</v>
      </c>
      <c r="F1530" s="14" t="s">
        <v>5936</v>
      </c>
      <c r="G1530" s="14" t="s">
        <v>5933</v>
      </c>
      <c r="H1530" s="14" t="s">
        <v>5934</v>
      </c>
      <c r="I1530" s="15">
        <v>1398.18</v>
      </c>
      <c r="J1530" s="77"/>
      <c r="K1530" s="92"/>
    </row>
    <row r="1531" spans="1:11" ht="45" x14ac:dyDescent="0.2">
      <c r="A1531" s="14" t="s">
        <v>5845</v>
      </c>
      <c r="B1531" s="14" t="s">
        <v>5937</v>
      </c>
      <c r="C1531" s="14" t="s">
        <v>5938</v>
      </c>
      <c r="D1531" s="16">
        <v>45884</v>
      </c>
      <c r="E1531" s="16" t="s">
        <v>3009</v>
      </c>
      <c r="F1531" s="14" t="s">
        <v>5939</v>
      </c>
      <c r="G1531" s="14" t="s">
        <v>3500</v>
      </c>
      <c r="H1531" s="14" t="s">
        <v>3501</v>
      </c>
      <c r="I1531" s="15">
        <v>11931</v>
      </c>
      <c r="J1531" s="77"/>
      <c r="K1531" s="92"/>
    </row>
    <row r="1532" spans="1:11" ht="33.75" x14ac:dyDescent="0.2">
      <c r="A1532" s="14" t="s">
        <v>5940</v>
      </c>
      <c r="B1532" s="14"/>
      <c r="C1532" s="14"/>
      <c r="D1532" s="16"/>
      <c r="E1532" s="16"/>
      <c r="F1532" s="14" t="s">
        <v>5864</v>
      </c>
      <c r="G1532" s="14"/>
      <c r="H1532" s="14"/>
      <c r="I1532" s="15"/>
      <c r="J1532" s="77"/>
      <c r="K1532" s="92"/>
    </row>
    <row r="1533" spans="1:11" ht="33.75" x14ac:dyDescent="0.2">
      <c r="A1533" s="14" t="s">
        <v>5940</v>
      </c>
      <c r="B1533" s="14" t="s">
        <v>5941</v>
      </c>
      <c r="C1533" s="14" t="s">
        <v>5942</v>
      </c>
      <c r="D1533" s="16">
        <v>45742</v>
      </c>
      <c r="E1533" s="16" t="s">
        <v>3009</v>
      </c>
      <c r="F1533" s="14" t="s">
        <v>5943</v>
      </c>
      <c r="G1533" s="14" t="s">
        <v>3088</v>
      </c>
      <c r="H1533" s="14" t="s">
        <v>3089</v>
      </c>
      <c r="I1533" s="15">
        <v>1030</v>
      </c>
      <c r="J1533" s="77"/>
      <c r="K1533" s="92"/>
    </row>
    <row r="1534" spans="1:11" ht="33.75" x14ac:dyDescent="0.2">
      <c r="A1534" s="14" t="s">
        <v>5940</v>
      </c>
      <c r="B1534" s="14"/>
      <c r="C1534" s="14"/>
      <c r="D1534" s="16"/>
      <c r="E1534" s="16"/>
      <c r="F1534" s="14" t="s">
        <v>5864</v>
      </c>
      <c r="G1534" s="14"/>
      <c r="H1534" s="14"/>
      <c r="I1534" s="15"/>
      <c r="J1534" s="77"/>
      <c r="K1534" s="92"/>
    </row>
    <row r="1535" spans="1:11" ht="33.75" x14ac:dyDescent="0.2">
      <c r="A1535" s="14" t="s">
        <v>5940</v>
      </c>
      <c r="B1535" s="14" t="s">
        <v>5944</v>
      </c>
      <c r="C1535" s="14" t="s">
        <v>5945</v>
      </c>
      <c r="D1535" s="16">
        <v>45737</v>
      </c>
      <c r="E1535" s="16" t="s">
        <v>3009</v>
      </c>
      <c r="F1535" s="14" t="s">
        <v>5946</v>
      </c>
      <c r="G1535" s="14" t="s">
        <v>3691</v>
      </c>
      <c r="H1535" s="14" t="s">
        <v>3692</v>
      </c>
      <c r="I1535" s="15">
        <v>19598</v>
      </c>
      <c r="J1535" s="77"/>
      <c r="K1535" s="92"/>
    </row>
    <row r="1536" spans="1:11" ht="67.5" x14ac:dyDescent="0.2">
      <c r="A1536" s="14" t="s">
        <v>5940</v>
      </c>
      <c r="B1536" s="14"/>
      <c r="C1536" s="14"/>
      <c r="D1536" s="16"/>
      <c r="E1536" s="16"/>
      <c r="F1536" s="14" t="s">
        <v>5947</v>
      </c>
      <c r="G1536" s="14"/>
      <c r="H1536" s="14"/>
      <c r="I1536" s="15"/>
      <c r="J1536" s="77"/>
      <c r="K1536" s="92"/>
    </row>
    <row r="1537" spans="1:11" ht="33.75" x14ac:dyDescent="0.2">
      <c r="A1537" s="14" t="s">
        <v>5940</v>
      </c>
      <c r="B1537" s="14" t="s">
        <v>5948</v>
      </c>
      <c r="C1537" s="14" t="s">
        <v>5949</v>
      </c>
      <c r="D1537" s="16">
        <v>45784</v>
      </c>
      <c r="E1537" s="16" t="s">
        <v>3009</v>
      </c>
      <c r="F1537" s="14" t="s">
        <v>5950</v>
      </c>
      <c r="G1537" s="14" t="s">
        <v>5018</v>
      </c>
      <c r="H1537" s="14" t="s">
        <v>5019</v>
      </c>
      <c r="I1537" s="15">
        <v>1566</v>
      </c>
      <c r="J1537" s="77"/>
      <c r="K1537" s="92"/>
    </row>
    <row r="1538" spans="1:11" ht="33.75" x14ac:dyDescent="0.2">
      <c r="A1538" s="14" t="s">
        <v>5940</v>
      </c>
      <c r="B1538" s="14" t="s">
        <v>5951</v>
      </c>
      <c r="C1538" s="14" t="s">
        <v>5952</v>
      </c>
      <c r="D1538" s="16">
        <v>45784</v>
      </c>
      <c r="E1538" s="16" t="s">
        <v>3009</v>
      </c>
      <c r="F1538" s="14" t="s">
        <v>5953</v>
      </c>
      <c r="G1538" s="14" t="s">
        <v>5018</v>
      </c>
      <c r="H1538" s="14" t="s">
        <v>5019</v>
      </c>
      <c r="I1538" s="15">
        <v>1566</v>
      </c>
      <c r="J1538" s="77"/>
      <c r="K1538" s="92"/>
    </row>
    <row r="1539" spans="1:11" ht="33.75" x14ac:dyDescent="0.2">
      <c r="A1539" s="14" t="s">
        <v>5940</v>
      </c>
      <c r="B1539" s="14" t="s">
        <v>5954</v>
      </c>
      <c r="C1539" s="14" t="s">
        <v>5955</v>
      </c>
      <c r="D1539" s="16">
        <v>45784</v>
      </c>
      <c r="E1539" s="16" t="s">
        <v>3009</v>
      </c>
      <c r="F1539" s="14" t="s">
        <v>5956</v>
      </c>
      <c r="G1539" s="14" t="s">
        <v>5018</v>
      </c>
      <c r="H1539" s="14" t="s">
        <v>5019</v>
      </c>
      <c r="I1539" s="15">
        <v>2084</v>
      </c>
      <c r="J1539" s="77"/>
      <c r="K1539" s="92"/>
    </row>
    <row r="1540" spans="1:11" ht="33.75" x14ac:dyDescent="0.2">
      <c r="A1540" s="14" t="s">
        <v>5940</v>
      </c>
      <c r="B1540" s="14" t="s">
        <v>5957</v>
      </c>
      <c r="C1540" s="14" t="s">
        <v>5958</v>
      </c>
      <c r="D1540" s="16">
        <v>45737</v>
      </c>
      <c r="E1540" s="16" t="s">
        <v>3009</v>
      </c>
      <c r="F1540" s="14" t="s">
        <v>5959</v>
      </c>
      <c r="G1540" s="14" t="s">
        <v>5018</v>
      </c>
      <c r="H1540" s="14" t="s">
        <v>5019</v>
      </c>
      <c r="I1540" s="15">
        <v>2967</v>
      </c>
      <c r="J1540" s="77"/>
      <c r="K1540" s="92"/>
    </row>
    <row r="1541" spans="1:11" ht="33.75" x14ac:dyDescent="0.2">
      <c r="A1541" s="14" t="s">
        <v>5940</v>
      </c>
      <c r="B1541" s="14" t="s">
        <v>5960</v>
      </c>
      <c r="C1541" s="14" t="s">
        <v>5961</v>
      </c>
      <c r="D1541" s="16">
        <v>45751</v>
      </c>
      <c r="E1541" s="16" t="s">
        <v>3009</v>
      </c>
      <c r="F1541" s="14" t="s">
        <v>5962</v>
      </c>
      <c r="G1541" s="14" t="s">
        <v>5018</v>
      </c>
      <c r="H1541" s="14" t="s">
        <v>5019</v>
      </c>
      <c r="I1541" s="15">
        <v>3896</v>
      </c>
      <c r="J1541" s="77"/>
      <c r="K1541" s="92"/>
    </row>
    <row r="1542" spans="1:11" ht="33.75" x14ac:dyDescent="0.2">
      <c r="A1542" s="14" t="s">
        <v>5940</v>
      </c>
      <c r="B1542" s="14" t="s">
        <v>5963</v>
      </c>
      <c r="C1542" s="14" t="s">
        <v>5964</v>
      </c>
      <c r="D1542" s="16">
        <v>45751</v>
      </c>
      <c r="E1542" s="16" t="s">
        <v>3009</v>
      </c>
      <c r="F1542" s="14" t="s">
        <v>5965</v>
      </c>
      <c r="G1542" s="14" t="s">
        <v>5018</v>
      </c>
      <c r="H1542" s="14" t="s">
        <v>5019</v>
      </c>
      <c r="I1542" s="15">
        <v>3706</v>
      </c>
      <c r="J1542" s="77"/>
      <c r="K1542" s="92"/>
    </row>
    <row r="1543" spans="1:11" ht="33.75" x14ac:dyDescent="0.2">
      <c r="A1543" s="14" t="s">
        <v>5940</v>
      </c>
      <c r="B1543" s="14" t="s">
        <v>5966</v>
      </c>
      <c r="C1543" s="14" t="s">
        <v>5967</v>
      </c>
      <c r="D1543" s="16">
        <v>45762</v>
      </c>
      <c r="E1543" s="16" t="s">
        <v>3009</v>
      </c>
      <c r="F1543" s="14" t="s">
        <v>5968</v>
      </c>
      <c r="G1543" s="14" t="s">
        <v>5018</v>
      </c>
      <c r="H1543" s="14" t="s">
        <v>5019</v>
      </c>
      <c r="I1543" s="15">
        <v>4742</v>
      </c>
      <c r="J1543" s="77"/>
      <c r="K1543" s="92"/>
    </row>
    <row r="1544" spans="1:11" ht="33.75" x14ac:dyDescent="0.2">
      <c r="A1544" s="14" t="s">
        <v>5940</v>
      </c>
      <c r="B1544" s="14" t="s">
        <v>5969</v>
      </c>
      <c r="C1544" s="14" t="s">
        <v>5970</v>
      </c>
      <c r="D1544" s="16">
        <v>45763</v>
      </c>
      <c r="E1544" s="16" t="s">
        <v>3009</v>
      </c>
      <c r="F1544" s="14" t="s">
        <v>5971</v>
      </c>
      <c r="G1544" s="14" t="s">
        <v>5018</v>
      </c>
      <c r="H1544" s="14" t="s">
        <v>5019</v>
      </c>
      <c r="I1544" s="15">
        <v>3765</v>
      </c>
      <c r="J1544" s="77"/>
      <c r="K1544" s="92"/>
    </row>
    <row r="1545" spans="1:11" ht="33.75" x14ac:dyDescent="0.2">
      <c r="A1545" s="14" t="s">
        <v>5940</v>
      </c>
      <c r="B1545" s="14" t="s">
        <v>5972</v>
      </c>
      <c r="C1545" s="14" t="s">
        <v>5973</v>
      </c>
      <c r="D1545" s="16">
        <v>45763</v>
      </c>
      <c r="E1545" s="16" t="s">
        <v>3009</v>
      </c>
      <c r="F1545" s="14" t="s">
        <v>5974</v>
      </c>
      <c r="G1545" s="14" t="s">
        <v>5018</v>
      </c>
      <c r="H1545" s="14" t="s">
        <v>5019</v>
      </c>
      <c r="I1545" s="15">
        <v>1908</v>
      </c>
      <c r="J1545" s="77"/>
      <c r="K1545" s="92"/>
    </row>
    <row r="1546" spans="1:11" ht="33.75" x14ac:dyDescent="0.2">
      <c r="A1546" s="14" t="s">
        <v>5940</v>
      </c>
      <c r="B1546" s="14" t="s">
        <v>5975</v>
      </c>
      <c r="C1546" s="14" t="s">
        <v>5976</v>
      </c>
      <c r="D1546" s="16">
        <v>45791</v>
      </c>
      <c r="E1546" s="16" t="s">
        <v>3009</v>
      </c>
      <c r="F1546" s="14" t="s">
        <v>5977</v>
      </c>
      <c r="G1546" s="14" t="s">
        <v>5018</v>
      </c>
      <c r="H1546" s="14" t="s">
        <v>5019</v>
      </c>
      <c r="I1546" s="15">
        <v>2024</v>
      </c>
      <c r="J1546" s="77"/>
      <c r="K1546" s="92"/>
    </row>
    <row r="1547" spans="1:11" ht="33.75" x14ac:dyDescent="0.2">
      <c r="A1547" s="14" t="s">
        <v>5940</v>
      </c>
      <c r="B1547" s="14" t="s">
        <v>5978</v>
      </c>
      <c r="C1547" s="14" t="s">
        <v>5979</v>
      </c>
      <c r="D1547" s="16">
        <v>45791</v>
      </c>
      <c r="E1547" s="16" t="s">
        <v>3009</v>
      </c>
      <c r="F1547" s="14" t="s">
        <v>5980</v>
      </c>
      <c r="G1547" s="14" t="s">
        <v>5018</v>
      </c>
      <c r="H1547" s="14" t="s">
        <v>5019</v>
      </c>
      <c r="I1547" s="15">
        <v>1192</v>
      </c>
      <c r="J1547" s="77"/>
      <c r="K1547" s="92"/>
    </row>
    <row r="1548" spans="1:11" ht="33.75" x14ac:dyDescent="0.2">
      <c r="A1548" s="14" t="s">
        <v>5940</v>
      </c>
      <c r="B1548" s="14" t="s">
        <v>5981</v>
      </c>
      <c r="C1548" s="14" t="s">
        <v>5982</v>
      </c>
      <c r="D1548" s="16">
        <v>45791</v>
      </c>
      <c r="E1548" s="16" t="s">
        <v>3009</v>
      </c>
      <c r="F1548" s="14" t="s">
        <v>5983</v>
      </c>
      <c r="G1548" s="14" t="s">
        <v>5018</v>
      </c>
      <c r="H1548" s="14" t="s">
        <v>5019</v>
      </c>
      <c r="I1548" s="15">
        <v>1085</v>
      </c>
      <c r="J1548" s="77"/>
      <c r="K1548" s="92"/>
    </row>
    <row r="1549" spans="1:11" ht="33.75" x14ac:dyDescent="0.2">
      <c r="A1549" s="14" t="s">
        <v>5940</v>
      </c>
      <c r="B1549" s="14" t="s">
        <v>5984</v>
      </c>
      <c r="C1549" s="14" t="s">
        <v>5985</v>
      </c>
      <c r="D1549" s="16">
        <v>45791</v>
      </c>
      <c r="E1549" s="16" t="s">
        <v>3009</v>
      </c>
      <c r="F1549" s="14" t="s">
        <v>5986</v>
      </c>
      <c r="G1549" s="14" t="s">
        <v>5018</v>
      </c>
      <c r="H1549" s="14" t="s">
        <v>5019</v>
      </c>
      <c r="I1549" s="15">
        <v>1066</v>
      </c>
      <c r="J1549" s="77"/>
      <c r="K1549" s="92"/>
    </row>
    <row r="1550" spans="1:11" ht="33.75" x14ac:dyDescent="0.2">
      <c r="A1550" s="14" t="s">
        <v>5940</v>
      </c>
      <c r="B1550" s="14" t="s">
        <v>5987</v>
      </c>
      <c r="C1550" s="14" t="s">
        <v>5988</v>
      </c>
      <c r="D1550" s="16">
        <v>45791</v>
      </c>
      <c r="E1550" s="16" t="s">
        <v>3009</v>
      </c>
      <c r="F1550" s="14" t="s">
        <v>5989</v>
      </c>
      <c r="G1550" s="14" t="s">
        <v>5018</v>
      </c>
      <c r="H1550" s="14" t="s">
        <v>5019</v>
      </c>
      <c r="I1550" s="15">
        <v>1057</v>
      </c>
      <c r="J1550" s="77"/>
      <c r="K1550" s="92"/>
    </row>
    <row r="1551" spans="1:11" ht="33.75" x14ac:dyDescent="0.2">
      <c r="A1551" s="14" t="s">
        <v>5940</v>
      </c>
      <c r="B1551" s="14" t="s">
        <v>5990</v>
      </c>
      <c r="C1551" s="14" t="s">
        <v>5991</v>
      </c>
      <c r="D1551" s="16">
        <v>45796</v>
      </c>
      <c r="E1551" s="16" t="s">
        <v>3009</v>
      </c>
      <c r="F1551" s="14" t="s">
        <v>5992</v>
      </c>
      <c r="G1551" s="14" t="s">
        <v>5018</v>
      </c>
      <c r="H1551" s="14" t="s">
        <v>5019</v>
      </c>
      <c r="I1551" s="15">
        <v>2444</v>
      </c>
      <c r="J1551" s="77"/>
      <c r="K1551" s="92"/>
    </row>
    <row r="1552" spans="1:11" ht="33.75" x14ac:dyDescent="0.2">
      <c r="A1552" s="14" t="s">
        <v>5940</v>
      </c>
      <c r="B1552" s="14" t="s">
        <v>5993</v>
      </c>
      <c r="C1552" s="14" t="s">
        <v>5994</v>
      </c>
      <c r="D1552" s="16">
        <v>45796</v>
      </c>
      <c r="E1552" s="16" t="s">
        <v>3009</v>
      </c>
      <c r="F1552" s="14" t="s">
        <v>5995</v>
      </c>
      <c r="G1552" s="14" t="s">
        <v>5018</v>
      </c>
      <c r="H1552" s="14" t="s">
        <v>5019</v>
      </c>
      <c r="I1552" s="15">
        <v>2226</v>
      </c>
      <c r="J1552" s="77"/>
      <c r="K1552" s="92"/>
    </row>
    <row r="1553" spans="1:11" ht="33.75" x14ac:dyDescent="0.2">
      <c r="A1553" s="14" t="s">
        <v>5940</v>
      </c>
      <c r="B1553" s="14" t="s">
        <v>5996</v>
      </c>
      <c r="C1553" s="14" t="s">
        <v>5997</v>
      </c>
      <c r="D1553" s="16">
        <v>45796</v>
      </c>
      <c r="E1553" s="16" t="s">
        <v>3009</v>
      </c>
      <c r="F1553" s="14" t="s">
        <v>5998</v>
      </c>
      <c r="G1553" s="14" t="s">
        <v>5018</v>
      </c>
      <c r="H1553" s="14" t="s">
        <v>5019</v>
      </c>
      <c r="I1553" s="15">
        <v>2006</v>
      </c>
      <c r="J1553" s="77"/>
      <c r="K1553" s="92"/>
    </row>
    <row r="1554" spans="1:11" ht="33.75" x14ac:dyDescent="0.2">
      <c r="A1554" s="14" t="s">
        <v>5940</v>
      </c>
      <c r="B1554" s="14" t="s">
        <v>5999</v>
      </c>
      <c r="C1554" s="14" t="s">
        <v>6000</v>
      </c>
      <c r="D1554" s="16">
        <v>45797</v>
      </c>
      <c r="E1554" s="16" t="s">
        <v>3009</v>
      </c>
      <c r="F1554" s="14" t="s">
        <v>6001</v>
      </c>
      <c r="G1554" s="14" t="s">
        <v>5018</v>
      </c>
      <c r="H1554" s="14" t="s">
        <v>5019</v>
      </c>
      <c r="I1554" s="15">
        <v>3374</v>
      </c>
      <c r="J1554" s="77"/>
      <c r="K1554" s="92"/>
    </row>
    <row r="1555" spans="1:11" ht="33.75" x14ac:dyDescent="0.2">
      <c r="A1555" s="14" t="s">
        <v>5940</v>
      </c>
      <c r="B1555" s="14" t="s">
        <v>6002</v>
      </c>
      <c r="C1555" s="14" t="s">
        <v>6003</v>
      </c>
      <c r="D1555" s="16">
        <v>45804</v>
      </c>
      <c r="E1555" s="16" t="s">
        <v>3009</v>
      </c>
      <c r="F1555" s="14" t="s">
        <v>6004</v>
      </c>
      <c r="G1555" s="14" t="s">
        <v>5018</v>
      </c>
      <c r="H1555" s="14" t="s">
        <v>5019</v>
      </c>
      <c r="I1555" s="15">
        <v>2396</v>
      </c>
      <c r="J1555" s="77"/>
      <c r="K1555" s="92"/>
    </row>
    <row r="1556" spans="1:11" ht="33.75" x14ac:dyDescent="0.2">
      <c r="A1556" s="14" t="s">
        <v>5940</v>
      </c>
      <c r="B1556" s="14" t="s">
        <v>6005</v>
      </c>
      <c r="C1556" s="14" t="s">
        <v>6006</v>
      </c>
      <c r="D1556" s="16">
        <v>45804</v>
      </c>
      <c r="E1556" s="16" t="s">
        <v>3009</v>
      </c>
      <c r="F1556" s="14" t="s">
        <v>6007</v>
      </c>
      <c r="G1556" s="14" t="s">
        <v>5018</v>
      </c>
      <c r="H1556" s="14" t="s">
        <v>5019</v>
      </c>
      <c r="I1556" s="15">
        <v>1098</v>
      </c>
      <c r="J1556" s="77"/>
      <c r="K1556" s="92"/>
    </row>
    <row r="1557" spans="1:11" ht="33.75" x14ac:dyDescent="0.2">
      <c r="A1557" s="14" t="s">
        <v>5940</v>
      </c>
      <c r="B1557" s="14" t="s">
        <v>6008</v>
      </c>
      <c r="C1557" s="14" t="s">
        <v>6009</v>
      </c>
      <c r="D1557" s="16">
        <v>45805</v>
      </c>
      <c r="E1557" s="16" t="s">
        <v>3009</v>
      </c>
      <c r="F1557" s="14" t="s">
        <v>6010</v>
      </c>
      <c r="G1557" s="14" t="s">
        <v>5018</v>
      </c>
      <c r="H1557" s="14" t="s">
        <v>5019</v>
      </c>
      <c r="I1557" s="15">
        <v>1208</v>
      </c>
      <c r="J1557" s="77"/>
      <c r="K1557" s="92"/>
    </row>
    <row r="1558" spans="1:11" ht="33.75" x14ac:dyDescent="0.2">
      <c r="A1558" s="14" t="s">
        <v>5940</v>
      </c>
      <c r="B1558" s="14" t="s">
        <v>6011</v>
      </c>
      <c r="C1558" s="14" t="s">
        <v>6012</v>
      </c>
      <c r="D1558" s="16">
        <v>45805</v>
      </c>
      <c r="E1558" s="16" t="s">
        <v>3009</v>
      </c>
      <c r="F1558" s="14" t="s">
        <v>6013</v>
      </c>
      <c r="G1558" s="14" t="s">
        <v>5018</v>
      </c>
      <c r="H1558" s="14" t="s">
        <v>5019</v>
      </c>
      <c r="I1558" s="15">
        <v>1058</v>
      </c>
      <c r="J1558" s="77"/>
      <c r="K1558" s="92"/>
    </row>
    <row r="1559" spans="1:11" ht="33.75" x14ac:dyDescent="0.2">
      <c r="A1559" s="14" t="s">
        <v>5940</v>
      </c>
      <c r="B1559" s="14" t="s">
        <v>6014</v>
      </c>
      <c r="C1559" s="14" t="s">
        <v>6015</v>
      </c>
      <c r="D1559" s="16">
        <v>45805</v>
      </c>
      <c r="E1559" s="16" t="s">
        <v>3009</v>
      </c>
      <c r="F1559" s="14" t="s">
        <v>6016</v>
      </c>
      <c r="G1559" s="14" t="s">
        <v>5018</v>
      </c>
      <c r="H1559" s="14" t="s">
        <v>5019</v>
      </c>
      <c r="I1559" s="15">
        <v>1021</v>
      </c>
      <c r="J1559" s="77"/>
      <c r="K1559" s="92"/>
    </row>
    <row r="1560" spans="1:11" ht="33.75" x14ac:dyDescent="0.2">
      <c r="A1560" s="14" t="s">
        <v>5940</v>
      </c>
      <c r="B1560" s="14" t="s">
        <v>6017</v>
      </c>
      <c r="C1560" s="14" t="s">
        <v>6018</v>
      </c>
      <c r="D1560" s="16">
        <v>45805</v>
      </c>
      <c r="E1560" s="16" t="s">
        <v>3009</v>
      </c>
      <c r="F1560" s="14" t="s">
        <v>6019</v>
      </c>
      <c r="G1560" s="14" t="s">
        <v>5018</v>
      </c>
      <c r="H1560" s="14" t="s">
        <v>5019</v>
      </c>
      <c r="I1560" s="15">
        <v>1011</v>
      </c>
      <c r="J1560" s="77"/>
      <c r="K1560" s="92"/>
    </row>
    <row r="1561" spans="1:11" ht="33.75" x14ac:dyDescent="0.2">
      <c r="A1561" s="14" t="s">
        <v>5940</v>
      </c>
      <c r="B1561" s="14" t="s">
        <v>6020</v>
      </c>
      <c r="C1561" s="14" t="s">
        <v>6021</v>
      </c>
      <c r="D1561" s="16">
        <v>45805</v>
      </c>
      <c r="E1561" s="16" t="s">
        <v>3009</v>
      </c>
      <c r="F1561" s="14" t="s">
        <v>6022</v>
      </c>
      <c r="G1561" s="14" t="s">
        <v>5018</v>
      </c>
      <c r="H1561" s="14" t="s">
        <v>5019</v>
      </c>
      <c r="I1561" s="15">
        <v>1512</v>
      </c>
      <c r="J1561" s="77"/>
      <c r="K1561" s="92"/>
    </row>
    <row r="1562" spans="1:11" ht="33.75" x14ac:dyDescent="0.2">
      <c r="A1562" s="14" t="s">
        <v>5940</v>
      </c>
      <c r="B1562" s="14" t="s">
        <v>6023</v>
      </c>
      <c r="C1562" s="14" t="s">
        <v>6024</v>
      </c>
      <c r="D1562" s="16">
        <v>45839</v>
      </c>
      <c r="E1562" s="16" t="s">
        <v>3009</v>
      </c>
      <c r="F1562" s="14" t="s">
        <v>6025</v>
      </c>
      <c r="G1562" s="14" t="s">
        <v>3691</v>
      </c>
      <c r="H1562" s="14" t="s">
        <v>3692</v>
      </c>
      <c r="I1562" s="15">
        <v>-1680</v>
      </c>
      <c r="J1562" s="77"/>
      <c r="K1562" s="92"/>
    </row>
    <row r="1563" spans="1:11" ht="33.75" x14ac:dyDescent="0.2">
      <c r="A1563" s="14" t="s">
        <v>5940</v>
      </c>
      <c r="B1563" s="14" t="s">
        <v>6026</v>
      </c>
      <c r="C1563" s="14" t="s">
        <v>6026</v>
      </c>
      <c r="D1563" s="16">
        <v>45868</v>
      </c>
      <c r="E1563" s="16" t="s">
        <v>3009</v>
      </c>
      <c r="F1563" s="14" t="s">
        <v>6027</v>
      </c>
      <c r="G1563" s="14"/>
      <c r="H1563" s="14" t="s">
        <v>734</v>
      </c>
      <c r="I1563" s="15">
        <v>190</v>
      </c>
      <c r="J1563" s="77"/>
      <c r="K1563" s="92"/>
    </row>
    <row r="1564" spans="1:11" ht="33.75" x14ac:dyDescent="0.2">
      <c r="A1564" s="14" t="s">
        <v>5940</v>
      </c>
      <c r="B1564" s="14" t="s">
        <v>6026</v>
      </c>
      <c r="C1564" s="14" t="s">
        <v>6026</v>
      </c>
      <c r="D1564" s="16">
        <v>45868</v>
      </c>
      <c r="E1564" s="16" t="s">
        <v>3009</v>
      </c>
      <c r="F1564" s="14" t="s">
        <v>6027</v>
      </c>
      <c r="G1564" s="14"/>
      <c r="H1564" s="14" t="s">
        <v>5027</v>
      </c>
      <c r="I1564" s="15">
        <v>241</v>
      </c>
      <c r="J1564" s="77"/>
      <c r="K1564" s="92"/>
    </row>
    <row r="1565" spans="1:11" ht="33.75" x14ac:dyDescent="0.2">
      <c r="A1565" s="14" t="s">
        <v>5940</v>
      </c>
      <c r="B1565" s="14" t="s">
        <v>6026</v>
      </c>
      <c r="C1565" s="14" t="s">
        <v>6026</v>
      </c>
      <c r="D1565" s="16">
        <v>45868</v>
      </c>
      <c r="E1565" s="16" t="s">
        <v>3009</v>
      </c>
      <c r="F1565" s="14" t="s">
        <v>6027</v>
      </c>
      <c r="G1565" s="14"/>
      <c r="H1565" s="14" t="s">
        <v>5093</v>
      </c>
      <c r="I1565" s="15">
        <v>298</v>
      </c>
      <c r="J1565" s="77"/>
      <c r="K1565" s="92"/>
    </row>
    <row r="1566" spans="1:11" ht="33.75" x14ac:dyDescent="0.2">
      <c r="A1566" s="14" t="s">
        <v>5940</v>
      </c>
      <c r="B1566" s="14" t="s">
        <v>6026</v>
      </c>
      <c r="C1566" s="14" t="s">
        <v>6026</v>
      </c>
      <c r="D1566" s="16">
        <v>45868</v>
      </c>
      <c r="E1566" s="16" t="s">
        <v>3009</v>
      </c>
      <c r="F1566" s="14" t="s">
        <v>6027</v>
      </c>
      <c r="G1566" s="14"/>
      <c r="H1566" s="14" t="s">
        <v>3087</v>
      </c>
      <c r="I1566" s="15">
        <v>326.5</v>
      </c>
      <c r="J1566" s="77"/>
      <c r="K1566" s="92"/>
    </row>
    <row r="1567" spans="1:11" ht="33.75" x14ac:dyDescent="0.2">
      <c r="A1567" s="14" t="s">
        <v>5940</v>
      </c>
      <c r="B1567" s="14" t="s">
        <v>6026</v>
      </c>
      <c r="C1567" s="14" t="s">
        <v>6026</v>
      </c>
      <c r="D1567" s="16">
        <v>45868</v>
      </c>
      <c r="E1567" s="16" t="s">
        <v>3009</v>
      </c>
      <c r="F1567" s="14" t="s">
        <v>6027</v>
      </c>
      <c r="G1567" s="14"/>
      <c r="H1567" s="14" t="s">
        <v>5049</v>
      </c>
      <c r="I1567" s="15">
        <v>326.5</v>
      </c>
      <c r="J1567" s="77"/>
      <c r="K1567" s="92"/>
    </row>
    <row r="1568" spans="1:11" ht="33.75" x14ac:dyDescent="0.2">
      <c r="A1568" s="14" t="s">
        <v>5940</v>
      </c>
      <c r="B1568" s="14" t="s">
        <v>6026</v>
      </c>
      <c r="C1568" s="14" t="s">
        <v>6026</v>
      </c>
      <c r="D1568" s="16">
        <v>45868</v>
      </c>
      <c r="E1568" s="16" t="s">
        <v>3009</v>
      </c>
      <c r="F1568" s="14" t="s">
        <v>6027</v>
      </c>
      <c r="G1568" s="14" t="s">
        <v>3085</v>
      </c>
      <c r="H1568" s="14" t="s">
        <v>3086</v>
      </c>
      <c r="I1568" s="15">
        <v>326.5</v>
      </c>
      <c r="J1568" s="77"/>
      <c r="K1568" s="92"/>
    </row>
    <row r="1569" spans="1:11" ht="33.75" x14ac:dyDescent="0.2">
      <c r="A1569" s="14" t="s">
        <v>5940</v>
      </c>
      <c r="B1569" s="14" t="s">
        <v>6026</v>
      </c>
      <c r="C1569" s="14" t="s">
        <v>6026</v>
      </c>
      <c r="D1569" s="16">
        <v>45868</v>
      </c>
      <c r="E1569" s="16" t="s">
        <v>3009</v>
      </c>
      <c r="F1569" s="14" t="s">
        <v>6027</v>
      </c>
      <c r="G1569" s="14"/>
      <c r="H1569" s="14" t="s">
        <v>5048</v>
      </c>
      <c r="I1569" s="15">
        <v>326.5</v>
      </c>
      <c r="J1569" s="77"/>
      <c r="K1569" s="92"/>
    </row>
    <row r="1570" spans="1:11" ht="33.75" x14ac:dyDescent="0.2">
      <c r="A1570" s="14" t="s">
        <v>5940</v>
      </c>
      <c r="B1570" s="14" t="s">
        <v>6026</v>
      </c>
      <c r="C1570" s="14" t="s">
        <v>6026</v>
      </c>
      <c r="D1570" s="16">
        <v>45868</v>
      </c>
      <c r="E1570" s="16" t="s">
        <v>3009</v>
      </c>
      <c r="F1570" s="14" t="s">
        <v>6027</v>
      </c>
      <c r="G1570" s="14"/>
      <c r="H1570" s="14" t="s">
        <v>6028</v>
      </c>
      <c r="I1570" s="15">
        <v>440.5</v>
      </c>
      <c r="J1570" s="77"/>
      <c r="K1570" s="92"/>
    </row>
    <row r="1571" spans="1:11" ht="33.75" x14ac:dyDescent="0.2">
      <c r="A1571" s="14" t="s">
        <v>5940</v>
      </c>
      <c r="B1571" s="14" t="s">
        <v>6026</v>
      </c>
      <c r="C1571" s="14" t="s">
        <v>6026</v>
      </c>
      <c r="D1571" s="16">
        <v>45868</v>
      </c>
      <c r="E1571" s="16" t="s">
        <v>3009</v>
      </c>
      <c r="F1571" s="14" t="s">
        <v>6027</v>
      </c>
      <c r="G1571" s="14"/>
      <c r="H1571" s="14" t="s">
        <v>6029</v>
      </c>
      <c r="I1571" s="15">
        <v>497.5</v>
      </c>
      <c r="J1571" s="77"/>
      <c r="K1571" s="92"/>
    </row>
    <row r="1572" spans="1:11" ht="33.75" x14ac:dyDescent="0.2">
      <c r="A1572" s="14" t="s">
        <v>5940</v>
      </c>
      <c r="B1572" s="14" t="s">
        <v>6026</v>
      </c>
      <c r="C1572" s="14" t="s">
        <v>6026</v>
      </c>
      <c r="D1572" s="16">
        <v>45868</v>
      </c>
      <c r="E1572" s="16" t="s">
        <v>3009</v>
      </c>
      <c r="F1572" s="14" t="s">
        <v>6027</v>
      </c>
      <c r="G1572" s="14"/>
      <c r="H1572" s="14" t="s">
        <v>5083</v>
      </c>
      <c r="I1572" s="15">
        <v>526</v>
      </c>
      <c r="J1572" s="77"/>
      <c r="K1572" s="92"/>
    </row>
    <row r="1573" spans="1:11" ht="33.75" x14ac:dyDescent="0.2">
      <c r="A1573" s="14" t="s">
        <v>5940</v>
      </c>
      <c r="B1573" s="14" t="s">
        <v>6030</v>
      </c>
      <c r="C1573" s="14" t="s">
        <v>6031</v>
      </c>
      <c r="D1573" s="16">
        <v>45782</v>
      </c>
      <c r="E1573" s="16" t="s">
        <v>3009</v>
      </c>
      <c r="F1573" s="14" t="s">
        <v>6032</v>
      </c>
      <c r="G1573" s="14" t="s">
        <v>3691</v>
      </c>
      <c r="H1573" s="14" t="s">
        <v>3692</v>
      </c>
      <c r="I1573" s="15">
        <v>3032</v>
      </c>
      <c r="J1573" s="77"/>
      <c r="K1573" s="92"/>
    </row>
    <row r="1574" spans="1:11" ht="33.75" x14ac:dyDescent="0.2">
      <c r="A1574" s="14" t="s">
        <v>5940</v>
      </c>
      <c r="B1574" s="14" t="s">
        <v>6033</v>
      </c>
      <c r="C1574" s="14" t="s">
        <v>6034</v>
      </c>
      <c r="D1574" s="16">
        <v>45925</v>
      </c>
      <c r="E1574" s="16" t="s">
        <v>3009</v>
      </c>
      <c r="F1574" s="14" t="s">
        <v>6035</v>
      </c>
      <c r="G1574" s="14" t="s">
        <v>3691</v>
      </c>
      <c r="H1574" s="14" t="s">
        <v>3692</v>
      </c>
      <c r="I1574" s="15">
        <v>1892</v>
      </c>
      <c r="J1574" s="77"/>
      <c r="K1574" s="92"/>
    </row>
    <row r="1575" spans="1:11" ht="33.75" x14ac:dyDescent="0.2">
      <c r="A1575" s="14" t="s">
        <v>5940</v>
      </c>
      <c r="B1575" s="14" t="s">
        <v>6036</v>
      </c>
      <c r="C1575" s="14" t="s">
        <v>6037</v>
      </c>
      <c r="D1575" s="16">
        <v>45953</v>
      </c>
      <c r="E1575" s="16" t="s">
        <v>3009</v>
      </c>
      <c r="F1575" s="14" t="s">
        <v>6038</v>
      </c>
      <c r="G1575" s="14" t="s">
        <v>5018</v>
      </c>
      <c r="H1575" s="14" t="s">
        <v>5019</v>
      </c>
      <c r="I1575" s="15">
        <v>-716</v>
      </c>
      <c r="J1575" s="77"/>
      <c r="K1575" s="92"/>
    </row>
    <row r="1576" spans="1:11" ht="33.75" x14ac:dyDescent="0.2">
      <c r="A1576" s="14" t="s">
        <v>5940</v>
      </c>
      <c r="B1576" s="14"/>
      <c r="C1576" s="14"/>
      <c r="D1576" s="16"/>
      <c r="E1576" s="16"/>
      <c r="F1576" s="14" t="s">
        <v>6039</v>
      </c>
      <c r="G1576" s="14"/>
      <c r="H1576" s="14"/>
      <c r="I1576" s="15"/>
      <c r="J1576" s="77"/>
      <c r="K1576" s="92"/>
    </row>
    <row r="1577" spans="1:11" ht="33.75" x14ac:dyDescent="0.2">
      <c r="A1577" s="14" t="s">
        <v>5940</v>
      </c>
      <c r="B1577" s="14" t="s">
        <v>6040</v>
      </c>
      <c r="C1577" s="14" t="s">
        <v>6041</v>
      </c>
      <c r="D1577" s="16">
        <v>45869</v>
      </c>
      <c r="E1577" s="16" t="s">
        <v>3009</v>
      </c>
      <c r="F1577" s="14" t="s">
        <v>6042</v>
      </c>
      <c r="G1577" s="14" t="s">
        <v>6043</v>
      </c>
      <c r="H1577" s="14" t="s">
        <v>6044</v>
      </c>
      <c r="I1577" s="15">
        <v>10403.19</v>
      </c>
      <c r="J1577" s="77"/>
      <c r="K1577" s="92"/>
    </row>
    <row r="1578" spans="1:11" ht="33.75" x14ac:dyDescent="0.2">
      <c r="A1578" s="14" t="s">
        <v>5940</v>
      </c>
      <c r="B1578" s="14" t="s">
        <v>6045</v>
      </c>
      <c r="C1578" s="14" t="s">
        <v>6046</v>
      </c>
      <c r="D1578" s="16">
        <v>45947</v>
      </c>
      <c r="E1578" s="16" t="s">
        <v>3009</v>
      </c>
      <c r="F1578" s="14" t="s">
        <v>6047</v>
      </c>
      <c r="G1578" s="14" t="s">
        <v>900</v>
      </c>
      <c r="H1578" s="14" t="s">
        <v>901</v>
      </c>
      <c r="I1578" s="15">
        <v>629.95000000000005</v>
      </c>
      <c r="J1578" s="77"/>
      <c r="K1578" s="92"/>
    </row>
    <row r="1579" spans="1:11" ht="33.75" x14ac:dyDescent="0.2">
      <c r="A1579" s="14" t="s">
        <v>5940</v>
      </c>
      <c r="B1579" s="14" t="s">
        <v>6048</v>
      </c>
      <c r="C1579" s="14" t="s">
        <v>6049</v>
      </c>
      <c r="D1579" s="16">
        <v>45950</v>
      </c>
      <c r="E1579" s="16" t="s">
        <v>3009</v>
      </c>
      <c r="F1579" s="14" t="s">
        <v>6050</v>
      </c>
      <c r="G1579" s="14" t="s">
        <v>646</v>
      </c>
      <c r="H1579" s="14" t="s">
        <v>647</v>
      </c>
      <c r="I1579" s="15">
        <v>619.95000000000005</v>
      </c>
      <c r="J1579" s="77"/>
      <c r="K1579" s="92"/>
    </row>
    <row r="1580" spans="1:11" ht="33.75" x14ac:dyDescent="0.2">
      <c r="A1580" s="14" t="s">
        <v>5940</v>
      </c>
      <c r="B1580" s="14" t="s">
        <v>6051</v>
      </c>
      <c r="C1580" s="14" t="s">
        <v>6052</v>
      </c>
      <c r="D1580" s="16">
        <v>45950</v>
      </c>
      <c r="E1580" s="16" t="s">
        <v>3009</v>
      </c>
      <c r="F1580" s="14" t="s">
        <v>6053</v>
      </c>
      <c r="G1580" s="14" t="s">
        <v>847</v>
      </c>
      <c r="H1580" s="14" t="s">
        <v>848</v>
      </c>
      <c r="I1580" s="15">
        <v>6767.68</v>
      </c>
      <c r="J1580" s="77"/>
      <c r="K1580" s="92"/>
    </row>
    <row r="1581" spans="1:11" ht="33.75" x14ac:dyDescent="0.2">
      <c r="A1581" s="14" t="s">
        <v>5940</v>
      </c>
      <c r="B1581" s="14" t="s">
        <v>6054</v>
      </c>
      <c r="C1581" s="14" t="s">
        <v>6055</v>
      </c>
      <c r="D1581" s="16">
        <v>45960</v>
      </c>
      <c r="E1581" s="16" t="s">
        <v>3009</v>
      </c>
      <c r="F1581" s="14" t="s">
        <v>6056</v>
      </c>
      <c r="G1581" s="14" t="s">
        <v>604</v>
      </c>
      <c r="H1581" s="14" t="s">
        <v>6057</v>
      </c>
      <c r="I1581" s="15">
        <v>659.94</v>
      </c>
      <c r="J1581" s="77"/>
      <c r="K1581" s="92"/>
    </row>
    <row r="1582" spans="1:11" ht="33.75" x14ac:dyDescent="0.2">
      <c r="A1582" s="14" t="s">
        <v>5940</v>
      </c>
      <c r="B1582" s="14" t="s">
        <v>6058</v>
      </c>
      <c r="C1582" s="14" t="s">
        <v>6059</v>
      </c>
      <c r="D1582" s="16">
        <v>45960</v>
      </c>
      <c r="E1582" s="16" t="s">
        <v>3009</v>
      </c>
      <c r="F1582" s="14" t="s">
        <v>6056</v>
      </c>
      <c r="G1582" s="14" t="s">
        <v>562</v>
      </c>
      <c r="H1582" s="14" t="s">
        <v>563</v>
      </c>
      <c r="I1582" s="15">
        <v>2927.22</v>
      </c>
      <c r="J1582" s="77"/>
      <c r="K1582" s="92"/>
    </row>
    <row r="1583" spans="1:11" ht="33.75" x14ac:dyDescent="0.2">
      <c r="A1583" s="14" t="s">
        <v>5940</v>
      </c>
      <c r="B1583" s="14" t="s">
        <v>6060</v>
      </c>
      <c r="C1583" s="14" t="s">
        <v>6061</v>
      </c>
      <c r="D1583" s="16">
        <v>45978</v>
      </c>
      <c r="E1583" s="16" t="s">
        <v>3009</v>
      </c>
      <c r="F1583" s="14" t="s">
        <v>6062</v>
      </c>
      <c r="G1583" s="14" t="s">
        <v>880</v>
      </c>
      <c r="H1583" s="14" t="s">
        <v>881</v>
      </c>
      <c r="I1583" s="15">
        <v>2066.5</v>
      </c>
      <c r="J1583" s="77"/>
      <c r="K1583" s="92"/>
    </row>
    <row r="1584" spans="1:11" ht="33.75" x14ac:dyDescent="0.2">
      <c r="A1584" s="14" t="s">
        <v>5940</v>
      </c>
      <c r="B1584" s="14" t="s">
        <v>6063</v>
      </c>
      <c r="C1584" s="14" t="s">
        <v>6064</v>
      </c>
      <c r="D1584" s="16">
        <v>45982</v>
      </c>
      <c r="E1584" s="16" t="s">
        <v>3009</v>
      </c>
      <c r="F1584" s="14" t="s">
        <v>6065</v>
      </c>
      <c r="G1584" s="14" t="s">
        <v>581</v>
      </c>
      <c r="H1584" s="14" t="s">
        <v>6066</v>
      </c>
      <c r="I1584" s="15">
        <v>1003.06</v>
      </c>
      <c r="J1584" s="77"/>
      <c r="K1584" s="92"/>
    </row>
    <row r="1585" spans="1:11" ht="33.75" x14ac:dyDescent="0.2">
      <c r="A1585" s="14" t="s">
        <v>5940</v>
      </c>
      <c r="B1585" s="14" t="s">
        <v>6067</v>
      </c>
      <c r="C1585" s="14" t="s">
        <v>6068</v>
      </c>
      <c r="D1585" s="16">
        <v>45989</v>
      </c>
      <c r="E1585" s="16" t="s">
        <v>3009</v>
      </c>
      <c r="F1585" s="14" t="s">
        <v>6069</v>
      </c>
      <c r="G1585" s="14" t="s">
        <v>715</v>
      </c>
      <c r="H1585" s="14" t="s">
        <v>716</v>
      </c>
      <c r="I1585" s="15">
        <v>1475.15</v>
      </c>
      <c r="J1585" s="77"/>
      <c r="K1585" s="92"/>
    </row>
    <row r="1586" spans="1:11" ht="33.75" x14ac:dyDescent="0.2">
      <c r="A1586" s="14" t="s">
        <v>5940</v>
      </c>
      <c r="B1586" s="14" t="s">
        <v>6070</v>
      </c>
      <c r="C1586" s="14" t="s">
        <v>6071</v>
      </c>
      <c r="D1586" s="16">
        <v>45989</v>
      </c>
      <c r="E1586" s="16" t="s">
        <v>3009</v>
      </c>
      <c r="F1586" s="14" t="s">
        <v>6069</v>
      </c>
      <c r="G1586" s="14" t="s">
        <v>969</v>
      </c>
      <c r="H1586" s="14" t="s">
        <v>970</v>
      </c>
      <c r="I1586" s="15">
        <v>4188.05</v>
      </c>
      <c r="J1586" s="77"/>
      <c r="K1586" s="92"/>
    </row>
    <row r="1587" spans="1:11" ht="33.75" x14ac:dyDescent="0.2">
      <c r="A1587" s="14" t="s">
        <v>5940</v>
      </c>
      <c r="B1587" s="14"/>
      <c r="C1587" s="14"/>
      <c r="D1587" s="16"/>
      <c r="E1587" s="16"/>
      <c r="F1587" s="14" t="s">
        <v>5898</v>
      </c>
      <c r="G1587" s="14"/>
      <c r="H1587" s="14"/>
      <c r="I1587" s="15"/>
      <c r="J1587" s="77"/>
      <c r="K1587" s="92"/>
    </row>
    <row r="1588" spans="1:11" ht="33.75" x14ac:dyDescent="0.2">
      <c r="A1588" s="14" t="s">
        <v>5940</v>
      </c>
      <c r="B1588" s="14" t="s">
        <v>6072</v>
      </c>
      <c r="C1588" s="14" t="s">
        <v>6073</v>
      </c>
      <c r="D1588" s="16">
        <v>45919</v>
      </c>
      <c r="E1588" s="16" t="s">
        <v>3009</v>
      </c>
      <c r="F1588" s="14" t="s">
        <v>6074</v>
      </c>
      <c r="G1588" s="14" t="s">
        <v>4975</v>
      </c>
      <c r="H1588" s="14" t="s">
        <v>4976</v>
      </c>
      <c r="I1588" s="15">
        <v>1440.75</v>
      </c>
      <c r="J1588" s="77"/>
      <c r="K1588" s="92"/>
    </row>
    <row r="1589" spans="1:11" ht="33.75" x14ac:dyDescent="0.2">
      <c r="A1589" s="14" t="s">
        <v>5940</v>
      </c>
      <c r="B1589" s="14"/>
      <c r="C1589" s="14"/>
      <c r="D1589" s="16"/>
      <c r="E1589" s="16"/>
      <c r="F1589" s="14" t="s">
        <v>6075</v>
      </c>
      <c r="G1589" s="14"/>
      <c r="H1589" s="14"/>
      <c r="I1589" s="15"/>
      <c r="J1589" s="77"/>
      <c r="K1589" s="92"/>
    </row>
    <row r="1590" spans="1:11" ht="33.75" x14ac:dyDescent="0.2">
      <c r="A1590" s="14" t="s">
        <v>5940</v>
      </c>
      <c r="B1590" s="14" t="s">
        <v>6076</v>
      </c>
      <c r="C1590" s="14" t="s">
        <v>6077</v>
      </c>
      <c r="D1590" s="16">
        <v>45838</v>
      </c>
      <c r="E1590" s="16" t="s">
        <v>3009</v>
      </c>
      <c r="F1590" s="14" t="s">
        <v>6078</v>
      </c>
      <c r="G1590" s="14" t="s">
        <v>3070</v>
      </c>
      <c r="H1590" s="14" t="s">
        <v>3071</v>
      </c>
      <c r="I1590" s="15">
        <v>4363.88</v>
      </c>
      <c r="J1590" s="77"/>
      <c r="K1590" s="92"/>
    </row>
    <row r="1591" spans="1:11" ht="33.75" x14ac:dyDescent="0.2">
      <c r="A1591" s="14" t="s">
        <v>5940</v>
      </c>
      <c r="B1591" s="14" t="s">
        <v>6079</v>
      </c>
      <c r="C1591" s="14" t="s">
        <v>6080</v>
      </c>
      <c r="D1591" s="16">
        <v>45860</v>
      </c>
      <c r="E1591" s="16" t="s">
        <v>3009</v>
      </c>
      <c r="F1591" s="14" t="s">
        <v>6081</v>
      </c>
      <c r="G1591" s="14" t="s">
        <v>3070</v>
      </c>
      <c r="H1591" s="14" t="s">
        <v>3071</v>
      </c>
      <c r="I1591" s="15">
        <v>308.25</v>
      </c>
      <c r="J1591" s="77"/>
      <c r="K1591" s="92"/>
    </row>
    <row r="1592" spans="1:11" ht="33.75" x14ac:dyDescent="0.2">
      <c r="A1592" s="14" t="s">
        <v>5940</v>
      </c>
      <c r="B1592" s="14"/>
      <c r="C1592" s="14"/>
      <c r="D1592" s="16"/>
      <c r="E1592" s="16"/>
      <c r="F1592" s="14" t="s">
        <v>6082</v>
      </c>
      <c r="G1592" s="14"/>
      <c r="H1592" s="14"/>
      <c r="I1592" s="15"/>
      <c r="J1592" s="77"/>
      <c r="K1592" s="92"/>
    </row>
    <row r="1593" spans="1:11" ht="33.75" x14ac:dyDescent="0.2">
      <c r="A1593" s="14" t="s">
        <v>5940</v>
      </c>
      <c r="B1593" s="14" t="s">
        <v>6083</v>
      </c>
      <c r="C1593" s="14" t="s">
        <v>6084</v>
      </c>
      <c r="D1593" s="16">
        <v>45852</v>
      </c>
      <c r="E1593" s="16" t="s">
        <v>3009</v>
      </c>
      <c r="F1593" s="14" t="s">
        <v>6085</v>
      </c>
      <c r="G1593" s="14" t="s">
        <v>3063</v>
      </c>
      <c r="H1593" s="14" t="s">
        <v>3064</v>
      </c>
      <c r="I1593" s="15">
        <v>87.8</v>
      </c>
      <c r="J1593" s="77"/>
      <c r="K1593" s="92"/>
    </row>
    <row r="1594" spans="1:11" ht="33.75" x14ac:dyDescent="0.2">
      <c r="A1594" s="14" t="s">
        <v>5940</v>
      </c>
      <c r="B1594" s="14" t="s">
        <v>6086</v>
      </c>
      <c r="C1594" s="14" t="s">
        <v>6087</v>
      </c>
      <c r="D1594" s="16">
        <v>45895</v>
      </c>
      <c r="E1594" s="16" t="s">
        <v>3009</v>
      </c>
      <c r="F1594" s="14" t="s">
        <v>6088</v>
      </c>
      <c r="G1594" s="14" t="s">
        <v>5915</v>
      </c>
      <c r="H1594" s="14" t="s">
        <v>5916</v>
      </c>
      <c r="I1594" s="15">
        <v>2600</v>
      </c>
      <c r="J1594" s="77"/>
      <c r="K1594" s="92"/>
    </row>
    <row r="1595" spans="1:11" ht="33.75" x14ac:dyDescent="0.2">
      <c r="A1595" s="14" t="s">
        <v>5940</v>
      </c>
      <c r="B1595" s="14"/>
      <c r="C1595" s="14"/>
      <c r="D1595" s="16"/>
      <c r="E1595" s="16"/>
      <c r="F1595" s="14" t="s">
        <v>5860</v>
      </c>
      <c r="G1595" s="14"/>
      <c r="H1595" s="14"/>
      <c r="I1595" s="15"/>
      <c r="J1595" s="77"/>
      <c r="K1595" s="92"/>
    </row>
    <row r="1596" spans="1:11" ht="33.75" x14ac:dyDescent="0.2">
      <c r="A1596" s="14" t="s">
        <v>5940</v>
      </c>
      <c r="B1596" s="14" t="s">
        <v>6089</v>
      </c>
      <c r="C1596" s="14" t="s">
        <v>6090</v>
      </c>
      <c r="D1596" s="16">
        <v>45947</v>
      </c>
      <c r="E1596" s="16" t="s">
        <v>3009</v>
      </c>
      <c r="F1596" s="14" t="s">
        <v>6091</v>
      </c>
      <c r="G1596" s="14" t="s">
        <v>479</v>
      </c>
      <c r="H1596" s="14" t="s">
        <v>480</v>
      </c>
      <c r="I1596" s="15">
        <v>1116.53</v>
      </c>
      <c r="J1596" s="77"/>
      <c r="K1596" s="92"/>
    </row>
    <row r="1597" spans="1:11" ht="33.75" x14ac:dyDescent="0.2">
      <c r="A1597" s="14" t="s">
        <v>5940</v>
      </c>
      <c r="B1597" s="14"/>
      <c r="C1597" s="14"/>
      <c r="D1597" s="16"/>
      <c r="E1597" s="16"/>
      <c r="F1597" s="14" t="s">
        <v>5917</v>
      </c>
      <c r="G1597" s="14"/>
      <c r="H1597" s="14"/>
      <c r="I1597" s="15"/>
      <c r="J1597" s="77"/>
      <c r="K1597" s="92"/>
    </row>
    <row r="1598" spans="1:11" ht="56.25" x14ac:dyDescent="0.2">
      <c r="A1598" s="14" t="s">
        <v>5940</v>
      </c>
      <c r="B1598" s="14" t="s">
        <v>4359</v>
      </c>
      <c r="C1598" s="14" t="s">
        <v>4360</v>
      </c>
      <c r="D1598" s="16">
        <v>45779</v>
      </c>
      <c r="E1598" s="16">
        <v>45791</v>
      </c>
      <c r="F1598" s="14" t="s">
        <v>6092</v>
      </c>
      <c r="G1598" s="14" t="s">
        <v>730</v>
      </c>
      <c r="H1598" s="14" t="s">
        <v>6093</v>
      </c>
      <c r="I1598" s="15">
        <v>4320.91</v>
      </c>
      <c r="J1598" s="77"/>
      <c r="K1598" s="92"/>
    </row>
    <row r="1599" spans="1:11" ht="56.25" x14ac:dyDescent="0.2">
      <c r="A1599" s="14" t="s">
        <v>5940</v>
      </c>
      <c r="B1599" s="14" t="s">
        <v>4363</v>
      </c>
      <c r="C1599" s="14" t="s">
        <v>4364</v>
      </c>
      <c r="D1599" s="16">
        <v>45812</v>
      </c>
      <c r="E1599" s="16" t="s">
        <v>3009</v>
      </c>
      <c r="F1599" s="14" t="s">
        <v>6094</v>
      </c>
      <c r="G1599" s="14" t="s">
        <v>730</v>
      </c>
      <c r="H1599" s="14" t="s">
        <v>6095</v>
      </c>
      <c r="I1599" s="15">
        <v>4385.7700000000004</v>
      </c>
      <c r="J1599" s="77"/>
      <c r="K1599" s="92"/>
    </row>
    <row r="1600" spans="1:11" ht="56.25" x14ac:dyDescent="0.2">
      <c r="A1600" s="14" t="s">
        <v>5940</v>
      </c>
      <c r="B1600" s="14" t="s">
        <v>4367</v>
      </c>
      <c r="C1600" s="14" t="s">
        <v>4368</v>
      </c>
      <c r="D1600" s="16">
        <v>45845</v>
      </c>
      <c r="E1600" s="16" t="s">
        <v>3009</v>
      </c>
      <c r="F1600" s="14" t="s">
        <v>6096</v>
      </c>
      <c r="G1600" s="14" t="s">
        <v>730</v>
      </c>
      <c r="H1600" s="14" t="s">
        <v>6097</v>
      </c>
      <c r="I1600" s="15">
        <v>7853.57</v>
      </c>
      <c r="J1600" s="77"/>
      <c r="K1600" s="92"/>
    </row>
    <row r="1601" spans="1:11" ht="56.25" x14ac:dyDescent="0.2">
      <c r="A1601" s="14" t="s">
        <v>5940</v>
      </c>
      <c r="B1601" s="14" t="s">
        <v>4371</v>
      </c>
      <c r="C1601" s="14" t="s">
        <v>4372</v>
      </c>
      <c r="D1601" s="16">
        <v>45883</v>
      </c>
      <c r="E1601" s="16" t="s">
        <v>3009</v>
      </c>
      <c r="F1601" s="14" t="s">
        <v>4373</v>
      </c>
      <c r="G1601" s="14" t="s">
        <v>730</v>
      </c>
      <c r="H1601" s="14" t="s">
        <v>6095</v>
      </c>
      <c r="I1601" s="15">
        <v>4394.22</v>
      </c>
      <c r="J1601" s="77"/>
      <c r="K1601" s="92"/>
    </row>
    <row r="1602" spans="1:11" ht="56.25" x14ac:dyDescent="0.2">
      <c r="A1602" s="14" t="s">
        <v>5940</v>
      </c>
      <c r="B1602" s="14" t="s">
        <v>4380</v>
      </c>
      <c r="C1602" s="14" t="s">
        <v>4381</v>
      </c>
      <c r="D1602" s="16">
        <v>45904</v>
      </c>
      <c r="E1602" s="16" t="s">
        <v>3009</v>
      </c>
      <c r="F1602" s="14" t="s">
        <v>4382</v>
      </c>
      <c r="G1602" s="14" t="s">
        <v>730</v>
      </c>
      <c r="H1602" s="14" t="s">
        <v>6098</v>
      </c>
      <c r="I1602" s="15">
        <v>2205.66</v>
      </c>
      <c r="J1602" s="77"/>
      <c r="K1602" s="92"/>
    </row>
    <row r="1603" spans="1:11" ht="56.25" x14ac:dyDescent="0.2">
      <c r="A1603" s="14" t="s">
        <v>5940</v>
      </c>
      <c r="B1603" s="14" t="s">
        <v>4380</v>
      </c>
      <c r="C1603" s="14" t="s">
        <v>4381</v>
      </c>
      <c r="D1603" s="16">
        <v>45904</v>
      </c>
      <c r="E1603" s="16" t="s">
        <v>3009</v>
      </c>
      <c r="F1603" s="14" t="s">
        <v>6099</v>
      </c>
      <c r="G1603" s="14" t="s">
        <v>730</v>
      </c>
      <c r="H1603" s="14" t="s">
        <v>6100</v>
      </c>
      <c r="I1603" s="15">
        <v>4342.49</v>
      </c>
      <c r="J1603" s="77"/>
      <c r="K1603" s="92"/>
    </row>
    <row r="1604" spans="1:11" ht="33.75" x14ac:dyDescent="0.2">
      <c r="A1604" s="14" t="s">
        <v>5940</v>
      </c>
      <c r="B1604" s="14"/>
      <c r="C1604" s="14"/>
      <c r="D1604" s="16"/>
      <c r="E1604" s="16"/>
      <c r="F1604" s="14" t="s">
        <v>5918</v>
      </c>
      <c r="G1604" s="14"/>
      <c r="H1604" s="14"/>
      <c r="I1604" s="15"/>
      <c r="J1604" s="77"/>
      <c r="K1604" s="92"/>
    </row>
    <row r="1605" spans="1:11" ht="33.75" x14ac:dyDescent="0.2">
      <c r="A1605" s="14" t="s">
        <v>5940</v>
      </c>
      <c r="B1605" s="14" t="s">
        <v>6101</v>
      </c>
      <c r="C1605" s="14" t="s">
        <v>6102</v>
      </c>
      <c r="D1605" s="16">
        <v>45860</v>
      </c>
      <c r="E1605" s="16" t="s">
        <v>3009</v>
      </c>
      <c r="F1605" s="14" t="s">
        <v>6103</v>
      </c>
      <c r="G1605" s="14"/>
      <c r="H1605" s="14" t="s">
        <v>6104</v>
      </c>
      <c r="I1605" s="15">
        <v>45</v>
      </c>
      <c r="J1605" s="77"/>
      <c r="K1605" s="92"/>
    </row>
    <row r="1606" spans="1:11" ht="33.75" x14ac:dyDescent="0.2">
      <c r="A1606" s="14" t="s">
        <v>5940</v>
      </c>
      <c r="B1606" s="14" t="s">
        <v>6105</v>
      </c>
      <c r="C1606" s="14" t="s">
        <v>6106</v>
      </c>
      <c r="D1606" s="16">
        <v>45878</v>
      </c>
      <c r="E1606" s="16">
        <v>45919</v>
      </c>
      <c r="F1606" s="14" t="s">
        <v>6107</v>
      </c>
      <c r="G1606" s="14" t="s">
        <v>6108</v>
      </c>
      <c r="H1606" s="14" t="s">
        <v>6109</v>
      </c>
      <c r="I1606" s="15">
        <v>252.99</v>
      </c>
      <c r="J1606" s="77"/>
      <c r="K1606" s="92"/>
    </row>
    <row r="1607" spans="1:11" ht="33.75" x14ac:dyDescent="0.2">
      <c r="A1607" s="14" t="s">
        <v>5940</v>
      </c>
      <c r="B1607" s="14" t="s">
        <v>6110</v>
      </c>
      <c r="C1607" s="14" t="s">
        <v>6111</v>
      </c>
      <c r="D1607" s="16">
        <v>45840</v>
      </c>
      <c r="E1607" s="16" t="s">
        <v>3009</v>
      </c>
      <c r="F1607" s="14" t="s">
        <v>6112</v>
      </c>
      <c r="G1607" s="14" t="s">
        <v>3970</v>
      </c>
      <c r="H1607" s="14" t="s">
        <v>3971</v>
      </c>
      <c r="I1607" s="15">
        <v>232.97</v>
      </c>
      <c r="J1607" s="77"/>
      <c r="K1607" s="92"/>
    </row>
    <row r="1608" spans="1:11" ht="33.75" x14ac:dyDescent="0.2">
      <c r="A1608" s="14" t="s">
        <v>5940</v>
      </c>
      <c r="B1608" s="14" t="s">
        <v>6113</v>
      </c>
      <c r="C1608" s="14" t="s">
        <v>6114</v>
      </c>
      <c r="D1608" s="16">
        <v>45846</v>
      </c>
      <c r="E1608" s="16" t="s">
        <v>3009</v>
      </c>
      <c r="F1608" s="14" t="s">
        <v>6115</v>
      </c>
      <c r="G1608" s="14" t="s">
        <v>3970</v>
      </c>
      <c r="H1608" s="14" t="s">
        <v>3971</v>
      </c>
      <c r="I1608" s="15">
        <v>1050</v>
      </c>
      <c r="J1608" s="77"/>
      <c r="K1608" s="92"/>
    </row>
    <row r="1609" spans="1:11" ht="33.75" x14ac:dyDescent="0.2">
      <c r="A1609" s="14" t="s">
        <v>5940</v>
      </c>
      <c r="B1609" s="14" t="s">
        <v>6116</v>
      </c>
      <c r="C1609" s="14" t="s">
        <v>6117</v>
      </c>
      <c r="D1609" s="16">
        <v>45883</v>
      </c>
      <c r="E1609" s="16" t="s">
        <v>3009</v>
      </c>
      <c r="F1609" s="14" t="s">
        <v>6118</v>
      </c>
      <c r="G1609" s="14" t="s">
        <v>3970</v>
      </c>
      <c r="H1609" s="14" t="s">
        <v>3971</v>
      </c>
      <c r="I1609" s="15">
        <v>1050</v>
      </c>
      <c r="J1609" s="77"/>
      <c r="K1609" s="92"/>
    </row>
    <row r="1610" spans="1:11" ht="33.75" x14ac:dyDescent="0.2">
      <c r="A1610" s="14" t="s">
        <v>5940</v>
      </c>
      <c r="B1610" s="14" t="s">
        <v>6119</v>
      </c>
      <c r="C1610" s="14" t="s">
        <v>6120</v>
      </c>
      <c r="D1610" s="16">
        <v>45884</v>
      </c>
      <c r="E1610" s="16" t="s">
        <v>3009</v>
      </c>
      <c r="F1610" s="14" t="s">
        <v>6121</v>
      </c>
      <c r="G1610" s="14" t="s">
        <v>3139</v>
      </c>
      <c r="H1610" s="14" t="s">
        <v>3140</v>
      </c>
      <c r="I1610" s="15">
        <v>35.29</v>
      </c>
      <c r="J1610" s="77"/>
      <c r="K1610" s="92"/>
    </row>
    <row r="1611" spans="1:11" ht="33.75" x14ac:dyDescent="0.2">
      <c r="A1611" s="14" t="s">
        <v>5940</v>
      </c>
      <c r="B1611" s="14" t="s">
        <v>6122</v>
      </c>
      <c r="C1611" s="14" t="s">
        <v>6123</v>
      </c>
      <c r="D1611" s="16">
        <v>45886</v>
      </c>
      <c r="E1611" s="16">
        <v>45909</v>
      </c>
      <c r="F1611" s="14" t="s">
        <v>6124</v>
      </c>
      <c r="G1611" s="14" t="s">
        <v>6125</v>
      </c>
      <c r="H1611" s="14" t="s">
        <v>6126</v>
      </c>
      <c r="I1611" s="15">
        <v>150</v>
      </c>
      <c r="J1611" s="77"/>
      <c r="K1611" s="92"/>
    </row>
    <row r="1612" spans="1:11" ht="33.75" x14ac:dyDescent="0.2">
      <c r="A1612" s="14" t="s">
        <v>5940</v>
      </c>
      <c r="B1612" s="14" t="s">
        <v>6127</v>
      </c>
      <c r="C1612" s="14" t="s">
        <v>6128</v>
      </c>
      <c r="D1612" s="16">
        <v>45887</v>
      </c>
      <c r="E1612" s="16">
        <v>45909</v>
      </c>
      <c r="F1612" s="14" t="s">
        <v>6129</v>
      </c>
      <c r="G1612" s="14" t="s">
        <v>3074</v>
      </c>
      <c r="H1612" s="14" t="s">
        <v>6130</v>
      </c>
      <c r="I1612" s="15">
        <v>36</v>
      </c>
      <c r="J1612" s="77"/>
      <c r="K1612" s="92"/>
    </row>
    <row r="1613" spans="1:11" ht="33.75" x14ac:dyDescent="0.2">
      <c r="A1613" s="14" t="s">
        <v>5940</v>
      </c>
      <c r="B1613" s="14" t="s">
        <v>6131</v>
      </c>
      <c r="C1613" s="14" t="s">
        <v>6132</v>
      </c>
      <c r="D1613" s="16">
        <v>45889</v>
      </c>
      <c r="E1613" s="16">
        <v>45910</v>
      </c>
      <c r="F1613" s="14" t="s">
        <v>6133</v>
      </c>
      <c r="G1613" s="14" t="s">
        <v>6134</v>
      </c>
      <c r="H1613" s="14" t="s">
        <v>4259</v>
      </c>
      <c r="I1613" s="15">
        <v>12</v>
      </c>
      <c r="J1613" s="77"/>
      <c r="K1613" s="92"/>
    </row>
    <row r="1614" spans="1:11" ht="33.75" x14ac:dyDescent="0.2">
      <c r="A1614" s="14" t="s">
        <v>5940</v>
      </c>
      <c r="B1614" s="14" t="s">
        <v>6135</v>
      </c>
      <c r="C1614" s="14" t="s">
        <v>6136</v>
      </c>
      <c r="D1614" s="16">
        <v>45908</v>
      </c>
      <c r="E1614" s="16" t="s">
        <v>3009</v>
      </c>
      <c r="F1614" s="14" t="s">
        <v>6137</v>
      </c>
      <c r="G1614" s="14" t="s">
        <v>3215</v>
      </c>
      <c r="H1614" s="14" t="s">
        <v>3216</v>
      </c>
      <c r="I1614" s="15">
        <v>1845</v>
      </c>
      <c r="J1614" s="77"/>
      <c r="K1614" s="92"/>
    </row>
    <row r="1615" spans="1:11" ht="33.75" x14ac:dyDescent="0.2">
      <c r="A1615" s="14" t="s">
        <v>5940</v>
      </c>
      <c r="B1615" s="14" t="s">
        <v>6138</v>
      </c>
      <c r="C1615" s="14" t="s">
        <v>6139</v>
      </c>
      <c r="D1615" s="16">
        <v>45910</v>
      </c>
      <c r="E1615" s="16" t="s">
        <v>3009</v>
      </c>
      <c r="F1615" s="14" t="s">
        <v>6140</v>
      </c>
      <c r="G1615" s="14" t="s">
        <v>3088</v>
      </c>
      <c r="H1615" s="14" t="s">
        <v>3089</v>
      </c>
      <c r="I1615" s="15">
        <v>60</v>
      </c>
      <c r="J1615" s="77"/>
      <c r="K1615" s="92"/>
    </row>
    <row r="1616" spans="1:11" ht="33.75" x14ac:dyDescent="0.2">
      <c r="A1616" s="14" t="s">
        <v>5940</v>
      </c>
      <c r="B1616" s="14" t="s">
        <v>6141</v>
      </c>
      <c r="C1616" s="14" t="s">
        <v>6142</v>
      </c>
      <c r="D1616" s="16">
        <v>45926</v>
      </c>
      <c r="E1616" s="16" t="s">
        <v>3009</v>
      </c>
      <c r="F1616" s="14" t="s">
        <v>6143</v>
      </c>
      <c r="G1616" s="14" t="s">
        <v>4001</v>
      </c>
      <c r="H1616" s="14" t="s">
        <v>4002</v>
      </c>
      <c r="I1616" s="15">
        <v>400</v>
      </c>
      <c r="J1616" s="77"/>
      <c r="K1616" s="92"/>
    </row>
    <row r="1617" spans="1:11" ht="33.75" x14ac:dyDescent="0.2">
      <c r="A1617" s="14" t="s">
        <v>5940</v>
      </c>
      <c r="B1617" s="14" t="s">
        <v>6144</v>
      </c>
      <c r="C1617" s="14" t="s">
        <v>6145</v>
      </c>
      <c r="D1617" s="16">
        <v>45930</v>
      </c>
      <c r="E1617" s="16" t="s">
        <v>3009</v>
      </c>
      <c r="F1617" s="14" t="s">
        <v>6146</v>
      </c>
      <c r="G1617" s="14" t="s">
        <v>3040</v>
      </c>
      <c r="H1617" s="14" t="s">
        <v>3041</v>
      </c>
      <c r="I1617" s="15">
        <v>404.3</v>
      </c>
      <c r="J1617" s="77"/>
      <c r="K1617" s="92"/>
    </row>
    <row r="1618" spans="1:11" ht="33.75" x14ac:dyDescent="0.2">
      <c r="A1618" s="14" t="s">
        <v>5940</v>
      </c>
      <c r="B1618" s="14" t="s">
        <v>4450</v>
      </c>
      <c r="C1618" s="14" t="s">
        <v>4451</v>
      </c>
      <c r="D1618" s="16">
        <v>45938</v>
      </c>
      <c r="E1618" s="16" t="s">
        <v>3009</v>
      </c>
      <c r="F1618" s="14" t="s">
        <v>6147</v>
      </c>
      <c r="G1618" s="14" t="s">
        <v>3220</v>
      </c>
      <c r="H1618" s="14" t="s">
        <v>3221</v>
      </c>
      <c r="I1618" s="15">
        <v>41</v>
      </c>
      <c r="J1618" s="77"/>
      <c r="K1618" s="92"/>
    </row>
    <row r="1619" spans="1:11" ht="33.75" x14ac:dyDescent="0.2">
      <c r="A1619" s="14" t="s">
        <v>5940</v>
      </c>
      <c r="B1619" s="14" t="s">
        <v>4458</v>
      </c>
      <c r="C1619" s="14" t="s">
        <v>4459</v>
      </c>
      <c r="D1619" s="16">
        <v>45954</v>
      </c>
      <c r="E1619" s="16" t="s">
        <v>3009</v>
      </c>
      <c r="F1619" s="14" t="s">
        <v>6148</v>
      </c>
      <c r="G1619" s="14" t="s">
        <v>3045</v>
      </c>
      <c r="H1619" s="14" t="s">
        <v>3046</v>
      </c>
      <c r="I1619" s="15">
        <v>140</v>
      </c>
      <c r="J1619" s="77"/>
      <c r="K1619" s="92"/>
    </row>
    <row r="1620" spans="1:11" ht="33.75" x14ac:dyDescent="0.2">
      <c r="A1620" s="14" t="s">
        <v>5940</v>
      </c>
      <c r="B1620" s="14" t="s">
        <v>6149</v>
      </c>
      <c r="C1620" s="14" t="s">
        <v>6150</v>
      </c>
      <c r="D1620" s="16">
        <v>45987</v>
      </c>
      <c r="E1620" s="16" t="s">
        <v>3009</v>
      </c>
      <c r="F1620" s="14" t="s">
        <v>6151</v>
      </c>
      <c r="G1620" s="14" t="s">
        <v>3500</v>
      </c>
      <c r="H1620" s="14" t="s">
        <v>3501</v>
      </c>
      <c r="I1620" s="15">
        <v>6937.2</v>
      </c>
      <c r="J1620" s="77"/>
      <c r="K1620" s="92"/>
    </row>
    <row r="1621" spans="1:11" ht="45" x14ac:dyDescent="0.2">
      <c r="A1621" s="14" t="s">
        <v>6152</v>
      </c>
      <c r="B1621" s="14"/>
      <c r="C1621" s="14"/>
      <c r="D1621" s="16"/>
      <c r="E1621" s="16"/>
      <c r="F1621" s="14" t="s">
        <v>5918</v>
      </c>
      <c r="G1621" s="14"/>
      <c r="H1621" s="14"/>
      <c r="I1621" s="15"/>
      <c r="J1621" s="77"/>
      <c r="K1621" s="92"/>
    </row>
    <row r="1622" spans="1:11" ht="45" x14ac:dyDescent="0.2">
      <c r="A1622" s="14" t="s">
        <v>6152</v>
      </c>
      <c r="B1622" s="14" t="s">
        <v>6153</v>
      </c>
      <c r="C1622" s="14"/>
      <c r="D1622" s="16">
        <v>45744</v>
      </c>
      <c r="E1622" s="16" t="s">
        <v>3009</v>
      </c>
      <c r="F1622" s="14" t="s">
        <v>6154</v>
      </c>
      <c r="G1622" s="14" t="s">
        <v>4258</v>
      </c>
      <c r="H1622" s="14" t="s">
        <v>4259</v>
      </c>
      <c r="I1622" s="15">
        <v>10</v>
      </c>
      <c r="J1622" s="77"/>
      <c r="K1622" s="92"/>
    </row>
    <row r="1623" spans="1:11" ht="45" x14ac:dyDescent="0.2">
      <c r="A1623" s="14" t="s">
        <v>6152</v>
      </c>
      <c r="B1623" s="14" t="s">
        <v>6155</v>
      </c>
      <c r="C1623" s="14"/>
      <c r="D1623" s="16">
        <v>45772</v>
      </c>
      <c r="E1623" s="16" t="s">
        <v>3009</v>
      </c>
      <c r="F1623" s="14" t="s">
        <v>6156</v>
      </c>
      <c r="G1623" s="14" t="s">
        <v>4342</v>
      </c>
      <c r="H1623" s="14" t="s">
        <v>4259</v>
      </c>
      <c r="I1623" s="15">
        <v>35</v>
      </c>
      <c r="J1623" s="77"/>
      <c r="K1623" s="92"/>
    </row>
    <row r="1624" spans="1:11" ht="45" x14ac:dyDescent="0.2">
      <c r="A1624" s="14" t="s">
        <v>6152</v>
      </c>
      <c r="B1624" s="14" t="s">
        <v>6157</v>
      </c>
      <c r="C1624" s="14" t="s">
        <v>6158</v>
      </c>
      <c r="D1624" s="16">
        <v>45727</v>
      </c>
      <c r="E1624" s="16" t="s">
        <v>3009</v>
      </c>
      <c r="F1624" s="14" t="s">
        <v>6159</v>
      </c>
      <c r="G1624" s="14" t="s">
        <v>3970</v>
      </c>
      <c r="H1624" s="14" t="s">
        <v>3971</v>
      </c>
      <c r="I1624" s="15">
        <v>1050</v>
      </c>
      <c r="J1624" s="77"/>
      <c r="K1624" s="92"/>
    </row>
    <row r="1625" spans="1:11" ht="45" x14ac:dyDescent="0.2">
      <c r="A1625" s="14" t="s">
        <v>6152</v>
      </c>
      <c r="B1625" s="14" t="s">
        <v>6160</v>
      </c>
      <c r="C1625" s="14" t="s">
        <v>6161</v>
      </c>
      <c r="D1625" s="16">
        <v>45762</v>
      </c>
      <c r="E1625" s="16" t="s">
        <v>3009</v>
      </c>
      <c r="F1625" s="14" t="s">
        <v>6162</v>
      </c>
      <c r="G1625" s="14" t="s">
        <v>3970</v>
      </c>
      <c r="H1625" s="14" t="s">
        <v>3971</v>
      </c>
      <c r="I1625" s="15">
        <v>1050</v>
      </c>
      <c r="J1625" s="77"/>
      <c r="K1625" s="92"/>
    </row>
    <row r="1626" spans="1:11" ht="45" x14ac:dyDescent="0.2">
      <c r="A1626" s="14" t="s">
        <v>6152</v>
      </c>
      <c r="B1626" s="14" t="s">
        <v>6163</v>
      </c>
      <c r="C1626" s="14" t="s">
        <v>6164</v>
      </c>
      <c r="D1626" s="16">
        <v>45791</v>
      </c>
      <c r="E1626" s="16" t="s">
        <v>3009</v>
      </c>
      <c r="F1626" s="14" t="s">
        <v>6165</v>
      </c>
      <c r="G1626" s="14" t="s">
        <v>3970</v>
      </c>
      <c r="H1626" s="14" t="s">
        <v>3971</v>
      </c>
      <c r="I1626" s="15">
        <v>1050</v>
      </c>
      <c r="J1626" s="77"/>
      <c r="K1626" s="92"/>
    </row>
    <row r="1627" spans="1:11" ht="45" x14ac:dyDescent="0.2">
      <c r="A1627" s="14" t="s">
        <v>6152</v>
      </c>
      <c r="B1627" s="14" t="s">
        <v>6110</v>
      </c>
      <c r="C1627" s="14" t="s">
        <v>6111</v>
      </c>
      <c r="D1627" s="16">
        <v>45840</v>
      </c>
      <c r="E1627" s="16" t="s">
        <v>3009</v>
      </c>
      <c r="F1627" s="14" t="s">
        <v>6112</v>
      </c>
      <c r="G1627" s="14" t="s">
        <v>3970</v>
      </c>
      <c r="H1627" s="14" t="s">
        <v>3971</v>
      </c>
      <c r="I1627" s="15">
        <v>817.03</v>
      </c>
      <c r="J1627" s="77"/>
      <c r="K1627" s="92"/>
    </row>
    <row r="1628" spans="1:11" ht="45" x14ac:dyDescent="0.2">
      <c r="A1628" s="14" t="s">
        <v>6152</v>
      </c>
      <c r="B1628" s="14" t="s">
        <v>6166</v>
      </c>
      <c r="C1628" s="14" t="s">
        <v>6167</v>
      </c>
      <c r="D1628" s="16">
        <v>45857</v>
      </c>
      <c r="E1628" s="16">
        <v>45883</v>
      </c>
      <c r="F1628" s="14" t="s">
        <v>6168</v>
      </c>
      <c r="G1628" s="14" t="s">
        <v>6169</v>
      </c>
      <c r="H1628" s="14" t="s">
        <v>6170</v>
      </c>
      <c r="I1628" s="15">
        <v>31</v>
      </c>
      <c r="J1628" s="77"/>
      <c r="K1628" s="92"/>
    </row>
    <row r="1629" spans="1:11" ht="45" x14ac:dyDescent="0.2">
      <c r="A1629" s="14" t="s">
        <v>6152</v>
      </c>
      <c r="B1629" s="14" t="s">
        <v>6171</v>
      </c>
      <c r="C1629" s="14" t="s">
        <v>6172</v>
      </c>
      <c r="D1629" s="16">
        <v>45857</v>
      </c>
      <c r="E1629" s="16">
        <v>45883</v>
      </c>
      <c r="F1629" s="14" t="s">
        <v>6173</v>
      </c>
      <c r="G1629" s="14" t="s">
        <v>6174</v>
      </c>
      <c r="H1629" s="14" t="s">
        <v>6175</v>
      </c>
      <c r="I1629" s="15">
        <v>160</v>
      </c>
      <c r="J1629" s="77"/>
      <c r="K1629" s="92"/>
    </row>
    <row r="1630" spans="1:11" ht="45" x14ac:dyDescent="0.2">
      <c r="A1630" s="14" t="s">
        <v>6152</v>
      </c>
      <c r="B1630" s="14" t="s">
        <v>6176</v>
      </c>
      <c r="C1630" s="14" t="s">
        <v>6177</v>
      </c>
      <c r="D1630" s="16">
        <v>45868</v>
      </c>
      <c r="E1630" s="16" t="s">
        <v>3009</v>
      </c>
      <c r="F1630" s="14" t="s">
        <v>6178</v>
      </c>
      <c r="G1630" s="14" t="s">
        <v>3220</v>
      </c>
      <c r="H1630" s="14" t="s">
        <v>3221</v>
      </c>
      <c r="I1630" s="15">
        <v>68</v>
      </c>
      <c r="J1630" s="77"/>
      <c r="K1630" s="92"/>
    </row>
    <row r="1631" spans="1:11" ht="45" x14ac:dyDescent="0.2">
      <c r="A1631" s="14" t="s">
        <v>6152</v>
      </c>
      <c r="B1631" s="14" t="s">
        <v>6179</v>
      </c>
      <c r="C1631" s="14" t="s">
        <v>6180</v>
      </c>
      <c r="D1631" s="16">
        <v>45926</v>
      </c>
      <c r="E1631" s="16" t="s">
        <v>3009</v>
      </c>
      <c r="F1631" s="14" t="s">
        <v>6181</v>
      </c>
      <c r="G1631" s="14" t="s">
        <v>4001</v>
      </c>
      <c r="H1631" s="14" t="s">
        <v>4002</v>
      </c>
      <c r="I1631" s="15">
        <v>800</v>
      </c>
      <c r="J1631" s="77"/>
      <c r="K1631" s="92"/>
    </row>
    <row r="1632" spans="1:11" ht="45" x14ac:dyDescent="0.2">
      <c r="A1632" s="14" t="s">
        <v>6152</v>
      </c>
      <c r="B1632" s="14" t="s">
        <v>6182</v>
      </c>
      <c r="C1632" s="14" t="s">
        <v>6183</v>
      </c>
      <c r="D1632" s="16">
        <v>45926</v>
      </c>
      <c r="E1632" s="16" t="s">
        <v>3009</v>
      </c>
      <c r="F1632" s="14" t="s">
        <v>6184</v>
      </c>
      <c r="G1632" s="14" t="s">
        <v>6185</v>
      </c>
      <c r="H1632" s="14" t="s">
        <v>6186</v>
      </c>
      <c r="I1632" s="15">
        <v>4255.04</v>
      </c>
      <c r="J1632" s="77"/>
      <c r="K1632" s="92"/>
    </row>
    <row r="1633" spans="1:11" ht="45" x14ac:dyDescent="0.2">
      <c r="A1633" s="14" t="s">
        <v>6152</v>
      </c>
      <c r="B1633" s="14" t="s">
        <v>6144</v>
      </c>
      <c r="C1633" s="14" t="s">
        <v>6145</v>
      </c>
      <c r="D1633" s="16">
        <v>45930</v>
      </c>
      <c r="E1633" s="16" t="s">
        <v>3009</v>
      </c>
      <c r="F1633" s="14" t="s">
        <v>6187</v>
      </c>
      <c r="G1633" s="14" t="s">
        <v>3040</v>
      </c>
      <c r="H1633" s="14" t="s">
        <v>3041</v>
      </c>
      <c r="I1633" s="15">
        <v>404.31</v>
      </c>
      <c r="J1633" s="77"/>
      <c r="K1633" s="92"/>
    </row>
    <row r="1634" spans="1:11" ht="45" x14ac:dyDescent="0.2">
      <c r="A1634" s="14" t="s">
        <v>6152</v>
      </c>
      <c r="B1634" s="14"/>
      <c r="C1634" s="14"/>
      <c r="D1634" s="16"/>
      <c r="E1634" s="16"/>
      <c r="F1634" s="14" t="s">
        <v>6039</v>
      </c>
      <c r="G1634" s="14"/>
      <c r="H1634" s="14"/>
      <c r="I1634" s="15"/>
      <c r="J1634" s="77"/>
      <c r="K1634" s="92"/>
    </row>
    <row r="1635" spans="1:11" ht="45" x14ac:dyDescent="0.2">
      <c r="A1635" s="14" t="s">
        <v>6152</v>
      </c>
      <c r="B1635" s="14" t="s">
        <v>6153</v>
      </c>
      <c r="C1635" s="14" t="s">
        <v>6188</v>
      </c>
      <c r="D1635" s="16">
        <v>45744</v>
      </c>
      <c r="E1635" s="16" t="s">
        <v>3009</v>
      </c>
      <c r="F1635" s="14" t="s">
        <v>6189</v>
      </c>
      <c r="G1635" s="14" t="s">
        <v>6204</v>
      </c>
      <c r="H1635" s="14" t="s">
        <v>6190</v>
      </c>
      <c r="I1635" s="15">
        <v>840</v>
      </c>
      <c r="J1635" s="77"/>
      <c r="K1635" s="92"/>
    </row>
    <row r="1636" spans="1:11" ht="45" x14ac:dyDescent="0.2">
      <c r="A1636" s="14" t="s">
        <v>6152</v>
      </c>
      <c r="B1636" s="14" t="s">
        <v>6191</v>
      </c>
      <c r="C1636" s="14" t="s">
        <v>6192</v>
      </c>
      <c r="D1636" s="16">
        <v>45857</v>
      </c>
      <c r="E1636" s="16">
        <v>45883</v>
      </c>
      <c r="F1636" s="14" t="s">
        <v>6193</v>
      </c>
      <c r="G1636" s="14" t="s">
        <v>6194</v>
      </c>
      <c r="H1636" s="14" t="s">
        <v>6195</v>
      </c>
      <c r="I1636" s="15">
        <v>355.5</v>
      </c>
      <c r="J1636" s="77"/>
      <c r="K1636" s="92"/>
    </row>
    <row r="1637" spans="1:11" ht="45" x14ac:dyDescent="0.2">
      <c r="A1637" s="14" t="s">
        <v>6152</v>
      </c>
      <c r="B1637" s="14"/>
      <c r="C1637" s="14"/>
      <c r="D1637" s="16"/>
      <c r="E1637" s="16"/>
      <c r="F1637" s="14" t="s">
        <v>5898</v>
      </c>
      <c r="G1637" s="14"/>
      <c r="H1637" s="14"/>
      <c r="I1637" s="15"/>
      <c r="J1637" s="77"/>
      <c r="K1637" s="92"/>
    </row>
    <row r="1638" spans="1:11" ht="45" x14ac:dyDescent="0.2">
      <c r="A1638" s="14" t="s">
        <v>6152</v>
      </c>
      <c r="B1638" s="14" t="s">
        <v>6196</v>
      </c>
      <c r="C1638" s="14" t="s">
        <v>6197</v>
      </c>
      <c r="D1638" s="16">
        <v>45890</v>
      </c>
      <c r="E1638" s="16" t="s">
        <v>3009</v>
      </c>
      <c r="F1638" s="14" t="s">
        <v>6198</v>
      </c>
      <c r="G1638" s="14" t="s">
        <v>4975</v>
      </c>
      <c r="H1638" s="14" t="s">
        <v>4976</v>
      </c>
      <c r="I1638" s="15">
        <v>1227.8499999999999</v>
      </c>
      <c r="J1638" s="77"/>
      <c r="K1638" s="92"/>
    </row>
    <row r="1639" spans="1:11" ht="45" x14ac:dyDescent="0.2">
      <c r="A1639" s="14" t="s">
        <v>6152</v>
      </c>
      <c r="B1639" s="14"/>
      <c r="C1639" s="14"/>
      <c r="D1639" s="16"/>
      <c r="E1639" s="16"/>
      <c r="F1639" s="14" t="s">
        <v>6082</v>
      </c>
      <c r="G1639" s="14"/>
      <c r="H1639" s="14"/>
      <c r="I1639" s="15"/>
      <c r="J1639" s="77"/>
      <c r="K1639" s="92"/>
    </row>
    <row r="1640" spans="1:11" ht="45" x14ac:dyDescent="0.2">
      <c r="A1640" s="14" t="s">
        <v>6152</v>
      </c>
      <c r="B1640" s="14" t="s">
        <v>6199</v>
      </c>
      <c r="C1640" s="14" t="s">
        <v>6200</v>
      </c>
      <c r="D1640" s="16">
        <v>45883</v>
      </c>
      <c r="E1640" s="16" t="s">
        <v>3009</v>
      </c>
      <c r="F1640" s="14" t="s">
        <v>6201</v>
      </c>
      <c r="G1640" s="14" t="s">
        <v>5915</v>
      </c>
      <c r="H1640" s="14" t="s">
        <v>5916</v>
      </c>
      <c r="I1640" s="15">
        <v>2440</v>
      </c>
      <c r="J1640" s="77"/>
      <c r="K1640" s="92"/>
    </row>
    <row r="1641" spans="1:11" ht="45" x14ac:dyDescent="0.2">
      <c r="A1641" s="14" t="s">
        <v>6152</v>
      </c>
      <c r="B1641" s="14"/>
      <c r="C1641" s="14"/>
      <c r="D1641" s="16"/>
      <c r="E1641" s="16"/>
      <c r="F1641" s="14" t="s">
        <v>5860</v>
      </c>
      <c r="G1641" s="14"/>
      <c r="H1641" s="14"/>
      <c r="I1641" s="15"/>
      <c r="J1641" s="77"/>
      <c r="K1641" s="92"/>
    </row>
    <row r="1642" spans="1:11" ht="45" x14ac:dyDescent="0.2">
      <c r="A1642" s="14" t="s">
        <v>6152</v>
      </c>
      <c r="B1642" s="14" t="s">
        <v>6155</v>
      </c>
      <c r="C1642" s="14" t="s">
        <v>6202</v>
      </c>
      <c r="D1642" s="16">
        <v>45772</v>
      </c>
      <c r="E1642" s="16" t="s">
        <v>3009</v>
      </c>
      <c r="F1642" s="14" t="s">
        <v>6203</v>
      </c>
      <c r="G1642" s="14" t="s">
        <v>6204</v>
      </c>
      <c r="H1642" s="14" t="s">
        <v>6205</v>
      </c>
      <c r="I1642" s="15">
        <v>39160</v>
      </c>
      <c r="J1642" s="77"/>
      <c r="K1642" s="92"/>
    </row>
    <row r="1643" spans="1:11" ht="45" x14ac:dyDescent="0.2">
      <c r="A1643" s="14" t="s">
        <v>6152</v>
      </c>
      <c r="B1643" s="14" t="s">
        <v>6206</v>
      </c>
      <c r="C1643" s="14"/>
      <c r="D1643" s="16">
        <v>45859</v>
      </c>
      <c r="E1643" s="16" t="s">
        <v>3009</v>
      </c>
      <c r="F1643" s="14" t="s">
        <v>6207</v>
      </c>
      <c r="G1643" s="14" t="s">
        <v>6204</v>
      </c>
      <c r="H1643" s="14" t="s">
        <v>6205</v>
      </c>
      <c r="I1643" s="15">
        <v>42400</v>
      </c>
      <c r="J1643" s="77"/>
      <c r="K1643" s="92"/>
    </row>
    <row r="1644" spans="1:11" ht="45" x14ac:dyDescent="0.2">
      <c r="A1644" s="14" t="s">
        <v>6152</v>
      </c>
      <c r="B1644" s="14" t="s">
        <v>6208</v>
      </c>
      <c r="C1644" s="14" t="s">
        <v>6209</v>
      </c>
      <c r="D1644" s="16">
        <v>45931</v>
      </c>
      <c r="E1644" s="16" t="s">
        <v>3009</v>
      </c>
      <c r="F1644" s="14" t="s">
        <v>6210</v>
      </c>
      <c r="G1644" s="14" t="s">
        <v>6185</v>
      </c>
      <c r="H1644" s="14" t="s">
        <v>6186</v>
      </c>
      <c r="I1644" s="15">
        <v>-1350</v>
      </c>
      <c r="J1644" s="77"/>
      <c r="K1644" s="92"/>
    </row>
    <row r="1645" spans="1:11" ht="45" x14ac:dyDescent="0.2">
      <c r="A1645" s="14" t="s">
        <v>6152</v>
      </c>
      <c r="B1645" s="14"/>
      <c r="C1645" s="14"/>
      <c r="D1645" s="16">
        <v>45947</v>
      </c>
      <c r="E1645" s="16" t="s">
        <v>3009</v>
      </c>
      <c r="F1645" s="14" t="s">
        <v>6211</v>
      </c>
      <c r="G1645" s="14" t="s">
        <v>6204</v>
      </c>
      <c r="H1645" s="14" t="s">
        <v>6205</v>
      </c>
      <c r="I1645" s="15">
        <v>-2043.15</v>
      </c>
      <c r="J1645" s="77"/>
      <c r="K1645" s="92"/>
    </row>
    <row r="1646" spans="1:11" ht="45" x14ac:dyDescent="0.2">
      <c r="A1646" s="14" t="s">
        <v>6152</v>
      </c>
      <c r="B1646" s="14"/>
      <c r="C1646" s="14"/>
      <c r="D1646" s="16"/>
      <c r="E1646" s="16"/>
      <c r="F1646" s="14" t="s">
        <v>5917</v>
      </c>
      <c r="G1646" s="14"/>
      <c r="H1646" s="14"/>
      <c r="I1646" s="15"/>
      <c r="J1646" s="77"/>
      <c r="K1646" s="92"/>
    </row>
    <row r="1647" spans="1:11" ht="45" x14ac:dyDescent="0.2">
      <c r="A1647" s="14" t="s">
        <v>6152</v>
      </c>
      <c r="B1647" s="14" t="s">
        <v>4356</v>
      </c>
      <c r="C1647" s="14" t="s">
        <v>4357</v>
      </c>
      <c r="D1647" s="16">
        <v>45750</v>
      </c>
      <c r="E1647" s="16">
        <v>45763</v>
      </c>
      <c r="F1647" s="14" t="s">
        <v>6212</v>
      </c>
      <c r="G1647" s="14" t="s">
        <v>730</v>
      </c>
      <c r="H1647" s="14" t="s">
        <v>6213</v>
      </c>
      <c r="I1647" s="15">
        <v>4228.59</v>
      </c>
      <c r="J1647" s="77"/>
      <c r="K1647" s="92"/>
    </row>
    <row r="1648" spans="1:11" ht="56.25" x14ac:dyDescent="0.2">
      <c r="A1648" s="14" t="s">
        <v>6152</v>
      </c>
      <c r="B1648" s="14" t="s">
        <v>4359</v>
      </c>
      <c r="C1648" s="14" t="s">
        <v>4360</v>
      </c>
      <c r="D1648" s="16">
        <v>45779</v>
      </c>
      <c r="E1648" s="16">
        <v>45791</v>
      </c>
      <c r="F1648" s="14" t="s">
        <v>6092</v>
      </c>
      <c r="G1648" s="14" t="s">
        <v>730</v>
      </c>
      <c r="H1648" s="14" t="s">
        <v>6213</v>
      </c>
      <c r="I1648" s="15">
        <v>4320.91</v>
      </c>
      <c r="J1648" s="77"/>
      <c r="K1648" s="92"/>
    </row>
    <row r="1649" spans="1:11" ht="56.25" x14ac:dyDescent="0.2">
      <c r="A1649" s="14" t="s">
        <v>6152</v>
      </c>
      <c r="B1649" s="14" t="s">
        <v>4363</v>
      </c>
      <c r="C1649" s="14" t="s">
        <v>4364</v>
      </c>
      <c r="D1649" s="16">
        <v>45812</v>
      </c>
      <c r="E1649" s="16" t="s">
        <v>3009</v>
      </c>
      <c r="F1649" s="14" t="s">
        <v>6214</v>
      </c>
      <c r="G1649" s="14" t="s">
        <v>730</v>
      </c>
      <c r="H1649" s="14" t="s">
        <v>6213</v>
      </c>
      <c r="I1649" s="15">
        <v>4385.7700000000004</v>
      </c>
      <c r="J1649" s="77"/>
      <c r="K1649" s="92"/>
    </row>
    <row r="1650" spans="1:11" ht="56.25" x14ac:dyDescent="0.2">
      <c r="A1650" s="14" t="s">
        <v>6152</v>
      </c>
      <c r="B1650" s="14" t="s">
        <v>4367</v>
      </c>
      <c r="C1650" s="14" t="s">
        <v>4368</v>
      </c>
      <c r="D1650" s="16">
        <v>45845</v>
      </c>
      <c r="E1650" s="16" t="s">
        <v>3009</v>
      </c>
      <c r="F1650" s="14" t="s">
        <v>6096</v>
      </c>
      <c r="G1650" s="14" t="s">
        <v>730</v>
      </c>
      <c r="H1650" s="14" t="s">
        <v>6213</v>
      </c>
      <c r="I1650" s="15">
        <v>7853.57</v>
      </c>
      <c r="J1650" s="77"/>
      <c r="K1650" s="92"/>
    </row>
    <row r="1651" spans="1:11" ht="56.25" x14ac:dyDescent="0.2">
      <c r="A1651" s="14" t="s">
        <v>6152</v>
      </c>
      <c r="B1651" s="14" t="s">
        <v>4371</v>
      </c>
      <c r="C1651" s="14" t="s">
        <v>4372</v>
      </c>
      <c r="D1651" s="16">
        <v>45883</v>
      </c>
      <c r="E1651" s="16" t="s">
        <v>3009</v>
      </c>
      <c r="F1651" s="14" t="s">
        <v>6215</v>
      </c>
      <c r="G1651" s="14" t="s">
        <v>730</v>
      </c>
      <c r="H1651" s="14" t="s">
        <v>6216</v>
      </c>
      <c r="I1651" s="15">
        <v>4394.22</v>
      </c>
      <c r="J1651" s="77"/>
      <c r="K1651" s="92"/>
    </row>
    <row r="1652" spans="1:11" ht="45" x14ac:dyDescent="0.2">
      <c r="A1652" s="14" t="s">
        <v>6152</v>
      </c>
      <c r="B1652" s="14"/>
      <c r="C1652" s="14"/>
      <c r="D1652" s="16"/>
      <c r="E1652" s="16"/>
      <c r="F1652" s="14" t="s">
        <v>5864</v>
      </c>
      <c r="G1652" s="14"/>
      <c r="H1652" s="14"/>
      <c r="I1652" s="15"/>
      <c r="J1652" s="77"/>
      <c r="K1652" s="92"/>
    </row>
    <row r="1653" spans="1:11" ht="45" x14ac:dyDescent="0.2">
      <c r="A1653" s="14" t="s">
        <v>6152</v>
      </c>
      <c r="B1653" s="14" t="s">
        <v>6217</v>
      </c>
      <c r="C1653" s="14" t="s">
        <v>6218</v>
      </c>
      <c r="D1653" s="16">
        <v>45883</v>
      </c>
      <c r="E1653" s="16" t="s">
        <v>3009</v>
      </c>
      <c r="F1653" s="14" t="s">
        <v>6219</v>
      </c>
      <c r="G1653" s="14" t="s">
        <v>3447</v>
      </c>
      <c r="H1653" s="14" t="s">
        <v>3448</v>
      </c>
      <c r="I1653" s="15">
        <v>1974.6</v>
      </c>
      <c r="J1653" s="77"/>
      <c r="K1653" s="92"/>
    </row>
    <row r="1654" spans="1:11" ht="45" x14ac:dyDescent="0.2">
      <c r="A1654" s="14" t="s">
        <v>6152</v>
      </c>
      <c r="B1654" s="14" t="s">
        <v>6220</v>
      </c>
      <c r="C1654" s="14" t="s">
        <v>6221</v>
      </c>
      <c r="D1654" s="16">
        <v>45944</v>
      </c>
      <c r="E1654" s="16" t="s">
        <v>3009</v>
      </c>
      <c r="F1654" s="14" t="s">
        <v>6222</v>
      </c>
      <c r="G1654" s="14" t="s">
        <v>6223</v>
      </c>
      <c r="H1654" s="14" t="s">
        <v>832</v>
      </c>
      <c r="I1654" s="15">
        <v>3916.48</v>
      </c>
      <c r="J1654" s="77"/>
      <c r="K1654" s="92"/>
    </row>
    <row r="1655" spans="1:11" ht="45" x14ac:dyDescent="0.2">
      <c r="A1655" s="14" t="s">
        <v>6152</v>
      </c>
      <c r="B1655" s="14" t="s">
        <v>6224</v>
      </c>
      <c r="C1655" s="14" t="s">
        <v>6225</v>
      </c>
      <c r="D1655" s="16">
        <v>45945</v>
      </c>
      <c r="E1655" s="16" t="s">
        <v>3009</v>
      </c>
      <c r="F1655" s="14" t="s">
        <v>6226</v>
      </c>
      <c r="G1655" s="14" t="s">
        <v>581</v>
      </c>
      <c r="H1655" s="14" t="s">
        <v>6066</v>
      </c>
      <c r="I1655" s="15">
        <v>383.69</v>
      </c>
      <c r="J1655" s="77"/>
      <c r="K1655" s="92"/>
    </row>
    <row r="1656" spans="1:11" ht="45" x14ac:dyDescent="0.2">
      <c r="A1656" s="14" t="s">
        <v>6152</v>
      </c>
      <c r="B1656" s="14" t="s">
        <v>6227</v>
      </c>
      <c r="C1656" s="14" t="s">
        <v>6228</v>
      </c>
      <c r="D1656" s="16">
        <v>45945</v>
      </c>
      <c r="E1656" s="16" t="s">
        <v>3009</v>
      </c>
      <c r="F1656" s="14" t="s">
        <v>6229</v>
      </c>
      <c r="G1656" s="14" t="s">
        <v>5885</v>
      </c>
      <c r="H1656" s="14" t="s">
        <v>5886</v>
      </c>
      <c r="I1656" s="15">
        <v>18927.95</v>
      </c>
      <c r="J1656" s="77"/>
      <c r="K1656" s="92"/>
    </row>
    <row r="1657" spans="1:11" ht="45" x14ac:dyDescent="0.2">
      <c r="A1657" s="14" t="s">
        <v>6152</v>
      </c>
      <c r="B1657" s="14" t="s">
        <v>6230</v>
      </c>
      <c r="C1657" s="14" t="s">
        <v>6231</v>
      </c>
      <c r="D1657" s="16">
        <v>45953</v>
      </c>
      <c r="E1657" s="16" t="s">
        <v>3009</v>
      </c>
      <c r="F1657" s="14" t="s">
        <v>6232</v>
      </c>
      <c r="G1657" s="14" t="s">
        <v>5018</v>
      </c>
      <c r="H1657" s="14" t="s">
        <v>5019</v>
      </c>
      <c r="I1657" s="15">
        <v>-92</v>
      </c>
      <c r="J1657" s="77"/>
      <c r="K1657" s="92"/>
    </row>
    <row r="1658" spans="1:11" ht="78.75" x14ac:dyDescent="0.2">
      <c r="A1658" s="14" t="s">
        <v>6152</v>
      </c>
      <c r="B1658" s="14"/>
      <c r="C1658" s="14"/>
      <c r="D1658" s="16"/>
      <c r="E1658" s="16"/>
      <c r="F1658" s="14" t="s">
        <v>6233</v>
      </c>
      <c r="G1658" s="14"/>
      <c r="H1658" s="14"/>
      <c r="I1658" s="15"/>
      <c r="J1658" s="77"/>
      <c r="K1658" s="92"/>
    </row>
    <row r="1659" spans="1:11" ht="45" x14ac:dyDescent="0.2">
      <c r="A1659" s="14" t="s">
        <v>6152</v>
      </c>
      <c r="B1659" s="14" t="s">
        <v>6234</v>
      </c>
      <c r="C1659" s="14" t="s">
        <v>6235</v>
      </c>
      <c r="D1659" s="16">
        <v>45737</v>
      </c>
      <c r="E1659" s="16" t="s">
        <v>3009</v>
      </c>
      <c r="F1659" s="14" t="s">
        <v>6236</v>
      </c>
      <c r="G1659" s="14" t="s">
        <v>5018</v>
      </c>
      <c r="H1659" s="14" t="s">
        <v>5019</v>
      </c>
      <c r="I1659" s="15">
        <v>552</v>
      </c>
      <c r="J1659" s="77"/>
      <c r="K1659" s="92"/>
    </row>
    <row r="1660" spans="1:11" ht="45" x14ac:dyDescent="0.2">
      <c r="A1660" s="14" t="s">
        <v>6152</v>
      </c>
      <c r="B1660" s="14" t="s">
        <v>6237</v>
      </c>
      <c r="C1660" s="14" t="s">
        <v>6237</v>
      </c>
      <c r="D1660" s="16">
        <v>45750</v>
      </c>
      <c r="E1660" s="16" t="s">
        <v>3009</v>
      </c>
      <c r="F1660" s="14" t="s">
        <v>6238</v>
      </c>
      <c r="G1660" s="14"/>
      <c r="H1660" s="14" t="s">
        <v>3087</v>
      </c>
      <c r="I1660" s="15">
        <v>120.25</v>
      </c>
      <c r="J1660" s="77"/>
      <c r="K1660" s="92"/>
    </row>
    <row r="1661" spans="1:11" ht="45" x14ac:dyDescent="0.2">
      <c r="A1661" s="14" t="s">
        <v>6152</v>
      </c>
      <c r="B1661" s="14" t="s">
        <v>6237</v>
      </c>
      <c r="C1661" s="14" t="s">
        <v>6237</v>
      </c>
      <c r="D1661" s="16">
        <v>45750</v>
      </c>
      <c r="E1661" s="16" t="s">
        <v>3009</v>
      </c>
      <c r="F1661" s="14" t="s">
        <v>6238</v>
      </c>
      <c r="G1661" s="14"/>
      <c r="H1661" s="14" t="s">
        <v>6239</v>
      </c>
      <c r="I1661" s="15">
        <v>148</v>
      </c>
      <c r="J1661" s="77"/>
      <c r="K1661" s="92"/>
    </row>
    <row r="1662" spans="1:11" ht="123.75" x14ac:dyDescent="0.2">
      <c r="A1662" s="14" t="s">
        <v>6152</v>
      </c>
      <c r="B1662" s="14"/>
      <c r="C1662" s="14"/>
      <c r="D1662" s="16"/>
      <c r="E1662" s="16"/>
      <c r="F1662" s="14" t="s">
        <v>6240</v>
      </c>
      <c r="G1662" s="14"/>
      <c r="H1662" s="14"/>
      <c r="I1662" s="15"/>
      <c r="J1662" s="77"/>
      <c r="K1662" s="92"/>
    </row>
    <row r="1663" spans="1:11" ht="45" x14ac:dyDescent="0.2">
      <c r="A1663" s="14" t="s">
        <v>6152</v>
      </c>
      <c r="B1663" s="14" t="s">
        <v>6241</v>
      </c>
      <c r="C1663" s="14" t="s">
        <v>6242</v>
      </c>
      <c r="D1663" s="16">
        <v>45812</v>
      </c>
      <c r="E1663" s="16" t="s">
        <v>3009</v>
      </c>
      <c r="F1663" s="14" t="s">
        <v>6243</v>
      </c>
      <c r="G1663" s="14" t="s">
        <v>3691</v>
      </c>
      <c r="H1663" s="14" t="s">
        <v>3692</v>
      </c>
      <c r="I1663" s="15">
        <v>275</v>
      </c>
      <c r="J1663" s="77"/>
      <c r="K1663" s="92"/>
    </row>
    <row r="1664" spans="1:11" ht="45" x14ac:dyDescent="0.2">
      <c r="A1664" s="14" t="s">
        <v>6152</v>
      </c>
      <c r="B1664" s="14" t="s">
        <v>6244</v>
      </c>
      <c r="C1664" s="14" t="s">
        <v>6244</v>
      </c>
      <c r="D1664" s="16">
        <v>45852</v>
      </c>
      <c r="E1664" s="16" t="s">
        <v>3009</v>
      </c>
      <c r="F1664" s="14" t="s">
        <v>6245</v>
      </c>
      <c r="G1664" s="14"/>
      <c r="H1664" s="14" t="s">
        <v>3084</v>
      </c>
      <c r="I1664" s="15">
        <v>370</v>
      </c>
      <c r="J1664" s="77"/>
      <c r="K1664" s="92"/>
    </row>
    <row r="1665" spans="1:11" ht="45" x14ac:dyDescent="0.2">
      <c r="A1665" s="14" t="s">
        <v>6152</v>
      </c>
      <c r="B1665" s="14" t="s">
        <v>6246</v>
      </c>
      <c r="C1665" s="14" t="s">
        <v>6247</v>
      </c>
      <c r="D1665" s="16">
        <v>45772</v>
      </c>
      <c r="E1665" s="16" t="s">
        <v>3009</v>
      </c>
      <c r="F1665" s="14" t="s">
        <v>6248</v>
      </c>
      <c r="G1665" s="14" t="s">
        <v>5018</v>
      </c>
      <c r="H1665" s="14" t="s">
        <v>5019</v>
      </c>
      <c r="I1665" s="15">
        <v>407</v>
      </c>
      <c r="J1665" s="77"/>
      <c r="K1665" s="92"/>
    </row>
    <row r="1666" spans="1:11" ht="45" x14ac:dyDescent="0.2">
      <c r="A1666" s="14" t="s">
        <v>6152</v>
      </c>
      <c r="B1666" s="14" t="s">
        <v>6249</v>
      </c>
      <c r="C1666" s="14" t="s">
        <v>6250</v>
      </c>
      <c r="D1666" s="16">
        <v>45772</v>
      </c>
      <c r="E1666" s="16" t="s">
        <v>3009</v>
      </c>
      <c r="F1666" s="14" t="s">
        <v>6251</v>
      </c>
      <c r="G1666" s="14" t="s">
        <v>5018</v>
      </c>
      <c r="H1666" s="14" t="s">
        <v>5019</v>
      </c>
      <c r="I1666" s="15">
        <v>202</v>
      </c>
      <c r="J1666" s="77"/>
      <c r="K1666" s="92"/>
    </row>
    <row r="1667" spans="1:11" ht="45" x14ac:dyDescent="0.2">
      <c r="A1667" s="14" t="s">
        <v>6152</v>
      </c>
      <c r="B1667" s="14" t="s">
        <v>6252</v>
      </c>
      <c r="C1667" s="14" t="s">
        <v>6253</v>
      </c>
      <c r="D1667" s="16">
        <v>45772</v>
      </c>
      <c r="E1667" s="16" t="s">
        <v>3009</v>
      </c>
      <c r="F1667" s="14" t="s">
        <v>6254</v>
      </c>
      <c r="G1667" s="14" t="s">
        <v>5018</v>
      </c>
      <c r="H1667" s="14" t="s">
        <v>5019</v>
      </c>
      <c r="I1667" s="15">
        <v>369</v>
      </c>
      <c r="J1667" s="77"/>
      <c r="K1667" s="92"/>
    </row>
    <row r="1668" spans="1:11" ht="45" x14ac:dyDescent="0.2">
      <c r="A1668" s="14" t="s">
        <v>6152</v>
      </c>
      <c r="B1668" s="14" t="s">
        <v>6255</v>
      </c>
      <c r="C1668" s="14" t="s">
        <v>6256</v>
      </c>
      <c r="D1668" s="16">
        <v>45831</v>
      </c>
      <c r="E1668" s="16" t="s">
        <v>3009</v>
      </c>
      <c r="F1668" s="14" t="s">
        <v>6257</v>
      </c>
      <c r="G1668" s="14" t="s">
        <v>5018</v>
      </c>
      <c r="H1668" s="14" t="s">
        <v>5019</v>
      </c>
      <c r="I1668" s="15">
        <v>3291</v>
      </c>
      <c r="J1668" s="77"/>
      <c r="K1668" s="92"/>
    </row>
    <row r="1669" spans="1:11" ht="45" x14ac:dyDescent="0.2">
      <c r="A1669" s="14" t="s">
        <v>6152</v>
      </c>
      <c r="B1669" s="14" t="s">
        <v>6258</v>
      </c>
      <c r="C1669" s="14" t="s">
        <v>6259</v>
      </c>
      <c r="D1669" s="16">
        <v>45831</v>
      </c>
      <c r="E1669" s="16" t="s">
        <v>3009</v>
      </c>
      <c r="F1669" s="14" t="s">
        <v>6260</v>
      </c>
      <c r="G1669" s="14" t="s">
        <v>5018</v>
      </c>
      <c r="H1669" s="14" t="s">
        <v>5019</v>
      </c>
      <c r="I1669" s="15">
        <v>1158</v>
      </c>
      <c r="J1669" s="77"/>
      <c r="K1669" s="92"/>
    </row>
    <row r="1670" spans="1:11" ht="45" x14ac:dyDescent="0.2">
      <c r="A1670" s="14" t="s">
        <v>6152</v>
      </c>
      <c r="B1670" s="14" t="s">
        <v>6261</v>
      </c>
      <c r="C1670" s="14" t="s">
        <v>6262</v>
      </c>
      <c r="D1670" s="16">
        <v>45852</v>
      </c>
      <c r="E1670" s="16" t="s">
        <v>3009</v>
      </c>
      <c r="F1670" s="14" t="s">
        <v>6263</v>
      </c>
      <c r="G1670" s="14" t="s">
        <v>5018</v>
      </c>
      <c r="H1670" s="14" t="s">
        <v>5019</v>
      </c>
      <c r="I1670" s="15">
        <v>2832</v>
      </c>
      <c r="J1670" s="77"/>
      <c r="K1670" s="92"/>
    </row>
    <row r="1671" spans="1:11" ht="45" x14ac:dyDescent="0.2">
      <c r="A1671" s="14" t="s">
        <v>6152</v>
      </c>
      <c r="B1671" s="14" t="s">
        <v>6244</v>
      </c>
      <c r="C1671" s="14" t="s">
        <v>6244</v>
      </c>
      <c r="D1671" s="16">
        <v>45854</v>
      </c>
      <c r="E1671" s="16" t="s">
        <v>3009</v>
      </c>
      <c r="F1671" s="14" t="s">
        <v>6264</v>
      </c>
      <c r="G1671" s="14"/>
      <c r="H1671" s="14" t="s">
        <v>6265</v>
      </c>
      <c r="I1671" s="15">
        <v>18.5</v>
      </c>
      <c r="J1671" s="77"/>
      <c r="K1671" s="92"/>
    </row>
    <row r="1672" spans="1:11" ht="45" x14ac:dyDescent="0.2">
      <c r="A1672" s="14" t="s">
        <v>6152</v>
      </c>
      <c r="B1672" s="14" t="s">
        <v>6244</v>
      </c>
      <c r="C1672" s="14" t="s">
        <v>6244</v>
      </c>
      <c r="D1672" s="16">
        <v>45854</v>
      </c>
      <c r="E1672" s="16" t="s">
        <v>3009</v>
      </c>
      <c r="F1672" s="14" t="s">
        <v>6264</v>
      </c>
      <c r="G1672" s="14"/>
      <c r="H1672" s="14" t="s">
        <v>6266</v>
      </c>
      <c r="I1672" s="15">
        <v>18.5</v>
      </c>
      <c r="J1672" s="77"/>
      <c r="K1672" s="92"/>
    </row>
    <row r="1673" spans="1:11" ht="45" x14ac:dyDescent="0.2">
      <c r="A1673" s="14" t="s">
        <v>6152</v>
      </c>
      <c r="B1673" s="14" t="s">
        <v>6244</v>
      </c>
      <c r="C1673" s="14" t="s">
        <v>6244</v>
      </c>
      <c r="D1673" s="16">
        <v>45854</v>
      </c>
      <c r="E1673" s="16" t="s">
        <v>3009</v>
      </c>
      <c r="F1673" s="14" t="s">
        <v>6264</v>
      </c>
      <c r="G1673" s="14"/>
      <c r="H1673" s="14" t="s">
        <v>6267</v>
      </c>
      <c r="I1673" s="15">
        <v>18.5</v>
      </c>
      <c r="J1673" s="77"/>
      <c r="K1673" s="92"/>
    </row>
    <row r="1674" spans="1:11" ht="45" x14ac:dyDescent="0.2">
      <c r="A1674" s="14" t="s">
        <v>6152</v>
      </c>
      <c r="B1674" s="14" t="s">
        <v>6244</v>
      </c>
      <c r="C1674" s="14" t="s">
        <v>6244</v>
      </c>
      <c r="D1674" s="16">
        <v>45854</v>
      </c>
      <c r="E1674" s="16" t="s">
        <v>3009</v>
      </c>
      <c r="F1674" s="14" t="s">
        <v>6264</v>
      </c>
      <c r="G1674" s="14"/>
      <c r="H1674" s="14" t="s">
        <v>6268</v>
      </c>
      <c r="I1674" s="15">
        <v>18.5</v>
      </c>
      <c r="J1674" s="77"/>
      <c r="K1674" s="92"/>
    </row>
    <row r="1675" spans="1:11" ht="45" x14ac:dyDescent="0.2">
      <c r="A1675" s="14" t="s">
        <v>6152</v>
      </c>
      <c r="B1675" s="14" t="s">
        <v>6244</v>
      </c>
      <c r="C1675" s="14" t="s">
        <v>6244</v>
      </c>
      <c r="D1675" s="16">
        <v>45854</v>
      </c>
      <c r="E1675" s="16" t="s">
        <v>3009</v>
      </c>
      <c r="F1675" s="14" t="s">
        <v>6264</v>
      </c>
      <c r="G1675" s="14"/>
      <c r="H1675" s="14" t="s">
        <v>6269</v>
      </c>
      <c r="I1675" s="15">
        <v>18.5</v>
      </c>
      <c r="J1675" s="77"/>
      <c r="K1675" s="92"/>
    </row>
    <row r="1676" spans="1:11" ht="45" x14ac:dyDescent="0.2">
      <c r="A1676" s="14" t="s">
        <v>6152</v>
      </c>
      <c r="B1676" s="14" t="s">
        <v>6244</v>
      </c>
      <c r="C1676" s="14" t="s">
        <v>6244</v>
      </c>
      <c r="D1676" s="16">
        <v>45854</v>
      </c>
      <c r="E1676" s="16" t="s">
        <v>3009</v>
      </c>
      <c r="F1676" s="14" t="s">
        <v>6264</v>
      </c>
      <c r="G1676" s="14"/>
      <c r="H1676" s="14" t="s">
        <v>6270</v>
      </c>
      <c r="I1676" s="15">
        <v>18.5</v>
      </c>
      <c r="J1676" s="77"/>
      <c r="K1676" s="92"/>
    </row>
    <row r="1677" spans="1:11" ht="45" x14ac:dyDescent="0.2">
      <c r="A1677" s="14" t="s">
        <v>6152</v>
      </c>
      <c r="B1677" s="14" t="s">
        <v>6244</v>
      </c>
      <c r="C1677" s="14" t="s">
        <v>6244</v>
      </c>
      <c r="D1677" s="16">
        <v>45854</v>
      </c>
      <c r="E1677" s="16" t="s">
        <v>3009</v>
      </c>
      <c r="F1677" s="14" t="s">
        <v>6264</v>
      </c>
      <c r="G1677" s="14"/>
      <c r="H1677" s="14" t="s">
        <v>6271</v>
      </c>
      <c r="I1677" s="15">
        <v>18.5</v>
      </c>
      <c r="J1677" s="77"/>
      <c r="K1677" s="92"/>
    </row>
    <row r="1678" spans="1:11" ht="45" x14ac:dyDescent="0.2">
      <c r="A1678" s="14" t="s">
        <v>6152</v>
      </c>
      <c r="B1678" s="14" t="s">
        <v>6244</v>
      </c>
      <c r="C1678" s="14" t="s">
        <v>6244</v>
      </c>
      <c r="D1678" s="16">
        <v>45854</v>
      </c>
      <c r="E1678" s="16" t="s">
        <v>3009</v>
      </c>
      <c r="F1678" s="14" t="s">
        <v>6264</v>
      </c>
      <c r="G1678" s="14"/>
      <c r="H1678" s="14" t="s">
        <v>6272</v>
      </c>
      <c r="I1678" s="15">
        <v>18.5</v>
      </c>
      <c r="J1678" s="77"/>
      <c r="K1678" s="92"/>
    </row>
    <row r="1679" spans="1:11" ht="45" x14ac:dyDescent="0.2">
      <c r="A1679" s="14" t="s">
        <v>6152</v>
      </c>
      <c r="B1679" s="14" t="s">
        <v>6244</v>
      </c>
      <c r="C1679" s="14" t="s">
        <v>6244</v>
      </c>
      <c r="D1679" s="16">
        <v>45854</v>
      </c>
      <c r="E1679" s="16" t="s">
        <v>3009</v>
      </c>
      <c r="F1679" s="14" t="s">
        <v>6264</v>
      </c>
      <c r="G1679" s="14"/>
      <c r="H1679" s="14" t="s">
        <v>6273</v>
      </c>
      <c r="I1679" s="15">
        <v>56</v>
      </c>
      <c r="J1679" s="77"/>
      <c r="K1679" s="92"/>
    </row>
    <row r="1680" spans="1:11" ht="45" x14ac:dyDescent="0.2">
      <c r="A1680" s="14" t="s">
        <v>6152</v>
      </c>
      <c r="B1680" s="14" t="s">
        <v>6244</v>
      </c>
      <c r="C1680" s="14" t="s">
        <v>6244</v>
      </c>
      <c r="D1680" s="16">
        <v>45854</v>
      </c>
      <c r="E1680" s="16" t="s">
        <v>3009</v>
      </c>
      <c r="F1680" s="14" t="s">
        <v>6264</v>
      </c>
      <c r="G1680" s="14"/>
      <c r="H1680" s="14" t="s">
        <v>6274</v>
      </c>
      <c r="I1680" s="15">
        <v>64.75</v>
      </c>
      <c r="J1680" s="77"/>
      <c r="K1680" s="92"/>
    </row>
    <row r="1681" spans="1:11" ht="45" x14ac:dyDescent="0.2">
      <c r="A1681" s="14" t="s">
        <v>6152</v>
      </c>
      <c r="B1681" s="14" t="s">
        <v>6244</v>
      </c>
      <c r="C1681" s="14" t="s">
        <v>6244</v>
      </c>
      <c r="D1681" s="16">
        <v>45855</v>
      </c>
      <c r="E1681" s="16" t="s">
        <v>3009</v>
      </c>
      <c r="F1681" s="14" t="s">
        <v>6264</v>
      </c>
      <c r="G1681" s="14"/>
      <c r="H1681" s="14" t="s">
        <v>5027</v>
      </c>
      <c r="I1681" s="15">
        <v>101.75</v>
      </c>
      <c r="J1681" s="77"/>
      <c r="K1681" s="92"/>
    </row>
    <row r="1682" spans="1:11" ht="45" x14ac:dyDescent="0.2">
      <c r="A1682" s="14" t="s">
        <v>6152</v>
      </c>
      <c r="B1682" s="14" t="s">
        <v>6244</v>
      </c>
      <c r="C1682" s="14" t="s">
        <v>6244</v>
      </c>
      <c r="D1682" s="16">
        <v>45855</v>
      </c>
      <c r="E1682" s="16" t="s">
        <v>3009</v>
      </c>
      <c r="F1682" s="14" t="s">
        <v>6264</v>
      </c>
      <c r="G1682" s="14" t="s">
        <v>6275</v>
      </c>
      <c r="H1682" s="14" t="s">
        <v>6276</v>
      </c>
      <c r="I1682" s="15">
        <v>64.75</v>
      </c>
      <c r="J1682" s="77"/>
      <c r="K1682" s="92"/>
    </row>
    <row r="1683" spans="1:11" ht="45" x14ac:dyDescent="0.2">
      <c r="A1683" s="14" t="s">
        <v>6152</v>
      </c>
      <c r="B1683" s="14" t="s">
        <v>6244</v>
      </c>
      <c r="C1683" s="14" t="s">
        <v>6244</v>
      </c>
      <c r="D1683" s="16">
        <v>45855</v>
      </c>
      <c r="E1683" s="16" t="s">
        <v>3009</v>
      </c>
      <c r="F1683" s="14" t="s">
        <v>6264</v>
      </c>
      <c r="G1683" s="14"/>
      <c r="H1683" s="14" t="s">
        <v>3087</v>
      </c>
      <c r="I1683" s="15">
        <v>64.75</v>
      </c>
      <c r="J1683" s="77"/>
      <c r="K1683" s="92"/>
    </row>
    <row r="1684" spans="1:11" ht="45" x14ac:dyDescent="0.2">
      <c r="A1684" s="14" t="s">
        <v>6152</v>
      </c>
      <c r="B1684" s="14" t="s">
        <v>6244</v>
      </c>
      <c r="C1684" s="14" t="s">
        <v>6244</v>
      </c>
      <c r="D1684" s="16">
        <v>45855</v>
      </c>
      <c r="E1684" s="16" t="s">
        <v>3009</v>
      </c>
      <c r="F1684" s="14" t="s">
        <v>6264</v>
      </c>
      <c r="G1684" s="14"/>
      <c r="H1684" s="14" t="s">
        <v>5025</v>
      </c>
      <c r="I1684" s="15">
        <v>120.25</v>
      </c>
      <c r="J1684" s="77"/>
      <c r="K1684" s="92"/>
    </row>
    <row r="1685" spans="1:11" ht="45" x14ac:dyDescent="0.2">
      <c r="A1685" s="14" t="s">
        <v>6152</v>
      </c>
      <c r="B1685" s="14" t="s">
        <v>6244</v>
      </c>
      <c r="C1685" s="14" t="s">
        <v>6244</v>
      </c>
      <c r="D1685" s="16">
        <v>45855</v>
      </c>
      <c r="E1685" s="16" t="s">
        <v>3009</v>
      </c>
      <c r="F1685" s="14" t="s">
        <v>6264</v>
      </c>
      <c r="G1685" s="14"/>
      <c r="H1685" s="14" t="s">
        <v>6277</v>
      </c>
      <c r="I1685" s="15">
        <v>92.5</v>
      </c>
      <c r="J1685" s="77"/>
      <c r="K1685" s="92"/>
    </row>
    <row r="1686" spans="1:11" ht="45" x14ac:dyDescent="0.2">
      <c r="A1686" s="14" t="s">
        <v>6152</v>
      </c>
      <c r="B1686" s="14" t="s">
        <v>6244</v>
      </c>
      <c r="C1686" s="14" t="s">
        <v>6244</v>
      </c>
      <c r="D1686" s="16">
        <v>45855</v>
      </c>
      <c r="E1686" s="16" t="s">
        <v>3009</v>
      </c>
      <c r="F1686" s="14" t="s">
        <v>6264</v>
      </c>
      <c r="G1686" s="14" t="s">
        <v>6278</v>
      </c>
      <c r="H1686" s="14" t="s">
        <v>6279</v>
      </c>
      <c r="I1686" s="15">
        <v>39.549999999999997</v>
      </c>
      <c r="J1686" s="77"/>
      <c r="K1686" s="92"/>
    </row>
    <row r="1687" spans="1:11" ht="45" x14ac:dyDescent="0.2">
      <c r="A1687" s="14" t="s">
        <v>6152</v>
      </c>
      <c r="B1687" s="14" t="s">
        <v>6244</v>
      </c>
      <c r="C1687" s="14" t="s">
        <v>6244</v>
      </c>
      <c r="D1687" s="16">
        <v>45855</v>
      </c>
      <c r="E1687" s="16" t="s">
        <v>3009</v>
      </c>
      <c r="F1687" s="14" t="s">
        <v>6264</v>
      </c>
      <c r="G1687" s="14"/>
      <c r="H1687" s="14" t="s">
        <v>6280</v>
      </c>
      <c r="I1687" s="15">
        <v>56</v>
      </c>
      <c r="J1687" s="77"/>
      <c r="K1687" s="92"/>
    </row>
    <row r="1688" spans="1:11" ht="45" x14ac:dyDescent="0.2">
      <c r="A1688" s="14" t="s">
        <v>6152</v>
      </c>
      <c r="B1688" s="14" t="s">
        <v>6244</v>
      </c>
      <c r="C1688" s="14" t="s">
        <v>6244</v>
      </c>
      <c r="D1688" s="16">
        <v>45855</v>
      </c>
      <c r="E1688" s="16" t="s">
        <v>3009</v>
      </c>
      <c r="F1688" s="14" t="s">
        <v>6264</v>
      </c>
      <c r="G1688" s="14"/>
      <c r="H1688" s="14" t="s">
        <v>6281</v>
      </c>
      <c r="I1688" s="15">
        <v>37</v>
      </c>
      <c r="J1688" s="77"/>
      <c r="K1688" s="92"/>
    </row>
    <row r="1689" spans="1:11" ht="45" x14ac:dyDescent="0.2">
      <c r="A1689" s="14" t="s">
        <v>6152</v>
      </c>
      <c r="B1689" s="14" t="s">
        <v>6244</v>
      </c>
      <c r="C1689" s="14" t="s">
        <v>6244</v>
      </c>
      <c r="D1689" s="16">
        <v>45855</v>
      </c>
      <c r="E1689" s="16" t="s">
        <v>3009</v>
      </c>
      <c r="F1689" s="14" t="s">
        <v>6264</v>
      </c>
      <c r="G1689" s="14"/>
      <c r="H1689" s="14" t="s">
        <v>6282</v>
      </c>
      <c r="I1689" s="15">
        <v>64.75</v>
      </c>
      <c r="J1689" s="77"/>
      <c r="K1689" s="92"/>
    </row>
    <row r="1690" spans="1:11" ht="45" x14ac:dyDescent="0.2">
      <c r="A1690" s="14" t="s">
        <v>6152</v>
      </c>
      <c r="B1690" s="14" t="s">
        <v>6244</v>
      </c>
      <c r="C1690" s="14" t="s">
        <v>6244</v>
      </c>
      <c r="D1690" s="16">
        <v>45855</v>
      </c>
      <c r="E1690" s="16" t="s">
        <v>3009</v>
      </c>
      <c r="F1690" s="14" t="s">
        <v>6264</v>
      </c>
      <c r="G1690" s="14"/>
      <c r="H1690" s="14" t="s">
        <v>6283</v>
      </c>
      <c r="I1690" s="15">
        <v>18.5</v>
      </c>
      <c r="J1690" s="77"/>
      <c r="K1690" s="92"/>
    </row>
    <row r="1691" spans="1:11" ht="45" x14ac:dyDescent="0.2">
      <c r="A1691" s="14" t="s">
        <v>6152</v>
      </c>
      <c r="B1691" s="14" t="s">
        <v>6244</v>
      </c>
      <c r="C1691" s="14" t="s">
        <v>6244</v>
      </c>
      <c r="D1691" s="16">
        <v>45855</v>
      </c>
      <c r="E1691" s="16" t="s">
        <v>3009</v>
      </c>
      <c r="F1691" s="14" t="s">
        <v>6264</v>
      </c>
      <c r="G1691" s="14" t="s">
        <v>6284</v>
      </c>
      <c r="H1691" s="14" t="s">
        <v>6285</v>
      </c>
      <c r="I1691" s="15">
        <v>18.5</v>
      </c>
      <c r="J1691" s="77"/>
      <c r="K1691" s="92"/>
    </row>
    <row r="1692" spans="1:11" ht="45" x14ac:dyDescent="0.2">
      <c r="A1692" s="14" t="s">
        <v>6152</v>
      </c>
      <c r="B1692" s="14" t="s">
        <v>6244</v>
      </c>
      <c r="C1692" s="14" t="s">
        <v>6244</v>
      </c>
      <c r="D1692" s="16">
        <v>45855</v>
      </c>
      <c r="E1692" s="16" t="s">
        <v>3009</v>
      </c>
      <c r="F1692" s="14" t="s">
        <v>6264</v>
      </c>
      <c r="G1692" s="14"/>
      <c r="H1692" s="14" t="s">
        <v>6271</v>
      </c>
      <c r="I1692" s="15">
        <v>18.5</v>
      </c>
      <c r="J1692" s="77"/>
      <c r="K1692" s="92"/>
    </row>
    <row r="1693" spans="1:11" ht="45" x14ac:dyDescent="0.2">
      <c r="A1693" s="14" t="s">
        <v>6152</v>
      </c>
      <c r="B1693" s="14" t="s">
        <v>6244</v>
      </c>
      <c r="C1693" s="14" t="s">
        <v>6244</v>
      </c>
      <c r="D1693" s="16">
        <v>45855</v>
      </c>
      <c r="E1693" s="16" t="s">
        <v>3009</v>
      </c>
      <c r="F1693" s="14" t="s">
        <v>6264</v>
      </c>
      <c r="G1693" s="14"/>
      <c r="H1693" s="14" t="s">
        <v>6286</v>
      </c>
      <c r="I1693" s="15">
        <v>18.5</v>
      </c>
      <c r="J1693" s="77"/>
      <c r="K1693" s="92"/>
    </row>
    <row r="1694" spans="1:11" ht="45" x14ac:dyDescent="0.2">
      <c r="A1694" s="14" t="s">
        <v>6152</v>
      </c>
      <c r="B1694" s="14" t="s">
        <v>6244</v>
      </c>
      <c r="C1694" s="14" t="s">
        <v>6244</v>
      </c>
      <c r="D1694" s="16">
        <v>45855</v>
      </c>
      <c r="E1694" s="16" t="s">
        <v>3009</v>
      </c>
      <c r="F1694" s="14" t="s">
        <v>6264</v>
      </c>
      <c r="G1694" s="14"/>
      <c r="H1694" s="14" t="s">
        <v>6287</v>
      </c>
      <c r="I1694" s="15">
        <v>64.75</v>
      </c>
      <c r="J1694" s="77"/>
      <c r="K1694" s="92"/>
    </row>
    <row r="1695" spans="1:11" ht="45" x14ac:dyDescent="0.2">
      <c r="A1695" s="14" t="s">
        <v>6152</v>
      </c>
      <c r="B1695" s="14" t="s">
        <v>6244</v>
      </c>
      <c r="C1695" s="14" t="s">
        <v>6244</v>
      </c>
      <c r="D1695" s="16">
        <v>45855</v>
      </c>
      <c r="E1695" s="16" t="s">
        <v>3009</v>
      </c>
      <c r="F1695" s="14" t="s">
        <v>6264</v>
      </c>
      <c r="G1695" s="14"/>
      <c r="H1695" s="14" t="s">
        <v>6288</v>
      </c>
      <c r="I1695" s="15">
        <v>56</v>
      </c>
      <c r="J1695" s="77"/>
      <c r="K1695" s="92"/>
    </row>
    <row r="1696" spans="1:11" ht="45" x14ac:dyDescent="0.2">
      <c r="A1696" s="14" t="s">
        <v>6152</v>
      </c>
      <c r="B1696" s="14" t="s">
        <v>6244</v>
      </c>
      <c r="C1696" s="14" t="s">
        <v>6244</v>
      </c>
      <c r="D1696" s="16">
        <v>45855</v>
      </c>
      <c r="E1696" s="16" t="s">
        <v>3009</v>
      </c>
      <c r="F1696" s="14" t="s">
        <v>6264</v>
      </c>
      <c r="G1696" s="14"/>
      <c r="H1696" s="14" t="s">
        <v>6289</v>
      </c>
      <c r="I1696" s="15">
        <v>56</v>
      </c>
      <c r="J1696" s="77"/>
      <c r="K1696" s="92"/>
    </row>
    <row r="1697" spans="1:11" ht="45" x14ac:dyDescent="0.2">
      <c r="A1697" s="14" t="s">
        <v>6152</v>
      </c>
      <c r="B1697" s="14" t="s">
        <v>6244</v>
      </c>
      <c r="C1697" s="14" t="s">
        <v>6244</v>
      </c>
      <c r="D1697" s="16">
        <v>45855</v>
      </c>
      <c r="E1697" s="16" t="s">
        <v>3009</v>
      </c>
      <c r="F1697" s="14" t="s">
        <v>6264</v>
      </c>
      <c r="G1697" s="14"/>
      <c r="H1697" s="14" t="s">
        <v>6290</v>
      </c>
      <c r="I1697" s="15">
        <v>56</v>
      </c>
      <c r="J1697" s="77"/>
      <c r="K1697" s="92"/>
    </row>
    <row r="1698" spans="1:11" ht="45" x14ac:dyDescent="0.2">
      <c r="A1698" s="14" t="s">
        <v>6152</v>
      </c>
      <c r="B1698" s="14" t="s">
        <v>6244</v>
      </c>
      <c r="C1698" s="14" t="s">
        <v>6244</v>
      </c>
      <c r="D1698" s="16">
        <v>45855</v>
      </c>
      <c r="E1698" s="16" t="s">
        <v>3009</v>
      </c>
      <c r="F1698" s="14" t="s">
        <v>6264</v>
      </c>
      <c r="G1698" s="14"/>
      <c r="H1698" s="14" t="s">
        <v>6291</v>
      </c>
      <c r="I1698" s="15">
        <v>56</v>
      </c>
      <c r="J1698" s="77"/>
      <c r="K1698" s="92"/>
    </row>
    <row r="1699" spans="1:11" ht="45" x14ac:dyDescent="0.2">
      <c r="A1699" s="14" t="s">
        <v>6152</v>
      </c>
      <c r="B1699" s="14" t="s">
        <v>6244</v>
      </c>
      <c r="C1699" s="14" t="s">
        <v>6244</v>
      </c>
      <c r="D1699" s="16">
        <v>45855</v>
      </c>
      <c r="E1699" s="16" t="s">
        <v>3009</v>
      </c>
      <c r="F1699" s="14" t="s">
        <v>6264</v>
      </c>
      <c r="G1699" s="14"/>
      <c r="H1699" s="14" t="s">
        <v>6292</v>
      </c>
      <c r="I1699" s="15">
        <v>56</v>
      </c>
      <c r="J1699" s="77"/>
      <c r="K1699" s="92"/>
    </row>
    <row r="1700" spans="1:11" ht="45" x14ac:dyDescent="0.2">
      <c r="A1700" s="14" t="s">
        <v>6152</v>
      </c>
      <c r="B1700" s="14" t="s">
        <v>6244</v>
      </c>
      <c r="C1700" s="14" t="s">
        <v>6244</v>
      </c>
      <c r="D1700" s="16">
        <v>45855</v>
      </c>
      <c r="E1700" s="16" t="s">
        <v>3009</v>
      </c>
      <c r="F1700" s="14" t="s">
        <v>6264</v>
      </c>
      <c r="G1700" s="14"/>
      <c r="H1700" s="14" t="s">
        <v>6293</v>
      </c>
      <c r="I1700" s="15">
        <v>56</v>
      </c>
      <c r="J1700" s="77"/>
      <c r="K1700" s="92"/>
    </row>
    <row r="1701" spans="1:11" ht="45" x14ac:dyDescent="0.2">
      <c r="A1701" s="14" t="s">
        <v>6152</v>
      </c>
      <c r="B1701" s="14" t="s">
        <v>6244</v>
      </c>
      <c r="C1701" s="14" t="s">
        <v>6244</v>
      </c>
      <c r="D1701" s="16">
        <v>45855</v>
      </c>
      <c r="E1701" s="16" t="s">
        <v>3009</v>
      </c>
      <c r="F1701" s="14" t="s">
        <v>6264</v>
      </c>
      <c r="G1701" s="14"/>
      <c r="H1701" s="14" t="s">
        <v>6294</v>
      </c>
      <c r="I1701" s="15">
        <v>5.55</v>
      </c>
      <c r="J1701" s="77"/>
      <c r="K1701" s="92"/>
    </row>
    <row r="1702" spans="1:11" ht="45" x14ac:dyDescent="0.2">
      <c r="A1702" s="14" t="s">
        <v>6152</v>
      </c>
      <c r="B1702" s="14" t="s">
        <v>6244</v>
      </c>
      <c r="C1702" s="14" t="s">
        <v>6244</v>
      </c>
      <c r="D1702" s="16">
        <v>45855</v>
      </c>
      <c r="E1702" s="16" t="s">
        <v>3009</v>
      </c>
      <c r="F1702" s="14" t="s">
        <v>6264</v>
      </c>
      <c r="G1702" s="14"/>
      <c r="H1702" s="14" t="s">
        <v>6295</v>
      </c>
      <c r="I1702" s="15">
        <v>14.8</v>
      </c>
      <c r="J1702" s="77"/>
      <c r="K1702" s="92"/>
    </row>
    <row r="1703" spans="1:11" ht="45" x14ac:dyDescent="0.2">
      <c r="A1703" s="14" t="s">
        <v>6152</v>
      </c>
      <c r="B1703" s="14" t="s">
        <v>6244</v>
      </c>
      <c r="C1703" s="14" t="s">
        <v>6244</v>
      </c>
      <c r="D1703" s="16">
        <v>45855</v>
      </c>
      <c r="E1703" s="16" t="s">
        <v>3009</v>
      </c>
      <c r="F1703" s="14" t="s">
        <v>6264</v>
      </c>
      <c r="G1703" s="14"/>
      <c r="H1703" s="14" t="s">
        <v>6296</v>
      </c>
      <c r="I1703" s="15">
        <v>14.8</v>
      </c>
      <c r="J1703" s="77"/>
      <c r="K1703" s="92"/>
    </row>
    <row r="1704" spans="1:11" ht="45" x14ac:dyDescent="0.2">
      <c r="A1704" s="14" t="s">
        <v>6152</v>
      </c>
      <c r="B1704" s="14" t="s">
        <v>6244</v>
      </c>
      <c r="C1704" s="14" t="s">
        <v>6244</v>
      </c>
      <c r="D1704" s="16">
        <v>45855</v>
      </c>
      <c r="E1704" s="16" t="s">
        <v>3009</v>
      </c>
      <c r="F1704" s="14" t="s">
        <v>6264</v>
      </c>
      <c r="G1704" s="14"/>
      <c r="H1704" s="14" t="s">
        <v>6297</v>
      </c>
      <c r="I1704" s="15">
        <v>18.5</v>
      </c>
      <c r="J1704" s="77"/>
      <c r="K1704" s="92"/>
    </row>
    <row r="1705" spans="1:11" ht="45" x14ac:dyDescent="0.2">
      <c r="A1705" s="14" t="s">
        <v>6152</v>
      </c>
      <c r="B1705" s="14" t="s">
        <v>6244</v>
      </c>
      <c r="C1705" s="14" t="s">
        <v>6244</v>
      </c>
      <c r="D1705" s="16">
        <v>45855</v>
      </c>
      <c r="E1705" s="16" t="s">
        <v>3009</v>
      </c>
      <c r="F1705" s="14" t="s">
        <v>6264</v>
      </c>
      <c r="G1705" s="14"/>
      <c r="H1705" s="14" t="s">
        <v>6298</v>
      </c>
      <c r="I1705" s="15">
        <v>18.5</v>
      </c>
      <c r="J1705" s="77"/>
      <c r="K1705" s="92"/>
    </row>
    <row r="1706" spans="1:11" ht="45" x14ac:dyDescent="0.2">
      <c r="A1706" s="14" t="s">
        <v>6152</v>
      </c>
      <c r="B1706" s="14" t="s">
        <v>6244</v>
      </c>
      <c r="C1706" s="14" t="s">
        <v>6244</v>
      </c>
      <c r="D1706" s="16">
        <v>45855</v>
      </c>
      <c r="E1706" s="16" t="s">
        <v>3009</v>
      </c>
      <c r="F1706" s="14" t="s">
        <v>6264</v>
      </c>
      <c r="G1706" s="14"/>
      <c r="H1706" s="14" t="s">
        <v>6299</v>
      </c>
      <c r="I1706" s="15">
        <v>18.5</v>
      </c>
      <c r="J1706" s="77"/>
      <c r="K1706" s="92"/>
    </row>
    <row r="1707" spans="1:11" ht="45" x14ac:dyDescent="0.2">
      <c r="A1707" s="14" t="s">
        <v>6152</v>
      </c>
      <c r="B1707" s="14" t="s">
        <v>6244</v>
      </c>
      <c r="C1707" s="14" t="s">
        <v>6244</v>
      </c>
      <c r="D1707" s="16">
        <v>45855</v>
      </c>
      <c r="E1707" s="16" t="s">
        <v>3009</v>
      </c>
      <c r="F1707" s="14" t="s">
        <v>6264</v>
      </c>
      <c r="G1707" s="14"/>
      <c r="H1707" s="14" t="s">
        <v>6300</v>
      </c>
      <c r="I1707" s="15">
        <v>18.5</v>
      </c>
      <c r="J1707" s="77"/>
      <c r="K1707" s="92"/>
    </row>
    <row r="1708" spans="1:11" ht="45" x14ac:dyDescent="0.2">
      <c r="A1708" s="14" t="s">
        <v>6152</v>
      </c>
      <c r="B1708" s="14" t="s">
        <v>6244</v>
      </c>
      <c r="C1708" s="14" t="s">
        <v>6244</v>
      </c>
      <c r="D1708" s="16">
        <v>45855</v>
      </c>
      <c r="E1708" s="16" t="s">
        <v>3009</v>
      </c>
      <c r="F1708" s="14" t="s">
        <v>6264</v>
      </c>
      <c r="G1708" s="14"/>
      <c r="H1708" s="14" t="s">
        <v>6301</v>
      </c>
      <c r="I1708" s="15">
        <v>18.5</v>
      </c>
      <c r="J1708" s="77"/>
      <c r="K1708" s="92"/>
    </row>
    <row r="1709" spans="1:11" ht="45" x14ac:dyDescent="0.2">
      <c r="A1709" s="14" t="s">
        <v>6152</v>
      </c>
      <c r="B1709" s="14" t="s">
        <v>6244</v>
      </c>
      <c r="C1709" s="14" t="s">
        <v>6244</v>
      </c>
      <c r="D1709" s="16">
        <v>45855</v>
      </c>
      <c r="E1709" s="16" t="s">
        <v>3009</v>
      </c>
      <c r="F1709" s="14" t="s">
        <v>6264</v>
      </c>
      <c r="G1709" s="14"/>
      <c r="H1709" s="14" t="s">
        <v>6302</v>
      </c>
      <c r="I1709" s="15">
        <v>18.5</v>
      </c>
      <c r="J1709" s="77"/>
      <c r="K1709" s="92"/>
    </row>
    <row r="1710" spans="1:11" ht="45" x14ac:dyDescent="0.2">
      <c r="A1710" s="14" t="s">
        <v>6152</v>
      </c>
      <c r="B1710" s="14" t="s">
        <v>6244</v>
      </c>
      <c r="C1710" s="14" t="s">
        <v>6244</v>
      </c>
      <c r="D1710" s="16">
        <v>45855</v>
      </c>
      <c r="E1710" s="16" t="s">
        <v>3009</v>
      </c>
      <c r="F1710" s="14" t="s">
        <v>6264</v>
      </c>
      <c r="G1710" s="14"/>
      <c r="H1710" s="14" t="s">
        <v>6303</v>
      </c>
      <c r="I1710" s="15">
        <v>18.5</v>
      </c>
      <c r="J1710" s="77"/>
      <c r="K1710" s="92"/>
    </row>
    <row r="1711" spans="1:11" ht="45" x14ac:dyDescent="0.2">
      <c r="A1711" s="14" t="s">
        <v>6152</v>
      </c>
      <c r="B1711" s="14" t="s">
        <v>6244</v>
      </c>
      <c r="C1711" s="14" t="s">
        <v>6244</v>
      </c>
      <c r="D1711" s="16">
        <v>45855</v>
      </c>
      <c r="E1711" s="16" t="s">
        <v>3009</v>
      </c>
      <c r="F1711" s="14" t="s">
        <v>6264</v>
      </c>
      <c r="G1711" s="14"/>
      <c r="H1711" s="14" t="s">
        <v>6304</v>
      </c>
      <c r="I1711" s="15">
        <v>18.5</v>
      </c>
      <c r="J1711" s="77"/>
      <c r="K1711" s="92"/>
    </row>
    <row r="1712" spans="1:11" ht="45" x14ac:dyDescent="0.2">
      <c r="A1712" s="14" t="s">
        <v>6152</v>
      </c>
      <c r="B1712" s="14" t="s">
        <v>6244</v>
      </c>
      <c r="C1712" s="14" t="s">
        <v>6244</v>
      </c>
      <c r="D1712" s="16">
        <v>45855</v>
      </c>
      <c r="E1712" s="16" t="s">
        <v>3009</v>
      </c>
      <c r="F1712" s="14" t="s">
        <v>6264</v>
      </c>
      <c r="G1712" s="14"/>
      <c r="H1712" s="14" t="s">
        <v>6305</v>
      </c>
      <c r="I1712" s="15">
        <v>18.5</v>
      </c>
      <c r="J1712" s="77"/>
      <c r="K1712" s="92"/>
    </row>
    <row r="1713" spans="1:11" ht="45" x14ac:dyDescent="0.2">
      <c r="A1713" s="14" t="s">
        <v>6152</v>
      </c>
      <c r="B1713" s="14" t="s">
        <v>6244</v>
      </c>
      <c r="C1713" s="14" t="s">
        <v>6244</v>
      </c>
      <c r="D1713" s="16">
        <v>45855</v>
      </c>
      <c r="E1713" s="16" t="s">
        <v>3009</v>
      </c>
      <c r="F1713" s="14" t="s">
        <v>6264</v>
      </c>
      <c r="G1713" s="14"/>
      <c r="H1713" s="14" t="s">
        <v>6306</v>
      </c>
      <c r="I1713" s="15">
        <v>18.5</v>
      </c>
      <c r="J1713" s="77"/>
      <c r="K1713" s="92"/>
    </row>
    <row r="1714" spans="1:11" ht="45" x14ac:dyDescent="0.2">
      <c r="A1714" s="14" t="s">
        <v>6152</v>
      </c>
      <c r="B1714" s="14" t="s">
        <v>6244</v>
      </c>
      <c r="C1714" s="14" t="s">
        <v>6244</v>
      </c>
      <c r="D1714" s="16">
        <v>45855</v>
      </c>
      <c r="E1714" s="16" t="s">
        <v>3009</v>
      </c>
      <c r="F1714" s="14" t="s">
        <v>6264</v>
      </c>
      <c r="G1714" s="14"/>
      <c r="H1714" s="14" t="s">
        <v>6307</v>
      </c>
      <c r="I1714" s="15">
        <v>18.5</v>
      </c>
      <c r="J1714" s="77"/>
      <c r="K1714" s="92"/>
    </row>
    <row r="1715" spans="1:11" ht="45" x14ac:dyDescent="0.2">
      <c r="A1715" s="14" t="s">
        <v>6152</v>
      </c>
      <c r="B1715" s="14" t="s">
        <v>6244</v>
      </c>
      <c r="C1715" s="14" t="s">
        <v>6244</v>
      </c>
      <c r="D1715" s="16">
        <v>45855</v>
      </c>
      <c r="E1715" s="16" t="s">
        <v>3009</v>
      </c>
      <c r="F1715" s="14" t="s">
        <v>6264</v>
      </c>
      <c r="G1715" s="14"/>
      <c r="H1715" s="14" t="s">
        <v>6308</v>
      </c>
      <c r="I1715" s="15">
        <v>18.5</v>
      </c>
      <c r="J1715" s="77"/>
      <c r="K1715" s="92"/>
    </row>
    <row r="1716" spans="1:11" ht="45" x14ac:dyDescent="0.2">
      <c r="A1716" s="14" t="s">
        <v>6152</v>
      </c>
      <c r="B1716" s="14" t="s">
        <v>6244</v>
      </c>
      <c r="C1716" s="14" t="s">
        <v>6244</v>
      </c>
      <c r="D1716" s="16">
        <v>45855</v>
      </c>
      <c r="E1716" s="16" t="s">
        <v>3009</v>
      </c>
      <c r="F1716" s="14" t="s">
        <v>6264</v>
      </c>
      <c r="G1716" s="14"/>
      <c r="H1716" s="14" t="s">
        <v>6309</v>
      </c>
      <c r="I1716" s="15">
        <v>18.5</v>
      </c>
      <c r="J1716" s="77"/>
      <c r="K1716" s="92"/>
    </row>
    <row r="1717" spans="1:11" ht="45" x14ac:dyDescent="0.2">
      <c r="A1717" s="14" t="s">
        <v>6152</v>
      </c>
      <c r="B1717" s="14" t="s">
        <v>6244</v>
      </c>
      <c r="C1717" s="14" t="s">
        <v>6244</v>
      </c>
      <c r="D1717" s="16">
        <v>45855</v>
      </c>
      <c r="E1717" s="16" t="s">
        <v>3009</v>
      </c>
      <c r="F1717" s="14" t="s">
        <v>6264</v>
      </c>
      <c r="G1717" s="14"/>
      <c r="H1717" s="14" t="s">
        <v>6310</v>
      </c>
      <c r="I1717" s="15">
        <v>18.5</v>
      </c>
      <c r="J1717" s="77"/>
      <c r="K1717" s="92"/>
    </row>
    <row r="1718" spans="1:11" ht="45" x14ac:dyDescent="0.2">
      <c r="A1718" s="14" t="s">
        <v>6152</v>
      </c>
      <c r="B1718" s="14" t="s">
        <v>6244</v>
      </c>
      <c r="C1718" s="14" t="s">
        <v>6244</v>
      </c>
      <c r="D1718" s="16">
        <v>45855</v>
      </c>
      <c r="E1718" s="16" t="s">
        <v>3009</v>
      </c>
      <c r="F1718" s="14" t="s">
        <v>6264</v>
      </c>
      <c r="G1718" s="14"/>
      <c r="H1718" s="14" t="s">
        <v>6311</v>
      </c>
      <c r="I1718" s="15">
        <v>18.5</v>
      </c>
      <c r="J1718" s="77"/>
      <c r="K1718" s="92"/>
    </row>
    <row r="1719" spans="1:11" ht="45" x14ac:dyDescent="0.2">
      <c r="A1719" s="14" t="s">
        <v>6152</v>
      </c>
      <c r="B1719" s="14" t="s">
        <v>6244</v>
      </c>
      <c r="C1719" s="14" t="s">
        <v>6244</v>
      </c>
      <c r="D1719" s="16">
        <v>45855</v>
      </c>
      <c r="E1719" s="16" t="s">
        <v>3009</v>
      </c>
      <c r="F1719" s="14" t="s">
        <v>6264</v>
      </c>
      <c r="G1719" s="14"/>
      <c r="H1719" s="14" t="s">
        <v>6312</v>
      </c>
      <c r="I1719" s="15">
        <v>18.5</v>
      </c>
      <c r="J1719" s="77"/>
      <c r="K1719" s="92"/>
    </row>
    <row r="1720" spans="1:11" ht="45" x14ac:dyDescent="0.2">
      <c r="A1720" s="14" t="s">
        <v>6152</v>
      </c>
      <c r="B1720" s="14" t="s">
        <v>6244</v>
      </c>
      <c r="C1720" s="14" t="s">
        <v>6244</v>
      </c>
      <c r="D1720" s="16">
        <v>45855</v>
      </c>
      <c r="E1720" s="16" t="s">
        <v>3009</v>
      </c>
      <c r="F1720" s="14" t="s">
        <v>6264</v>
      </c>
      <c r="G1720" s="14"/>
      <c r="H1720" s="14" t="s">
        <v>6313</v>
      </c>
      <c r="I1720" s="15">
        <v>18.5</v>
      </c>
      <c r="J1720" s="77"/>
      <c r="K1720" s="92"/>
    </row>
    <row r="1721" spans="1:11" ht="45" x14ac:dyDescent="0.2">
      <c r="A1721" s="14" t="s">
        <v>6152</v>
      </c>
      <c r="B1721" s="14" t="s">
        <v>6244</v>
      </c>
      <c r="C1721" s="14" t="s">
        <v>6244</v>
      </c>
      <c r="D1721" s="16">
        <v>45855</v>
      </c>
      <c r="E1721" s="16" t="s">
        <v>3009</v>
      </c>
      <c r="F1721" s="14" t="s">
        <v>6264</v>
      </c>
      <c r="G1721" s="14"/>
      <c r="H1721" s="14" t="s">
        <v>6314</v>
      </c>
      <c r="I1721" s="15">
        <v>18.5</v>
      </c>
      <c r="J1721" s="77"/>
      <c r="K1721" s="92"/>
    </row>
    <row r="1722" spans="1:11" ht="45" x14ac:dyDescent="0.2">
      <c r="A1722" s="14" t="s">
        <v>6152</v>
      </c>
      <c r="B1722" s="14" t="s">
        <v>6244</v>
      </c>
      <c r="C1722" s="14" t="s">
        <v>6244</v>
      </c>
      <c r="D1722" s="16">
        <v>45855</v>
      </c>
      <c r="E1722" s="16" t="s">
        <v>3009</v>
      </c>
      <c r="F1722" s="14" t="s">
        <v>6264</v>
      </c>
      <c r="G1722" s="14"/>
      <c r="H1722" s="14" t="s">
        <v>6315</v>
      </c>
      <c r="I1722" s="15">
        <v>18.5</v>
      </c>
      <c r="J1722" s="77"/>
      <c r="K1722" s="92"/>
    </row>
    <row r="1723" spans="1:11" ht="45" x14ac:dyDescent="0.2">
      <c r="A1723" s="14" t="s">
        <v>6152</v>
      </c>
      <c r="B1723" s="14" t="s">
        <v>6244</v>
      </c>
      <c r="C1723" s="14" t="s">
        <v>6244</v>
      </c>
      <c r="D1723" s="16">
        <v>45855</v>
      </c>
      <c r="E1723" s="16" t="s">
        <v>3009</v>
      </c>
      <c r="F1723" s="14" t="s">
        <v>6264</v>
      </c>
      <c r="G1723" s="14"/>
      <c r="H1723" s="14" t="s">
        <v>6316</v>
      </c>
      <c r="I1723" s="15">
        <v>18.5</v>
      </c>
      <c r="J1723" s="77"/>
      <c r="K1723" s="92"/>
    </row>
    <row r="1724" spans="1:11" ht="45" x14ac:dyDescent="0.2">
      <c r="A1724" s="14" t="s">
        <v>6152</v>
      </c>
      <c r="B1724" s="14" t="s">
        <v>6244</v>
      </c>
      <c r="C1724" s="14" t="s">
        <v>6244</v>
      </c>
      <c r="D1724" s="16">
        <v>45855</v>
      </c>
      <c r="E1724" s="16" t="s">
        <v>3009</v>
      </c>
      <c r="F1724" s="14" t="s">
        <v>6264</v>
      </c>
      <c r="G1724" s="14"/>
      <c r="H1724" s="14" t="s">
        <v>6317</v>
      </c>
      <c r="I1724" s="15">
        <v>56</v>
      </c>
      <c r="J1724" s="77"/>
      <c r="K1724" s="92"/>
    </row>
    <row r="1725" spans="1:11" ht="45" x14ac:dyDescent="0.2">
      <c r="A1725" s="14" t="s">
        <v>6152</v>
      </c>
      <c r="B1725" s="14" t="s">
        <v>6244</v>
      </c>
      <c r="C1725" s="14" t="s">
        <v>6244</v>
      </c>
      <c r="D1725" s="16">
        <v>45855</v>
      </c>
      <c r="E1725" s="16" t="s">
        <v>3009</v>
      </c>
      <c r="F1725" s="14" t="s">
        <v>6264</v>
      </c>
      <c r="G1725" s="14"/>
      <c r="H1725" s="14" t="s">
        <v>6318</v>
      </c>
      <c r="I1725" s="15">
        <v>56</v>
      </c>
      <c r="J1725" s="77"/>
      <c r="K1725" s="92"/>
    </row>
    <row r="1726" spans="1:11" ht="45" x14ac:dyDescent="0.2">
      <c r="A1726" s="14" t="s">
        <v>6152</v>
      </c>
      <c r="B1726" s="14" t="s">
        <v>6244</v>
      </c>
      <c r="C1726" s="14" t="s">
        <v>6244</v>
      </c>
      <c r="D1726" s="16">
        <v>45855</v>
      </c>
      <c r="E1726" s="16" t="s">
        <v>3009</v>
      </c>
      <c r="F1726" s="14" t="s">
        <v>6264</v>
      </c>
      <c r="G1726" s="14"/>
      <c r="H1726" s="14" t="s">
        <v>6319</v>
      </c>
      <c r="I1726" s="15">
        <v>39</v>
      </c>
      <c r="J1726" s="77"/>
      <c r="K1726" s="92"/>
    </row>
    <row r="1727" spans="1:11" ht="45" x14ac:dyDescent="0.2">
      <c r="A1727" s="14" t="s">
        <v>6152</v>
      </c>
      <c r="B1727" s="14" t="s">
        <v>6244</v>
      </c>
      <c r="C1727" s="14" t="s">
        <v>6244</v>
      </c>
      <c r="D1727" s="16">
        <v>45855</v>
      </c>
      <c r="E1727" s="16" t="s">
        <v>3009</v>
      </c>
      <c r="F1727" s="14" t="s">
        <v>6264</v>
      </c>
      <c r="G1727" s="14"/>
      <c r="H1727" s="14" t="s">
        <v>6320</v>
      </c>
      <c r="I1727" s="15">
        <v>39</v>
      </c>
      <c r="J1727" s="77"/>
      <c r="K1727" s="92"/>
    </row>
    <row r="1728" spans="1:11" ht="45" x14ac:dyDescent="0.2">
      <c r="A1728" s="14" t="s">
        <v>6152</v>
      </c>
      <c r="B1728" s="14" t="s">
        <v>6244</v>
      </c>
      <c r="C1728" s="14" t="s">
        <v>6244</v>
      </c>
      <c r="D1728" s="16">
        <v>45855</v>
      </c>
      <c r="E1728" s="16" t="s">
        <v>3009</v>
      </c>
      <c r="F1728" s="14" t="s">
        <v>6264</v>
      </c>
      <c r="G1728" s="14"/>
      <c r="H1728" s="14" t="s">
        <v>6321</v>
      </c>
      <c r="I1728" s="15">
        <v>39</v>
      </c>
      <c r="J1728" s="77"/>
      <c r="K1728" s="92"/>
    </row>
    <row r="1729" spans="1:11" ht="45" x14ac:dyDescent="0.2">
      <c r="A1729" s="14" t="s">
        <v>6152</v>
      </c>
      <c r="B1729" s="14" t="s">
        <v>6244</v>
      </c>
      <c r="C1729" s="14" t="s">
        <v>6244</v>
      </c>
      <c r="D1729" s="16">
        <v>45855</v>
      </c>
      <c r="E1729" s="16" t="s">
        <v>3009</v>
      </c>
      <c r="F1729" s="14" t="s">
        <v>6264</v>
      </c>
      <c r="G1729" s="14"/>
      <c r="H1729" s="14" t="s">
        <v>6322</v>
      </c>
      <c r="I1729" s="15">
        <v>37</v>
      </c>
      <c r="J1729" s="77"/>
      <c r="K1729" s="92"/>
    </row>
    <row r="1730" spans="1:11" ht="45" x14ac:dyDescent="0.2">
      <c r="A1730" s="14" t="s">
        <v>6152</v>
      </c>
      <c r="B1730" s="14" t="s">
        <v>6244</v>
      </c>
      <c r="C1730" s="14" t="s">
        <v>6244</v>
      </c>
      <c r="D1730" s="16">
        <v>45855</v>
      </c>
      <c r="E1730" s="16" t="s">
        <v>3009</v>
      </c>
      <c r="F1730" s="14" t="s">
        <v>6264</v>
      </c>
      <c r="G1730" s="14"/>
      <c r="H1730" s="14" t="s">
        <v>6323</v>
      </c>
      <c r="I1730" s="15">
        <v>18.5</v>
      </c>
      <c r="J1730" s="77"/>
      <c r="K1730" s="92"/>
    </row>
    <row r="1731" spans="1:11" ht="45" x14ac:dyDescent="0.2">
      <c r="A1731" s="14" t="s">
        <v>6152</v>
      </c>
      <c r="B1731" s="14" t="s">
        <v>6244</v>
      </c>
      <c r="C1731" s="14" t="s">
        <v>6244</v>
      </c>
      <c r="D1731" s="16">
        <v>45855</v>
      </c>
      <c r="E1731" s="16" t="s">
        <v>3009</v>
      </c>
      <c r="F1731" s="14" t="s">
        <v>6264</v>
      </c>
      <c r="G1731" s="14"/>
      <c r="H1731" s="14" t="s">
        <v>6324</v>
      </c>
      <c r="I1731" s="15">
        <v>18.5</v>
      </c>
      <c r="J1731" s="77"/>
      <c r="K1731" s="92"/>
    </row>
    <row r="1732" spans="1:11" ht="45" x14ac:dyDescent="0.2">
      <c r="A1732" s="14" t="s">
        <v>6152</v>
      </c>
      <c r="B1732" s="14" t="s">
        <v>6244</v>
      </c>
      <c r="C1732" s="14" t="s">
        <v>6244</v>
      </c>
      <c r="D1732" s="16">
        <v>45855</v>
      </c>
      <c r="E1732" s="16" t="s">
        <v>3009</v>
      </c>
      <c r="F1732" s="14" t="s">
        <v>6264</v>
      </c>
      <c r="G1732" s="14"/>
      <c r="H1732" s="14" t="s">
        <v>6325</v>
      </c>
      <c r="I1732" s="15">
        <v>18.5</v>
      </c>
      <c r="J1732" s="77"/>
      <c r="K1732" s="92"/>
    </row>
    <row r="1733" spans="1:11" ht="45" x14ac:dyDescent="0.2">
      <c r="A1733" s="14" t="s">
        <v>6152</v>
      </c>
      <c r="B1733" s="14" t="s">
        <v>6244</v>
      </c>
      <c r="C1733" s="14" t="s">
        <v>6244</v>
      </c>
      <c r="D1733" s="16">
        <v>45855</v>
      </c>
      <c r="E1733" s="16" t="s">
        <v>3009</v>
      </c>
      <c r="F1733" s="14" t="s">
        <v>6264</v>
      </c>
      <c r="G1733" s="14"/>
      <c r="H1733" s="14" t="s">
        <v>6326</v>
      </c>
      <c r="I1733" s="15">
        <v>18.5</v>
      </c>
      <c r="J1733" s="77"/>
      <c r="K1733" s="92"/>
    </row>
    <row r="1734" spans="1:11" ht="45" x14ac:dyDescent="0.2">
      <c r="A1734" s="14" t="s">
        <v>6152</v>
      </c>
      <c r="B1734" s="14" t="s">
        <v>6244</v>
      </c>
      <c r="C1734" s="14" t="s">
        <v>6244</v>
      </c>
      <c r="D1734" s="16">
        <v>45855</v>
      </c>
      <c r="E1734" s="16" t="s">
        <v>3009</v>
      </c>
      <c r="F1734" s="14" t="s">
        <v>6264</v>
      </c>
      <c r="G1734" s="14"/>
      <c r="H1734" s="14" t="s">
        <v>6327</v>
      </c>
      <c r="I1734" s="15">
        <v>18.5</v>
      </c>
      <c r="J1734" s="77"/>
      <c r="K1734" s="92"/>
    </row>
    <row r="1735" spans="1:11" ht="45" x14ac:dyDescent="0.2">
      <c r="A1735" s="14" t="s">
        <v>6152</v>
      </c>
      <c r="B1735" s="14" t="s">
        <v>6244</v>
      </c>
      <c r="C1735" s="14" t="s">
        <v>6244</v>
      </c>
      <c r="D1735" s="16">
        <v>45855</v>
      </c>
      <c r="E1735" s="16" t="s">
        <v>3009</v>
      </c>
      <c r="F1735" s="14" t="s">
        <v>6264</v>
      </c>
      <c r="G1735" s="14"/>
      <c r="H1735" s="14" t="s">
        <v>6328</v>
      </c>
      <c r="I1735" s="15">
        <v>18.5</v>
      </c>
      <c r="J1735" s="77"/>
      <c r="K1735" s="92"/>
    </row>
    <row r="1736" spans="1:11" ht="45" x14ac:dyDescent="0.2">
      <c r="A1736" s="14" t="s">
        <v>6152</v>
      </c>
      <c r="B1736" s="14" t="s">
        <v>6244</v>
      </c>
      <c r="C1736" s="14" t="s">
        <v>6244</v>
      </c>
      <c r="D1736" s="16">
        <v>45855</v>
      </c>
      <c r="E1736" s="16" t="s">
        <v>3009</v>
      </c>
      <c r="F1736" s="14" t="s">
        <v>6264</v>
      </c>
      <c r="G1736" s="14"/>
      <c r="H1736" s="14" t="s">
        <v>6329</v>
      </c>
      <c r="I1736" s="15">
        <v>18.5</v>
      </c>
      <c r="J1736" s="77"/>
      <c r="K1736" s="92"/>
    </row>
    <row r="1737" spans="1:11" ht="45" x14ac:dyDescent="0.2">
      <c r="A1737" s="14" t="s">
        <v>6152</v>
      </c>
      <c r="B1737" s="14" t="s">
        <v>6244</v>
      </c>
      <c r="C1737" s="14" t="s">
        <v>6244</v>
      </c>
      <c r="D1737" s="16">
        <v>45855</v>
      </c>
      <c r="E1737" s="16" t="s">
        <v>3009</v>
      </c>
      <c r="F1737" s="14" t="s">
        <v>6264</v>
      </c>
      <c r="G1737" s="14"/>
      <c r="H1737" s="14" t="s">
        <v>6330</v>
      </c>
      <c r="I1737" s="15">
        <v>37</v>
      </c>
      <c r="J1737" s="77"/>
      <c r="K1737" s="92"/>
    </row>
    <row r="1738" spans="1:11" ht="45" x14ac:dyDescent="0.2">
      <c r="A1738" s="14" t="s">
        <v>6152</v>
      </c>
      <c r="B1738" s="14" t="s">
        <v>6244</v>
      </c>
      <c r="C1738" s="14" t="s">
        <v>6244</v>
      </c>
      <c r="D1738" s="16">
        <v>45855</v>
      </c>
      <c r="E1738" s="16" t="s">
        <v>3009</v>
      </c>
      <c r="F1738" s="14" t="s">
        <v>6264</v>
      </c>
      <c r="G1738" s="14"/>
      <c r="H1738" s="14" t="s">
        <v>5083</v>
      </c>
      <c r="I1738" s="15">
        <v>24.2</v>
      </c>
      <c r="J1738" s="77"/>
      <c r="K1738" s="92"/>
    </row>
    <row r="1739" spans="1:11" ht="45" x14ac:dyDescent="0.2">
      <c r="A1739" s="14" t="s">
        <v>6152</v>
      </c>
      <c r="B1739" s="14" t="s">
        <v>6244</v>
      </c>
      <c r="C1739" s="14" t="s">
        <v>6244</v>
      </c>
      <c r="D1739" s="16">
        <v>45855</v>
      </c>
      <c r="E1739" s="16" t="s">
        <v>3009</v>
      </c>
      <c r="F1739" s="14" t="s">
        <v>6264</v>
      </c>
      <c r="G1739" s="14"/>
      <c r="H1739" s="14" t="s">
        <v>6331</v>
      </c>
      <c r="I1739" s="15">
        <v>37</v>
      </c>
      <c r="J1739" s="77"/>
      <c r="K1739" s="92"/>
    </row>
    <row r="1740" spans="1:11" ht="45" x14ac:dyDescent="0.2">
      <c r="A1740" s="14" t="s">
        <v>6152</v>
      </c>
      <c r="B1740" s="14" t="s">
        <v>6244</v>
      </c>
      <c r="C1740" s="14" t="s">
        <v>6244</v>
      </c>
      <c r="D1740" s="16">
        <v>45855</v>
      </c>
      <c r="E1740" s="16" t="s">
        <v>3009</v>
      </c>
      <c r="F1740" s="14" t="s">
        <v>6264</v>
      </c>
      <c r="G1740" s="14"/>
      <c r="H1740" s="14" t="s">
        <v>5312</v>
      </c>
      <c r="I1740" s="15">
        <v>22.2</v>
      </c>
      <c r="J1740" s="77"/>
      <c r="K1740" s="92"/>
    </row>
    <row r="1741" spans="1:11" ht="45" x14ac:dyDescent="0.2">
      <c r="A1741" s="14" t="s">
        <v>6152</v>
      </c>
      <c r="B1741" s="14" t="s">
        <v>6244</v>
      </c>
      <c r="C1741" s="14" t="s">
        <v>6244</v>
      </c>
      <c r="D1741" s="16">
        <v>45855</v>
      </c>
      <c r="E1741" s="16" t="s">
        <v>3009</v>
      </c>
      <c r="F1741" s="14" t="s">
        <v>6264</v>
      </c>
      <c r="G1741" s="14"/>
      <c r="H1741" s="14" t="s">
        <v>6332</v>
      </c>
      <c r="I1741" s="15">
        <v>18.5</v>
      </c>
      <c r="J1741" s="77"/>
      <c r="K1741" s="92"/>
    </row>
    <row r="1742" spans="1:11" ht="45" x14ac:dyDescent="0.2">
      <c r="A1742" s="14" t="s">
        <v>6152</v>
      </c>
      <c r="B1742" s="14" t="s">
        <v>6244</v>
      </c>
      <c r="C1742" s="14" t="s">
        <v>6244</v>
      </c>
      <c r="D1742" s="16">
        <v>45855</v>
      </c>
      <c r="E1742" s="16" t="s">
        <v>3009</v>
      </c>
      <c r="F1742" s="14" t="s">
        <v>6264</v>
      </c>
      <c r="G1742" s="14"/>
      <c r="H1742" s="14" t="s">
        <v>6333</v>
      </c>
      <c r="I1742" s="15">
        <v>37</v>
      </c>
      <c r="J1742" s="77"/>
      <c r="K1742" s="92"/>
    </row>
    <row r="1743" spans="1:11" ht="45" x14ac:dyDescent="0.2">
      <c r="A1743" s="14" t="s">
        <v>6152</v>
      </c>
      <c r="B1743" s="14" t="s">
        <v>6244</v>
      </c>
      <c r="C1743" s="14" t="s">
        <v>6244</v>
      </c>
      <c r="D1743" s="16">
        <v>45855</v>
      </c>
      <c r="E1743" s="16" t="s">
        <v>3009</v>
      </c>
      <c r="F1743" s="14" t="s">
        <v>6264</v>
      </c>
      <c r="G1743" s="14"/>
      <c r="H1743" s="14" t="s">
        <v>6334</v>
      </c>
      <c r="I1743" s="15">
        <v>22.2</v>
      </c>
      <c r="J1743" s="77"/>
      <c r="K1743" s="92"/>
    </row>
    <row r="1744" spans="1:11" ht="45" x14ac:dyDescent="0.2">
      <c r="A1744" s="14" t="s">
        <v>6152</v>
      </c>
      <c r="B1744" s="14" t="s">
        <v>6244</v>
      </c>
      <c r="C1744" s="14" t="s">
        <v>6244</v>
      </c>
      <c r="D1744" s="16">
        <v>45855</v>
      </c>
      <c r="E1744" s="16" t="s">
        <v>3009</v>
      </c>
      <c r="F1744" s="14" t="s">
        <v>6264</v>
      </c>
      <c r="G1744" s="14"/>
      <c r="H1744" s="14" t="s">
        <v>6335</v>
      </c>
      <c r="I1744" s="15">
        <v>22.2</v>
      </c>
      <c r="J1744" s="77"/>
      <c r="K1744" s="92"/>
    </row>
    <row r="1745" spans="1:11" ht="45" x14ac:dyDescent="0.2">
      <c r="A1745" s="14" t="s">
        <v>6152</v>
      </c>
      <c r="B1745" s="14" t="s">
        <v>6244</v>
      </c>
      <c r="C1745" s="14" t="s">
        <v>6244</v>
      </c>
      <c r="D1745" s="16">
        <v>45855</v>
      </c>
      <c r="E1745" s="16" t="s">
        <v>3009</v>
      </c>
      <c r="F1745" s="14" t="s">
        <v>6264</v>
      </c>
      <c r="G1745" s="14"/>
      <c r="H1745" s="14" t="s">
        <v>6336</v>
      </c>
      <c r="I1745" s="15">
        <v>22.2</v>
      </c>
      <c r="J1745" s="77"/>
      <c r="K1745" s="92"/>
    </row>
    <row r="1746" spans="1:11" ht="45" x14ac:dyDescent="0.2">
      <c r="A1746" s="14" t="s">
        <v>6152</v>
      </c>
      <c r="B1746" s="14" t="s">
        <v>6244</v>
      </c>
      <c r="C1746" s="14" t="s">
        <v>6244</v>
      </c>
      <c r="D1746" s="16">
        <v>45855</v>
      </c>
      <c r="E1746" s="16" t="s">
        <v>3009</v>
      </c>
      <c r="F1746" s="14" t="s">
        <v>6264</v>
      </c>
      <c r="G1746" s="14"/>
      <c r="H1746" s="14" t="s">
        <v>6337</v>
      </c>
      <c r="I1746" s="15">
        <v>22.2</v>
      </c>
      <c r="J1746" s="77"/>
      <c r="K1746" s="92"/>
    </row>
    <row r="1747" spans="1:11" ht="45" x14ac:dyDescent="0.2">
      <c r="A1747" s="14" t="s">
        <v>6152</v>
      </c>
      <c r="B1747" s="14" t="s">
        <v>6244</v>
      </c>
      <c r="C1747" s="14" t="s">
        <v>6244</v>
      </c>
      <c r="D1747" s="16">
        <v>45855</v>
      </c>
      <c r="E1747" s="16" t="s">
        <v>3009</v>
      </c>
      <c r="F1747" s="14" t="s">
        <v>6264</v>
      </c>
      <c r="G1747" s="14"/>
      <c r="H1747" s="14" t="s">
        <v>6338</v>
      </c>
      <c r="I1747" s="15">
        <v>22.2</v>
      </c>
      <c r="J1747" s="77"/>
      <c r="K1747" s="92"/>
    </row>
    <row r="1748" spans="1:11" ht="45" x14ac:dyDescent="0.2">
      <c r="A1748" s="14" t="s">
        <v>6152</v>
      </c>
      <c r="B1748" s="14" t="s">
        <v>6244</v>
      </c>
      <c r="C1748" s="14" t="s">
        <v>6244</v>
      </c>
      <c r="D1748" s="16">
        <v>45855</v>
      </c>
      <c r="E1748" s="16" t="s">
        <v>3009</v>
      </c>
      <c r="F1748" s="14" t="s">
        <v>6264</v>
      </c>
      <c r="G1748" s="14"/>
      <c r="H1748" s="14" t="s">
        <v>6339</v>
      </c>
      <c r="I1748" s="15">
        <v>18.5</v>
      </c>
      <c r="J1748" s="77"/>
      <c r="K1748" s="92"/>
    </row>
    <row r="1749" spans="1:11" ht="45" x14ac:dyDescent="0.2">
      <c r="A1749" s="14" t="s">
        <v>6152</v>
      </c>
      <c r="B1749" s="14" t="s">
        <v>6244</v>
      </c>
      <c r="C1749" s="14" t="s">
        <v>6244</v>
      </c>
      <c r="D1749" s="16">
        <v>45855</v>
      </c>
      <c r="E1749" s="16" t="s">
        <v>3009</v>
      </c>
      <c r="F1749" s="14" t="s">
        <v>6264</v>
      </c>
      <c r="G1749" s="14"/>
      <c r="H1749" s="14" t="s">
        <v>6340</v>
      </c>
      <c r="I1749" s="15">
        <v>18.5</v>
      </c>
      <c r="J1749" s="77"/>
      <c r="K1749" s="92"/>
    </row>
    <row r="1750" spans="1:11" ht="45" x14ac:dyDescent="0.2">
      <c r="A1750" s="14" t="s">
        <v>6152</v>
      </c>
      <c r="B1750" s="14" t="s">
        <v>6244</v>
      </c>
      <c r="C1750" s="14" t="s">
        <v>6244</v>
      </c>
      <c r="D1750" s="16">
        <v>45855</v>
      </c>
      <c r="E1750" s="16" t="s">
        <v>3009</v>
      </c>
      <c r="F1750" s="14" t="s">
        <v>6264</v>
      </c>
      <c r="G1750" s="14"/>
      <c r="H1750" s="14" t="s">
        <v>5311</v>
      </c>
      <c r="I1750" s="15">
        <v>18.5</v>
      </c>
      <c r="J1750" s="77"/>
      <c r="K1750" s="92"/>
    </row>
    <row r="1751" spans="1:11" ht="45" x14ac:dyDescent="0.2">
      <c r="A1751" s="14" t="s">
        <v>6152</v>
      </c>
      <c r="B1751" s="14" t="s">
        <v>6244</v>
      </c>
      <c r="C1751" s="14" t="s">
        <v>6244</v>
      </c>
      <c r="D1751" s="16">
        <v>45855</v>
      </c>
      <c r="E1751" s="16" t="s">
        <v>3009</v>
      </c>
      <c r="F1751" s="14" t="s">
        <v>6264</v>
      </c>
      <c r="G1751" s="14"/>
      <c r="H1751" s="14" t="s">
        <v>5119</v>
      </c>
      <c r="I1751" s="15">
        <v>18.5</v>
      </c>
      <c r="J1751" s="77"/>
      <c r="K1751" s="92"/>
    </row>
    <row r="1752" spans="1:11" ht="45" x14ac:dyDescent="0.2">
      <c r="A1752" s="14" t="s">
        <v>6152</v>
      </c>
      <c r="B1752" s="14" t="s">
        <v>6244</v>
      </c>
      <c r="C1752" s="14" t="s">
        <v>6244</v>
      </c>
      <c r="D1752" s="16">
        <v>45855</v>
      </c>
      <c r="E1752" s="16" t="s">
        <v>3009</v>
      </c>
      <c r="F1752" s="14" t="s">
        <v>6264</v>
      </c>
      <c r="G1752" s="14"/>
      <c r="H1752" s="14" t="s">
        <v>6341</v>
      </c>
      <c r="I1752" s="15">
        <v>22.2</v>
      </c>
      <c r="J1752" s="77"/>
      <c r="K1752" s="92"/>
    </row>
    <row r="1753" spans="1:11" ht="45" x14ac:dyDescent="0.2">
      <c r="A1753" s="14" t="s">
        <v>6152</v>
      </c>
      <c r="B1753" s="14" t="s">
        <v>6244</v>
      </c>
      <c r="C1753" s="14" t="s">
        <v>6244</v>
      </c>
      <c r="D1753" s="16">
        <v>45855</v>
      </c>
      <c r="E1753" s="16" t="s">
        <v>3009</v>
      </c>
      <c r="F1753" s="14" t="s">
        <v>6264</v>
      </c>
      <c r="G1753" s="14"/>
      <c r="H1753" s="14" t="s">
        <v>6342</v>
      </c>
      <c r="I1753" s="15">
        <v>22.2</v>
      </c>
      <c r="J1753" s="77"/>
      <c r="K1753" s="92"/>
    </row>
    <row r="1754" spans="1:11" ht="45" x14ac:dyDescent="0.2">
      <c r="A1754" s="14" t="s">
        <v>6152</v>
      </c>
      <c r="B1754" s="14" t="s">
        <v>6244</v>
      </c>
      <c r="C1754" s="14" t="s">
        <v>6244</v>
      </c>
      <c r="D1754" s="16">
        <v>45855</v>
      </c>
      <c r="E1754" s="16" t="s">
        <v>3009</v>
      </c>
      <c r="F1754" s="14" t="s">
        <v>6264</v>
      </c>
      <c r="G1754" s="14"/>
      <c r="H1754" s="14" t="s">
        <v>6343</v>
      </c>
      <c r="I1754" s="15">
        <v>22.2</v>
      </c>
      <c r="J1754" s="77"/>
      <c r="K1754" s="92"/>
    </row>
    <row r="1755" spans="1:11" ht="45" x14ac:dyDescent="0.2">
      <c r="A1755" s="14" t="s">
        <v>6152</v>
      </c>
      <c r="B1755" s="14" t="s">
        <v>6244</v>
      </c>
      <c r="C1755" s="14" t="s">
        <v>6244</v>
      </c>
      <c r="D1755" s="16">
        <v>45855</v>
      </c>
      <c r="E1755" s="16" t="s">
        <v>3009</v>
      </c>
      <c r="F1755" s="14" t="s">
        <v>6264</v>
      </c>
      <c r="G1755" s="14"/>
      <c r="H1755" s="14" t="s">
        <v>6344</v>
      </c>
      <c r="I1755" s="15">
        <v>18.5</v>
      </c>
      <c r="J1755" s="77"/>
      <c r="K1755" s="92"/>
    </row>
    <row r="1756" spans="1:11" ht="45" x14ac:dyDescent="0.2">
      <c r="A1756" s="14" t="s">
        <v>6152</v>
      </c>
      <c r="B1756" s="14" t="s">
        <v>6244</v>
      </c>
      <c r="C1756" s="14" t="s">
        <v>6244</v>
      </c>
      <c r="D1756" s="16">
        <v>45855</v>
      </c>
      <c r="E1756" s="16" t="s">
        <v>3009</v>
      </c>
      <c r="F1756" s="14" t="s">
        <v>6264</v>
      </c>
      <c r="G1756" s="14"/>
      <c r="H1756" s="14" t="s">
        <v>6345</v>
      </c>
      <c r="I1756" s="15">
        <v>18.5</v>
      </c>
      <c r="J1756" s="77"/>
      <c r="K1756" s="92"/>
    </row>
    <row r="1757" spans="1:11" ht="45" x14ac:dyDescent="0.2">
      <c r="A1757" s="14" t="s">
        <v>6152</v>
      </c>
      <c r="B1757" s="14" t="s">
        <v>6244</v>
      </c>
      <c r="C1757" s="14" t="s">
        <v>6244</v>
      </c>
      <c r="D1757" s="16">
        <v>45855</v>
      </c>
      <c r="E1757" s="16" t="s">
        <v>3009</v>
      </c>
      <c r="F1757" s="14" t="s">
        <v>6264</v>
      </c>
      <c r="G1757" s="14"/>
      <c r="H1757" s="14" t="s">
        <v>6346</v>
      </c>
      <c r="I1757" s="15">
        <v>18.5</v>
      </c>
      <c r="J1757" s="77"/>
      <c r="K1757" s="92"/>
    </row>
    <row r="1758" spans="1:11" ht="45" x14ac:dyDescent="0.2">
      <c r="A1758" s="14" t="s">
        <v>6152</v>
      </c>
      <c r="B1758" s="14" t="s">
        <v>6244</v>
      </c>
      <c r="C1758" s="14" t="s">
        <v>6244</v>
      </c>
      <c r="D1758" s="16">
        <v>45855</v>
      </c>
      <c r="E1758" s="16" t="s">
        <v>3009</v>
      </c>
      <c r="F1758" s="14" t="s">
        <v>6264</v>
      </c>
      <c r="G1758" s="14"/>
      <c r="H1758" s="14" t="s">
        <v>6347</v>
      </c>
      <c r="I1758" s="15">
        <v>18.5</v>
      </c>
      <c r="J1758" s="77"/>
      <c r="K1758" s="92"/>
    </row>
    <row r="1759" spans="1:11" ht="45" x14ac:dyDescent="0.2">
      <c r="A1759" s="14" t="s">
        <v>6152</v>
      </c>
      <c r="B1759" s="14" t="s">
        <v>6244</v>
      </c>
      <c r="C1759" s="14" t="s">
        <v>6244</v>
      </c>
      <c r="D1759" s="16">
        <v>45855</v>
      </c>
      <c r="E1759" s="16" t="s">
        <v>3009</v>
      </c>
      <c r="F1759" s="14" t="s">
        <v>6264</v>
      </c>
      <c r="G1759" s="14"/>
      <c r="H1759" s="14" t="s">
        <v>6348</v>
      </c>
      <c r="I1759" s="15">
        <v>18.5</v>
      </c>
      <c r="J1759" s="77"/>
      <c r="K1759" s="92"/>
    </row>
    <row r="1760" spans="1:11" ht="45" x14ac:dyDescent="0.2">
      <c r="A1760" s="14" t="s">
        <v>6152</v>
      </c>
      <c r="B1760" s="14" t="s">
        <v>6244</v>
      </c>
      <c r="C1760" s="14" t="s">
        <v>6244</v>
      </c>
      <c r="D1760" s="16">
        <v>45855</v>
      </c>
      <c r="E1760" s="16" t="s">
        <v>3009</v>
      </c>
      <c r="F1760" s="14" t="s">
        <v>6264</v>
      </c>
      <c r="G1760" s="14"/>
      <c r="H1760" s="14" t="s">
        <v>6349</v>
      </c>
      <c r="I1760" s="15">
        <v>18.5</v>
      </c>
      <c r="J1760" s="77"/>
      <c r="K1760" s="92"/>
    </row>
    <row r="1761" spans="1:11" ht="45" x14ac:dyDescent="0.2">
      <c r="A1761" s="14" t="s">
        <v>6152</v>
      </c>
      <c r="B1761" s="14" t="s">
        <v>6244</v>
      </c>
      <c r="C1761" s="14" t="s">
        <v>6244</v>
      </c>
      <c r="D1761" s="16">
        <v>45855</v>
      </c>
      <c r="E1761" s="16" t="s">
        <v>3009</v>
      </c>
      <c r="F1761" s="14" t="s">
        <v>6264</v>
      </c>
      <c r="G1761" s="14"/>
      <c r="H1761" s="14" t="s">
        <v>6350</v>
      </c>
      <c r="I1761" s="15">
        <v>18.5</v>
      </c>
      <c r="J1761" s="77"/>
      <c r="K1761" s="92"/>
    </row>
    <row r="1762" spans="1:11" ht="45" x14ac:dyDescent="0.2">
      <c r="A1762" s="14" t="s">
        <v>6152</v>
      </c>
      <c r="B1762" s="14" t="s">
        <v>6244</v>
      </c>
      <c r="C1762" s="14" t="s">
        <v>6244</v>
      </c>
      <c r="D1762" s="16">
        <v>45855</v>
      </c>
      <c r="E1762" s="16" t="s">
        <v>3009</v>
      </c>
      <c r="F1762" s="14" t="s">
        <v>6264</v>
      </c>
      <c r="G1762" s="14"/>
      <c r="H1762" s="14" t="s">
        <v>6351</v>
      </c>
      <c r="I1762" s="15">
        <v>18.5</v>
      </c>
      <c r="J1762" s="77"/>
      <c r="K1762" s="92"/>
    </row>
    <row r="1763" spans="1:11" ht="45" x14ac:dyDescent="0.2">
      <c r="A1763" s="14" t="s">
        <v>6152</v>
      </c>
      <c r="B1763" s="14" t="s">
        <v>6244</v>
      </c>
      <c r="C1763" s="14" t="s">
        <v>6244</v>
      </c>
      <c r="D1763" s="16">
        <v>45855</v>
      </c>
      <c r="E1763" s="16" t="s">
        <v>3009</v>
      </c>
      <c r="F1763" s="14" t="s">
        <v>6264</v>
      </c>
      <c r="G1763" s="14"/>
      <c r="H1763" s="14" t="s">
        <v>6352</v>
      </c>
      <c r="I1763" s="15">
        <v>18.5</v>
      </c>
      <c r="J1763" s="77"/>
      <c r="K1763" s="92"/>
    </row>
    <row r="1764" spans="1:11" ht="45" x14ac:dyDescent="0.2">
      <c r="A1764" s="14" t="s">
        <v>6152</v>
      </c>
      <c r="B1764" s="14" t="s">
        <v>6244</v>
      </c>
      <c r="C1764" s="14" t="s">
        <v>6244</v>
      </c>
      <c r="D1764" s="16">
        <v>45855</v>
      </c>
      <c r="E1764" s="16" t="s">
        <v>3009</v>
      </c>
      <c r="F1764" s="14" t="s">
        <v>6264</v>
      </c>
      <c r="G1764" s="14"/>
      <c r="H1764" s="14" t="s">
        <v>6353</v>
      </c>
      <c r="I1764" s="15">
        <v>18.5</v>
      </c>
      <c r="J1764" s="77"/>
      <c r="K1764" s="92"/>
    </row>
    <row r="1765" spans="1:11" ht="45" x14ac:dyDescent="0.2">
      <c r="A1765" s="14" t="s">
        <v>6152</v>
      </c>
      <c r="B1765" s="14" t="s">
        <v>6244</v>
      </c>
      <c r="C1765" s="14" t="s">
        <v>6244</v>
      </c>
      <c r="D1765" s="16">
        <v>45855</v>
      </c>
      <c r="E1765" s="16" t="s">
        <v>3009</v>
      </c>
      <c r="F1765" s="14" t="s">
        <v>6264</v>
      </c>
      <c r="G1765" s="14"/>
      <c r="H1765" s="14" t="s">
        <v>6354</v>
      </c>
      <c r="I1765" s="15">
        <v>18.5</v>
      </c>
      <c r="J1765" s="77"/>
      <c r="K1765" s="92"/>
    </row>
    <row r="1766" spans="1:11" ht="45" x14ac:dyDescent="0.2">
      <c r="A1766" s="14" t="s">
        <v>6152</v>
      </c>
      <c r="B1766" s="14" t="s">
        <v>6244</v>
      </c>
      <c r="C1766" s="14" t="s">
        <v>6244</v>
      </c>
      <c r="D1766" s="16">
        <v>45855</v>
      </c>
      <c r="E1766" s="16" t="s">
        <v>3009</v>
      </c>
      <c r="F1766" s="14" t="s">
        <v>6264</v>
      </c>
      <c r="G1766" s="14"/>
      <c r="H1766" s="14" t="s">
        <v>6355</v>
      </c>
      <c r="I1766" s="15">
        <v>18.5</v>
      </c>
      <c r="J1766" s="77"/>
      <c r="K1766" s="92"/>
    </row>
    <row r="1767" spans="1:11" ht="45" x14ac:dyDescent="0.2">
      <c r="A1767" s="14" t="s">
        <v>6152</v>
      </c>
      <c r="B1767" s="14" t="s">
        <v>6244</v>
      </c>
      <c r="C1767" s="14" t="s">
        <v>6244</v>
      </c>
      <c r="D1767" s="16">
        <v>45855</v>
      </c>
      <c r="E1767" s="16" t="s">
        <v>3009</v>
      </c>
      <c r="F1767" s="14" t="s">
        <v>6264</v>
      </c>
      <c r="G1767" s="14"/>
      <c r="H1767" s="14" t="s">
        <v>6356</v>
      </c>
      <c r="I1767" s="15">
        <v>18.5</v>
      </c>
      <c r="J1767" s="77"/>
      <c r="K1767" s="92"/>
    </row>
    <row r="1768" spans="1:11" ht="45" x14ac:dyDescent="0.2">
      <c r="A1768" s="14" t="s">
        <v>6152</v>
      </c>
      <c r="B1768" s="14" t="s">
        <v>6244</v>
      </c>
      <c r="C1768" s="14" t="s">
        <v>6244</v>
      </c>
      <c r="D1768" s="16">
        <v>45855</v>
      </c>
      <c r="E1768" s="16" t="s">
        <v>3009</v>
      </c>
      <c r="F1768" s="14" t="s">
        <v>6264</v>
      </c>
      <c r="G1768" s="14"/>
      <c r="H1768" s="14" t="s">
        <v>6357</v>
      </c>
      <c r="I1768" s="15">
        <v>18.5</v>
      </c>
      <c r="J1768" s="77"/>
      <c r="K1768" s="92"/>
    </row>
    <row r="1769" spans="1:11" ht="45" x14ac:dyDescent="0.2">
      <c r="A1769" s="14" t="s">
        <v>6152</v>
      </c>
      <c r="B1769" s="14" t="s">
        <v>6244</v>
      </c>
      <c r="C1769" s="14" t="s">
        <v>6244</v>
      </c>
      <c r="D1769" s="16">
        <v>45855</v>
      </c>
      <c r="E1769" s="16" t="s">
        <v>3009</v>
      </c>
      <c r="F1769" s="14" t="s">
        <v>6264</v>
      </c>
      <c r="G1769" s="14"/>
      <c r="H1769" s="14" t="s">
        <v>6358</v>
      </c>
      <c r="I1769" s="15">
        <v>18.5</v>
      </c>
      <c r="J1769" s="77"/>
      <c r="K1769" s="92"/>
    </row>
    <row r="1770" spans="1:11" ht="45" x14ac:dyDescent="0.2">
      <c r="A1770" s="14" t="s">
        <v>6152</v>
      </c>
      <c r="B1770" s="14" t="s">
        <v>6244</v>
      </c>
      <c r="C1770" s="14" t="s">
        <v>6244</v>
      </c>
      <c r="D1770" s="16">
        <v>45855</v>
      </c>
      <c r="E1770" s="16" t="s">
        <v>3009</v>
      </c>
      <c r="F1770" s="14" t="s">
        <v>6264</v>
      </c>
      <c r="G1770" s="14"/>
      <c r="H1770" s="14" t="s">
        <v>5048</v>
      </c>
      <c r="I1770" s="15">
        <v>18.5</v>
      </c>
      <c r="J1770" s="77"/>
      <c r="K1770" s="92"/>
    </row>
    <row r="1771" spans="1:11" ht="45" x14ac:dyDescent="0.2">
      <c r="A1771" s="14" t="s">
        <v>6152</v>
      </c>
      <c r="B1771" s="14" t="s">
        <v>6244</v>
      </c>
      <c r="C1771" s="14" t="s">
        <v>6244</v>
      </c>
      <c r="D1771" s="16">
        <v>45855</v>
      </c>
      <c r="E1771" s="16" t="s">
        <v>3009</v>
      </c>
      <c r="F1771" s="14" t="s">
        <v>6264</v>
      </c>
      <c r="G1771" s="14"/>
      <c r="H1771" s="14" t="s">
        <v>6359</v>
      </c>
      <c r="I1771" s="15">
        <v>18.5</v>
      </c>
      <c r="J1771" s="77"/>
      <c r="K1771" s="92"/>
    </row>
    <row r="1772" spans="1:11" ht="45" x14ac:dyDescent="0.2">
      <c r="A1772" s="14" t="s">
        <v>6152</v>
      </c>
      <c r="B1772" s="14" t="s">
        <v>6244</v>
      </c>
      <c r="C1772" s="14" t="s">
        <v>6244</v>
      </c>
      <c r="D1772" s="16">
        <v>45855</v>
      </c>
      <c r="E1772" s="16" t="s">
        <v>3009</v>
      </c>
      <c r="F1772" s="14" t="s">
        <v>6264</v>
      </c>
      <c r="G1772" s="14"/>
      <c r="H1772" s="14" t="s">
        <v>6360</v>
      </c>
      <c r="I1772" s="15">
        <v>18.5</v>
      </c>
      <c r="J1772" s="77"/>
      <c r="K1772" s="92"/>
    </row>
    <row r="1773" spans="1:11" ht="45" x14ac:dyDescent="0.2">
      <c r="A1773" s="14" t="s">
        <v>6152</v>
      </c>
      <c r="B1773" s="14" t="s">
        <v>6244</v>
      </c>
      <c r="C1773" s="14" t="s">
        <v>6244</v>
      </c>
      <c r="D1773" s="16">
        <v>45855</v>
      </c>
      <c r="E1773" s="16" t="s">
        <v>3009</v>
      </c>
      <c r="F1773" s="14" t="s">
        <v>6264</v>
      </c>
      <c r="G1773" s="14"/>
      <c r="H1773" s="14" t="s">
        <v>6361</v>
      </c>
      <c r="I1773" s="15">
        <v>18.5</v>
      </c>
      <c r="J1773" s="77"/>
      <c r="K1773" s="92"/>
    </row>
    <row r="1774" spans="1:11" ht="45" x14ac:dyDescent="0.2">
      <c r="A1774" s="14" t="s">
        <v>6152</v>
      </c>
      <c r="B1774" s="14" t="s">
        <v>6244</v>
      </c>
      <c r="C1774" s="14" t="s">
        <v>6244</v>
      </c>
      <c r="D1774" s="16">
        <v>45855</v>
      </c>
      <c r="E1774" s="16" t="s">
        <v>3009</v>
      </c>
      <c r="F1774" s="14" t="s">
        <v>6264</v>
      </c>
      <c r="G1774" s="14"/>
      <c r="H1774" s="14" t="s">
        <v>6362</v>
      </c>
      <c r="I1774" s="15">
        <v>18.5</v>
      </c>
      <c r="J1774" s="77"/>
      <c r="K1774" s="92"/>
    </row>
    <row r="1775" spans="1:11" ht="45" x14ac:dyDescent="0.2">
      <c r="A1775" s="14" t="s">
        <v>6152</v>
      </c>
      <c r="B1775" s="14" t="s">
        <v>6244</v>
      </c>
      <c r="C1775" s="14" t="s">
        <v>6244</v>
      </c>
      <c r="D1775" s="16">
        <v>45868</v>
      </c>
      <c r="E1775" s="16" t="s">
        <v>3009</v>
      </c>
      <c r="F1775" s="14" t="s">
        <v>6363</v>
      </c>
      <c r="G1775" s="14"/>
      <c r="H1775" s="14" t="s">
        <v>5311</v>
      </c>
      <c r="I1775" s="15">
        <v>12.95</v>
      </c>
      <c r="J1775" s="77"/>
      <c r="K1775" s="92"/>
    </row>
    <row r="1776" spans="1:11" ht="45" x14ac:dyDescent="0.2">
      <c r="A1776" s="14" t="s">
        <v>6152</v>
      </c>
      <c r="B1776" s="14" t="s">
        <v>6244</v>
      </c>
      <c r="C1776" s="14" t="s">
        <v>6244</v>
      </c>
      <c r="D1776" s="16">
        <v>45868</v>
      </c>
      <c r="E1776" s="16" t="s">
        <v>3009</v>
      </c>
      <c r="F1776" s="14" t="s">
        <v>6363</v>
      </c>
      <c r="G1776" s="14"/>
      <c r="H1776" s="14" t="s">
        <v>5119</v>
      </c>
      <c r="I1776" s="15">
        <v>12.95</v>
      </c>
      <c r="J1776" s="77"/>
      <c r="K1776" s="92"/>
    </row>
    <row r="1777" spans="1:11" ht="45" x14ac:dyDescent="0.2">
      <c r="A1777" s="14" t="s">
        <v>6152</v>
      </c>
      <c r="B1777" s="14" t="s">
        <v>6244</v>
      </c>
      <c r="C1777" s="14" t="s">
        <v>6244</v>
      </c>
      <c r="D1777" s="16">
        <v>45868</v>
      </c>
      <c r="E1777" s="16" t="s">
        <v>3009</v>
      </c>
      <c r="F1777" s="14" t="s">
        <v>6363</v>
      </c>
      <c r="G1777" s="14"/>
      <c r="H1777" s="14" t="s">
        <v>5083</v>
      </c>
      <c r="I1777" s="15">
        <v>27.75</v>
      </c>
      <c r="J1777" s="77"/>
      <c r="K1777" s="92"/>
    </row>
    <row r="1778" spans="1:11" ht="45" x14ac:dyDescent="0.2">
      <c r="A1778" s="14" t="s">
        <v>6152</v>
      </c>
      <c r="B1778" s="14" t="s">
        <v>6244</v>
      </c>
      <c r="C1778" s="14" t="s">
        <v>6244</v>
      </c>
      <c r="D1778" s="16">
        <v>45868</v>
      </c>
      <c r="E1778" s="16" t="s">
        <v>3009</v>
      </c>
      <c r="F1778" s="14" t="s">
        <v>6363</v>
      </c>
      <c r="G1778" s="14"/>
      <c r="H1778" s="14" t="s">
        <v>3087</v>
      </c>
      <c r="I1778" s="15">
        <v>27.75</v>
      </c>
      <c r="J1778" s="77"/>
      <c r="K1778" s="92"/>
    </row>
    <row r="1779" spans="1:11" ht="45" x14ac:dyDescent="0.2">
      <c r="A1779" s="14" t="s">
        <v>6152</v>
      </c>
      <c r="B1779" s="14" t="s">
        <v>6244</v>
      </c>
      <c r="C1779" s="14" t="s">
        <v>6244</v>
      </c>
      <c r="D1779" s="16">
        <v>45868</v>
      </c>
      <c r="E1779" s="16" t="s">
        <v>3009</v>
      </c>
      <c r="F1779" s="14" t="s">
        <v>6363</v>
      </c>
      <c r="G1779" s="14"/>
      <c r="H1779" s="14" t="s">
        <v>5312</v>
      </c>
      <c r="I1779" s="15">
        <v>250.79</v>
      </c>
      <c r="J1779" s="77"/>
      <c r="K1779" s="92"/>
    </row>
    <row r="1780" spans="1:11" ht="45" x14ac:dyDescent="0.2">
      <c r="A1780" s="14" t="s">
        <v>6152</v>
      </c>
      <c r="B1780" s="14" t="s">
        <v>6244</v>
      </c>
      <c r="C1780" s="14" t="s">
        <v>6244</v>
      </c>
      <c r="D1780" s="16">
        <v>45918</v>
      </c>
      <c r="E1780" s="16" t="s">
        <v>3009</v>
      </c>
      <c r="F1780" s="14" t="s">
        <v>6364</v>
      </c>
      <c r="G1780" s="14"/>
      <c r="H1780" s="14" t="s">
        <v>6322</v>
      </c>
      <c r="I1780" s="15">
        <v>6.25</v>
      </c>
      <c r="J1780" s="77"/>
      <c r="K1780" s="92"/>
    </row>
    <row r="1781" spans="1:11" ht="22.5" x14ac:dyDescent="0.2">
      <c r="A1781" s="14" t="s">
        <v>6365</v>
      </c>
      <c r="B1781" s="14" t="s">
        <v>6366</v>
      </c>
      <c r="C1781" s="14" t="s">
        <v>6367</v>
      </c>
      <c r="D1781" s="16">
        <v>45756</v>
      </c>
      <c r="E1781" s="16" t="s">
        <v>3009</v>
      </c>
      <c r="F1781" s="14" t="s">
        <v>6368</v>
      </c>
      <c r="G1781" s="14" t="s">
        <v>3468</v>
      </c>
      <c r="H1781" s="14" t="s">
        <v>3469</v>
      </c>
      <c r="I1781" s="15">
        <v>39388.480000000003</v>
      </c>
      <c r="J1781" s="77"/>
      <c r="K1781" s="92"/>
    </row>
    <row r="1782" spans="1:11" ht="22.5" x14ac:dyDescent="0.2">
      <c r="A1782" s="14" t="s">
        <v>6365</v>
      </c>
      <c r="B1782" s="14" t="s">
        <v>6369</v>
      </c>
      <c r="C1782" s="14" t="s">
        <v>6370</v>
      </c>
      <c r="D1782" s="16">
        <v>45848</v>
      </c>
      <c r="E1782" s="16" t="s">
        <v>3009</v>
      </c>
      <c r="F1782" s="14" t="s">
        <v>6371</v>
      </c>
      <c r="G1782" s="14" t="s">
        <v>3468</v>
      </c>
      <c r="H1782" s="14" t="s">
        <v>3469</v>
      </c>
      <c r="I1782" s="15">
        <v>29541.34</v>
      </c>
      <c r="J1782" s="77"/>
      <c r="K1782" s="92"/>
    </row>
    <row r="1783" spans="1:11" ht="22.5" x14ac:dyDescent="0.2">
      <c r="A1783" s="14" t="s">
        <v>6365</v>
      </c>
      <c r="B1783" s="14" t="s">
        <v>6372</v>
      </c>
      <c r="C1783" s="14" t="s">
        <v>6373</v>
      </c>
      <c r="D1783" s="16">
        <v>45937</v>
      </c>
      <c r="E1783" s="16" t="s">
        <v>3009</v>
      </c>
      <c r="F1783" s="14" t="s">
        <v>6374</v>
      </c>
      <c r="G1783" s="14" t="s">
        <v>3468</v>
      </c>
      <c r="H1783" s="14" t="s">
        <v>3469</v>
      </c>
      <c r="I1783" s="15">
        <v>11070.18</v>
      </c>
      <c r="J1783" s="77"/>
      <c r="K1783" s="92"/>
    </row>
    <row r="1784" spans="1:11" ht="33.75" x14ac:dyDescent="0.2">
      <c r="A1784" s="14" t="s">
        <v>6375</v>
      </c>
      <c r="B1784" s="14"/>
      <c r="C1784" s="14"/>
      <c r="D1784" s="16"/>
      <c r="E1784" s="16"/>
      <c r="F1784" s="14" t="s">
        <v>5864</v>
      </c>
      <c r="G1784" s="14"/>
      <c r="H1784" s="14"/>
      <c r="I1784" s="15"/>
      <c r="J1784" s="77"/>
      <c r="K1784" s="92"/>
    </row>
    <row r="1785" spans="1:11" ht="33.75" x14ac:dyDescent="0.2">
      <c r="A1785" s="14" t="s">
        <v>6375</v>
      </c>
      <c r="B1785" s="14" t="s">
        <v>6376</v>
      </c>
      <c r="C1785" s="14" t="s">
        <v>6377</v>
      </c>
      <c r="D1785" s="16">
        <v>46008</v>
      </c>
      <c r="E1785" s="16" t="s">
        <v>3009</v>
      </c>
      <c r="F1785" s="14" t="s">
        <v>6378</v>
      </c>
      <c r="G1785" s="14" t="s">
        <v>5018</v>
      </c>
      <c r="H1785" s="14" t="s">
        <v>5019</v>
      </c>
      <c r="I1785" s="15">
        <v>862</v>
      </c>
      <c r="J1785" s="77"/>
      <c r="K1785" s="92"/>
    </row>
    <row r="1786" spans="1:11" ht="78.75" x14ac:dyDescent="0.2">
      <c r="A1786" s="14" t="s">
        <v>6375</v>
      </c>
      <c r="B1786" s="14"/>
      <c r="C1786" s="14"/>
      <c r="D1786" s="16"/>
      <c r="E1786" s="16"/>
      <c r="F1786" s="14" t="s">
        <v>6379</v>
      </c>
      <c r="G1786" s="14"/>
      <c r="H1786" s="14"/>
      <c r="I1786" s="15"/>
      <c r="J1786" s="77"/>
      <c r="K1786" s="92"/>
    </row>
    <row r="1787" spans="1:11" ht="33.75" x14ac:dyDescent="0.2">
      <c r="A1787" s="14" t="s">
        <v>6375</v>
      </c>
      <c r="B1787" s="14" t="s">
        <v>6380</v>
      </c>
      <c r="C1787" s="14" t="s">
        <v>6380</v>
      </c>
      <c r="D1787" s="16">
        <v>45883</v>
      </c>
      <c r="E1787" s="16" t="s">
        <v>3009</v>
      </c>
      <c r="F1787" s="14" t="s">
        <v>6381</v>
      </c>
      <c r="G1787" s="14"/>
      <c r="H1787" s="14" t="s">
        <v>5025</v>
      </c>
      <c r="I1787" s="15">
        <v>45</v>
      </c>
      <c r="J1787" s="77"/>
      <c r="K1787" s="92"/>
    </row>
    <row r="1788" spans="1:11" ht="33.75" x14ac:dyDescent="0.2">
      <c r="A1788" s="14" t="s">
        <v>6375</v>
      </c>
      <c r="B1788" s="14" t="s">
        <v>6382</v>
      </c>
      <c r="C1788" s="14" t="s">
        <v>6383</v>
      </c>
      <c r="D1788" s="16">
        <v>45884</v>
      </c>
      <c r="E1788" s="16" t="s">
        <v>3009</v>
      </c>
      <c r="F1788" s="14" t="s">
        <v>6384</v>
      </c>
      <c r="G1788" s="14" t="s">
        <v>5018</v>
      </c>
      <c r="H1788" s="14" t="s">
        <v>5019</v>
      </c>
      <c r="I1788" s="15">
        <v>305</v>
      </c>
      <c r="J1788" s="77"/>
      <c r="K1788" s="92"/>
    </row>
    <row r="1789" spans="1:11" ht="101.25" x14ac:dyDescent="0.2">
      <c r="A1789" s="14" t="s">
        <v>6375</v>
      </c>
      <c r="B1789" s="14"/>
      <c r="C1789" s="14"/>
      <c r="D1789" s="16"/>
      <c r="E1789" s="16"/>
      <c r="F1789" s="14" t="s">
        <v>6385</v>
      </c>
      <c r="G1789" s="14"/>
      <c r="H1789" s="14"/>
      <c r="I1789" s="15"/>
      <c r="J1789" s="77"/>
      <c r="K1789" s="92"/>
    </row>
    <row r="1790" spans="1:11" ht="33.75" x14ac:dyDescent="0.2">
      <c r="A1790" s="14" t="s">
        <v>6375</v>
      </c>
      <c r="B1790" s="14" t="s">
        <v>6386</v>
      </c>
      <c r="C1790" s="14" t="s">
        <v>6386</v>
      </c>
      <c r="D1790" s="16">
        <v>45967</v>
      </c>
      <c r="E1790" s="16" t="s">
        <v>3009</v>
      </c>
      <c r="F1790" s="14" t="s">
        <v>6387</v>
      </c>
      <c r="G1790" s="14"/>
      <c r="H1790" s="14" t="s">
        <v>5312</v>
      </c>
      <c r="I1790" s="15">
        <v>101.25</v>
      </c>
      <c r="J1790" s="77"/>
      <c r="K1790" s="92"/>
    </row>
    <row r="1791" spans="1:11" ht="33.75" x14ac:dyDescent="0.2">
      <c r="A1791" s="14" t="s">
        <v>6375</v>
      </c>
      <c r="B1791" s="14" t="s">
        <v>6386</v>
      </c>
      <c r="C1791" s="14" t="s">
        <v>6386</v>
      </c>
      <c r="D1791" s="16">
        <v>45967</v>
      </c>
      <c r="E1791" s="16" t="s">
        <v>3009</v>
      </c>
      <c r="F1791" s="14" t="s">
        <v>6387</v>
      </c>
      <c r="G1791" s="14"/>
      <c r="H1791" s="14" t="s">
        <v>5083</v>
      </c>
      <c r="I1791" s="15">
        <v>112.5</v>
      </c>
      <c r="J1791" s="77"/>
      <c r="K1791" s="92"/>
    </row>
    <row r="1792" spans="1:11" ht="33.75" x14ac:dyDescent="0.2">
      <c r="A1792" s="14" t="s">
        <v>6375</v>
      </c>
      <c r="B1792" s="14" t="s">
        <v>6386</v>
      </c>
      <c r="C1792" s="14" t="s">
        <v>6386</v>
      </c>
      <c r="D1792" s="16">
        <v>45967</v>
      </c>
      <c r="E1792" s="16" t="s">
        <v>3009</v>
      </c>
      <c r="F1792" s="14" t="s">
        <v>6387</v>
      </c>
      <c r="G1792" s="14"/>
      <c r="H1792" s="14" t="s">
        <v>5667</v>
      </c>
      <c r="I1792" s="15">
        <v>112.5</v>
      </c>
      <c r="J1792" s="77"/>
      <c r="K1792" s="92"/>
    </row>
    <row r="1793" spans="1:11" ht="33.75" x14ac:dyDescent="0.2">
      <c r="A1793" s="14" t="s">
        <v>6375</v>
      </c>
      <c r="B1793" s="14" t="s">
        <v>6386</v>
      </c>
      <c r="C1793" s="14" t="s">
        <v>6386</v>
      </c>
      <c r="D1793" s="16">
        <v>45967</v>
      </c>
      <c r="E1793" s="16" t="s">
        <v>3009</v>
      </c>
      <c r="F1793" s="14" t="s">
        <v>6387</v>
      </c>
      <c r="G1793" s="14"/>
      <c r="H1793" s="14" t="s">
        <v>5025</v>
      </c>
      <c r="I1793" s="15">
        <v>112.5</v>
      </c>
      <c r="J1793" s="77"/>
      <c r="K1793" s="92"/>
    </row>
    <row r="1794" spans="1:11" ht="33.75" x14ac:dyDescent="0.2">
      <c r="A1794" s="14" t="s">
        <v>6375</v>
      </c>
      <c r="B1794" s="14" t="s">
        <v>6386</v>
      </c>
      <c r="C1794" s="14" t="s">
        <v>6386</v>
      </c>
      <c r="D1794" s="16">
        <v>45967</v>
      </c>
      <c r="E1794" s="16" t="s">
        <v>3009</v>
      </c>
      <c r="F1794" s="14" t="s">
        <v>6387</v>
      </c>
      <c r="G1794" s="14"/>
      <c r="H1794" s="14" t="s">
        <v>2069</v>
      </c>
      <c r="I1794" s="15">
        <v>123.75</v>
      </c>
      <c r="J1794" s="77"/>
      <c r="K1794" s="92"/>
    </row>
    <row r="1795" spans="1:11" ht="33.75" x14ac:dyDescent="0.2">
      <c r="A1795" s="14" t="s">
        <v>6375</v>
      </c>
      <c r="B1795" s="14" t="s">
        <v>6386</v>
      </c>
      <c r="C1795" s="14" t="s">
        <v>6386</v>
      </c>
      <c r="D1795" s="16">
        <v>45968</v>
      </c>
      <c r="E1795" s="16" t="s">
        <v>3009</v>
      </c>
      <c r="F1795" s="14" t="s">
        <v>6387</v>
      </c>
      <c r="G1795" s="14" t="s">
        <v>5114</v>
      </c>
      <c r="H1795" s="14" t="s">
        <v>5115</v>
      </c>
      <c r="I1795" s="15">
        <v>78.75</v>
      </c>
      <c r="J1795" s="77"/>
      <c r="K1795" s="92"/>
    </row>
    <row r="1796" spans="1:11" ht="33.75" x14ac:dyDescent="0.2">
      <c r="A1796" s="14" t="s">
        <v>6375</v>
      </c>
      <c r="B1796" s="14" t="s">
        <v>6388</v>
      </c>
      <c r="C1796" s="14" t="s">
        <v>6389</v>
      </c>
      <c r="D1796" s="16">
        <v>45971</v>
      </c>
      <c r="E1796" s="16" t="s">
        <v>3009</v>
      </c>
      <c r="F1796" s="14" t="s">
        <v>6390</v>
      </c>
      <c r="G1796" s="14" t="s">
        <v>5018</v>
      </c>
      <c r="H1796" s="14" t="s">
        <v>5019</v>
      </c>
      <c r="I1796" s="15">
        <v>169</v>
      </c>
      <c r="J1796" s="77"/>
      <c r="K1796" s="92"/>
    </row>
    <row r="1797" spans="1:11" ht="33.75" x14ac:dyDescent="0.2">
      <c r="A1797" s="14" t="s">
        <v>6375</v>
      </c>
      <c r="B1797" s="14" t="s">
        <v>6391</v>
      </c>
      <c r="C1797" s="14" t="s">
        <v>6392</v>
      </c>
      <c r="D1797" s="16">
        <v>45971</v>
      </c>
      <c r="E1797" s="16" t="s">
        <v>3009</v>
      </c>
      <c r="F1797" s="14" t="s">
        <v>6393</v>
      </c>
      <c r="G1797" s="14" t="s">
        <v>5018</v>
      </c>
      <c r="H1797" s="14" t="s">
        <v>5019</v>
      </c>
      <c r="I1797" s="15">
        <v>734</v>
      </c>
      <c r="J1797" s="77"/>
      <c r="K1797" s="92"/>
    </row>
    <row r="1798" spans="1:11" ht="33.75" x14ac:dyDescent="0.2">
      <c r="A1798" s="14" t="s">
        <v>6375</v>
      </c>
      <c r="B1798" s="14" t="s">
        <v>6394</v>
      </c>
      <c r="C1798" s="14" t="s">
        <v>6395</v>
      </c>
      <c r="D1798" s="16">
        <v>45971</v>
      </c>
      <c r="E1798" s="16" t="s">
        <v>3009</v>
      </c>
      <c r="F1798" s="14" t="s">
        <v>6396</v>
      </c>
      <c r="G1798" s="14" t="s">
        <v>5018</v>
      </c>
      <c r="H1798" s="14" t="s">
        <v>5019</v>
      </c>
      <c r="I1798" s="15">
        <v>480</v>
      </c>
      <c r="J1798" s="77"/>
      <c r="K1798" s="92"/>
    </row>
    <row r="1799" spans="1:11" ht="33.75" x14ac:dyDescent="0.2">
      <c r="A1799" s="14" t="s">
        <v>6375</v>
      </c>
      <c r="B1799" s="14" t="s">
        <v>6397</v>
      </c>
      <c r="C1799" s="14" t="s">
        <v>6398</v>
      </c>
      <c r="D1799" s="16">
        <v>45974</v>
      </c>
      <c r="E1799" s="16" t="s">
        <v>3009</v>
      </c>
      <c r="F1799" s="14" t="s">
        <v>6399</v>
      </c>
      <c r="G1799" s="14" t="s">
        <v>5018</v>
      </c>
      <c r="H1799" s="14" t="s">
        <v>5019</v>
      </c>
      <c r="I1799" s="15">
        <v>-77</v>
      </c>
      <c r="J1799" s="77"/>
      <c r="K1799" s="92"/>
    </row>
    <row r="1800" spans="1:11" ht="33.75" x14ac:dyDescent="0.2">
      <c r="A1800" s="14" t="s">
        <v>6375</v>
      </c>
      <c r="B1800" s="14" t="s">
        <v>6400</v>
      </c>
      <c r="C1800" s="14" t="s">
        <v>6401</v>
      </c>
      <c r="D1800" s="16">
        <v>45987</v>
      </c>
      <c r="E1800" s="16" t="s">
        <v>3009</v>
      </c>
      <c r="F1800" s="14" t="s">
        <v>6402</v>
      </c>
      <c r="G1800" s="14" t="s">
        <v>5018</v>
      </c>
      <c r="H1800" s="14" t="s">
        <v>5019</v>
      </c>
      <c r="I1800" s="15">
        <v>117</v>
      </c>
      <c r="J1800" s="77"/>
      <c r="K1800" s="92"/>
    </row>
    <row r="1801" spans="1:11" ht="90" x14ac:dyDescent="0.2">
      <c r="A1801" s="14" t="s">
        <v>6375</v>
      </c>
      <c r="B1801" s="14"/>
      <c r="C1801" s="14"/>
      <c r="D1801" s="16"/>
      <c r="E1801" s="16"/>
      <c r="F1801" s="14" t="s">
        <v>6403</v>
      </c>
      <c r="G1801" s="14"/>
      <c r="H1801" s="14"/>
      <c r="I1801" s="15"/>
      <c r="J1801" s="77"/>
      <c r="K1801" s="92"/>
    </row>
    <row r="1802" spans="1:11" ht="33.75" x14ac:dyDescent="0.2">
      <c r="A1802" s="14" t="s">
        <v>6375</v>
      </c>
      <c r="B1802" s="14" t="s">
        <v>6404</v>
      </c>
      <c r="C1802" s="14" t="s">
        <v>6404</v>
      </c>
      <c r="D1802" s="16">
        <v>46002</v>
      </c>
      <c r="E1802" s="16" t="s">
        <v>3009</v>
      </c>
      <c r="F1802" s="14" t="s">
        <v>6405</v>
      </c>
      <c r="G1802" s="14" t="s">
        <v>5114</v>
      </c>
      <c r="H1802" s="14" t="s">
        <v>5115</v>
      </c>
      <c r="I1802" s="15">
        <v>56.25</v>
      </c>
      <c r="J1802" s="77"/>
      <c r="K1802" s="92"/>
    </row>
    <row r="1803" spans="1:11" ht="33.75" x14ac:dyDescent="0.2">
      <c r="A1803" s="14" t="s">
        <v>6375</v>
      </c>
      <c r="B1803" s="14" t="s">
        <v>6406</v>
      </c>
      <c r="C1803" s="14" t="s">
        <v>6407</v>
      </c>
      <c r="D1803" s="16">
        <v>46007</v>
      </c>
      <c r="E1803" s="16" t="s">
        <v>3009</v>
      </c>
      <c r="F1803" s="14" t="s">
        <v>6408</v>
      </c>
      <c r="G1803" s="14" t="s">
        <v>3691</v>
      </c>
      <c r="H1803" s="14" t="s">
        <v>3692</v>
      </c>
      <c r="I1803" s="15">
        <v>376</v>
      </c>
      <c r="J1803" s="77"/>
      <c r="K1803" s="92"/>
    </row>
    <row r="1804" spans="1:11" ht="33.75" x14ac:dyDescent="0.2">
      <c r="A1804" s="14" t="s">
        <v>6375</v>
      </c>
      <c r="B1804" s="14"/>
      <c r="C1804" s="14"/>
      <c r="D1804" s="16"/>
      <c r="E1804" s="16"/>
      <c r="F1804" s="14" t="s">
        <v>6039</v>
      </c>
      <c r="G1804" s="14"/>
      <c r="H1804" s="14"/>
      <c r="I1804" s="15"/>
      <c r="J1804" s="77"/>
      <c r="K1804" s="92"/>
    </row>
    <row r="1805" spans="1:11" ht="33.75" x14ac:dyDescent="0.2">
      <c r="A1805" s="14" t="s">
        <v>6375</v>
      </c>
      <c r="B1805" s="14" t="s">
        <v>5375</v>
      </c>
      <c r="C1805" s="14" t="s">
        <v>5376</v>
      </c>
      <c r="D1805" s="16">
        <v>45763</v>
      </c>
      <c r="E1805" s="16" t="s">
        <v>3009</v>
      </c>
      <c r="F1805" s="14" t="s">
        <v>5377</v>
      </c>
      <c r="G1805" s="14" t="s">
        <v>730</v>
      </c>
      <c r="H1805" s="14" t="s">
        <v>731</v>
      </c>
      <c r="I1805" s="15">
        <v>38053.5</v>
      </c>
      <c r="J1805" s="77"/>
      <c r="K1805" s="92"/>
    </row>
    <row r="1806" spans="1:11" ht="33.75" x14ac:dyDescent="0.2">
      <c r="A1806" s="14" t="s">
        <v>6375</v>
      </c>
      <c r="B1806" s="14"/>
      <c r="C1806" s="14"/>
      <c r="D1806" s="16">
        <v>45776</v>
      </c>
      <c r="E1806" s="16" t="s">
        <v>3009</v>
      </c>
      <c r="F1806" s="14" t="s">
        <v>6714</v>
      </c>
      <c r="G1806" s="14"/>
      <c r="H1806" s="14" t="s">
        <v>6409</v>
      </c>
      <c r="I1806" s="15">
        <v>6832</v>
      </c>
      <c r="J1806" s="77"/>
      <c r="K1806" s="92"/>
    </row>
    <row r="1807" spans="1:11" ht="45" x14ac:dyDescent="0.2">
      <c r="A1807" s="14" t="s">
        <v>6375</v>
      </c>
      <c r="B1807" s="14" t="s">
        <v>6410</v>
      </c>
      <c r="C1807" s="14" t="s">
        <v>6411</v>
      </c>
      <c r="D1807" s="16">
        <v>45944</v>
      </c>
      <c r="E1807" s="16" t="s">
        <v>3009</v>
      </c>
      <c r="F1807" s="14" t="s">
        <v>6412</v>
      </c>
      <c r="G1807" s="14" t="s">
        <v>730</v>
      </c>
      <c r="H1807" s="14" t="s">
        <v>6413</v>
      </c>
      <c r="I1807" s="15">
        <v>7348.64</v>
      </c>
      <c r="J1807" s="77"/>
      <c r="K1807" s="92"/>
    </row>
    <row r="1808" spans="1:11" ht="33.75" x14ac:dyDescent="0.2">
      <c r="A1808" s="14" t="s">
        <v>6375</v>
      </c>
      <c r="B1808" s="14" t="s">
        <v>5382</v>
      </c>
      <c r="C1808" s="14" t="s">
        <v>5383</v>
      </c>
      <c r="D1808" s="16">
        <v>45944</v>
      </c>
      <c r="E1808" s="16" t="s">
        <v>3009</v>
      </c>
      <c r="F1808" s="14" t="s">
        <v>5384</v>
      </c>
      <c r="G1808" s="14" t="s">
        <v>6500</v>
      </c>
      <c r="H1808" s="14" t="s">
        <v>3079</v>
      </c>
      <c r="I1808" s="15">
        <v>50738</v>
      </c>
      <c r="J1808" s="77"/>
      <c r="K1808" s="92"/>
    </row>
    <row r="1809" spans="1:11" ht="33.75" x14ac:dyDescent="0.2">
      <c r="A1809" s="14" t="s">
        <v>6375</v>
      </c>
      <c r="B1809" s="14" t="s">
        <v>6414</v>
      </c>
      <c r="C1809" s="14" t="s">
        <v>6415</v>
      </c>
      <c r="D1809" s="16">
        <v>45954</v>
      </c>
      <c r="E1809" s="16" t="s">
        <v>3009</v>
      </c>
      <c r="F1809" s="14" t="s">
        <v>6416</v>
      </c>
      <c r="G1809" s="14" t="s">
        <v>6500</v>
      </c>
      <c r="H1809" s="14" t="s">
        <v>3079</v>
      </c>
      <c r="I1809" s="15">
        <v>6832</v>
      </c>
      <c r="J1809" s="77"/>
      <c r="K1809" s="92"/>
    </row>
    <row r="1810" spans="1:11" ht="33.75" x14ac:dyDescent="0.2">
      <c r="A1810" s="14" t="s">
        <v>6375</v>
      </c>
      <c r="B1810" s="14" t="s">
        <v>6417</v>
      </c>
      <c r="C1810" s="14" t="s">
        <v>6418</v>
      </c>
      <c r="D1810" s="16">
        <v>45960</v>
      </c>
      <c r="E1810" s="16" t="s">
        <v>3009</v>
      </c>
      <c r="F1810" s="14" t="s">
        <v>6419</v>
      </c>
      <c r="G1810" s="14" t="s">
        <v>6420</v>
      </c>
      <c r="H1810" s="14" t="s">
        <v>6421</v>
      </c>
      <c r="I1810" s="15">
        <v>9499</v>
      </c>
      <c r="J1810" s="77"/>
      <c r="K1810" s="92"/>
    </row>
    <row r="1811" spans="1:11" ht="33.75" x14ac:dyDescent="0.2">
      <c r="A1811" s="14" t="s">
        <v>6375</v>
      </c>
      <c r="B1811" s="14" t="s">
        <v>6715</v>
      </c>
      <c r="C1811" s="14" t="s">
        <v>6422</v>
      </c>
      <c r="D1811" s="16">
        <v>45987</v>
      </c>
      <c r="E1811" s="16" t="s">
        <v>3009</v>
      </c>
      <c r="F1811" s="14" t="s">
        <v>6716</v>
      </c>
      <c r="G1811" s="14" t="s">
        <v>6717</v>
      </c>
      <c r="H1811" s="14" t="s">
        <v>6423</v>
      </c>
      <c r="I1811" s="15">
        <v>500</v>
      </c>
      <c r="J1811" s="77"/>
      <c r="K1811" s="92"/>
    </row>
    <row r="1812" spans="1:11" ht="33.75" x14ac:dyDescent="0.2">
      <c r="A1812" s="14" t="s">
        <v>6375</v>
      </c>
      <c r="B1812" s="14"/>
      <c r="C1812" s="14" t="s">
        <v>3009</v>
      </c>
      <c r="D1812" s="16">
        <v>45988</v>
      </c>
      <c r="E1812" s="16" t="s">
        <v>3009</v>
      </c>
      <c r="F1812" s="14" t="s">
        <v>6424</v>
      </c>
      <c r="G1812" s="14"/>
      <c r="H1812" s="14" t="s">
        <v>6425</v>
      </c>
      <c r="I1812" s="15">
        <v>9670</v>
      </c>
      <c r="J1812" s="77"/>
      <c r="K1812" s="92"/>
    </row>
    <row r="1813" spans="1:11" ht="33.75" x14ac:dyDescent="0.2">
      <c r="A1813" s="14" t="s">
        <v>6375</v>
      </c>
      <c r="B1813" s="14" t="s">
        <v>6426</v>
      </c>
      <c r="C1813" s="14" t="s">
        <v>6427</v>
      </c>
      <c r="D1813" s="16">
        <v>46007</v>
      </c>
      <c r="E1813" s="16" t="s">
        <v>3009</v>
      </c>
      <c r="F1813" s="14" t="s">
        <v>6428</v>
      </c>
      <c r="G1813" s="14" t="s">
        <v>6718</v>
      </c>
      <c r="H1813" s="14" t="s">
        <v>6429</v>
      </c>
      <c r="I1813" s="15">
        <v>3200</v>
      </c>
      <c r="J1813" s="77"/>
      <c r="K1813" s="92"/>
    </row>
    <row r="1814" spans="1:11" ht="101.25" x14ac:dyDescent="0.2">
      <c r="A1814" s="14" t="s">
        <v>6375</v>
      </c>
      <c r="B1814" s="14"/>
      <c r="C1814" s="14"/>
      <c r="D1814" s="16"/>
      <c r="E1814" s="16"/>
      <c r="F1814" s="14" t="s">
        <v>6430</v>
      </c>
      <c r="G1814" s="14"/>
      <c r="H1814" s="14"/>
      <c r="I1814" s="15"/>
      <c r="J1814" s="77"/>
      <c r="K1814" s="92"/>
    </row>
    <row r="1815" spans="1:11" ht="33.75" x14ac:dyDescent="0.2">
      <c r="A1815" s="14" t="s">
        <v>6375</v>
      </c>
      <c r="B1815" s="14" t="s">
        <v>6431</v>
      </c>
      <c r="C1815" s="14" t="s">
        <v>6431</v>
      </c>
      <c r="D1815" s="16">
        <v>45735</v>
      </c>
      <c r="E1815" s="16" t="s">
        <v>3009</v>
      </c>
      <c r="F1815" s="14" t="s">
        <v>6432</v>
      </c>
      <c r="G1815" s="14"/>
      <c r="H1815" s="14" t="s">
        <v>6239</v>
      </c>
      <c r="I1815" s="15">
        <v>191.25</v>
      </c>
      <c r="J1815" s="77"/>
      <c r="K1815" s="92"/>
    </row>
    <row r="1816" spans="1:11" ht="33.75" x14ac:dyDescent="0.2">
      <c r="A1816" s="14" t="s">
        <v>6375</v>
      </c>
      <c r="B1816" s="14" t="s">
        <v>6431</v>
      </c>
      <c r="C1816" s="14" t="s">
        <v>6431</v>
      </c>
      <c r="D1816" s="16">
        <v>45735</v>
      </c>
      <c r="E1816" s="16" t="s">
        <v>3009</v>
      </c>
      <c r="F1816" s="14" t="s">
        <v>6432</v>
      </c>
      <c r="G1816" s="14"/>
      <c r="H1816" s="14" t="s">
        <v>3087</v>
      </c>
      <c r="I1816" s="15">
        <v>191.25</v>
      </c>
      <c r="J1816" s="77"/>
      <c r="K1816" s="92"/>
    </row>
    <row r="1817" spans="1:11" ht="33.75" x14ac:dyDescent="0.2">
      <c r="A1817" s="14" t="s">
        <v>6375</v>
      </c>
      <c r="B1817" s="14" t="s">
        <v>6431</v>
      </c>
      <c r="C1817" s="14" t="s">
        <v>6431</v>
      </c>
      <c r="D1817" s="16">
        <v>45735</v>
      </c>
      <c r="E1817" s="16" t="s">
        <v>3009</v>
      </c>
      <c r="F1817" s="14" t="s">
        <v>6432</v>
      </c>
      <c r="G1817" s="14" t="s">
        <v>3085</v>
      </c>
      <c r="H1817" s="14" t="s">
        <v>3086</v>
      </c>
      <c r="I1817" s="15">
        <v>236.25</v>
      </c>
      <c r="J1817" s="77"/>
      <c r="K1817" s="92"/>
    </row>
    <row r="1818" spans="1:11" ht="33.75" x14ac:dyDescent="0.2">
      <c r="A1818" s="14" t="s">
        <v>6375</v>
      </c>
      <c r="B1818" s="14" t="s">
        <v>6433</v>
      </c>
      <c r="C1818" s="14" t="s">
        <v>6434</v>
      </c>
      <c r="D1818" s="16">
        <v>45737</v>
      </c>
      <c r="E1818" s="16" t="s">
        <v>3009</v>
      </c>
      <c r="F1818" s="14" t="s">
        <v>6435</v>
      </c>
      <c r="G1818" s="14" t="s">
        <v>5018</v>
      </c>
      <c r="H1818" s="14" t="s">
        <v>5019</v>
      </c>
      <c r="I1818" s="15">
        <v>298</v>
      </c>
      <c r="J1818" s="77"/>
      <c r="K1818" s="92"/>
    </row>
    <row r="1819" spans="1:11" ht="33.75" x14ac:dyDescent="0.2">
      <c r="A1819" s="14" t="s">
        <v>6375</v>
      </c>
      <c r="B1819" s="14" t="s">
        <v>6431</v>
      </c>
      <c r="C1819" s="14" t="s">
        <v>6431</v>
      </c>
      <c r="D1819" s="16">
        <v>45749</v>
      </c>
      <c r="E1819" s="16" t="s">
        <v>3009</v>
      </c>
      <c r="F1819" s="14" t="s">
        <v>6436</v>
      </c>
      <c r="G1819" s="14" t="s">
        <v>3085</v>
      </c>
      <c r="H1819" s="14" t="s">
        <v>3086</v>
      </c>
      <c r="I1819" s="15">
        <v>44.2</v>
      </c>
      <c r="J1819" s="77"/>
      <c r="K1819" s="92"/>
    </row>
    <row r="1820" spans="1:11" ht="90" x14ac:dyDescent="0.2">
      <c r="A1820" s="14" t="s">
        <v>6375</v>
      </c>
      <c r="B1820" s="14"/>
      <c r="C1820" s="14"/>
      <c r="D1820" s="16"/>
      <c r="E1820" s="16"/>
      <c r="F1820" s="14" t="s">
        <v>6437</v>
      </c>
      <c r="G1820" s="14"/>
      <c r="H1820" s="14"/>
      <c r="I1820" s="15"/>
      <c r="J1820" s="77"/>
      <c r="K1820" s="92"/>
    </row>
    <row r="1821" spans="1:11" ht="33.75" x14ac:dyDescent="0.2">
      <c r="A1821" s="14" t="s">
        <v>6375</v>
      </c>
      <c r="B1821" s="14" t="s">
        <v>5174</v>
      </c>
      <c r="C1821" s="14" t="s">
        <v>5174</v>
      </c>
      <c r="D1821" s="16">
        <v>45804</v>
      </c>
      <c r="E1821" s="16" t="s">
        <v>3009</v>
      </c>
      <c r="F1821" s="14" t="s">
        <v>6438</v>
      </c>
      <c r="G1821" s="14"/>
      <c r="H1821" s="14" t="s">
        <v>5025</v>
      </c>
      <c r="I1821" s="15">
        <v>90</v>
      </c>
      <c r="J1821" s="77"/>
      <c r="K1821" s="92"/>
    </row>
    <row r="1822" spans="1:11" ht="33.75" x14ac:dyDescent="0.2">
      <c r="A1822" s="14" t="s">
        <v>6375</v>
      </c>
      <c r="B1822" s="14" t="s">
        <v>5174</v>
      </c>
      <c r="C1822" s="14" t="s">
        <v>5174</v>
      </c>
      <c r="D1822" s="16">
        <v>45804</v>
      </c>
      <c r="E1822" s="16" t="s">
        <v>3009</v>
      </c>
      <c r="F1822" s="14" t="s">
        <v>6438</v>
      </c>
      <c r="G1822" s="14"/>
      <c r="H1822" s="14" t="s">
        <v>5027</v>
      </c>
      <c r="I1822" s="15">
        <v>90</v>
      </c>
      <c r="J1822" s="77"/>
      <c r="K1822" s="92"/>
    </row>
    <row r="1823" spans="1:11" ht="33.75" x14ac:dyDescent="0.2">
      <c r="A1823" s="14" t="s">
        <v>6375</v>
      </c>
      <c r="B1823" s="14" t="s">
        <v>6439</v>
      </c>
      <c r="C1823" s="14" t="s">
        <v>6440</v>
      </c>
      <c r="D1823" s="16">
        <v>45804</v>
      </c>
      <c r="E1823" s="16" t="s">
        <v>3009</v>
      </c>
      <c r="F1823" s="14" t="s">
        <v>6441</v>
      </c>
      <c r="G1823" s="14" t="s">
        <v>5018</v>
      </c>
      <c r="H1823" s="14" t="s">
        <v>5019</v>
      </c>
      <c r="I1823" s="15">
        <v>736</v>
      </c>
      <c r="J1823" s="77"/>
      <c r="K1823" s="92"/>
    </row>
    <row r="1824" spans="1:11" ht="33.75" x14ac:dyDescent="0.2">
      <c r="A1824" s="14" t="s">
        <v>6375</v>
      </c>
      <c r="B1824" s="14"/>
      <c r="C1824" s="14"/>
      <c r="D1824" s="16"/>
      <c r="E1824" s="16"/>
      <c r="F1824" s="14" t="s">
        <v>6442</v>
      </c>
      <c r="G1824" s="14"/>
      <c r="H1824" s="14"/>
      <c r="I1824" s="15"/>
      <c r="J1824" s="77"/>
      <c r="K1824" s="92"/>
    </row>
    <row r="1825" spans="1:11" ht="33.75" x14ac:dyDescent="0.2">
      <c r="A1825" s="14" t="s">
        <v>6375</v>
      </c>
      <c r="B1825" s="14" t="s">
        <v>6443</v>
      </c>
      <c r="C1825" s="14"/>
      <c r="D1825" s="16">
        <v>45989</v>
      </c>
      <c r="E1825" s="16" t="s">
        <v>3009</v>
      </c>
      <c r="F1825" s="14" t="s">
        <v>6444</v>
      </c>
      <c r="G1825" s="14" t="s">
        <v>3070</v>
      </c>
      <c r="H1825" s="14" t="s">
        <v>3071</v>
      </c>
      <c r="I1825" s="15">
        <v>3635.1</v>
      </c>
      <c r="J1825" s="77"/>
      <c r="K1825" s="92"/>
    </row>
    <row r="1826" spans="1:11" ht="33.75" x14ac:dyDescent="0.2">
      <c r="A1826" s="14" t="s">
        <v>6375</v>
      </c>
      <c r="B1826" s="14" t="s">
        <v>3067</v>
      </c>
      <c r="C1826" s="14" t="s">
        <v>3068</v>
      </c>
      <c r="D1826" s="16">
        <v>46001</v>
      </c>
      <c r="E1826" s="16" t="s">
        <v>3009</v>
      </c>
      <c r="F1826" s="14" t="s">
        <v>3069</v>
      </c>
      <c r="G1826" s="14" t="s">
        <v>3070</v>
      </c>
      <c r="H1826" s="14" t="s">
        <v>3071</v>
      </c>
      <c r="I1826" s="15">
        <v>50885.66</v>
      </c>
      <c r="J1826" s="77"/>
      <c r="K1826" s="92"/>
    </row>
    <row r="1827" spans="1:11" ht="33.75" x14ac:dyDescent="0.2">
      <c r="A1827" s="14" t="s">
        <v>6375</v>
      </c>
      <c r="B1827" s="14"/>
      <c r="C1827" s="14"/>
      <c r="D1827" s="16"/>
      <c r="E1827" s="16"/>
      <c r="F1827" s="14" t="s">
        <v>6445</v>
      </c>
      <c r="G1827" s="14"/>
      <c r="H1827" s="14"/>
      <c r="I1827" s="15"/>
      <c r="J1827" s="77"/>
      <c r="K1827" s="92"/>
    </row>
    <row r="1828" spans="1:11" ht="33.75" x14ac:dyDescent="0.2">
      <c r="A1828" s="14" t="s">
        <v>6375</v>
      </c>
      <c r="B1828" s="14" t="s">
        <v>6446</v>
      </c>
      <c r="C1828" s="14" t="s">
        <v>6447</v>
      </c>
      <c r="D1828" s="16">
        <v>45982</v>
      </c>
      <c r="E1828" s="16" t="s">
        <v>3009</v>
      </c>
      <c r="F1828" s="14" t="s">
        <v>6448</v>
      </c>
      <c r="G1828" s="14" t="s">
        <v>3220</v>
      </c>
      <c r="H1828" s="14" t="s">
        <v>3221</v>
      </c>
      <c r="I1828" s="15">
        <v>825</v>
      </c>
      <c r="J1828" s="77"/>
      <c r="K1828" s="92"/>
    </row>
    <row r="1829" spans="1:11" ht="33.75" x14ac:dyDescent="0.2">
      <c r="A1829" s="14" t="s">
        <v>6375</v>
      </c>
      <c r="B1829" s="14" t="s">
        <v>6449</v>
      </c>
      <c r="C1829" s="14" t="s">
        <v>6450</v>
      </c>
      <c r="D1829" s="16">
        <v>46007</v>
      </c>
      <c r="E1829" s="16" t="s">
        <v>3009</v>
      </c>
      <c r="F1829" s="14" t="s">
        <v>6451</v>
      </c>
      <c r="G1829" s="14" t="s">
        <v>3077</v>
      </c>
      <c r="H1829" s="14" t="s">
        <v>3078</v>
      </c>
      <c r="I1829" s="15">
        <v>702.95</v>
      </c>
      <c r="J1829" s="77"/>
      <c r="K1829" s="92"/>
    </row>
    <row r="1830" spans="1:11" ht="33.75" x14ac:dyDescent="0.2">
      <c r="A1830" s="14" t="s">
        <v>6375</v>
      </c>
      <c r="B1830" s="14"/>
      <c r="C1830" s="14"/>
      <c r="D1830" s="16"/>
      <c r="E1830" s="16"/>
      <c r="F1830" s="14" t="s">
        <v>6452</v>
      </c>
      <c r="G1830" s="14"/>
      <c r="H1830" s="14"/>
      <c r="I1830" s="15"/>
      <c r="J1830" s="77"/>
      <c r="K1830" s="92"/>
    </row>
    <row r="1831" spans="1:11" ht="33.75" x14ac:dyDescent="0.2">
      <c r="A1831" s="14" t="s">
        <v>6375</v>
      </c>
      <c r="B1831" s="14"/>
      <c r="C1831" s="14"/>
      <c r="D1831" s="16"/>
      <c r="E1831" s="16"/>
      <c r="F1831" s="14" t="s">
        <v>6452</v>
      </c>
      <c r="G1831" s="14"/>
      <c r="H1831" s="14"/>
      <c r="I1831" s="15"/>
      <c r="J1831" s="77"/>
      <c r="K1831" s="92"/>
    </row>
    <row r="1832" spans="1:11" ht="33.75" x14ac:dyDescent="0.2">
      <c r="A1832" s="14" t="s">
        <v>6375</v>
      </c>
      <c r="B1832" s="14" t="s">
        <v>6453</v>
      </c>
      <c r="C1832" s="14" t="s">
        <v>730</v>
      </c>
      <c r="D1832" s="16">
        <v>45722</v>
      </c>
      <c r="E1832" s="16" t="s">
        <v>3009</v>
      </c>
      <c r="F1832" s="14" t="s">
        <v>6454</v>
      </c>
      <c r="G1832" s="14"/>
      <c r="H1832" s="14" t="s">
        <v>6409</v>
      </c>
      <c r="I1832" s="15">
        <v>58125.5</v>
      </c>
      <c r="J1832" s="77"/>
      <c r="K1832" s="92"/>
    </row>
    <row r="1833" spans="1:11" ht="33.75" x14ac:dyDescent="0.2">
      <c r="A1833" s="14" t="s">
        <v>6375</v>
      </c>
      <c r="B1833" s="14" t="s">
        <v>6455</v>
      </c>
      <c r="C1833" s="14" t="s">
        <v>6456</v>
      </c>
      <c r="D1833" s="16">
        <v>45833</v>
      </c>
      <c r="E1833" s="16" t="s">
        <v>3009</v>
      </c>
      <c r="F1833" s="14" t="s">
        <v>6457</v>
      </c>
      <c r="G1833" s="14" t="s">
        <v>6500</v>
      </c>
      <c r="H1833" s="14" t="s">
        <v>3079</v>
      </c>
      <c r="I1833" s="15">
        <v>116251</v>
      </c>
      <c r="J1833" s="77"/>
      <c r="K1833" s="92"/>
    </row>
    <row r="1834" spans="1:11" ht="33.75" x14ac:dyDescent="0.2">
      <c r="A1834" s="14" t="s">
        <v>6375</v>
      </c>
      <c r="B1834" s="14" t="s">
        <v>6458</v>
      </c>
      <c r="C1834" s="14" t="s">
        <v>6719</v>
      </c>
      <c r="D1834" s="16">
        <v>45988</v>
      </c>
      <c r="E1834" s="16" t="s">
        <v>3009</v>
      </c>
      <c r="F1834" s="14" t="s">
        <v>6720</v>
      </c>
      <c r="G1834" s="14" t="s">
        <v>6500</v>
      </c>
      <c r="H1834" s="14" t="s">
        <v>3079</v>
      </c>
      <c r="I1834" s="15">
        <v>82345.5</v>
      </c>
      <c r="J1834" s="77"/>
      <c r="K1834" s="92"/>
    </row>
    <row r="1835" spans="1:11" ht="33.75" x14ac:dyDescent="0.2">
      <c r="A1835" s="14" t="s">
        <v>6375</v>
      </c>
      <c r="B1835" s="14" t="s">
        <v>6459</v>
      </c>
      <c r="C1835" s="14" t="s">
        <v>6460</v>
      </c>
      <c r="D1835" s="16">
        <v>46008</v>
      </c>
      <c r="E1835" s="16" t="s">
        <v>3009</v>
      </c>
      <c r="F1835" s="14" t="s">
        <v>6461</v>
      </c>
      <c r="G1835" s="14" t="s">
        <v>6462</v>
      </c>
      <c r="H1835" s="14" t="s">
        <v>5380</v>
      </c>
      <c r="I1835" s="15">
        <v>1064.68</v>
      </c>
      <c r="J1835" s="77"/>
      <c r="K1835" s="92"/>
    </row>
    <row r="1836" spans="1:11" ht="33.75" x14ac:dyDescent="0.2">
      <c r="A1836" s="14" t="s">
        <v>6375</v>
      </c>
      <c r="B1836" s="14"/>
      <c r="C1836" s="14"/>
      <c r="D1836" s="16"/>
      <c r="E1836" s="16"/>
      <c r="F1836" s="14" t="s">
        <v>6463</v>
      </c>
      <c r="G1836" s="14"/>
      <c r="H1836" s="14"/>
      <c r="I1836" s="15"/>
      <c r="J1836" s="77"/>
      <c r="K1836" s="92"/>
    </row>
    <row r="1837" spans="1:11" ht="33.75" x14ac:dyDescent="0.2">
      <c r="A1837" s="14" t="s">
        <v>6375</v>
      </c>
      <c r="B1837" s="14" t="s">
        <v>6464</v>
      </c>
      <c r="C1837" s="14" t="s">
        <v>6465</v>
      </c>
      <c r="D1837" s="16">
        <v>45833</v>
      </c>
      <c r="E1837" s="16" t="s">
        <v>3009</v>
      </c>
      <c r="F1837" s="14" t="s">
        <v>6466</v>
      </c>
      <c r="G1837" s="14" t="s">
        <v>3077</v>
      </c>
      <c r="H1837" s="14" t="s">
        <v>3078</v>
      </c>
      <c r="I1837" s="15">
        <v>22.14</v>
      </c>
      <c r="J1837" s="77"/>
      <c r="K1837" s="92"/>
    </row>
    <row r="1838" spans="1:11" ht="33.75" x14ac:dyDescent="0.2">
      <c r="A1838" s="14" t="s">
        <v>6375</v>
      </c>
      <c r="B1838" s="14" t="s">
        <v>6467</v>
      </c>
      <c r="C1838" s="14" t="s">
        <v>6468</v>
      </c>
      <c r="D1838" s="16">
        <v>45840</v>
      </c>
      <c r="E1838" s="16" t="s">
        <v>3009</v>
      </c>
      <c r="F1838" s="14" t="s">
        <v>6469</v>
      </c>
      <c r="G1838" s="14" t="s">
        <v>3077</v>
      </c>
      <c r="H1838" s="14" t="s">
        <v>3078</v>
      </c>
      <c r="I1838" s="15">
        <v>22.14</v>
      </c>
      <c r="J1838" s="77"/>
      <c r="K1838" s="92"/>
    </row>
    <row r="1839" spans="1:11" ht="33.75" x14ac:dyDescent="0.2">
      <c r="A1839" s="14" t="s">
        <v>6375</v>
      </c>
      <c r="B1839" s="14" t="s">
        <v>6470</v>
      </c>
      <c r="C1839" s="14" t="s">
        <v>6471</v>
      </c>
      <c r="D1839" s="16">
        <v>45840</v>
      </c>
      <c r="E1839" s="16" t="s">
        <v>3009</v>
      </c>
      <c r="F1839" s="14" t="s">
        <v>6472</v>
      </c>
      <c r="G1839" s="14" t="s">
        <v>6473</v>
      </c>
      <c r="H1839" s="14" t="s">
        <v>6474</v>
      </c>
      <c r="I1839" s="15">
        <v>100</v>
      </c>
      <c r="J1839" s="77"/>
      <c r="K1839" s="92"/>
    </row>
    <row r="1840" spans="1:11" ht="33.75" x14ac:dyDescent="0.2">
      <c r="A1840" s="14" t="s">
        <v>6375</v>
      </c>
      <c r="B1840" s="14" t="s">
        <v>6475</v>
      </c>
      <c r="C1840" s="14" t="s">
        <v>6476</v>
      </c>
      <c r="D1840" s="16">
        <v>45938</v>
      </c>
      <c r="E1840" s="16" t="s">
        <v>3009</v>
      </c>
      <c r="F1840" s="14" t="s">
        <v>6477</v>
      </c>
      <c r="G1840" s="14" t="s">
        <v>3220</v>
      </c>
      <c r="H1840" s="14" t="s">
        <v>3221</v>
      </c>
      <c r="I1840" s="15">
        <v>290</v>
      </c>
      <c r="J1840" s="77"/>
      <c r="K1840" s="92"/>
    </row>
    <row r="1841" spans="1:11" ht="33.75" x14ac:dyDescent="0.2">
      <c r="A1841" s="14" t="s">
        <v>6375</v>
      </c>
      <c r="B1841" s="14" t="s">
        <v>6478</v>
      </c>
      <c r="C1841" s="14" t="s">
        <v>6479</v>
      </c>
      <c r="D1841" s="16">
        <v>45954</v>
      </c>
      <c r="E1841" s="16" t="s">
        <v>3009</v>
      </c>
      <c r="F1841" s="14" t="s">
        <v>6480</v>
      </c>
      <c r="G1841" s="14" t="s">
        <v>6481</v>
      </c>
      <c r="H1841" s="14" t="s">
        <v>6482</v>
      </c>
      <c r="I1841" s="15">
        <v>1095.1500000000001</v>
      </c>
      <c r="J1841" s="77"/>
      <c r="K1841" s="92"/>
    </row>
    <row r="1842" spans="1:11" ht="33.75" x14ac:dyDescent="0.2">
      <c r="A1842" s="14" t="s">
        <v>6375</v>
      </c>
      <c r="B1842" s="14" t="s">
        <v>6483</v>
      </c>
      <c r="C1842" s="14" t="s">
        <v>6484</v>
      </c>
      <c r="D1842" s="16">
        <v>45971</v>
      </c>
      <c r="E1842" s="16" t="s">
        <v>3009</v>
      </c>
      <c r="F1842" s="14" t="s">
        <v>6485</v>
      </c>
      <c r="G1842" s="14" t="s">
        <v>3191</v>
      </c>
      <c r="H1842" s="14" t="s">
        <v>3192</v>
      </c>
      <c r="I1842" s="15">
        <v>1086</v>
      </c>
      <c r="J1842" s="77"/>
      <c r="K1842" s="92"/>
    </row>
    <row r="1843" spans="1:11" ht="33.75" x14ac:dyDescent="0.2">
      <c r="A1843" s="14" t="s">
        <v>6375</v>
      </c>
      <c r="B1843" s="14" t="s">
        <v>6486</v>
      </c>
      <c r="C1843" s="14" t="s">
        <v>6487</v>
      </c>
      <c r="D1843" s="16">
        <v>45971</v>
      </c>
      <c r="E1843" s="16" t="s">
        <v>3009</v>
      </c>
      <c r="F1843" s="14" t="s">
        <v>6488</v>
      </c>
      <c r="G1843" s="14" t="s">
        <v>3691</v>
      </c>
      <c r="H1843" s="14" t="s">
        <v>3692</v>
      </c>
      <c r="I1843" s="15">
        <v>1215</v>
      </c>
      <c r="J1843" s="77"/>
      <c r="K1843" s="92"/>
    </row>
    <row r="1844" spans="1:11" ht="33.75" x14ac:dyDescent="0.2">
      <c r="A1844" s="14" t="s">
        <v>6375</v>
      </c>
      <c r="B1844" s="14" t="s">
        <v>6489</v>
      </c>
      <c r="C1844" s="14" t="s">
        <v>6490</v>
      </c>
      <c r="D1844" s="16">
        <v>45971</v>
      </c>
      <c r="E1844" s="16" t="s">
        <v>3009</v>
      </c>
      <c r="F1844" s="14" t="s">
        <v>6491</v>
      </c>
      <c r="G1844" s="14" t="s">
        <v>3075</v>
      </c>
      <c r="H1844" s="14" t="s">
        <v>3076</v>
      </c>
      <c r="I1844" s="15">
        <v>1748.81</v>
      </c>
      <c r="J1844" s="77"/>
      <c r="K1844" s="92"/>
    </row>
    <row r="1845" spans="1:11" ht="33.75" x14ac:dyDescent="0.2">
      <c r="A1845" s="14" t="s">
        <v>6375</v>
      </c>
      <c r="B1845" s="14" t="s">
        <v>6492</v>
      </c>
      <c r="C1845" s="14" t="s">
        <v>6493</v>
      </c>
      <c r="D1845" s="16">
        <v>45987</v>
      </c>
      <c r="E1845" s="16" t="s">
        <v>3009</v>
      </c>
      <c r="F1845" s="14" t="s">
        <v>6494</v>
      </c>
      <c r="G1845" s="14" t="s">
        <v>6495</v>
      </c>
      <c r="H1845" s="14" t="s">
        <v>6496</v>
      </c>
      <c r="I1845" s="15">
        <v>27134</v>
      </c>
      <c r="J1845" s="77"/>
      <c r="K1845" s="92"/>
    </row>
    <row r="1846" spans="1:11" ht="33.75" x14ac:dyDescent="0.2">
      <c r="A1846" s="14" t="s">
        <v>6375</v>
      </c>
      <c r="B1846" s="14" t="s">
        <v>6497</v>
      </c>
      <c r="C1846" s="14" t="s">
        <v>6498</v>
      </c>
      <c r="D1846" s="16">
        <v>46001</v>
      </c>
      <c r="E1846" s="16" t="s">
        <v>3009</v>
      </c>
      <c r="F1846" s="14" t="s">
        <v>6499</v>
      </c>
      <c r="G1846" s="14" t="s">
        <v>6500</v>
      </c>
      <c r="H1846" s="14" t="s">
        <v>3079</v>
      </c>
      <c r="I1846" s="15">
        <v>12502.27</v>
      </c>
      <c r="J1846" s="77"/>
      <c r="K1846" s="92"/>
    </row>
    <row r="1847" spans="1:11" ht="33.75" x14ac:dyDescent="0.2">
      <c r="A1847" s="14" t="s">
        <v>6375</v>
      </c>
      <c r="B1847" s="14" t="s">
        <v>6501</v>
      </c>
      <c r="C1847" s="14" t="s">
        <v>6502</v>
      </c>
      <c r="D1847" s="16">
        <v>46001</v>
      </c>
      <c r="E1847" s="16" t="s">
        <v>3009</v>
      </c>
      <c r="F1847" s="14" t="s">
        <v>6503</v>
      </c>
      <c r="G1847" s="14" t="s">
        <v>4426</v>
      </c>
      <c r="H1847" s="14" t="s">
        <v>4427</v>
      </c>
      <c r="I1847" s="15">
        <v>786.71</v>
      </c>
      <c r="J1847" s="77"/>
      <c r="K1847" s="92"/>
    </row>
    <row r="1848" spans="1:11" ht="33.75" x14ac:dyDescent="0.2">
      <c r="A1848" s="14" t="s">
        <v>6375</v>
      </c>
      <c r="B1848" s="14" t="s">
        <v>6504</v>
      </c>
      <c r="C1848" s="14" t="s">
        <v>6505</v>
      </c>
      <c r="D1848" s="16">
        <v>46007</v>
      </c>
      <c r="E1848" s="16" t="s">
        <v>3009</v>
      </c>
      <c r="F1848" s="14" t="s">
        <v>6506</v>
      </c>
      <c r="G1848" s="14" t="s">
        <v>4001</v>
      </c>
      <c r="H1848" s="14" t="s">
        <v>4002</v>
      </c>
      <c r="I1848" s="15">
        <v>2500</v>
      </c>
      <c r="J1848" s="77"/>
      <c r="K1848" s="92"/>
    </row>
    <row r="1849" spans="1:11" ht="33.75" x14ac:dyDescent="0.2">
      <c r="A1849" s="14" t="s">
        <v>6375</v>
      </c>
      <c r="B1849" s="14" t="s">
        <v>6507</v>
      </c>
      <c r="C1849" s="14" t="s">
        <v>6508</v>
      </c>
      <c r="D1849" s="16">
        <v>46010</v>
      </c>
      <c r="E1849" s="16" t="s">
        <v>3009</v>
      </c>
      <c r="F1849" s="14" t="s">
        <v>6509</v>
      </c>
      <c r="G1849" s="14" t="s">
        <v>4039</v>
      </c>
      <c r="H1849" s="14" t="s">
        <v>4040</v>
      </c>
      <c r="I1849" s="15">
        <v>11650</v>
      </c>
      <c r="J1849" s="77"/>
      <c r="K1849" s="92"/>
    </row>
    <row r="1850" spans="1:11" ht="33.75" x14ac:dyDescent="0.2">
      <c r="A1850" s="14" t="s">
        <v>6375</v>
      </c>
      <c r="B1850" s="14"/>
      <c r="C1850" s="14"/>
      <c r="D1850" s="16"/>
      <c r="E1850" s="16"/>
      <c r="F1850" s="14" t="s">
        <v>6510</v>
      </c>
      <c r="G1850" s="14"/>
      <c r="H1850" s="14"/>
      <c r="I1850" s="15"/>
      <c r="J1850" s="77"/>
      <c r="K1850" s="92"/>
    </row>
    <row r="1851" spans="1:11" ht="33.75" x14ac:dyDescent="0.2">
      <c r="A1851" s="14" t="s">
        <v>6375</v>
      </c>
      <c r="B1851" s="14" t="s">
        <v>6511</v>
      </c>
      <c r="C1851" s="14" t="s">
        <v>6512</v>
      </c>
      <c r="D1851" s="16">
        <v>45763</v>
      </c>
      <c r="E1851" s="16" t="s">
        <v>3009</v>
      </c>
      <c r="F1851" s="14" t="s">
        <v>6513</v>
      </c>
      <c r="G1851" s="14" t="s">
        <v>3034</v>
      </c>
      <c r="H1851" s="14" t="s">
        <v>3035</v>
      </c>
      <c r="I1851" s="15">
        <v>1880</v>
      </c>
      <c r="J1851" s="77"/>
      <c r="K1851" s="92"/>
    </row>
    <row r="1852" spans="1:11" ht="33.75" x14ac:dyDescent="0.2">
      <c r="A1852" s="14" t="s">
        <v>6375</v>
      </c>
      <c r="B1852" s="14"/>
      <c r="C1852" s="14"/>
      <c r="D1852" s="16"/>
      <c r="E1852" s="16"/>
      <c r="F1852" s="14" t="s">
        <v>6514</v>
      </c>
      <c r="G1852" s="14"/>
      <c r="H1852" s="14"/>
      <c r="I1852" s="15"/>
      <c r="J1852" s="77"/>
      <c r="K1852" s="92"/>
    </row>
    <row r="1853" spans="1:11" ht="33.75" x14ac:dyDescent="0.2">
      <c r="A1853" s="14" t="s">
        <v>6375</v>
      </c>
      <c r="B1853" s="14" t="s">
        <v>6515</v>
      </c>
      <c r="C1853" s="14" t="s">
        <v>6516</v>
      </c>
      <c r="D1853" s="16">
        <v>45944</v>
      </c>
      <c r="E1853" s="16" t="s">
        <v>3009</v>
      </c>
      <c r="F1853" s="14" t="s">
        <v>6517</v>
      </c>
      <c r="G1853" s="14" t="s">
        <v>6518</v>
      </c>
      <c r="H1853" s="14" t="s">
        <v>6519</v>
      </c>
      <c r="I1853" s="15">
        <v>2873.8</v>
      </c>
      <c r="J1853" s="77"/>
      <c r="K1853" s="92"/>
    </row>
    <row r="1854" spans="1:11" ht="22.5" x14ac:dyDescent="0.2">
      <c r="A1854" s="14" t="s">
        <v>6530</v>
      </c>
      <c r="B1854" s="14"/>
      <c r="C1854" s="14"/>
      <c r="D1854" s="16"/>
      <c r="E1854" s="16"/>
      <c r="F1854" s="14" t="s">
        <v>6520</v>
      </c>
      <c r="G1854" s="14"/>
      <c r="H1854" s="14"/>
      <c r="I1854" s="15"/>
      <c r="J1854" s="77"/>
      <c r="K1854" s="92"/>
    </row>
    <row r="1855" spans="1:11" ht="33.75" x14ac:dyDescent="0.2">
      <c r="A1855" s="14" t="s">
        <v>6530</v>
      </c>
      <c r="B1855" s="14" t="s">
        <v>6521</v>
      </c>
      <c r="C1855" s="14" t="s">
        <v>6522</v>
      </c>
      <c r="D1855" s="16">
        <v>46001</v>
      </c>
      <c r="E1855" s="16" t="s">
        <v>3009</v>
      </c>
      <c r="F1855" s="14" t="s">
        <v>6499</v>
      </c>
      <c r="G1855" s="14" t="s">
        <v>6500</v>
      </c>
      <c r="H1855" s="14" t="s">
        <v>3079</v>
      </c>
      <c r="I1855" s="15">
        <v>1830</v>
      </c>
      <c r="J1855" s="77"/>
      <c r="K1855" s="92"/>
    </row>
    <row r="1856" spans="1:11" ht="33.75" x14ac:dyDescent="0.2">
      <c r="A1856" s="14" t="s">
        <v>6530</v>
      </c>
      <c r="B1856" s="14" t="s">
        <v>6523</v>
      </c>
      <c r="C1856" s="14" t="s">
        <v>6524</v>
      </c>
      <c r="D1856" s="16">
        <v>46001</v>
      </c>
      <c r="E1856" s="16" t="s">
        <v>3009</v>
      </c>
      <c r="F1856" s="14" t="s">
        <v>6499</v>
      </c>
      <c r="G1856" s="14" t="s">
        <v>6500</v>
      </c>
      <c r="H1856" s="14" t="s">
        <v>3079</v>
      </c>
      <c r="I1856" s="15">
        <v>1708</v>
      </c>
      <c r="J1856" s="77"/>
      <c r="K1856" s="92"/>
    </row>
    <row r="1857" spans="1:11" ht="33.75" x14ac:dyDescent="0.2">
      <c r="A1857" s="14" t="s">
        <v>6530</v>
      </c>
      <c r="B1857" s="14" t="s">
        <v>6497</v>
      </c>
      <c r="C1857" s="14" t="s">
        <v>6498</v>
      </c>
      <c r="D1857" s="16">
        <v>46001</v>
      </c>
      <c r="E1857" s="16" t="s">
        <v>3009</v>
      </c>
      <c r="F1857" s="14" t="s">
        <v>6525</v>
      </c>
      <c r="G1857" s="14" t="s">
        <v>6500</v>
      </c>
      <c r="H1857" s="14" t="s">
        <v>3079</v>
      </c>
      <c r="I1857" s="15">
        <v>14642.73</v>
      </c>
      <c r="J1857" s="77"/>
      <c r="K1857" s="92"/>
    </row>
    <row r="1858" spans="1:11" ht="33.75" x14ac:dyDescent="0.2">
      <c r="A1858" s="14" t="s">
        <v>6530</v>
      </c>
      <c r="B1858" s="14" t="s">
        <v>6526</v>
      </c>
      <c r="C1858" s="14" t="s">
        <v>6527</v>
      </c>
      <c r="D1858" s="16">
        <v>46001</v>
      </c>
      <c r="E1858" s="16" t="s">
        <v>3009</v>
      </c>
      <c r="F1858" s="14" t="s">
        <v>6528</v>
      </c>
      <c r="G1858" s="14" t="s">
        <v>6500</v>
      </c>
      <c r="H1858" s="14" t="s">
        <v>3079</v>
      </c>
      <c r="I1858" s="15">
        <v>7320</v>
      </c>
      <c r="J1858" s="77"/>
      <c r="K1858" s="92"/>
    </row>
    <row r="1859" spans="1:11" ht="33.75" x14ac:dyDescent="0.2">
      <c r="A1859" s="14" t="s">
        <v>6530</v>
      </c>
      <c r="B1859" s="14" t="s">
        <v>6529</v>
      </c>
      <c r="C1859" s="14" t="s">
        <v>6721</v>
      </c>
      <c r="D1859" s="16">
        <v>46007</v>
      </c>
      <c r="E1859" s="16" t="s">
        <v>3009</v>
      </c>
      <c r="F1859" s="14" t="s">
        <v>6525</v>
      </c>
      <c r="G1859" s="14" t="s">
        <v>6500</v>
      </c>
      <c r="H1859" s="14" t="s">
        <v>3079</v>
      </c>
      <c r="I1859" s="15">
        <v>8386</v>
      </c>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phoneticPr fontId="1" type="noConversion"/>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106" activePane="bottomLeft" state="frozen"/>
      <selection activeCell="I2" sqref="I2:L73"/>
      <selection pane="bottomLeft" activeCell="K172" sqref="K17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2244</v>
      </c>
      <c r="N1" s="274" t="s">
        <v>2991</v>
      </c>
      <c r="O1" s="274" t="s">
        <v>420</v>
      </c>
      <c r="P1" s="274" t="s">
        <v>421</v>
      </c>
    </row>
    <row r="2" spans="1:18" s="213" customFormat="1" x14ac:dyDescent="0.2">
      <c r="A2" s="203" t="s">
        <v>2245</v>
      </c>
      <c r="B2" s="284" t="s">
        <v>2246</v>
      </c>
      <c r="C2" s="284" t="s">
        <v>422</v>
      </c>
      <c r="D2" s="284" t="s">
        <v>2247</v>
      </c>
      <c r="E2" s="284" t="s">
        <v>429</v>
      </c>
      <c r="F2" s="284" t="s">
        <v>440</v>
      </c>
      <c r="G2" s="284" t="s">
        <v>2248</v>
      </c>
      <c r="H2" s="284" t="s">
        <v>2249</v>
      </c>
      <c r="I2" s="284" t="s">
        <v>2250</v>
      </c>
      <c r="J2" s="284" t="s">
        <v>424</v>
      </c>
      <c r="K2" s="284" t="s">
        <v>2250</v>
      </c>
      <c r="L2" s="285">
        <v>421905859671</v>
      </c>
      <c r="M2" s="284" t="s">
        <v>2251</v>
      </c>
      <c r="N2" s="284"/>
      <c r="O2" s="284"/>
      <c r="P2" s="284"/>
      <c r="R2" s="276"/>
    </row>
    <row r="3" spans="1:18" s="213" customFormat="1" x14ac:dyDescent="0.2">
      <c r="A3" s="203" t="s">
        <v>2252</v>
      </c>
      <c r="B3" s="284" t="s">
        <v>2253</v>
      </c>
      <c r="C3" s="284" t="s">
        <v>422</v>
      </c>
      <c r="D3" s="284" t="s">
        <v>2254</v>
      </c>
      <c r="E3" s="284" t="s">
        <v>2255</v>
      </c>
      <c r="F3" s="284" t="s">
        <v>1766</v>
      </c>
      <c r="G3" s="284" t="s">
        <v>2256</v>
      </c>
      <c r="H3" s="284" t="s">
        <v>2257</v>
      </c>
      <c r="I3" s="284" t="s">
        <v>2258</v>
      </c>
      <c r="J3" s="284" t="s">
        <v>424</v>
      </c>
      <c r="K3" s="284" t="s">
        <v>2259</v>
      </c>
      <c r="L3" s="285">
        <v>421915992124</v>
      </c>
      <c r="M3" s="284" t="s">
        <v>2260</v>
      </c>
      <c r="N3" s="284"/>
      <c r="O3" s="284"/>
      <c r="P3" s="284"/>
      <c r="R3" s="276"/>
    </row>
    <row r="4" spans="1:18" s="213" customFormat="1" x14ac:dyDescent="0.2">
      <c r="A4" s="203" t="s">
        <v>2261</v>
      </c>
      <c r="B4" s="284" t="s">
        <v>2262</v>
      </c>
      <c r="C4" s="284" t="s">
        <v>422</v>
      </c>
      <c r="D4" s="284" t="s">
        <v>2263</v>
      </c>
      <c r="E4" s="284" t="s">
        <v>2264</v>
      </c>
      <c r="F4" s="284" t="s">
        <v>2265</v>
      </c>
      <c r="G4" s="284" t="s">
        <v>2266</v>
      </c>
      <c r="H4" s="284" t="s">
        <v>2267</v>
      </c>
      <c r="I4" s="284" t="s">
        <v>2268</v>
      </c>
      <c r="J4" s="284" t="s">
        <v>424</v>
      </c>
      <c r="K4" s="284" t="s">
        <v>2268</v>
      </c>
      <c r="L4" s="285">
        <v>421905262613</v>
      </c>
      <c r="M4" s="284" t="s">
        <v>2269</v>
      </c>
      <c r="N4" s="284"/>
      <c r="O4" s="284"/>
      <c r="P4" s="284"/>
      <c r="R4" s="276"/>
    </row>
    <row r="5" spans="1:18" s="213" customFormat="1" x14ac:dyDescent="0.2">
      <c r="A5" s="203" t="s">
        <v>2270</v>
      </c>
      <c r="B5" s="284" t="s">
        <v>2271</v>
      </c>
      <c r="C5" s="284" t="s">
        <v>422</v>
      </c>
      <c r="D5" s="284" t="s">
        <v>2272</v>
      </c>
      <c r="E5" s="284" t="s">
        <v>2273</v>
      </c>
      <c r="F5" s="284" t="s">
        <v>2274</v>
      </c>
      <c r="G5" s="284" t="s">
        <v>2275</v>
      </c>
      <c r="H5" s="284" t="s">
        <v>2276</v>
      </c>
      <c r="I5" s="284" t="s">
        <v>2277</v>
      </c>
      <c r="J5" s="284" t="s">
        <v>424</v>
      </c>
      <c r="K5" s="284" t="s">
        <v>2277</v>
      </c>
      <c r="L5" s="285">
        <v>421915064990</v>
      </c>
      <c r="M5" s="284" t="s">
        <v>2278</v>
      </c>
      <c r="N5" s="284"/>
      <c r="O5" s="284"/>
      <c r="P5" s="284"/>
      <c r="R5" s="276"/>
    </row>
    <row r="6" spans="1:18" s="213" customFormat="1" x14ac:dyDescent="0.2">
      <c r="A6" s="203" t="s">
        <v>2279</v>
      </c>
      <c r="B6" s="284" t="s">
        <v>2280</v>
      </c>
      <c r="C6" s="284" t="s">
        <v>422</v>
      </c>
      <c r="D6" s="284" t="s">
        <v>2281</v>
      </c>
      <c r="E6" s="284" t="s">
        <v>429</v>
      </c>
      <c r="F6" s="284" t="s">
        <v>440</v>
      </c>
      <c r="G6" s="284" t="s">
        <v>2282</v>
      </c>
      <c r="H6" s="284" t="s">
        <v>2283</v>
      </c>
      <c r="I6" s="284" t="s">
        <v>2284</v>
      </c>
      <c r="J6" s="284" t="s">
        <v>424</v>
      </c>
      <c r="K6" s="284" t="s">
        <v>2284</v>
      </c>
      <c r="L6" s="285">
        <v>421908174487</v>
      </c>
      <c r="M6" s="284" t="s">
        <v>2285</v>
      </c>
      <c r="N6" s="284"/>
      <c r="O6" s="284"/>
      <c r="P6" s="284"/>
      <c r="R6" s="276"/>
    </row>
    <row r="7" spans="1:18" s="213" customFormat="1" x14ac:dyDescent="0.2">
      <c r="A7" s="203" t="s">
        <v>2286</v>
      </c>
      <c r="B7" s="284" t="s">
        <v>2287</v>
      </c>
      <c r="C7" s="284" t="s">
        <v>422</v>
      </c>
      <c r="D7" s="284" t="s">
        <v>2288</v>
      </c>
      <c r="E7" s="284" t="s">
        <v>2289</v>
      </c>
      <c r="F7" s="284" t="s">
        <v>2290</v>
      </c>
      <c r="G7" s="284" t="s">
        <v>2291</v>
      </c>
      <c r="H7" s="284" t="s">
        <v>2292</v>
      </c>
      <c r="I7" s="284" t="s">
        <v>2293</v>
      </c>
      <c r="J7" s="284" t="s">
        <v>2294</v>
      </c>
      <c r="K7" s="284" t="s">
        <v>2295</v>
      </c>
      <c r="L7" s="285">
        <v>421911110504</v>
      </c>
      <c r="M7" s="284" t="s">
        <v>2296</v>
      </c>
      <c r="N7" s="284"/>
      <c r="O7" s="284"/>
      <c r="P7" s="284"/>
      <c r="R7" s="276"/>
    </row>
    <row r="8" spans="1:18" s="213" customFormat="1" x14ac:dyDescent="0.2">
      <c r="A8" s="203" t="s">
        <v>2297</v>
      </c>
      <c r="B8" s="284" t="s">
        <v>2298</v>
      </c>
      <c r="C8" s="284" t="s">
        <v>2299</v>
      </c>
      <c r="D8" s="284" t="s">
        <v>2300</v>
      </c>
      <c r="E8" s="284" t="s">
        <v>2301</v>
      </c>
      <c r="F8" s="284" t="s">
        <v>449</v>
      </c>
      <c r="G8" s="284" t="s">
        <v>2302</v>
      </c>
      <c r="H8" s="284" t="s">
        <v>2303</v>
      </c>
      <c r="I8" s="284" t="s">
        <v>2304</v>
      </c>
      <c r="J8" s="284" t="s">
        <v>2305</v>
      </c>
      <c r="K8" s="284" t="s">
        <v>2304</v>
      </c>
      <c r="L8" s="285">
        <v>421905625637</v>
      </c>
      <c r="M8" s="284" t="s">
        <v>2306</v>
      </c>
      <c r="N8" s="284"/>
      <c r="O8" s="284"/>
      <c r="P8" s="284"/>
      <c r="R8" s="276"/>
    </row>
    <row r="9" spans="1:18" s="213" customFormat="1" x14ac:dyDescent="0.2">
      <c r="A9" s="203" t="s">
        <v>2307</v>
      </c>
      <c r="B9" s="284" t="s">
        <v>2308</v>
      </c>
      <c r="C9" s="284" t="s">
        <v>422</v>
      </c>
      <c r="D9" s="284" t="s">
        <v>2309</v>
      </c>
      <c r="E9" s="284" t="s">
        <v>2310</v>
      </c>
      <c r="F9" s="284" t="s">
        <v>2311</v>
      </c>
      <c r="G9" s="284" t="s">
        <v>2312</v>
      </c>
      <c r="H9" s="284" t="s">
        <v>2313</v>
      </c>
      <c r="I9" s="284" t="s">
        <v>2314</v>
      </c>
      <c r="J9" s="284" t="s">
        <v>424</v>
      </c>
      <c r="K9" s="284" t="s">
        <v>2315</v>
      </c>
      <c r="L9" s="285">
        <v>421904567820</v>
      </c>
      <c r="M9" s="284" t="s">
        <v>2316</v>
      </c>
      <c r="N9" s="284"/>
      <c r="O9" s="284"/>
      <c r="P9" s="284"/>
      <c r="R9" s="276"/>
    </row>
    <row r="10" spans="1:18" s="213" customFormat="1" ht="11.45" customHeight="1" x14ac:dyDescent="0.2">
      <c r="A10" s="198" t="s">
        <v>1673</v>
      </c>
      <c r="B10" s="199" t="s">
        <v>1674</v>
      </c>
      <c r="C10" s="200" t="s">
        <v>422</v>
      </c>
      <c r="D10" s="199" t="s">
        <v>1675</v>
      </c>
      <c r="E10" s="199" t="s">
        <v>597</v>
      </c>
      <c r="F10" s="199" t="s">
        <v>598</v>
      </c>
      <c r="G10" s="265" t="s">
        <v>1676</v>
      </c>
      <c r="H10" s="265" t="s">
        <v>1677</v>
      </c>
      <c r="I10" s="275" t="s">
        <v>1678</v>
      </c>
      <c r="J10" s="199" t="s">
        <v>426</v>
      </c>
      <c r="K10" s="275" t="s">
        <v>1679</v>
      </c>
      <c r="L10" s="201">
        <v>421903471398</v>
      </c>
      <c r="M10" s="199" t="s">
        <v>1680</v>
      </c>
      <c r="N10" s="199"/>
      <c r="O10" s="199"/>
      <c r="P10" s="199"/>
      <c r="R10" s="276"/>
    </row>
    <row r="11" spans="1:18" s="213" customFormat="1" x14ac:dyDescent="0.2">
      <c r="A11" s="203" t="s">
        <v>1681</v>
      </c>
      <c r="B11" s="284" t="s">
        <v>1682</v>
      </c>
      <c r="C11" s="284" t="s">
        <v>422</v>
      </c>
      <c r="D11" s="284" t="s">
        <v>1683</v>
      </c>
      <c r="E11" s="284" t="s">
        <v>429</v>
      </c>
      <c r="F11" s="284" t="s">
        <v>972</v>
      </c>
      <c r="G11" s="284" t="s">
        <v>1684</v>
      </c>
      <c r="H11" s="284" t="s">
        <v>1685</v>
      </c>
      <c r="I11" s="284" t="s">
        <v>1686</v>
      </c>
      <c r="J11" s="284" t="s">
        <v>1704</v>
      </c>
      <c r="K11" s="284" t="s">
        <v>1687</v>
      </c>
      <c r="L11" s="285">
        <v>421910953832</v>
      </c>
      <c r="M11" s="284" t="s">
        <v>1688</v>
      </c>
      <c r="N11" s="284"/>
      <c r="O11" s="284"/>
      <c r="P11" s="284"/>
      <c r="R11" s="276"/>
    </row>
    <row r="12" spans="1:18" s="213" customFormat="1" x14ac:dyDescent="0.2">
      <c r="A12" s="203" t="s">
        <v>1689</v>
      </c>
      <c r="B12" s="284" t="s">
        <v>1690</v>
      </c>
      <c r="C12" s="284" t="s">
        <v>422</v>
      </c>
      <c r="D12" s="284" t="s">
        <v>473</v>
      </c>
      <c r="E12" s="284" t="s">
        <v>429</v>
      </c>
      <c r="F12" s="284" t="s">
        <v>474</v>
      </c>
      <c r="G12" s="284" t="s">
        <v>1691</v>
      </c>
      <c r="H12" s="284" t="s">
        <v>1692</v>
      </c>
      <c r="I12" s="284" t="s">
        <v>1693</v>
      </c>
      <c r="J12" s="284" t="s">
        <v>424</v>
      </c>
      <c r="K12" s="284" t="s">
        <v>1693</v>
      </c>
      <c r="L12" s="285">
        <v>421911244266</v>
      </c>
      <c r="M12" s="284" t="s">
        <v>1694</v>
      </c>
      <c r="N12" s="284"/>
      <c r="O12" s="284"/>
      <c r="P12" s="284"/>
      <c r="R12" s="276"/>
    </row>
    <row r="13" spans="1:18" s="213" customFormat="1" x14ac:dyDescent="0.2">
      <c r="A13" s="203" t="s">
        <v>2317</v>
      </c>
      <c r="B13" s="284" t="s">
        <v>2318</v>
      </c>
      <c r="C13" s="284" t="s">
        <v>422</v>
      </c>
      <c r="D13" s="284" t="s">
        <v>2319</v>
      </c>
      <c r="E13" s="284" t="s">
        <v>429</v>
      </c>
      <c r="F13" s="284" t="s">
        <v>1919</v>
      </c>
      <c r="G13" s="284" t="s">
        <v>2320</v>
      </c>
      <c r="H13" s="284" t="s">
        <v>2321</v>
      </c>
      <c r="I13" s="284" t="s">
        <v>2322</v>
      </c>
      <c r="J13" s="284" t="s">
        <v>424</v>
      </c>
      <c r="K13" s="284" t="s">
        <v>2322</v>
      </c>
      <c r="L13" s="285">
        <v>421948780850</v>
      </c>
      <c r="M13" s="284" t="s">
        <v>2323</v>
      </c>
      <c r="N13" s="284"/>
      <c r="O13" s="284"/>
      <c r="P13" s="284"/>
      <c r="R13" s="276" t="str">
        <f>A13</f>
        <v>55184707</v>
      </c>
    </row>
    <row r="14" spans="1:18" s="213" customFormat="1" x14ac:dyDescent="0.2">
      <c r="A14" s="203" t="s">
        <v>2324</v>
      </c>
      <c r="B14" s="284" t="s">
        <v>2325</v>
      </c>
      <c r="C14" s="284" t="s">
        <v>422</v>
      </c>
      <c r="D14" s="284" t="s">
        <v>2326</v>
      </c>
      <c r="E14" s="284" t="s">
        <v>1765</v>
      </c>
      <c r="F14" s="284" t="s">
        <v>1766</v>
      </c>
      <c r="G14" s="284" t="s">
        <v>2327</v>
      </c>
      <c r="H14" s="284" t="s">
        <v>2328</v>
      </c>
      <c r="I14" s="284" t="s">
        <v>2329</v>
      </c>
      <c r="J14" s="284" t="s">
        <v>424</v>
      </c>
      <c r="K14" s="284" t="s">
        <v>2329</v>
      </c>
      <c r="L14" s="285">
        <v>421918706450</v>
      </c>
      <c r="M14" s="284" t="s">
        <v>2330</v>
      </c>
      <c r="N14" s="284"/>
      <c r="O14" s="284"/>
      <c r="P14" s="284"/>
      <c r="R14" s="276" t="str">
        <f>A14</f>
        <v>35629827</v>
      </c>
    </row>
    <row r="15" spans="1:18" s="213" customFormat="1" x14ac:dyDescent="0.2">
      <c r="A15" s="203" t="s">
        <v>2331</v>
      </c>
      <c r="B15" s="284" t="s">
        <v>2332</v>
      </c>
      <c r="C15" s="284" t="s">
        <v>422</v>
      </c>
      <c r="D15" s="284" t="s">
        <v>2333</v>
      </c>
      <c r="E15" s="284" t="s">
        <v>501</v>
      </c>
      <c r="F15" s="284" t="s">
        <v>502</v>
      </c>
      <c r="G15" s="284" t="s">
        <v>2334</v>
      </c>
      <c r="H15" s="284" t="s">
        <v>2335</v>
      </c>
      <c r="I15" s="284" t="s">
        <v>2336</v>
      </c>
      <c r="J15" s="284" t="s">
        <v>424</v>
      </c>
      <c r="K15" s="284" t="s">
        <v>2336</v>
      </c>
      <c r="L15" s="285">
        <v>421905442262</v>
      </c>
      <c r="M15" s="284" t="s">
        <v>2337</v>
      </c>
      <c r="N15" s="284"/>
      <c r="O15" s="284"/>
      <c r="P15" s="284"/>
      <c r="R15" s="276" t="str">
        <f>A15</f>
        <v>37963091</v>
      </c>
    </row>
    <row r="16" spans="1:18" x14ac:dyDescent="0.2">
      <c r="A16" s="203" t="s">
        <v>2338</v>
      </c>
      <c r="B16" s="284" t="s">
        <v>2339</v>
      </c>
      <c r="C16" s="284" t="s">
        <v>422</v>
      </c>
      <c r="D16" s="284" t="s">
        <v>2340</v>
      </c>
      <c r="E16" s="284" t="s">
        <v>430</v>
      </c>
      <c r="F16" s="284" t="s">
        <v>724</v>
      </c>
      <c r="G16" s="284" t="s">
        <v>2341</v>
      </c>
      <c r="H16" s="284" t="s">
        <v>2342</v>
      </c>
      <c r="I16" s="284" t="s">
        <v>2343</v>
      </c>
      <c r="J16" s="284" t="s">
        <v>424</v>
      </c>
      <c r="K16" s="284" t="s">
        <v>2343</v>
      </c>
      <c r="L16" s="285">
        <v>421907188019</v>
      </c>
      <c r="M16" s="284" t="s">
        <v>2344</v>
      </c>
      <c r="N16" s="284"/>
      <c r="O16" s="284"/>
      <c r="P16" s="284"/>
      <c r="Q16" s="213"/>
      <c r="R16" s="276" t="str">
        <f>A16</f>
        <v>42220971</v>
      </c>
    </row>
    <row r="17" spans="1:18" x14ac:dyDescent="0.2">
      <c r="A17" s="203" t="s">
        <v>2345</v>
      </c>
      <c r="B17" s="284" t="s">
        <v>2346</v>
      </c>
      <c r="C17" s="284" t="s">
        <v>422</v>
      </c>
      <c r="D17" s="284" t="s">
        <v>2347</v>
      </c>
      <c r="E17" s="284" t="s">
        <v>2348</v>
      </c>
      <c r="F17" s="284" t="s">
        <v>2349</v>
      </c>
      <c r="G17" s="284" t="s">
        <v>2350</v>
      </c>
      <c r="H17" s="284" t="s">
        <v>2351</v>
      </c>
      <c r="I17" s="284" t="s">
        <v>2352</v>
      </c>
      <c r="J17" s="284" t="s">
        <v>424</v>
      </c>
      <c r="K17" s="284" t="s">
        <v>2352</v>
      </c>
      <c r="L17" s="285">
        <v>421905508129</v>
      </c>
      <c r="M17" s="284" t="s">
        <v>2353</v>
      </c>
      <c r="N17" s="284"/>
      <c r="O17" s="284"/>
      <c r="P17" s="284"/>
      <c r="Q17" s="213"/>
      <c r="R17" s="276" t="str">
        <f t="shared" ref="R17:R77" si="0">A17</f>
        <v>42180309</v>
      </c>
    </row>
    <row r="18" spans="1:18" x14ac:dyDescent="0.2">
      <c r="A18" s="203" t="s">
        <v>2354</v>
      </c>
      <c r="B18" s="284" t="s">
        <v>2355</v>
      </c>
      <c r="C18" s="284" t="s">
        <v>422</v>
      </c>
      <c r="D18" s="284" t="s">
        <v>2356</v>
      </c>
      <c r="E18" s="284" t="s">
        <v>942</v>
      </c>
      <c r="F18" s="284" t="s">
        <v>943</v>
      </c>
      <c r="G18" s="284" t="s">
        <v>2357</v>
      </c>
      <c r="H18" s="284" t="s">
        <v>2358</v>
      </c>
      <c r="I18" s="284" t="s">
        <v>2359</v>
      </c>
      <c r="J18" s="284" t="s">
        <v>437</v>
      </c>
      <c r="K18" s="284" t="s">
        <v>2360</v>
      </c>
      <c r="L18" s="285">
        <v>421911545054</v>
      </c>
      <c r="M18" s="284" t="s">
        <v>2361</v>
      </c>
      <c r="N18" s="284"/>
      <c r="O18" s="284"/>
      <c r="P18" s="284"/>
      <c r="Q18" s="213"/>
      <c r="R18" s="276"/>
    </row>
    <row r="19" spans="1:18" x14ac:dyDescent="0.2">
      <c r="A19" s="203" t="s">
        <v>2362</v>
      </c>
      <c r="B19" s="284" t="s">
        <v>2363</v>
      </c>
      <c r="C19" s="284" t="s">
        <v>2299</v>
      </c>
      <c r="D19" s="284" t="s">
        <v>2364</v>
      </c>
      <c r="E19" s="284" t="s">
        <v>429</v>
      </c>
      <c r="F19" s="284" t="s">
        <v>436</v>
      </c>
      <c r="G19" s="284" t="s">
        <v>2365</v>
      </c>
      <c r="H19" s="284" t="s">
        <v>2366</v>
      </c>
      <c r="I19" s="284" t="s">
        <v>2367</v>
      </c>
      <c r="J19" s="284" t="s">
        <v>2305</v>
      </c>
      <c r="K19" s="284" t="s">
        <v>2367</v>
      </c>
      <c r="L19" s="285">
        <v>421907510189</v>
      </c>
      <c r="M19" s="284" t="s">
        <v>2368</v>
      </c>
      <c r="N19" s="284"/>
      <c r="O19" s="284"/>
      <c r="P19" s="284"/>
      <c r="Q19" s="213"/>
      <c r="R19" s="276" t="str">
        <f t="shared" si="0"/>
        <v>51972042</v>
      </c>
    </row>
    <row r="20" spans="1:18" x14ac:dyDescent="0.2">
      <c r="A20" s="198" t="s">
        <v>1371</v>
      </c>
      <c r="B20" s="199" t="s">
        <v>1372</v>
      </c>
      <c r="C20" s="200" t="s">
        <v>422</v>
      </c>
      <c r="D20" s="199" t="s">
        <v>1373</v>
      </c>
      <c r="E20" s="199" t="s">
        <v>429</v>
      </c>
      <c r="F20" s="199" t="s">
        <v>425</v>
      </c>
      <c r="G20" s="265" t="s">
        <v>1374</v>
      </c>
      <c r="H20" s="265" t="s">
        <v>1375</v>
      </c>
      <c r="I20" s="275" t="s">
        <v>1376</v>
      </c>
      <c r="J20" s="199" t="s">
        <v>426</v>
      </c>
      <c r="K20" s="275" t="s">
        <v>1377</v>
      </c>
      <c r="L20" s="201">
        <v>421911370554</v>
      </c>
      <c r="M20" s="199" t="s">
        <v>1378</v>
      </c>
      <c r="N20" s="199"/>
      <c r="O20" s="199"/>
      <c r="P20" s="199"/>
      <c r="Q20" s="213"/>
      <c r="R20" s="276" t="str">
        <f t="shared" si="0"/>
        <v>42254388</v>
      </c>
    </row>
    <row r="21" spans="1:18" x14ac:dyDescent="0.2">
      <c r="A21" s="203" t="s">
        <v>2369</v>
      </c>
      <c r="B21" s="284" t="s">
        <v>2370</v>
      </c>
      <c r="C21" s="284" t="s">
        <v>422</v>
      </c>
      <c r="D21" s="284" t="s">
        <v>2371</v>
      </c>
      <c r="E21" s="284" t="s">
        <v>2372</v>
      </c>
      <c r="F21" s="284" t="s">
        <v>2373</v>
      </c>
      <c r="G21" s="284" t="s">
        <v>2374</v>
      </c>
      <c r="H21" s="284" t="s">
        <v>2375</v>
      </c>
      <c r="I21" s="284" t="s">
        <v>2376</v>
      </c>
      <c r="J21" s="284" t="s">
        <v>424</v>
      </c>
      <c r="K21" s="284" t="s">
        <v>2376</v>
      </c>
      <c r="L21" s="285">
        <v>421903945335</v>
      </c>
      <c r="M21" s="284" t="s">
        <v>2377</v>
      </c>
      <c r="N21" s="284"/>
      <c r="O21" s="284"/>
      <c r="P21" s="284"/>
      <c r="Q21" s="213"/>
      <c r="R21" s="276"/>
    </row>
    <row r="22" spans="1:18" x14ac:dyDescent="0.2">
      <c r="A22" s="203" t="s">
        <v>2378</v>
      </c>
      <c r="B22" s="284" t="s">
        <v>2379</v>
      </c>
      <c r="C22" s="284" t="s">
        <v>422</v>
      </c>
      <c r="D22" s="284" t="s">
        <v>2380</v>
      </c>
      <c r="E22" s="284" t="s">
        <v>1871</v>
      </c>
      <c r="F22" s="284" t="s">
        <v>1872</v>
      </c>
      <c r="G22" s="284" t="s">
        <v>2381</v>
      </c>
      <c r="H22" s="284" t="s">
        <v>2382</v>
      </c>
      <c r="I22" s="284" t="s">
        <v>2383</v>
      </c>
      <c r="J22" s="284" t="s">
        <v>424</v>
      </c>
      <c r="K22" s="284" t="s">
        <v>2383</v>
      </c>
      <c r="L22" s="285">
        <v>421903604195</v>
      </c>
      <c r="M22" s="284" t="s">
        <v>2384</v>
      </c>
      <c r="N22" s="284"/>
      <c r="O22" s="284"/>
      <c r="P22" s="284"/>
      <c r="Q22" s="213"/>
      <c r="R22" s="276" t="str">
        <f t="shared" si="0"/>
        <v>42103711</v>
      </c>
    </row>
    <row r="23" spans="1:18" x14ac:dyDescent="0.2">
      <c r="A23" s="203" t="s">
        <v>2385</v>
      </c>
      <c r="B23" s="284" t="s">
        <v>2386</v>
      </c>
      <c r="C23" s="284" t="s">
        <v>422</v>
      </c>
      <c r="D23" s="284" t="s">
        <v>2387</v>
      </c>
      <c r="E23" s="284" t="s">
        <v>429</v>
      </c>
      <c r="F23" s="284" t="s">
        <v>2388</v>
      </c>
      <c r="G23" s="284" t="s">
        <v>2389</v>
      </c>
      <c r="H23" s="284" t="s">
        <v>2390</v>
      </c>
      <c r="I23" s="284" t="s">
        <v>2391</v>
      </c>
      <c r="J23" s="284" t="s">
        <v>424</v>
      </c>
      <c r="K23" s="284" t="s">
        <v>2391</v>
      </c>
      <c r="L23" s="285">
        <v>421905613897</v>
      </c>
      <c r="M23" s="284" t="s">
        <v>2392</v>
      </c>
      <c r="N23" s="284"/>
      <c r="O23" s="284"/>
      <c r="P23" s="284"/>
      <c r="Q23" s="213"/>
      <c r="R23" s="276"/>
    </row>
    <row r="24" spans="1:18" x14ac:dyDescent="0.2">
      <c r="A24" s="203" t="s">
        <v>2393</v>
      </c>
      <c r="B24" s="284" t="s">
        <v>2394</v>
      </c>
      <c r="C24" s="284" t="s">
        <v>422</v>
      </c>
      <c r="D24" s="284" t="s">
        <v>2395</v>
      </c>
      <c r="E24" s="284" t="s">
        <v>2396</v>
      </c>
      <c r="F24" s="284" t="s">
        <v>2397</v>
      </c>
      <c r="G24" s="284" t="s">
        <v>2398</v>
      </c>
      <c r="H24" s="284" t="s">
        <v>2399</v>
      </c>
      <c r="I24" s="284" t="s">
        <v>2400</v>
      </c>
      <c r="J24" s="284" t="s">
        <v>424</v>
      </c>
      <c r="K24" s="284" t="s">
        <v>2400</v>
      </c>
      <c r="L24" s="285">
        <v>421905837809</v>
      </c>
      <c r="M24" s="284" t="s">
        <v>2401</v>
      </c>
      <c r="N24" s="284"/>
      <c r="O24" s="284"/>
      <c r="P24" s="284"/>
      <c r="Q24" s="213"/>
      <c r="R24" s="276"/>
    </row>
    <row r="25" spans="1:18" x14ac:dyDescent="0.2">
      <c r="A25" s="203" t="s">
        <v>2402</v>
      </c>
      <c r="B25" s="284" t="s">
        <v>2403</v>
      </c>
      <c r="C25" s="284" t="s">
        <v>422</v>
      </c>
      <c r="D25" s="284" t="s">
        <v>2404</v>
      </c>
      <c r="E25" s="284" t="s">
        <v>2348</v>
      </c>
      <c r="F25" s="284" t="s">
        <v>825</v>
      </c>
      <c r="G25" s="284" t="s">
        <v>2405</v>
      </c>
      <c r="H25" s="284" t="s">
        <v>2406</v>
      </c>
      <c r="I25" s="284" t="s">
        <v>2407</v>
      </c>
      <c r="J25" s="284" t="s">
        <v>424</v>
      </c>
      <c r="K25" s="284" t="s">
        <v>2407</v>
      </c>
      <c r="L25" s="285">
        <v>421903434035</v>
      </c>
      <c r="M25" s="284" t="s">
        <v>2408</v>
      </c>
      <c r="N25" s="284"/>
      <c r="O25" s="284"/>
      <c r="P25" s="284"/>
      <c r="Q25" s="213"/>
      <c r="R25" s="276" t="str">
        <f t="shared" si="0"/>
        <v>42258014</v>
      </c>
    </row>
    <row r="26" spans="1:18" x14ac:dyDescent="0.2">
      <c r="A26" s="203" t="s">
        <v>2409</v>
      </c>
      <c r="B26" s="284" t="s">
        <v>2410</v>
      </c>
      <c r="C26" s="284" t="s">
        <v>422</v>
      </c>
      <c r="D26" s="284" t="s">
        <v>2411</v>
      </c>
      <c r="E26" s="284" t="s">
        <v>448</v>
      </c>
      <c r="F26" s="284" t="s">
        <v>449</v>
      </c>
      <c r="G26" s="284" t="s">
        <v>2412</v>
      </c>
      <c r="H26" s="284" t="s">
        <v>2413</v>
      </c>
      <c r="I26" s="284" t="s">
        <v>2414</v>
      </c>
      <c r="J26" s="284" t="s">
        <v>424</v>
      </c>
      <c r="K26" s="284" t="s">
        <v>2415</v>
      </c>
      <c r="L26" s="285">
        <v>421905323008</v>
      </c>
      <c r="M26" s="284" t="s">
        <v>2357</v>
      </c>
      <c r="N26" s="284"/>
      <c r="O26" s="284"/>
      <c r="P26" s="284"/>
      <c r="Q26" s="213"/>
      <c r="R26" s="276" t="str">
        <f t="shared" si="0"/>
        <v>42396841</v>
      </c>
    </row>
    <row r="27" spans="1:18" x14ac:dyDescent="0.2">
      <c r="A27" s="198" t="s">
        <v>1695</v>
      </c>
      <c r="B27" s="199" t="s">
        <v>1696</v>
      </c>
      <c r="C27" s="200" t="s">
        <v>1697</v>
      </c>
      <c r="D27" s="199" t="s">
        <v>1698</v>
      </c>
      <c r="E27" s="199" t="s">
        <v>1699</v>
      </c>
      <c r="F27" s="199" t="s">
        <v>1700</v>
      </c>
      <c r="G27" s="265" t="s">
        <v>1701</v>
      </c>
      <c r="H27" s="265" t="s">
        <v>1702</v>
      </c>
      <c r="I27" s="275" t="s">
        <v>1703</v>
      </c>
      <c r="J27" s="199" t="s">
        <v>1704</v>
      </c>
      <c r="K27" s="275" t="s">
        <v>1703</v>
      </c>
      <c r="L27" s="201">
        <v>421904760660</v>
      </c>
      <c r="M27" s="199" t="s">
        <v>2416</v>
      </c>
      <c r="N27" s="199"/>
      <c r="O27" s="199"/>
      <c r="P27" s="199"/>
      <c r="Q27" s="213"/>
      <c r="R27" s="276" t="str">
        <f t="shared" si="0"/>
        <v>53939042</v>
      </c>
    </row>
    <row r="28" spans="1:18" x14ac:dyDescent="0.2">
      <c r="A28" s="203" t="s">
        <v>2417</v>
      </c>
      <c r="B28" s="284" t="s">
        <v>2418</v>
      </c>
      <c r="C28" s="284" t="s">
        <v>422</v>
      </c>
      <c r="D28" s="284" t="s">
        <v>2419</v>
      </c>
      <c r="E28" s="284" t="s">
        <v>2058</v>
      </c>
      <c r="F28" s="284" t="s">
        <v>2059</v>
      </c>
      <c r="G28" s="284" t="s">
        <v>2420</v>
      </c>
      <c r="H28" s="284" t="s">
        <v>2421</v>
      </c>
      <c r="I28" s="284" t="s">
        <v>2422</v>
      </c>
      <c r="J28" s="284" t="s">
        <v>424</v>
      </c>
      <c r="K28" s="284" t="s">
        <v>2422</v>
      </c>
      <c r="L28" s="285">
        <v>421903757165</v>
      </c>
      <c r="M28" s="284" t="s">
        <v>2423</v>
      </c>
      <c r="N28" s="284"/>
      <c r="O28" s="284"/>
      <c r="P28" s="284"/>
      <c r="Q28" s="213"/>
      <c r="R28" s="276"/>
    </row>
    <row r="29" spans="1:18" x14ac:dyDescent="0.2">
      <c r="A29" s="203" t="s">
        <v>2424</v>
      </c>
      <c r="B29" s="284" t="s">
        <v>2425</v>
      </c>
      <c r="C29" s="284" t="s">
        <v>2299</v>
      </c>
      <c r="D29" s="284" t="s">
        <v>2426</v>
      </c>
      <c r="E29" s="284" t="s">
        <v>2427</v>
      </c>
      <c r="F29" s="284" t="s">
        <v>2428</v>
      </c>
      <c r="G29" s="284" t="s">
        <v>2357</v>
      </c>
      <c r="H29" s="284" t="s">
        <v>2429</v>
      </c>
      <c r="I29" s="284" t="s">
        <v>2430</v>
      </c>
      <c r="J29" s="284" t="s">
        <v>2305</v>
      </c>
      <c r="K29" s="284" t="s">
        <v>2357</v>
      </c>
      <c r="L29" s="285" t="s">
        <v>2357</v>
      </c>
      <c r="M29" s="284" t="s">
        <v>2357</v>
      </c>
      <c r="N29" s="284"/>
      <c r="O29" s="284"/>
      <c r="P29" s="284"/>
      <c r="Q29" s="213"/>
      <c r="R29" s="276" t="str">
        <f t="shared" si="0"/>
        <v>52798721</v>
      </c>
    </row>
    <row r="30" spans="1:18" ht="12.75" x14ac:dyDescent="0.2">
      <c r="A30" s="198" t="s">
        <v>1705</v>
      </c>
      <c r="B30" s="199" t="s">
        <v>1706</v>
      </c>
      <c r="C30" s="200" t="s">
        <v>422</v>
      </c>
      <c r="D30" s="199" t="s">
        <v>1707</v>
      </c>
      <c r="E30" s="199" t="s">
        <v>1708</v>
      </c>
      <c r="F30" s="199" t="s">
        <v>1709</v>
      </c>
      <c r="G30" s="265" t="s">
        <v>1710</v>
      </c>
      <c r="H30" s="311" t="s">
        <v>2431</v>
      </c>
      <c r="I30" s="275" t="s">
        <v>1711</v>
      </c>
      <c r="J30" s="199" t="s">
        <v>424</v>
      </c>
      <c r="K30" s="275" t="s">
        <v>1711</v>
      </c>
      <c r="L30" s="201">
        <v>421905103966</v>
      </c>
      <c r="M30" s="199" t="s">
        <v>1712</v>
      </c>
      <c r="N30" s="199"/>
      <c r="O30" s="199"/>
      <c r="P30" s="199"/>
      <c r="Q30" s="213"/>
      <c r="R30" s="276" t="str">
        <f t="shared" si="0"/>
        <v>52489159</v>
      </c>
    </row>
    <row r="31" spans="1:18" x14ac:dyDescent="0.2">
      <c r="A31" s="198" t="s">
        <v>1713</v>
      </c>
      <c r="B31" s="199" t="s">
        <v>1714</v>
      </c>
      <c r="C31" s="200" t="s">
        <v>1715</v>
      </c>
      <c r="D31" s="199" t="s">
        <v>1716</v>
      </c>
      <c r="E31" s="199" t="s">
        <v>429</v>
      </c>
      <c r="F31" s="199" t="s">
        <v>1717</v>
      </c>
      <c r="G31" s="265" t="s">
        <v>1718</v>
      </c>
      <c r="H31" s="265" t="s">
        <v>1719</v>
      </c>
      <c r="I31" s="275" t="s">
        <v>1720</v>
      </c>
      <c r="J31" s="199" t="s">
        <v>1721</v>
      </c>
      <c r="K31" s="275"/>
      <c r="L31" s="201"/>
      <c r="M31" s="199" t="s">
        <v>1722</v>
      </c>
      <c r="N31" s="199"/>
      <c r="O31" s="199"/>
      <c r="P31" s="199"/>
      <c r="Q31" s="213"/>
      <c r="R31" s="276" t="str">
        <f t="shared" si="0"/>
        <v>00603481</v>
      </c>
    </row>
    <row r="32" spans="1:18" x14ac:dyDescent="0.2">
      <c r="A32" s="198" t="s">
        <v>1723</v>
      </c>
      <c r="B32" s="199" t="s">
        <v>1724</v>
      </c>
      <c r="C32" s="200" t="s">
        <v>422</v>
      </c>
      <c r="D32" s="199" t="s">
        <v>1725</v>
      </c>
      <c r="E32" s="199" t="s">
        <v>423</v>
      </c>
      <c r="F32" s="199" t="s">
        <v>816</v>
      </c>
      <c r="G32" s="265" t="s">
        <v>1726</v>
      </c>
      <c r="H32" s="265" t="s">
        <v>1727</v>
      </c>
      <c r="I32" s="275" t="s">
        <v>1728</v>
      </c>
      <c r="J32" s="199" t="s">
        <v>426</v>
      </c>
      <c r="K32" s="275"/>
      <c r="L32" s="201"/>
      <c r="M32" s="199" t="s">
        <v>1729</v>
      </c>
      <c r="N32" s="199"/>
      <c r="O32" s="199"/>
      <c r="P32" s="199"/>
      <c r="Q32" s="213"/>
      <c r="R32" s="276" t="str">
        <f t="shared" si="0"/>
        <v>50879391</v>
      </c>
    </row>
    <row r="33" spans="1:18" ht="12.75" x14ac:dyDescent="0.2">
      <c r="A33" s="198" t="s">
        <v>1730</v>
      </c>
      <c r="B33" s="199" t="s">
        <v>1731</v>
      </c>
      <c r="C33" s="200" t="s">
        <v>422</v>
      </c>
      <c r="D33" s="199" t="s">
        <v>1732</v>
      </c>
      <c r="E33" s="199" t="s">
        <v>427</v>
      </c>
      <c r="F33" s="199" t="s">
        <v>428</v>
      </c>
      <c r="G33" s="311" t="s">
        <v>1733</v>
      </c>
      <c r="H33" s="265" t="s">
        <v>1734</v>
      </c>
      <c r="I33" s="275" t="s">
        <v>1735</v>
      </c>
      <c r="J33" s="199" t="s">
        <v>2432</v>
      </c>
      <c r="K33" s="275" t="s">
        <v>1735</v>
      </c>
      <c r="L33" s="201">
        <v>421905819613</v>
      </c>
      <c r="M33" s="199" t="s">
        <v>1736</v>
      </c>
      <c r="N33" s="199"/>
      <c r="O33" s="199"/>
      <c r="P33" s="199"/>
      <c r="Q33" s="213"/>
      <c r="R33" s="276"/>
    </row>
    <row r="34" spans="1:18" x14ac:dyDescent="0.2">
      <c r="A34" s="203" t="s">
        <v>2433</v>
      </c>
      <c r="B34" s="284" t="s">
        <v>2434</v>
      </c>
      <c r="C34" s="284" t="s">
        <v>422</v>
      </c>
      <c r="D34" s="284" t="s">
        <v>2435</v>
      </c>
      <c r="E34" s="284" t="s">
        <v>2436</v>
      </c>
      <c r="F34" s="284" t="s">
        <v>2437</v>
      </c>
      <c r="G34" s="284" t="s">
        <v>2438</v>
      </c>
      <c r="H34" s="284" t="s">
        <v>2439</v>
      </c>
      <c r="I34" s="284" t="s">
        <v>2440</v>
      </c>
      <c r="J34" s="284" t="s">
        <v>508</v>
      </c>
      <c r="K34" s="284" t="s">
        <v>2440</v>
      </c>
      <c r="L34" s="285">
        <v>421904481001</v>
      </c>
      <c r="M34" s="284" t="s">
        <v>2441</v>
      </c>
      <c r="N34" s="284"/>
      <c r="O34" s="284"/>
      <c r="P34" s="284"/>
      <c r="Q34" s="213"/>
      <c r="R34" s="276" t="str">
        <f t="shared" si="0"/>
        <v>42024536</v>
      </c>
    </row>
    <row r="35" spans="1:18" x14ac:dyDescent="0.2">
      <c r="A35" s="203" t="s">
        <v>1737</v>
      </c>
      <c r="B35" s="284" t="s">
        <v>1738</v>
      </c>
      <c r="C35" s="284" t="s">
        <v>422</v>
      </c>
      <c r="D35" s="284" t="s">
        <v>1739</v>
      </c>
      <c r="E35" s="284" t="s">
        <v>433</v>
      </c>
      <c r="F35" s="284" t="s">
        <v>434</v>
      </c>
      <c r="G35" s="284" t="s">
        <v>1740</v>
      </c>
      <c r="H35" s="284" t="s">
        <v>1741</v>
      </c>
      <c r="I35" s="284" t="s">
        <v>1742</v>
      </c>
      <c r="J35" s="284" t="s">
        <v>1743</v>
      </c>
      <c r="K35" s="284" t="s">
        <v>1742</v>
      </c>
      <c r="L35" s="285">
        <v>421903655253</v>
      </c>
      <c r="M35" s="284" t="s">
        <v>1744</v>
      </c>
      <c r="N35" s="284"/>
      <c r="O35" s="284"/>
      <c r="P35" s="284"/>
      <c r="Q35" s="213"/>
      <c r="R35" s="276" t="str">
        <f t="shared" si="0"/>
        <v>51285193</v>
      </c>
    </row>
    <row r="36" spans="1:18" x14ac:dyDescent="0.2">
      <c r="A36" s="203" t="s">
        <v>2442</v>
      </c>
      <c r="B36" s="284" t="s">
        <v>2443</v>
      </c>
      <c r="C36" s="284" t="s">
        <v>422</v>
      </c>
      <c r="D36" s="284" t="s">
        <v>2444</v>
      </c>
      <c r="E36" s="284" t="s">
        <v>433</v>
      </c>
      <c r="F36" s="284" t="s">
        <v>434</v>
      </c>
      <c r="G36" s="284" t="s">
        <v>2445</v>
      </c>
      <c r="H36" s="284" t="s">
        <v>2446</v>
      </c>
      <c r="I36" s="284" t="s">
        <v>2447</v>
      </c>
      <c r="J36" s="284" t="s">
        <v>424</v>
      </c>
      <c r="K36" s="284" t="s">
        <v>2447</v>
      </c>
      <c r="L36" s="285">
        <v>421908828982</v>
      </c>
      <c r="M36" s="284" t="s">
        <v>2448</v>
      </c>
      <c r="N36" s="284"/>
      <c r="O36" s="284"/>
      <c r="P36" s="284"/>
      <c r="Q36" s="213"/>
      <c r="R36" s="276" t="str">
        <f t="shared" si="0"/>
        <v>42103479</v>
      </c>
    </row>
    <row r="37" spans="1:18" x14ac:dyDescent="0.2">
      <c r="A37" s="203" t="s">
        <v>2449</v>
      </c>
      <c r="B37" s="284" t="s">
        <v>2450</v>
      </c>
      <c r="C37" s="284" t="s">
        <v>2299</v>
      </c>
      <c r="D37" s="284" t="s">
        <v>2451</v>
      </c>
      <c r="E37" s="284" t="s">
        <v>2452</v>
      </c>
      <c r="F37" s="284" t="s">
        <v>2453</v>
      </c>
      <c r="G37" s="284" t="s">
        <v>2454</v>
      </c>
      <c r="H37" s="284" t="s">
        <v>2455</v>
      </c>
      <c r="I37" s="284" t="s">
        <v>2456</v>
      </c>
      <c r="J37" s="284" t="s">
        <v>2457</v>
      </c>
      <c r="K37" s="284" t="s">
        <v>2456</v>
      </c>
      <c r="L37" s="285">
        <v>421903141567</v>
      </c>
      <c r="M37" s="284" t="s">
        <v>2458</v>
      </c>
      <c r="N37" s="284"/>
      <c r="O37" s="284"/>
      <c r="P37" s="284"/>
      <c r="Q37" s="213"/>
      <c r="R37" s="276" t="str">
        <f t="shared" si="0"/>
        <v>47210125</v>
      </c>
    </row>
    <row r="38" spans="1:18" ht="12.75" x14ac:dyDescent="0.2">
      <c r="A38" s="203" t="s">
        <v>1745</v>
      </c>
      <c r="B38" s="284" t="s">
        <v>1746</v>
      </c>
      <c r="C38" s="284" t="s">
        <v>422</v>
      </c>
      <c r="D38" s="284" t="s">
        <v>1747</v>
      </c>
      <c r="E38" s="284" t="s">
        <v>1748</v>
      </c>
      <c r="F38" s="284" t="s">
        <v>1749</v>
      </c>
      <c r="G38" s="312" t="s">
        <v>1750</v>
      </c>
      <c r="H38" s="284" t="s">
        <v>1751</v>
      </c>
      <c r="I38" s="284" t="s">
        <v>1752</v>
      </c>
      <c r="J38" s="284" t="s">
        <v>437</v>
      </c>
      <c r="K38" s="284" t="s">
        <v>1752</v>
      </c>
      <c r="L38" s="285">
        <v>421905262047</v>
      </c>
      <c r="M38" s="284" t="s">
        <v>1753</v>
      </c>
      <c r="N38" s="284"/>
      <c r="O38" s="284"/>
      <c r="P38" s="284"/>
      <c r="Q38" s="213"/>
      <c r="R38" s="276" t="str">
        <f t="shared" si="0"/>
        <v>42234425</v>
      </c>
    </row>
    <row r="39" spans="1:18" x14ac:dyDescent="0.2">
      <c r="A39" s="203" t="s">
        <v>2459</v>
      </c>
      <c r="B39" s="284" t="s">
        <v>2460</v>
      </c>
      <c r="C39" s="284" t="s">
        <v>422</v>
      </c>
      <c r="D39" s="284" t="s">
        <v>2461</v>
      </c>
      <c r="E39" s="284" t="s">
        <v>942</v>
      </c>
      <c r="F39" s="284" t="s">
        <v>943</v>
      </c>
      <c r="G39" s="284" t="s">
        <v>2462</v>
      </c>
      <c r="H39" s="284" t="s">
        <v>2463</v>
      </c>
      <c r="I39" s="284" t="s">
        <v>2464</v>
      </c>
      <c r="J39" s="284" t="s">
        <v>424</v>
      </c>
      <c r="K39" s="284" t="s">
        <v>2464</v>
      </c>
      <c r="L39" s="285">
        <v>421907672006</v>
      </c>
      <c r="M39" s="284" t="s">
        <v>2465</v>
      </c>
      <c r="N39" s="284"/>
      <c r="O39" s="284"/>
      <c r="P39" s="284"/>
      <c r="Q39" s="213"/>
      <c r="R39" s="276" t="str">
        <f t="shared" si="0"/>
        <v>14222230</v>
      </c>
    </row>
    <row r="40" spans="1:18" x14ac:dyDescent="0.2">
      <c r="A40" s="203" t="s">
        <v>1754</v>
      </c>
      <c r="B40" s="284" t="s">
        <v>1755</v>
      </c>
      <c r="C40" s="284" t="s">
        <v>422</v>
      </c>
      <c r="D40" s="284" t="s">
        <v>1756</v>
      </c>
      <c r="E40" s="284" t="s">
        <v>1757</v>
      </c>
      <c r="F40" s="284" t="s">
        <v>1758</v>
      </c>
      <c r="G40" s="284" t="s">
        <v>1759</v>
      </c>
      <c r="H40" s="284" t="s">
        <v>1760</v>
      </c>
      <c r="I40" s="284" t="s">
        <v>1761</v>
      </c>
      <c r="J40" s="284" t="s">
        <v>424</v>
      </c>
      <c r="K40" s="284" t="s">
        <v>1761</v>
      </c>
      <c r="L40" s="285">
        <v>421915178155</v>
      </c>
      <c r="M40" s="284" t="s">
        <v>1762</v>
      </c>
      <c r="N40" s="284"/>
      <c r="O40" s="284"/>
      <c r="P40" s="284"/>
      <c r="Q40" s="213"/>
      <c r="R40" s="276" t="str">
        <f t="shared" si="0"/>
        <v>00609153</v>
      </c>
    </row>
    <row r="41" spans="1:18" x14ac:dyDescent="0.2">
      <c r="A41" s="203" t="s">
        <v>2466</v>
      </c>
      <c r="B41" s="284" t="s">
        <v>2467</v>
      </c>
      <c r="C41" s="284" t="s">
        <v>422</v>
      </c>
      <c r="D41" s="284" t="s">
        <v>2468</v>
      </c>
      <c r="E41" s="284" t="s">
        <v>2469</v>
      </c>
      <c r="F41" s="284" t="s">
        <v>2470</v>
      </c>
      <c r="G41" s="284" t="s">
        <v>2471</v>
      </c>
      <c r="H41" s="284" t="s">
        <v>2472</v>
      </c>
      <c r="I41" s="284" t="s">
        <v>2473</v>
      </c>
      <c r="J41" s="284" t="s">
        <v>424</v>
      </c>
      <c r="K41" s="284" t="s">
        <v>2474</v>
      </c>
      <c r="L41" s="285">
        <v>421903623498</v>
      </c>
      <c r="M41" s="284" t="s">
        <v>2475</v>
      </c>
      <c r="N41" s="284"/>
      <c r="O41" s="284"/>
      <c r="P41" s="284"/>
      <c r="Q41" s="213"/>
      <c r="R41" s="276" t="str">
        <f t="shared" si="0"/>
        <v>35533099</v>
      </c>
    </row>
    <row r="42" spans="1:18" x14ac:dyDescent="0.2">
      <c r="A42" s="203" t="s">
        <v>2476</v>
      </c>
      <c r="B42" s="284" t="s">
        <v>2477</v>
      </c>
      <c r="C42" s="284" t="s">
        <v>422</v>
      </c>
      <c r="D42" s="284" t="s">
        <v>2478</v>
      </c>
      <c r="E42" s="284" t="s">
        <v>807</v>
      </c>
      <c r="F42" s="284" t="s">
        <v>808</v>
      </c>
      <c r="G42" s="284" t="s">
        <v>2479</v>
      </c>
      <c r="H42" s="284" t="s">
        <v>2480</v>
      </c>
      <c r="I42" s="284" t="s">
        <v>2481</v>
      </c>
      <c r="J42" s="284" t="s">
        <v>424</v>
      </c>
      <c r="K42" s="284" t="s">
        <v>2481</v>
      </c>
      <c r="L42" s="285">
        <v>421907450644</v>
      </c>
      <c r="M42" s="284" t="s">
        <v>2482</v>
      </c>
      <c r="N42" s="284"/>
      <c r="O42" s="284"/>
      <c r="P42" s="284"/>
      <c r="Q42" s="213"/>
      <c r="R42" s="276" t="str">
        <f t="shared" si="0"/>
        <v>42074355</v>
      </c>
    </row>
    <row r="43" spans="1:18" x14ac:dyDescent="0.2">
      <c r="A43" s="203" t="s">
        <v>2483</v>
      </c>
      <c r="B43" s="284" t="s">
        <v>2484</v>
      </c>
      <c r="C43" s="284" t="s">
        <v>422</v>
      </c>
      <c r="D43" s="284" t="s">
        <v>2485</v>
      </c>
      <c r="E43" s="284" t="s">
        <v>433</v>
      </c>
      <c r="F43" s="284" t="s">
        <v>432</v>
      </c>
      <c r="G43" s="284" t="s">
        <v>2486</v>
      </c>
      <c r="H43" s="284" t="s">
        <v>2487</v>
      </c>
      <c r="I43" s="284" t="s">
        <v>2488</v>
      </c>
      <c r="J43" s="284" t="s">
        <v>424</v>
      </c>
      <c r="K43" s="284" t="s">
        <v>2488</v>
      </c>
      <c r="L43" s="285">
        <v>421905321899</v>
      </c>
      <c r="M43" s="284" t="s">
        <v>2489</v>
      </c>
      <c r="N43" s="284"/>
      <c r="O43" s="284"/>
      <c r="P43" s="284"/>
      <c r="Q43" s="213"/>
      <c r="R43" s="276" t="str">
        <f t="shared" si="0"/>
        <v>35545127</v>
      </c>
    </row>
    <row r="44" spans="1:18" x14ac:dyDescent="0.2">
      <c r="A44" s="203" t="s">
        <v>2490</v>
      </c>
      <c r="B44" s="284" t="s">
        <v>2491</v>
      </c>
      <c r="C44" s="284" t="s">
        <v>422</v>
      </c>
      <c r="D44" s="284" t="s">
        <v>2492</v>
      </c>
      <c r="E44" s="284" t="s">
        <v>435</v>
      </c>
      <c r="F44" s="284" t="s">
        <v>493</v>
      </c>
      <c r="G44" s="284" t="s">
        <v>2493</v>
      </c>
      <c r="H44" s="284" t="s">
        <v>2494</v>
      </c>
      <c r="I44" s="284" t="s">
        <v>2495</v>
      </c>
      <c r="J44" s="284" t="s">
        <v>424</v>
      </c>
      <c r="K44" s="284" t="s">
        <v>2495</v>
      </c>
      <c r="L44" s="285">
        <v>421907778064</v>
      </c>
      <c r="M44" s="284" t="s">
        <v>2496</v>
      </c>
      <c r="N44" s="284"/>
      <c r="O44" s="284"/>
      <c r="P44" s="284"/>
      <c r="Q44" s="213"/>
      <c r="R44" s="276" t="str">
        <f t="shared" si="0"/>
        <v>36130605</v>
      </c>
    </row>
    <row r="45" spans="1:18" x14ac:dyDescent="0.2">
      <c r="A45" s="203" t="s">
        <v>2497</v>
      </c>
      <c r="B45" s="284" t="s">
        <v>2498</v>
      </c>
      <c r="C45" s="284" t="s">
        <v>422</v>
      </c>
      <c r="D45" s="284" t="s">
        <v>2499</v>
      </c>
      <c r="E45" s="284" t="s">
        <v>1708</v>
      </c>
      <c r="F45" s="284" t="s">
        <v>724</v>
      </c>
      <c r="G45" s="284" t="s">
        <v>2500</v>
      </c>
      <c r="H45" s="284" t="s">
        <v>2501</v>
      </c>
      <c r="I45" s="284" t="s">
        <v>2502</v>
      </c>
      <c r="J45" s="284" t="s">
        <v>424</v>
      </c>
      <c r="K45" s="284" t="s">
        <v>2502</v>
      </c>
      <c r="L45" s="285">
        <v>421948900425</v>
      </c>
      <c r="M45" s="284" t="s">
        <v>2503</v>
      </c>
      <c r="N45" s="284"/>
      <c r="O45" s="284"/>
      <c r="P45" s="284"/>
      <c r="Q45" s="213"/>
      <c r="R45" s="276" t="str">
        <f t="shared" si="0"/>
        <v>30230152</v>
      </c>
    </row>
    <row r="46" spans="1:18" x14ac:dyDescent="0.2">
      <c r="A46" s="203" t="s">
        <v>2504</v>
      </c>
      <c r="B46" s="284" t="s">
        <v>2505</v>
      </c>
      <c r="C46" s="284" t="s">
        <v>422</v>
      </c>
      <c r="D46" s="284" t="s">
        <v>2506</v>
      </c>
      <c r="E46" s="284" t="s">
        <v>1757</v>
      </c>
      <c r="F46" s="284" t="s">
        <v>1758</v>
      </c>
      <c r="G46" s="284" t="s">
        <v>2507</v>
      </c>
      <c r="H46" s="284" t="s">
        <v>2508</v>
      </c>
      <c r="I46" s="284" t="s">
        <v>2509</v>
      </c>
      <c r="J46" s="284" t="s">
        <v>426</v>
      </c>
      <c r="K46" s="284" t="s">
        <v>2509</v>
      </c>
      <c r="L46" s="285">
        <v>421948022784</v>
      </c>
      <c r="M46" s="284" t="s">
        <v>2510</v>
      </c>
      <c r="N46" s="284"/>
      <c r="O46" s="284"/>
      <c r="P46" s="284"/>
      <c r="Q46" s="213"/>
      <c r="R46" s="276"/>
    </row>
    <row r="47" spans="1:18" x14ac:dyDescent="0.2">
      <c r="A47" s="203" t="s">
        <v>1763</v>
      </c>
      <c r="B47" s="284" t="s">
        <v>1764</v>
      </c>
      <c r="C47" s="284" t="s">
        <v>422</v>
      </c>
      <c r="D47" s="284" t="s">
        <v>2511</v>
      </c>
      <c r="E47" s="284" t="s">
        <v>1765</v>
      </c>
      <c r="F47" s="284" t="s">
        <v>1766</v>
      </c>
      <c r="G47" s="284" t="s">
        <v>2512</v>
      </c>
      <c r="H47" s="284" t="s">
        <v>2979</v>
      </c>
      <c r="I47" s="284" t="s">
        <v>1767</v>
      </c>
      <c r="J47" s="284" t="s">
        <v>424</v>
      </c>
      <c r="K47" s="284" t="s">
        <v>2980</v>
      </c>
      <c r="L47" s="285">
        <v>421905811054</v>
      </c>
      <c r="M47" s="284" t="s">
        <v>2513</v>
      </c>
      <c r="N47" s="284"/>
      <c r="O47" s="284"/>
      <c r="P47" s="284"/>
      <c r="Q47" s="213"/>
      <c r="R47" s="276" t="str">
        <f t="shared" si="0"/>
        <v>45011893</v>
      </c>
    </row>
    <row r="48" spans="1:18" x14ac:dyDescent="0.2">
      <c r="A48" s="203" t="s">
        <v>2514</v>
      </c>
      <c r="B48" s="284" t="s">
        <v>2515</v>
      </c>
      <c r="C48" s="284" t="s">
        <v>422</v>
      </c>
      <c r="D48" s="284" t="s">
        <v>2516</v>
      </c>
      <c r="E48" s="284" t="s">
        <v>429</v>
      </c>
      <c r="F48" s="284" t="s">
        <v>2517</v>
      </c>
      <c r="G48" s="284" t="s">
        <v>2518</v>
      </c>
      <c r="H48" s="284" t="s">
        <v>2519</v>
      </c>
      <c r="I48" s="284" t="s">
        <v>2520</v>
      </c>
      <c r="J48" s="284" t="s">
        <v>2521</v>
      </c>
      <c r="K48" s="284" t="s">
        <v>2520</v>
      </c>
      <c r="L48" s="285">
        <v>421905790638</v>
      </c>
      <c r="M48" s="284" t="s">
        <v>2522</v>
      </c>
      <c r="N48" s="284"/>
      <c r="O48" s="284"/>
      <c r="P48" s="284"/>
      <c r="Q48" s="213"/>
      <c r="R48" s="276" t="str">
        <f t="shared" si="0"/>
        <v>36071498</v>
      </c>
    </row>
    <row r="49" spans="1:18" x14ac:dyDescent="0.2">
      <c r="A49" s="203" t="s">
        <v>1768</v>
      </c>
      <c r="B49" s="284" t="s">
        <v>1769</v>
      </c>
      <c r="C49" s="284" t="s">
        <v>422</v>
      </c>
      <c r="D49" s="284" t="s">
        <v>1739</v>
      </c>
      <c r="E49" s="284" t="s">
        <v>433</v>
      </c>
      <c r="F49" s="284" t="s">
        <v>434</v>
      </c>
      <c r="G49" s="284" t="s">
        <v>1770</v>
      </c>
      <c r="H49" s="284" t="s">
        <v>1771</v>
      </c>
      <c r="I49" s="284" t="s">
        <v>1772</v>
      </c>
      <c r="J49" s="284" t="s">
        <v>424</v>
      </c>
      <c r="K49" s="284" t="s">
        <v>1772</v>
      </c>
      <c r="L49" s="285">
        <v>421915872938</v>
      </c>
      <c r="M49" s="284" t="s">
        <v>1773</v>
      </c>
      <c r="N49" s="284"/>
      <c r="O49" s="284"/>
      <c r="P49" s="284"/>
      <c r="Q49" s="213"/>
      <c r="R49" s="276" t="str">
        <f t="shared" si="0"/>
        <v>51565153</v>
      </c>
    </row>
    <row r="50" spans="1:18" ht="12.75" x14ac:dyDescent="0.2">
      <c r="A50" s="203" t="s">
        <v>1774</v>
      </c>
      <c r="B50" s="284" t="s">
        <v>1775</v>
      </c>
      <c r="C50" s="284" t="s">
        <v>422</v>
      </c>
      <c r="D50" s="284" t="s">
        <v>1776</v>
      </c>
      <c r="E50" s="284" t="s">
        <v>430</v>
      </c>
      <c r="F50" s="284" t="s">
        <v>1777</v>
      </c>
      <c r="G50" s="312" t="s">
        <v>1778</v>
      </c>
      <c r="H50" s="284" t="s">
        <v>1779</v>
      </c>
      <c r="I50" s="284" t="s">
        <v>1780</v>
      </c>
      <c r="J50" s="284" t="s">
        <v>424</v>
      </c>
      <c r="K50" s="284" t="s">
        <v>1780</v>
      </c>
      <c r="L50" s="285">
        <v>421904457419</v>
      </c>
      <c r="M50" s="284" t="s">
        <v>1781</v>
      </c>
      <c r="N50" s="284"/>
      <c r="O50" s="284"/>
      <c r="P50" s="284"/>
      <c r="Q50" s="213"/>
      <c r="R50" s="276" t="str">
        <f t="shared" si="0"/>
        <v>31940803</v>
      </c>
    </row>
    <row r="51" spans="1:18" ht="12.75" x14ac:dyDescent="0.2">
      <c r="A51" s="203" t="s">
        <v>1782</v>
      </c>
      <c r="B51" s="284" t="s">
        <v>1783</v>
      </c>
      <c r="C51" s="284" t="s">
        <v>422</v>
      </c>
      <c r="D51" s="284" t="s">
        <v>1784</v>
      </c>
      <c r="E51" s="284" t="s">
        <v>1765</v>
      </c>
      <c r="F51" s="284" t="s">
        <v>1785</v>
      </c>
      <c r="G51" s="312" t="s">
        <v>1786</v>
      </c>
      <c r="H51" s="284" t="s">
        <v>1787</v>
      </c>
      <c r="I51" s="284" t="s">
        <v>1788</v>
      </c>
      <c r="J51" s="284" t="s">
        <v>424</v>
      </c>
      <c r="K51" s="284" t="s">
        <v>1788</v>
      </c>
      <c r="L51" s="285">
        <v>421908119697</v>
      </c>
      <c r="M51" s="284" t="s">
        <v>1789</v>
      </c>
      <c r="N51" s="284"/>
      <c r="O51" s="284"/>
      <c r="P51" s="284"/>
      <c r="Q51" s="213"/>
      <c r="R51" s="276" t="str">
        <f t="shared" si="0"/>
        <v>36082538</v>
      </c>
    </row>
    <row r="52" spans="1:18" x14ac:dyDescent="0.2">
      <c r="A52" s="198" t="s">
        <v>1379</v>
      </c>
      <c r="B52" s="199" t="s">
        <v>1380</v>
      </c>
      <c r="C52" s="200" t="s">
        <v>422</v>
      </c>
      <c r="D52" s="199" t="s">
        <v>1381</v>
      </c>
      <c r="E52" s="199" t="s">
        <v>429</v>
      </c>
      <c r="F52" s="199" t="s">
        <v>431</v>
      </c>
      <c r="G52" s="199" t="s">
        <v>1382</v>
      </c>
      <c r="H52" s="199" t="s">
        <v>1383</v>
      </c>
      <c r="I52" s="199" t="s">
        <v>1384</v>
      </c>
      <c r="J52" s="199" t="s">
        <v>424</v>
      </c>
      <c r="K52" s="199" t="s">
        <v>1385</v>
      </c>
      <c r="L52" s="201">
        <v>421903705119</v>
      </c>
      <c r="M52" s="199" t="s">
        <v>1386</v>
      </c>
      <c r="N52" s="199"/>
      <c r="O52" s="199"/>
      <c r="P52" s="199"/>
      <c r="Q52" s="213"/>
      <c r="R52" s="276" t="str">
        <f t="shared" si="0"/>
        <v>00688312</v>
      </c>
    </row>
    <row r="53" spans="1:18" x14ac:dyDescent="0.2">
      <c r="A53" s="203" t="s">
        <v>2523</v>
      </c>
      <c r="B53" s="284" t="s">
        <v>2524</v>
      </c>
      <c r="C53" s="284" t="s">
        <v>422</v>
      </c>
      <c r="D53" s="284" t="s">
        <v>2525</v>
      </c>
      <c r="E53" s="284" t="s">
        <v>433</v>
      </c>
      <c r="F53" s="284" t="s">
        <v>434</v>
      </c>
      <c r="G53" s="284" t="s">
        <v>2526</v>
      </c>
      <c r="H53" s="284" t="s">
        <v>2527</v>
      </c>
      <c r="I53" s="284" t="s">
        <v>2528</v>
      </c>
      <c r="J53" s="284" t="s">
        <v>424</v>
      </c>
      <c r="K53" s="284" t="s">
        <v>2528</v>
      </c>
      <c r="L53" s="285">
        <v>421908744859</v>
      </c>
      <c r="M53" s="284" t="s">
        <v>2529</v>
      </c>
      <c r="N53" s="284"/>
      <c r="O53" s="284"/>
      <c r="P53" s="284"/>
      <c r="Q53" s="213"/>
      <c r="R53" s="276" t="str">
        <f t="shared" si="0"/>
        <v>42329809</v>
      </c>
    </row>
    <row r="54" spans="1:18" x14ac:dyDescent="0.2">
      <c r="A54" s="203" t="s">
        <v>2530</v>
      </c>
      <c r="B54" s="284" t="s">
        <v>2531</v>
      </c>
      <c r="C54" s="284" t="s">
        <v>422</v>
      </c>
      <c r="D54" s="284" t="s">
        <v>2532</v>
      </c>
      <c r="E54" s="284" t="s">
        <v>429</v>
      </c>
      <c r="F54" s="284" t="s">
        <v>2533</v>
      </c>
      <c r="G54" s="284" t="s">
        <v>2534</v>
      </c>
      <c r="H54" s="284" t="s">
        <v>2535</v>
      </c>
      <c r="I54" s="284" t="s">
        <v>2536</v>
      </c>
      <c r="J54" s="284" t="s">
        <v>424</v>
      </c>
      <c r="K54" s="284" t="s">
        <v>2536</v>
      </c>
      <c r="L54" s="285">
        <v>421902299675</v>
      </c>
      <c r="M54" s="284" t="s">
        <v>2537</v>
      </c>
      <c r="N54" s="284"/>
      <c r="O54" s="284"/>
      <c r="P54" s="284"/>
      <c r="Q54" s="213"/>
      <c r="R54" s="276" t="str">
        <f t="shared" si="0"/>
        <v>30857791</v>
      </c>
    </row>
    <row r="55" spans="1:18" x14ac:dyDescent="0.2">
      <c r="A55" s="203" t="s">
        <v>2538</v>
      </c>
      <c r="B55" s="284" t="s">
        <v>2539</v>
      </c>
      <c r="C55" s="284" t="s">
        <v>422</v>
      </c>
      <c r="D55" s="284" t="s">
        <v>1725</v>
      </c>
      <c r="E55" s="284" t="s">
        <v>2540</v>
      </c>
      <c r="F55" s="284" t="s">
        <v>816</v>
      </c>
      <c r="G55" s="284" t="s">
        <v>2541</v>
      </c>
      <c r="H55" s="284" t="s">
        <v>2542</v>
      </c>
      <c r="I55" s="284" t="s">
        <v>2543</v>
      </c>
      <c r="J55" s="284" t="s">
        <v>2521</v>
      </c>
      <c r="K55" s="284" t="s">
        <v>2544</v>
      </c>
      <c r="L55" s="285">
        <v>421911970887</v>
      </c>
      <c r="M55" s="284" t="s">
        <v>2545</v>
      </c>
      <c r="N55" s="284"/>
      <c r="O55" s="284"/>
      <c r="P55" s="284"/>
      <c r="Q55" s="213"/>
      <c r="R55" s="276" t="str">
        <f t="shared" si="0"/>
        <v>35987901</v>
      </c>
    </row>
    <row r="56" spans="1:18" x14ac:dyDescent="0.2">
      <c r="A56" s="203" t="s">
        <v>2546</v>
      </c>
      <c r="B56" s="284" t="s">
        <v>2547</v>
      </c>
      <c r="C56" s="284" t="s">
        <v>422</v>
      </c>
      <c r="D56" s="284" t="s">
        <v>2548</v>
      </c>
      <c r="E56" s="284" t="s">
        <v>2058</v>
      </c>
      <c r="F56" s="284" t="s">
        <v>2059</v>
      </c>
      <c r="G56" s="284" t="s">
        <v>2549</v>
      </c>
      <c r="H56" s="284" t="s">
        <v>2550</v>
      </c>
      <c r="I56" s="284" t="s">
        <v>2551</v>
      </c>
      <c r="J56" s="284" t="s">
        <v>424</v>
      </c>
      <c r="K56" s="284"/>
      <c r="L56" s="285">
        <v>421902677720</v>
      </c>
      <c r="M56" s="284" t="s">
        <v>2552</v>
      </c>
      <c r="N56" s="284"/>
      <c r="O56" s="284"/>
      <c r="P56" s="284"/>
      <c r="Q56" s="213"/>
      <c r="R56" s="276" t="str">
        <f t="shared" si="0"/>
        <v>53942663</v>
      </c>
    </row>
    <row r="57" spans="1:18" x14ac:dyDescent="0.2">
      <c r="A57" s="203" t="s">
        <v>2553</v>
      </c>
      <c r="B57" s="284" t="s">
        <v>2554</v>
      </c>
      <c r="C57" s="284" t="s">
        <v>422</v>
      </c>
      <c r="D57" s="284" t="s">
        <v>2555</v>
      </c>
      <c r="E57" s="284" t="s">
        <v>2556</v>
      </c>
      <c r="F57" s="284" t="s">
        <v>2557</v>
      </c>
      <c r="G57" s="284" t="s">
        <v>2558</v>
      </c>
      <c r="H57" s="284" t="s">
        <v>2559</v>
      </c>
      <c r="I57" s="284" t="s">
        <v>2560</v>
      </c>
      <c r="J57" s="284" t="s">
        <v>508</v>
      </c>
      <c r="K57" s="284" t="s">
        <v>2560</v>
      </c>
      <c r="L57" s="285">
        <v>421905892677</v>
      </c>
      <c r="M57" s="284" t="s">
        <v>2561</v>
      </c>
      <c r="N57" s="284"/>
      <c r="O57" s="284"/>
      <c r="P57" s="284"/>
      <c r="Q57" s="213"/>
      <c r="R57" s="276" t="str">
        <f t="shared" si="0"/>
        <v>37951343</v>
      </c>
    </row>
    <row r="58" spans="1:18" x14ac:dyDescent="0.2">
      <c r="A58" s="203" t="s">
        <v>2562</v>
      </c>
      <c r="B58" s="284" t="s">
        <v>2563</v>
      </c>
      <c r="C58" s="284" t="s">
        <v>422</v>
      </c>
      <c r="D58" s="284" t="s">
        <v>2564</v>
      </c>
      <c r="E58" s="284" t="s">
        <v>429</v>
      </c>
      <c r="F58" s="284" t="s">
        <v>2565</v>
      </c>
      <c r="G58" s="284" t="s">
        <v>2566</v>
      </c>
      <c r="H58" s="284" t="s">
        <v>2567</v>
      </c>
      <c r="I58" s="284" t="s">
        <v>2568</v>
      </c>
      <c r="J58" s="284" t="s">
        <v>2521</v>
      </c>
      <c r="K58" s="284" t="s">
        <v>2569</v>
      </c>
      <c r="L58" s="285">
        <v>421905504131</v>
      </c>
      <c r="M58" s="284" t="s">
        <v>2570</v>
      </c>
      <c r="N58" s="284"/>
      <c r="O58" s="284"/>
      <c r="P58" s="284"/>
      <c r="Q58" s="213"/>
      <c r="R58" s="276" t="str">
        <f t="shared" si="0"/>
        <v>30847991</v>
      </c>
    </row>
    <row r="59" spans="1:18" x14ac:dyDescent="0.2">
      <c r="A59" s="203" t="s">
        <v>2571</v>
      </c>
      <c r="B59" s="284" t="s">
        <v>2572</v>
      </c>
      <c r="C59" s="284" t="s">
        <v>422</v>
      </c>
      <c r="D59" s="284" t="s">
        <v>2573</v>
      </c>
      <c r="E59" s="284" t="s">
        <v>2574</v>
      </c>
      <c r="F59" s="284" t="s">
        <v>2575</v>
      </c>
      <c r="G59" s="284" t="s">
        <v>2576</v>
      </c>
      <c r="H59" s="284" t="s">
        <v>2577</v>
      </c>
      <c r="I59" s="284" t="s">
        <v>2578</v>
      </c>
      <c r="J59" s="284" t="s">
        <v>424</v>
      </c>
      <c r="K59" s="284" t="s">
        <v>2578</v>
      </c>
      <c r="L59" s="285">
        <v>421948800954</v>
      </c>
      <c r="M59" s="284" t="s">
        <v>2579</v>
      </c>
      <c r="N59" s="284"/>
      <c r="O59" s="284"/>
      <c r="P59" s="284"/>
      <c r="Q59" s="213"/>
      <c r="R59" s="276" t="str">
        <f t="shared" si="0"/>
        <v>35992204</v>
      </c>
    </row>
    <row r="60" spans="1:18" x14ac:dyDescent="0.2">
      <c r="A60" s="198" t="s">
        <v>1790</v>
      </c>
      <c r="B60" s="199" t="s">
        <v>1791</v>
      </c>
      <c r="C60" s="200" t="s">
        <v>422</v>
      </c>
      <c r="D60" s="199" t="s">
        <v>1792</v>
      </c>
      <c r="E60" s="199" t="s">
        <v>429</v>
      </c>
      <c r="F60" s="199" t="s">
        <v>1793</v>
      </c>
      <c r="G60" s="199" t="s">
        <v>1794</v>
      </c>
      <c r="H60" s="265" t="s">
        <v>1795</v>
      </c>
      <c r="I60" s="199" t="s">
        <v>1796</v>
      </c>
      <c r="J60" s="199" t="s">
        <v>426</v>
      </c>
      <c r="K60" s="199" t="s">
        <v>1797</v>
      </c>
      <c r="L60" s="201">
        <v>421903555547</v>
      </c>
      <c r="M60" s="199" t="s">
        <v>1798</v>
      </c>
      <c r="N60" s="199"/>
      <c r="O60" s="199"/>
      <c r="P60" s="199"/>
      <c r="Q60" s="213"/>
      <c r="R60" s="276" t="str">
        <f t="shared" si="0"/>
        <v>42269423</v>
      </c>
    </row>
    <row r="61" spans="1:18" x14ac:dyDescent="0.2">
      <c r="A61" s="203" t="s">
        <v>1799</v>
      </c>
      <c r="B61" s="284" t="s">
        <v>1800</v>
      </c>
      <c r="C61" s="284" t="s">
        <v>422</v>
      </c>
      <c r="D61" s="284" t="s">
        <v>1801</v>
      </c>
      <c r="E61" s="284" t="s">
        <v>1802</v>
      </c>
      <c r="F61" s="284" t="s">
        <v>1803</v>
      </c>
      <c r="G61" s="284" t="s">
        <v>1804</v>
      </c>
      <c r="H61" s="284" t="s">
        <v>1805</v>
      </c>
      <c r="I61" s="284" t="s">
        <v>1806</v>
      </c>
      <c r="J61" s="284" t="s">
        <v>424</v>
      </c>
      <c r="K61" s="284" t="s">
        <v>1806</v>
      </c>
      <c r="L61" s="285">
        <v>421903175665</v>
      </c>
      <c r="M61" s="284" t="s">
        <v>1807</v>
      </c>
      <c r="N61" s="284"/>
      <c r="O61" s="284"/>
      <c r="P61" s="284"/>
      <c r="Q61" s="213"/>
      <c r="R61" s="276"/>
    </row>
    <row r="62" spans="1:18" x14ac:dyDescent="0.2">
      <c r="A62" s="198" t="s">
        <v>1387</v>
      </c>
      <c r="B62" s="199" t="s">
        <v>1388</v>
      </c>
      <c r="C62" s="200" t="s">
        <v>422</v>
      </c>
      <c r="D62" s="199" t="s">
        <v>1389</v>
      </c>
      <c r="E62" s="199" t="s">
        <v>433</v>
      </c>
      <c r="F62" s="199" t="s">
        <v>434</v>
      </c>
      <c r="G62" s="199" t="s">
        <v>1390</v>
      </c>
      <c r="H62" s="265" t="s">
        <v>1391</v>
      </c>
      <c r="I62" s="199" t="s">
        <v>1808</v>
      </c>
      <c r="J62" s="199" t="s">
        <v>426</v>
      </c>
      <c r="K62" s="199" t="s">
        <v>1809</v>
      </c>
      <c r="L62" s="201">
        <v>421918626994</v>
      </c>
      <c r="M62" s="199" t="s">
        <v>1392</v>
      </c>
      <c r="N62" s="199"/>
      <c r="O62" s="199"/>
      <c r="P62" s="199"/>
      <c r="Q62" s="213"/>
      <c r="R62" s="276" t="str">
        <f t="shared" si="0"/>
        <v>00595209</v>
      </c>
    </row>
    <row r="63" spans="1:18" x14ac:dyDescent="0.2">
      <c r="A63" s="203" t="s">
        <v>2580</v>
      </c>
      <c r="B63" s="284" t="s">
        <v>2581</v>
      </c>
      <c r="C63" s="284" t="s">
        <v>422</v>
      </c>
      <c r="D63" s="284" t="s">
        <v>2582</v>
      </c>
      <c r="E63" s="284" t="s">
        <v>2583</v>
      </c>
      <c r="F63" s="284" t="s">
        <v>317</v>
      </c>
      <c r="G63" s="284"/>
      <c r="H63" s="284" t="s">
        <v>2584</v>
      </c>
      <c r="I63" s="284" t="s">
        <v>2585</v>
      </c>
      <c r="J63" s="284" t="s">
        <v>424</v>
      </c>
      <c r="K63" s="284" t="s">
        <v>2585</v>
      </c>
      <c r="L63" s="285">
        <v>421907835443</v>
      </c>
      <c r="M63" s="284" t="s">
        <v>2586</v>
      </c>
      <c r="N63" s="284"/>
      <c r="O63" s="284"/>
      <c r="P63" s="284"/>
      <c r="Q63" s="213"/>
      <c r="R63" s="276" t="str">
        <f t="shared" si="0"/>
        <v>00689025</v>
      </c>
    </row>
    <row r="64" spans="1:18" x14ac:dyDescent="0.2">
      <c r="A64" s="203" t="s">
        <v>2587</v>
      </c>
      <c r="B64" s="284" t="s">
        <v>2588</v>
      </c>
      <c r="C64" s="284" t="s">
        <v>1715</v>
      </c>
      <c r="D64" s="284" t="s">
        <v>2589</v>
      </c>
      <c r="E64" s="284" t="s">
        <v>2590</v>
      </c>
      <c r="F64" s="284" t="s">
        <v>2591</v>
      </c>
      <c r="G64" s="284" t="s">
        <v>2592</v>
      </c>
      <c r="H64" s="284" t="s">
        <v>2593</v>
      </c>
      <c r="I64" s="284" t="s">
        <v>2594</v>
      </c>
      <c r="J64" s="284" t="s">
        <v>2595</v>
      </c>
      <c r="K64" s="284" t="s">
        <v>2594</v>
      </c>
      <c r="L64" s="285">
        <v>421911674673</v>
      </c>
      <c r="M64" s="284" t="s">
        <v>2596</v>
      </c>
      <c r="N64" s="284"/>
      <c r="O64" s="284"/>
      <c r="P64" s="284"/>
      <c r="Q64" s="213"/>
      <c r="R64" s="276" t="str">
        <f t="shared" si="0"/>
        <v>00313319</v>
      </c>
    </row>
    <row r="65" spans="1:18" x14ac:dyDescent="0.2">
      <c r="A65" s="203" t="s">
        <v>2597</v>
      </c>
      <c r="B65" s="284" t="s">
        <v>2598</v>
      </c>
      <c r="C65" s="284" t="s">
        <v>1715</v>
      </c>
      <c r="D65" s="284" t="s">
        <v>2599</v>
      </c>
      <c r="E65" s="284" t="s">
        <v>1893</v>
      </c>
      <c r="F65" s="284" t="s">
        <v>2600</v>
      </c>
      <c r="G65" s="284" t="s">
        <v>2601</v>
      </c>
      <c r="H65" s="284" t="s">
        <v>2602</v>
      </c>
      <c r="I65" s="284" t="s">
        <v>2603</v>
      </c>
      <c r="J65" s="284" t="s">
        <v>2595</v>
      </c>
      <c r="K65" s="284" t="s">
        <v>2603</v>
      </c>
      <c r="L65" s="285">
        <v>421527167202</v>
      </c>
      <c r="M65" s="284" t="s">
        <v>2604</v>
      </c>
      <c r="N65" s="284"/>
      <c r="O65" s="284"/>
      <c r="P65" s="284"/>
      <c r="Q65" s="213"/>
      <c r="R65" s="276" t="str">
        <f t="shared" si="0"/>
        <v>00326470</v>
      </c>
    </row>
    <row r="66" spans="1:18" x14ac:dyDescent="0.2">
      <c r="A66" s="203" t="s">
        <v>2605</v>
      </c>
      <c r="B66" s="284" t="s">
        <v>2606</v>
      </c>
      <c r="C66" s="284" t="s">
        <v>1715</v>
      </c>
      <c r="D66" s="284" t="s">
        <v>2607</v>
      </c>
      <c r="E66" s="284" t="s">
        <v>2608</v>
      </c>
      <c r="F66" s="284" t="s">
        <v>2609</v>
      </c>
      <c r="G66" s="284" t="s">
        <v>2610</v>
      </c>
      <c r="H66" s="284" t="s">
        <v>2611</v>
      </c>
      <c r="I66" s="284" t="s">
        <v>2612</v>
      </c>
      <c r="J66" s="284" t="s">
        <v>2595</v>
      </c>
      <c r="K66" s="284" t="s">
        <v>2612</v>
      </c>
      <c r="L66" s="285">
        <v>421362851307</v>
      </c>
      <c r="M66" s="284" t="s">
        <v>2613</v>
      </c>
      <c r="N66" s="284"/>
      <c r="O66" s="284"/>
      <c r="P66" s="284"/>
      <c r="Q66" s="213"/>
      <c r="R66" s="276" t="str">
        <f t="shared" si="0"/>
        <v>00309303</v>
      </c>
    </row>
    <row r="67" spans="1:18" x14ac:dyDescent="0.2">
      <c r="A67" s="203" t="s">
        <v>2614</v>
      </c>
      <c r="B67" s="284" t="s">
        <v>2615</v>
      </c>
      <c r="C67" s="284" t="s">
        <v>422</v>
      </c>
      <c r="D67" s="284" t="s">
        <v>2616</v>
      </c>
      <c r="E67" s="284" t="s">
        <v>2617</v>
      </c>
      <c r="F67" s="284" t="s">
        <v>2618</v>
      </c>
      <c r="G67" s="284" t="s">
        <v>2619</v>
      </c>
      <c r="H67" s="284" t="s">
        <v>2620</v>
      </c>
      <c r="I67" s="284" t="s">
        <v>2621</v>
      </c>
      <c r="J67" s="284" t="s">
        <v>2622</v>
      </c>
      <c r="K67" s="284" t="s">
        <v>2621</v>
      </c>
      <c r="L67" s="285">
        <v>421903882441</v>
      </c>
      <c r="M67" s="284" t="s">
        <v>2623</v>
      </c>
      <c r="N67" s="284"/>
      <c r="O67" s="284"/>
      <c r="P67" s="284"/>
      <c r="Q67" s="213"/>
      <c r="R67" s="276" t="str">
        <f t="shared" si="0"/>
        <v>42375177</v>
      </c>
    </row>
    <row r="68" spans="1:18" x14ac:dyDescent="0.2">
      <c r="A68" s="203" t="s">
        <v>2624</v>
      </c>
      <c r="B68" s="284" t="s">
        <v>2625</v>
      </c>
      <c r="C68" s="284" t="s">
        <v>422</v>
      </c>
      <c r="D68" s="284" t="s">
        <v>2626</v>
      </c>
      <c r="E68" s="284" t="s">
        <v>429</v>
      </c>
      <c r="F68" s="284" t="s">
        <v>621</v>
      </c>
      <c r="G68" s="284" t="s">
        <v>2627</v>
      </c>
      <c r="H68" s="284" t="s">
        <v>2628</v>
      </c>
      <c r="I68" s="284" t="s">
        <v>2629</v>
      </c>
      <c r="J68" s="284" t="s">
        <v>424</v>
      </c>
      <c r="K68" s="284" t="s">
        <v>2629</v>
      </c>
      <c r="L68" s="285">
        <v>421904566528</v>
      </c>
      <c r="M68" s="284" t="s">
        <v>2357</v>
      </c>
      <c r="N68" s="284"/>
      <c r="O68" s="284"/>
      <c r="P68" s="284"/>
      <c r="Q68" s="213"/>
      <c r="R68" s="276" t="str">
        <f t="shared" si="0"/>
        <v>42253284</v>
      </c>
    </row>
    <row r="69" spans="1:18" ht="12.75" x14ac:dyDescent="0.2">
      <c r="A69" s="203" t="s">
        <v>1810</v>
      </c>
      <c r="B69" s="284" t="s">
        <v>1811</v>
      </c>
      <c r="C69" s="284" t="s">
        <v>422</v>
      </c>
      <c r="D69" s="284" t="s">
        <v>1812</v>
      </c>
      <c r="E69" s="284" t="s">
        <v>435</v>
      </c>
      <c r="F69" s="284" t="s">
        <v>493</v>
      </c>
      <c r="G69" s="312" t="s">
        <v>1813</v>
      </c>
      <c r="H69" s="284" t="s">
        <v>1814</v>
      </c>
      <c r="I69" s="284" t="s">
        <v>1815</v>
      </c>
      <c r="J69" s="284" t="s">
        <v>1816</v>
      </c>
      <c r="K69" s="284" t="s">
        <v>1817</v>
      </c>
      <c r="L69" s="285">
        <v>421917659092</v>
      </c>
      <c r="M69" s="284" t="s">
        <v>1818</v>
      </c>
      <c r="N69" s="284"/>
      <c r="O69" s="284"/>
      <c r="P69" s="284"/>
      <c r="Q69" s="213"/>
      <c r="R69" s="276" t="str">
        <f t="shared" si="0"/>
        <v>35994134</v>
      </c>
    </row>
    <row r="70" spans="1:18" x14ac:dyDescent="0.2">
      <c r="A70" s="203" t="s">
        <v>2630</v>
      </c>
      <c r="B70" s="284" t="s">
        <v>2631</v>
      </c>
      <c r="C70" s="284" t="s">
        <v>422</v>
      </c>
      <c r="D70" s="284" t="s">
        <v>2632</v>
      </c>
      <c r="E70" s="284" t="s">
        <v>2633</v>
      </c>
      <c r="F70" s="284" t="s">
        <v>2634</v>
      </c>
      <c r="G70" s="284" t="s">
        <v>2635</v>
      </c>
      <c r="H70" s="284" t="s">
        <v>2636</v>
      </c>
      <c r="I70" s="284" t="s">
        <v>2637</v>
      </c>
      <c r="J70" s="284" t="s">
        <v>2521</v>
      </c>
      <c r="K70" s="284" t="s">
        <v>2637</v>
      </c>
      <c r="L70" s="285">
        <v>421905567307</v>
      </c>
      <c r="M70" s="284" t="s">
        <v>2638</v>
      </c>
      <c r="N70" s="284"/>
      <c r="O70" s="284"/>
      <c r="P70" s="284"/>
      <c r="Q70" s="213"/>
      <c r="R70" s="276"/>
    </row>
    <row r="71" spans="1:18" x14ac:dyDescent="0.2">
      <c r="A71" s="203" t="s">
        <v>2639</v>
      </c>
      <c r="B71" s="284" t="s">
        <v>2640</v>
      </c>
      <c r="C71" s="284" t="s">
        <v>2299</v>
      </c>
      <c r="D71" s="284" t="s">
        <v>2641</v>
      </c>
      <c r="E71" s="284" t="s">
        <v>2264</v>
      </c>
      <c r="F71" s="284" t="s">
        <v>2265</v>
      </c>
      <c r="G71" s="284" t="s">
        <v>2642</v>
      </c>
      <c r="H71" s="284" t="s">
        <v>2643</v>
      </c>
      <c r="I71" s="284" t="s">
        <v>2644</v>
      </c>
      <c r="J71" s="284" t="s">
        <v>2305</v>
      </c>
      <c r="K71" s="284" t="s">
        <v>2357</v>
      </c>
      <c r="L71" s="285" t="s">
        <v>2357</v>
      </c>
      <c r="M71" s="284" t="s">
        <v>2357</v>
      </c>
      <c r="N71" s="284"/>
      <c r="O71" s="284"/>
      <c r="P71" s="284"/>
      <c r="Q71" s="213"/>
      <c r="R71" s="276" t="str">
        <f t="shared" si="0"/>
        <v>36332500</v>
      </c>
    </row>
    <row r="72" spans="1:18" x14ac:dyDescent="0.2">
      <c r="A72" s="203" t="s">
        <v>2645</v>
      </c>
      <c r="B72" s="284" t="s">
        <v>2646</v>
      </c>
      <c r="C72" s="284" t="s">
        <v>422</v>
      </c>
      <c r="D72" s="284" t="s">
        <v>2647</v>
      </c>
      <c r="E72" s="284" t="s">
        <v>2648</v>
      </c>
      <c r="F72" s="284" t="s">
        <v>2649</v>
      </c>
      <c r="G72" s="284" t="s">
        <v>2650</v>
      </c>
      <c r="H72" s="284" t="s">
        <v>2651</v>
      </c>
      <c r="I72" s="284" t="s">
        <v>2652</v>
      </c>
      <c r="J72" s="284" t="s">
        <v>424</v>
      </c>
      <c r="K72" s="284" t="s">
        <v>2652</v>
      </c>
      <c r="L72" s="285">
        <v>421905656180</v>
      </c>
      <c r="M72" s="284" t="s">
        <v>2357</v>
      </c>
      <c r="N72" s="284"/>
      <c r="O72" s="284"/>
      <c r="P72" s="284"/>
      <c r="Q72" s="213"/>
      <c r="R72" s="276" t="str">
        <f t="shared" si="0"/>
        <v>37832743</v>
      </c>
    </row>
    <row r="73" spans="1:18" x14ac:dyDescent="0.2">
      <c r="A73" s="203" t="s">
        <v>2653</v>
      </c>
      <c r="B73" s="284" t="s">
        <v>2654</v>
      </c>
      <c r="C73" s="284" t="s">
        <v>422</v>
      </c>
      <c r="D73" s="284" t="s">
        <v>2655</v>
      </c>
      <c r="E73" s="284" t="s">
        <v>423</v>
      </c>
      <c r="F73" s="284" t="s">
        <v>816</v>
      </c>
      <c r="G73" s="284" t="s">
        <v>2656</v>
      </c>
      <c r="H73" s="284" t="s">
        <v>2657</v>
      </c>
      <c r="I73" s="284" t="s">
        <v>2658</v>
      </c>
      <c r="J73" s="284" t="s">
        <v>424</v>
      </c>
      <c r="K73" s="284" t="s">
        <v>2658</v>
      </c>
      <c r="L73" s="285">
        <v>421905168178</v>
      </c>
      <c r="M73" s="284" t="s">
        <v>2357</v>
      </c>
      <c r="N73" s="284"/>
      <c r="O73" s="284"/>
      <c r="P73" s="284"/>
      <c r="Q73" s="213"/>
      <c r="R73" s="276" t="str">
        <f t="shared" si="0"/>
        <v>42007445</v>
      </c>
    </row>
    <row r="74" spans="1:18" ht="12.75" x14ac:dyDescent="0.2">
      <c r="A74" s="203" t="s">
        <v>1819</v>
      </c>
      <c r="B74" s="284" t="s">
        <v>1820</v>
      </c>
      <c r="C74" s="284" t="s">
        <v>422</v>
      </c>
      <c r="D74" s="284" t="s">
        <v>1821</v>
      </c>
      <c r="E74" s="284" t="s">
        <v>501</v>
      </c>
      <c r="F74" s="284" t="s">
        <v>502</v>
      </c>
      <c r="G74" s="312" t="s">
        <v>1822</v>
      </c>
      <c r="H74" s="284" t="s">
        <v>1823</v>
      </c>
      <c r="I74" s="284" t="s">
        <v>1824</v>
      </c>
      <c r="J74" s="284" t="s">
        <v>424</v>
      </c>
      <c r="K74" s="284" t="s">
        <v>1825</v>
      </c>
      <c r="L74" s="285">
        <v>421905897072</v>
      </c>
      <c r="M74" s="284" t="s">
        <v>1826</v>
      </c>
      <c r="N74" s="284"/>
      <c r="O74" s="284"/>
      <c r="P74" s="284"/>
      <c r="Q74" s="213"/>
      <c r="R74" s="276" t="str">
        <f t="shared" si="0"/>
        <v>36102181</v>
      </c>
    </row>
    <row r="75" spans="1:18" x14ac:dyDescent="0.2">
      <c r="A75" s="203" t="s">
        <v>2659</v>
      </c>
      <c r="B75" s="284" t="s">
        <v>2660</v>
      </c>
      <c r="C75" s="284" t="s">
        <v>422</v>
      </c>
      <c r="D75" s="284" t="s">
        <v>2661</v>
      </c>
      <c r="E75" s="284" t="s">
        <v>2662</v>
      </c>
      <c r="F75" s="284" t="s">
        <v>2663</v>
      </c>
      <c r="G75" s="284" t="s">
        <v>2664</v>
      </c>
      <c r="H75" s="284" t="s">
        <v>2665</v>
      </c>
      <c r="I75" s="284" t="s">
        <v>2666</v>
      </c>
      <c r="J75" s="284" t="s">
        <v>424</v>
      </c>
      <c r="K75" s="284" t="s">
        <v>2666</v>
      </c>
      <c r="L75" s="285">
        <v>421948486366</v>
      </c>
      <c r="M75" s="284" t="s">
        <v>2667</v>
      </c>
      <c r="N75" s="284"/>
      <c r="O75" s="284"/>
      <c r="P75" s="284"/>
      <c r="Q75" s="213"/>
      <c r="R75" s="276" t="str">
        <f t="shared" si="0"/>
        <v>42172209</v>
      </c>
    </row>
    <row r="76" spans="1:18" x14ac:dyDescent="0.2">
      <c r="A76" s="203" t="s">
        <v>1827</v>
      </c>
      <c r="B76" s="284" t="s">
        <v>1828</v>
      </c>
      <c r="C76" s="284" t="s">
        <v>422</v>
      </c>
      <c r="D76" s="284" t="s">
        <v>1829</v>
      </c>
      <c r="E76" s="284" t="s">
        <v>429</v>
      </c>
      <c r="F76" s="284" t="s">
        <v>1830</v>
      </c>
      <c r="G76" s="284" t="s">
        <v>1831</v>
      </c>
      <c r="H76" s="284" t="s">
        <v>1832</v>
      </c>
      <c r="I76" s="284" t="s">
        <v>2668</v>
      </c>
      <c r="J76" s="199" t="s">
        <v>426</v>
      </c>
      <c r="K76" s="284"/>
      <c r="L76" s="285">
        <v>421918817207</v>
      </c>
      <c r="M76" s="284" t="s">
        <v>1833</v>
      </c>
      <c r="N76" s="284"/>
      <c r="O76" s="284"/>
      <c r="P76" s="284"/>
      <c r="Q76" s="213"/>
      <c r="R76" s="276" t="str">
        <f t="shared" si="0"/>
        <v>50607332</v>
      </c>
    </row>
    <row r="77" spans="1:18" x14ac:dyDescent="0.2">
      <c r="A77" s="203" t="s">
        <v>2669</v>
      </c>
      <c r="B77" s="284" t="s">
        <v>2670</v>
      </c>
      <c r="C77" s="284" t="s">
        <v>422</v>
      </c>
      <c r="D77" s="284" t="s">
        <v>2671</v>
      </c>
      <c r="E77" s="284" t="s">
        <v>2672</v>
      </c>
      <c r="F77" s="284" t="s">
        <v>2673</v>
      </c>
      <c r="G77" s="284" t="s">
        <v>2674</v>
      </c>
      <c r="H77" s="284" t="s">
        <v>2675</v>
      </c>
      <c r="I77" s="284" t="s">
        <v>2676</v>
      </c>
      <c r="J77" s="284" t="s">
        <v>424</v>
      </c>
      <c r="K77" s="284" t="s">
        <v>2676</v>
      </c>
      <c r="L77" s="285">
        <v>421904339283</v>
      </c>
      <c r="M77" s="284" t="s">
        <v>2677</v>
      </c>
      <c r="N77" s="284"/>
      <c r="O77" s="284"/>
      <c r="P77" s="284"/>
      <c r="Q77" s="213"/>
      <c r="R77" s="276" t="str">
        <f t="shared" si="0"/>
        <v>42279607</v>
      </c>
    </row>
    <row r="78" spans="1:18" x14ac:dyDescent="0.2">
      <c r="A78" s="203" t="s">
        <v>1834</v>
      </c>
      <c r="B78" s="284" t="s">
        <v>1835</v>
      </c>
      <c r="C78" s="284" t="s">
        <v>422</v>
      </c>
      <c r="D78" s="284" t="s">
        <v>1836</v>
      </c>
      <c r="E78" s="284" t="s">
        <v>501</v>
      </c>
      <c r="F78" s="284" t="s">
        <v>1837</v>
      </c>
      <c r="G78" s="284" t="s">
        <v>1838</v>
      </c>
      <c r="H78" s="284" t="s">
        <v>1839</v>
      </c>
      <c r="I78" s="284" t="s">
        <v>1840</v>
      </c>
      <c r="J78" s="284" t="s">
        <v>424</v>
      </c>
      <c r="K78" s="284" t="s">
        <v>1840</v>
      </c>
      <c r="L78" s="285">
        <v>421908842839</v>
      </c>
      <c r="M78" s="284" t="s">
        <v>2678</v>
      </c>
      <c r="N78" s="284"/>
      <c r="O78" s="284"/>
      <c r="P78" s="284"/>
    </row>
    <row r="79" spans="1:18" x14ac:dyDescent="0.2">
      <c r="A79" s="203" t="s">
        <v>2679</v>
      </c>
      <c r="B79" s="284" t="s">
        <v>2680</v>
      </c>
      <c r="C79" s="284" t="s">
        <v>2299</v>
      </c>
      <c r="D79" s="284" t="s">
        <v>2681</v>
      </c>
      <c r="E79" s="284" t="s">
        <v>429</v>
      </c>
      <c r="F79" s="284" t="s">
        <v>541</v>
      </c>
      <c r="G79" s="284" t="s">
        <v>2682</v>
      </c>
      <c r="H79" s="284" t="s">
        <v>2683</v>
      </c>
      <c r="I79" s="284" t="s">
        <v>2684</v>
      </c>
      <c r="J79" s="284" t="s">
        <v>2685</v>
      </c>
      <c r="K79" s="284" t="s">
        <v>2684</v>
      </c>
      <c r="L79" s="285">
        <v>421908794333</v>
      </c>
      <c r="M79" s="284" t="s">
        <v>2686</v>
      </c>
      <c r="N79" s="284"/>
      <c r="O79" s="284"/>
      <c r="P79" s="284"/>
    </row>
    <row r="80" spans="1:18" x14ac:dyDescent="0.2">
      <c r="A80" s="203" t="s">
        <v>1841</v>
      </c>
      <c r="B80" s="284" t="s">
        <v>1842</v>
      </c>
      <c r="C80" s="284" t="s">
        <v>422</v>
      </c>
      <c r="D80" s="284" t="s">
        <v>1843</v>
      </c>
      <c r="E80" s="284" t="s">
        <v>1844</v>
      </c>
      <c r="F80" s="284" t="s">
        <v>1845</v>
      </c>
      <c r="G80" s="284" t="s">
        <v>1846</v>
      </c>
      <c r="H80" s="284" t="s">
        <v>1847</v>
      </c>
      <c r="I80" s="284" t="s">
        <v>1848</v>
      </c>
      <c r="J80" s="284" t="s">
        <v>1849</v>
      </c>
      <c r="K80" s="284" t="s">
        <v>1848</v>
      </c>
      <c r="L80" s="285">
        <v>421910388699</v>
      </c>
      <c r="M80" s="284" t="s">
        <v>1850</v>
      </c>
      <c r="N80" s="284"/>
      <c r="O80" s="284"/>
      <c r="P80" s="284"/>
    </row>
    <row r="81" spans="1:16" ht="12.75" x14ac:dyDescent="0.2">
      <c r="A81" s="203" t="s">
        <v>1851</v>
      </c>
      <c r="B81" s="284" t="s">
        <v>1852</v>
      </c>
      <c r="C81" s="284" t="s">
        <v>422</v>
      </c>
      <c r="D81" s="284" t="s">
        <v>1853</v>
      </c>
      <c r="E81" s="284" t="s">
        <v>429</v>
      </c>
      <c r="F81" s="284" t="s">
        <v>825</v>
      </c>
      <c r="G81" s="312" t="s">
        <v>1854</v>
      </c>
      <c r="H81" s="284" t="s">
        <v>1855</v>
      </c>
      <c r="I81" s="284" t="s">
        <v>1856</v>
      </c>
      <c r="J81" s="284" t="s">
        <v>424</v>
      </c>
      <c r="K81" s="284" t="s">
        <v>1856</v>
      </c>
      <c r="L81" s="285">
        <v>421905659005</v>
      </c>
      <c r="M81" s="284" t="s">
        <v>1857</v>
      </c>
      <c r="N81" s="284"/>
      <c r="O81" s="284"/>
      <c r="P81" s="284"/>
    </row>
    <row r="82" spans="1:16" ht="12.75" x14ac:dyDescent="0.2">
      <c r="A82" s="203" t="s">
        <v>1858</v>
      </c>
      <c r="B82" s="284" t="s">
        <v>1859</v>
      </c>
      <c r="C82" s="284" t="s">
        <v>422</v>
      </c>
      <c r="D82" s="284" t="s">
        <v>1860</v>
      </c>
      <c r="E82" s="284" t="s">
        <v>433</v>
      </c>
      <c r="F82" s="284" t="s">
        <v>434</v>
      </c>
      <c r="G82" s="312" t="s">
        <v>1861</v>
      </c>
      <c r="H82" s="284" t="s">
        <v>1862</v>
      </c>
      <c r="I82" s="284" t="s">
        <v>2687</v>
      </c>
      <c r="J82" s="284" t="s">
        <v>2688</v>
      </c>
      <c r="K82" s="284" t="s">
        <v>1863</v>
      </c>
      <c r="L82" s="285">
        <v>421903528610</v>
      </c>
      <c r="M82" s="284" t="s">
        <v>1864</v>
      </c>
      <c r="N82" s="284"/>
      <c r="O82" s="284"/>
      <c r="P82" s="284"/>
    </row>
    <row r="83" spans="1:16" x14ac:dyDescent="0.2">
      <c r="A83" s="203" t="s">
        <v>2689</v>
      </c>
      <c r="B83" s="284" t="s">
        <v>2690</v>
      </c>
      <c r="C83" s="284" t="s">
        <v>422</v>
      </c>
      <c r="D83" s="284" t="s">
        <v>2691</v>
      </c>
      <c r="E83" s="284" t="s">
        <v>429</v>
      </c>
      <c r="F83" s="284" t="s">
        <v>757</v>
      </c>
      <c r="G83" s="284" t="s">
        <v>2692</v>
      </c>
      <c r="H83" s="284" t="s">
        <v>2693</v>
      </c>
      <c r="I83" s="284" t="s">
        <v>2694</v>
      </c>
      <c r="J83" s="284" t="s">
        <v>424</v>
      </c>
      <c r="K83" s="284" t="s">
        <v>2694</v>
      </c>
      <c r="L83" s="285">
        <v>421903413040</v>
      </c>
      <c r="M83" s="284" t="s">
        <v>2695</v>
      </c>
      <c r="N83" s="284"/>
      <c r="O83" s="284"/>
      <c r="P83" s="284"/>
    </row>
    <row r="84" spans="1:16" ht="12.75" x14ac:dyDescent="0.2">
      <c r="A84" s="198" t="s">
        <v>438</v>
      </c>
      <c r="B84" s="199" t="s">
        <v>1865</v>
      </c>
      <c r="C84" s="200" t="s">
        <v>422</v>
      </c>
      <c r="D84" s="199" t="s">
        <v>439</v>
      </c>
      <c r="E84" s="199" t="s">
        <v>429</v>
      </c>
      <c r="F84" s="199" t="s">
        <v>440</v>
      </c>
      <c r="G84" s="311"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3" t="s">
        <v>476</v>
      </c>
      <c r="I88" s="200" t="s">
        <v>477</v>
      </c>
      <c r="J88" s="200" t="s">
        <v>426</v>
      </c>
      <c r="K88" s="314" t="s">
        <v>1393</v>
      </c>
      <c r="L88" s="315">
        <v>421908965156</v>
      </c>
      <c r="M88" s="200" t="s">
        <v>478</v>
      </c>
      <c r="N88" s="199"/>
      <c r="O88" s="200"/>
      <c r="P88" s="199"/>
    </row>
    <row r="89" spans="1:16" x14ac:dyDescent="0.2">
      <c r="A89" s="198" t="s">
        <v>479</v>
      </c>
      <c r="B89" s="199" t="s">
        <v>480</v>
      </c>
      <c r="C89" s="200" t="s">
        <v>422</v>
      </c>
      <c r="D89" s="200" t="s">
        <v>1362</v>
      </c>
      <c r="E89" s="200" t="s">
        <v>1363</v>
      </c>
      <c r="F89" s="200" t="s">
        <v>1364</v>
      </c>
      <c r="G89" s="265" t="s">
        <v>481</v>
      </c>
      <c r="H89" s="313" t="s">
        <v>482</v>
      </c>
      <c r="I89" s="200" t="s">
        <v>1866</v>
      </c>
      <c r="J89" s="200" t="s">
        <v>424</v>
      </c>
      <c r="K89" s="314" t="s">
        <v>483</v>
      </c>
      <c r="L89" s="315">
        <v>421905998953</v>
      </c>
      <c r="M89" s="200" t="s">
        <v>484</v>
      </c>
      <c r="N89" s="199"/>
      <c r="O89" s="200"/>
      <c r="P89" s="199"/>
    </row>
    <row r="90" spans="1:16" ht="22.5" x14ac:dyDescent="0.2">
      <c r="A90" s="198" t="s">
        <v>485</v>
      </c>
      <c r="B90" s="199" t="s">
        <v>486</v>
      </c>
      <c r="C90" s="200" t="s">
        <v>422</v>
      </c>
      <c r="D90" s="200" t="s">
        <v>473</v>
      </c>
      <c r="E90" s="200" t="s">
        <v>429</v>
      </c>
      <c r="F90" s="200" t="s">
        <v>474</v>
      </c>
      <c r="G90" s="265" t="s">
        <v>487</v>
      </c>
      <c r="H90" s="313" t="s">
        <v>488</v>
      </c>
      <c r="I90" s="200" t="s">
        <v>489</v>
      </c>
      <c r="J90" s="200" t="s">
        <v>426</v>
      </c>
      <c r="K90" s="314" t="s">
        <v>1394</v>
      </c>
      <c r="L90" s="315" t="s">
        <v>1395</v>
      </c>
      <c r="M90" s="200" t="s">
        <v>490</v>
      </c>
      <c r="N90" s="199"/>
      <c r="O90" s="200"/>
      <c r="P90" s="199"/>
    </row>
    <row r="91" spans="1:16" x14ac:dyDescent="0.2">
      <c r="A91" s="198" t="s">
        <v>491</v>
      </c>
      <c r="B91" s="199" t="s">
        <v>492</v>
      </c>
      <c r="C91" s="200" t="s">
        <v>422</v>
      </c>
      <c r="D91" s="200" t="s">
        <v>1867</v>
      </c>
      <c r="E91" s="200" t="s">
        <v>435</v>
      </c>
      <c r="F91" s="200" t="s">
        <v>493</v>
      </c>
      <c r="G91" s="265" t="s">
        <v>494</v>
      </c>
      <c r="H91" s="313" t="s">
        <v>495</v>
      </c>
      <c r="I91" s="200" t="s">
        <v>496</v>
      </c>
      <c r="J91" s="200" t="s">
        <v>426</v>
      </c>
      <c r="K91" s="314" t="s">
        <v>496</v>
      </c>
      <c r="L91" s="315">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3" t="s">
        <v>504</v>
      </c>
      <c r="I92" s="200" t="s">
        <v>505</v>
      </c>
      <c r="J92" s="200" t="s">
        <v>426</v>
      </c>
      <c r="K92" s="314" t="s">
        <v>506</v>
      </c>
      <c r="L92" s="315">
        <v>421903403105</v>
      </c>
      <c r="M92" s="200" t="s">
        <v>507</v>
      </c>
      <c r="N92" s="199"/>
      <c r="O92" s="200"/>
      <c r="P92" s="199"/>
    </row>
    <row r="93" spans="1:16" x14ac:dyDescent="0.2">
      <c r="A93" s="198" t="s">
        <v>1868</v>
      </c>
      <c r="B93" s="199" t="s">
        <v>1869</v>
      </c>
      <c r="C93" s="200" t="s">
        <v>422</v>
      </c>
      <c r="D93" s="199" t="s">
        <v>1870</v>
      </c>
      <c r="E93" s="199" t="s">
        <v>1871</v>
      </c>
      <c r="F93" s="199" t="s">
        <v>1872</v>
      </c>
      <c r="G93" s="199" t="s">
        <v>1873</v>
      </c>
      <c r="H93" s="199" t="s">
        <v>1874</v>
      </c>
      <c r="I93" s="199" t="s">
        <v>1875</v>
      </c>
      <c r="J93" s="199" t="s">
        <v>426</v>
      </c>
      <c r="K93" s="199" t="s">
        <v>1875</v>
      </c>
      <c r="L93" s="201">
        <v>421917812810</v>
      </c>
      <c r="M93" s="199" t="s">
        <v>1876</v>
      </c>
      <c r="N93" s="199"/>
      <c r="O93" s="199"/>
      <c r="P93" s="199"/>
    </row>
    <row r="94" spans="1:16" x14ac:dyDescent="0.2">
      <c r="A94" s="198" t="s">
        <v>509</v>
      </c>
      <c r="B94" s="199" t="s">
        <v>510</v>
      </c>
      <c r="C94" s="200" t="s">
        <v>422</v>
      </c>
      <c r="D94" s="200" t="s">
        <v>511</v>
      </c>
      <c r="E94" s="199" t="s">
        <v>512</v>
      </c>
      <c r="F94" s="200" t="s">
        <v>513</v>
      </c>
      <c r="G94" s="265" t="s">
        <v>514</v>
      </c>
      <c r="H94" s="313" t="s">
        <v>515</v>
      </c>
      <c r="I94" s="200" t="s">
        <v>1877</v>
      </c>
      <c r="J94" s="200" t="s">
        <v>426</v>
      </c>
      <c r="K94" s="314" t="s">
        <v>516</v>
      </c>
      <c r="L94" s="315">
        <v>421905162424</v>
      </c>
      <c r="M94" s="200" t="s">
        <v>517</v>
      </c>
      <c r="N94" s="199"/>
      <c r="O94" s="200"/>
      <c r="P94" s="199"/>
    </row>
    <row r="95" spans="1:16" ht="22.5" x14ac:dyDescent="0.2">
      <c r="A95" s="198" t="s">
        <v>518</v>
      </c>
      <c r="B95" s="199" t="s">
        <v>1878</v>
      </c>
      <c r="C95" s="200" t="s">
        <v>422</v>
      </c>
      <c r="D95" s="200" t="s">
        <v>1365</v>
      </c>
      <c r="E95" s="199" t="s">
        <v>433</v>
      </c>
      <c r="F95" s="200" t="s">
        <v>434</v>
      </c>
      <c r="G95" s="265" t="s">
        <v>519</v>
      </c>
      <c r="H95" s="313" t="s">
        <v>520</v>
      </c>
      <c r="I95" s="200" t="s">
        <v>521</v>
      </c>
      <c r="J95" s="200" t="s">
        <v>426</v>
      </c>
      <c r="K95" s="314" t="s">
        <v>1396</v>
      </c>
      <c r="L95" s="315" t="s">
        <v>1397</v>
      </c>
      <c r="M95" s="200" t="s">
        <v>522</v>
      </c>
      <c r="N95" s="199"/>
      <c r="O95" s="200"/>
      <c r="P95" s="199"/>
    </row>
    <row r="96" spans="1:16" x14ac:dyDescent="0.2">
      <c r="A96" s="203">
        <v>30814910</v>
      </c>
      <c r="B96" s="284" t="s">
        <v>2696</v>
      </c>
      <c r="C96" s="284" t="s">
        <v>422</v>
      </c>
      <c r="D96" s="284" t="s">
        <v>1365</v>
      </c>
      <c r="E96" s="284" t="s">
        <v>2697</v>
      </c>
      <c r="F96" s="284" t="s">
        <v>434</v>
      </c>
      <c r="G96" s="284" t="s">
        <v>2698</v>
      </c>
      <c r="H96" s="284" t="s">
        <v>520</v>
      </c>
      <c r="I96" s="284" t="s">
        <v>521</v>
      </c>
      <c r="J96" s="284" t="s">
        <v>426</v>
      </c>
      <c r="K96" s="284" t="s">
        <v>521</v>
      </c>
      <c r="L96" s="285">
        <v>421905267973</v>
      </c>
      <c r="M96" s="284" t="s">
        <v>522</v>
      </c>
      <c r="N96" s="284"/>
      <c r="O96" s="284"/>
      <c r="P96" s="284"/>
    </row>
    <row r="97" spans="1:16" x14ac:dyDescent="0.2">
      <c r="A97" s="198" t="s">
        <v>1398</v>
      </c>
      <c r="B97" s="199" t="s">
        <v>1399</v>
      </c>
      <c r="C97" s="200" t="s">
        <v>422</v>
      </c>
      <c r="D97" s="200" t="s">
        <v>523</v>
      </c>
      <c r="E97" s="200" t="s">
        <v>429</v>
      </c>
      <c r="F97" s="200" t="s">
        <v>524</v>
      </c>
      <c r="G97" s="265" t="s">
        <v>1400</v>
      </c>
      <c r="H97" s="199" t="s">
        <v>1401</v>
      </c>
      <c r="I97" s="200" t="s">
        <v>1402</v>
      </c>
      <c r="J97" s="200" t="s">
        <v>426</v>
      </c>
      <c r="K97" s="200" t="s">
        <v>1403</v>
      </c>
      <c r="L97" s="201">
        <v>421907696186</v>
      </c>
      <c r="M97" s="200" t="s">
        <v>1404</v>
      </c>
      <c r="N97" s="200"/>
      <c r="O97" s="200"/>
      <c r="P97" s="200"/>
    </row>
    <row r="98" spans="1:16" x14ac:dyDescent="0.2">
      <c r="A98" s="198" t="s">
        <v>1879</v>
      </c>
      <c r="B98" s="199" t="s">
        <v>1880</v>
      </c>
      <c r="C98" s="200" t="s">
        <v>422</v>
      </c>
      <c r="D98" s="200" t="s">
        <v>1881</v>
      </c>
      <c r="E98" s="200" t="s">
        <v>435</v>
      </c>
      <c r="F98" s="200" t="s">
        <v>493</v>
      </c>
      <c r="G98" s="265" t="s">
        <v>1882</v>
      </c>
      <c r="H98" s="199" t="s">
        <v>1883</v>
      </c>
      <c r="I98" s="200" t="s">
        <v>1884</v>
      </c>
      <c r="J98" s="200" t="s">
        <v>426</v>
      </c>
      <c r="K98" s="200" t="s">
        <v>1884</v>
      </c>
      <c r="L98" s="201">
        <v>421918478290</v>
      </c>
      <c r="M98" s="200" t="s">
        <v>1885</v>
      </c>
      <c r="N98" s="200"/>
      <c r="O98" s="200"/>
      <c r="P98" s="200"/>
    </row>
    <row r="99" spans="1:16" x14ac:dyDescent="0.2">
      <c r="A99" s="198" t="s">
        <v>1405</v>
      </c>
      <c r="B99" s="199" t="s">
        <v>1406</v>
      </c>
      <c r="C99" s="200" t="s">
        <v>422</v>
      </c>
      <c r="D99" s="200" t="s">
        <v>1886</v>
      </c>
      <c r="E99" s="200" t="s">
        <v>1887</v>
      </c>
      <c r="F99" s="200" t="s">
        <v>1888</v>
      </c>
      <c r="G99" s="265" t="s">
        <v>1407</v>
      </c>
      <c r="H99" s="199" t="s">
        <v>1408</v>
      </c>
      <c r="I99" s="200" t="s">
        <v>1889</v>
      </c>
      <c r="J99" s="200" t="s">
        <v>424</v>
      </c>
      <c r="K99" s="200" t="s">
        <v>1889</v>
      </c>
      <c r="L99" s="201">
        <v>421907448837</v>
      </c>
      <c r="M99" s="200" t="s">
        <v>1409</v>
      </c>
      <c r="N99" s="200"/>
      <c r="O99" s="200"/>
      <c r="P99" s="200"/>
    </row>
    <row r="100" spans="1:16" x14ac:dyDescent="0.2">
      <c r="A100" s="198" t="s">
        <v>525</v>
      </c>
      <c r="B100" s="199" t="s">
        <v>526</v>
      </c>
      <c r="C100" s="200" t="s">
        <v>422</v>
      </c>
      <c r="D100" s="200" t="s">
        <v>473</v>
      </c>
      <c r="E100" s="199" t="s">
        <v>429</v>
      </c>
      <c r="F100" s="200" t="s">
        <v>524</v>
      </c>
      <c r="G100" s="265" t="s">
        <v>527</v>
      </c>
      <c r="H100" s="313" t="s">
        <v>528</v>
      </c>
      <c r="I100" s="200" t="s">
        <v>2699</v>
      </c>
      <c r="J100" s="200" t="s">
        <v>426</v>
      </c>
      <c r="K100" s="200" t="s">
        <v>529</v>
      </c>
      <c r="L100" s="315">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1410</v>
      </c>
      <c r="P102" s="316"/>
    </row>
    <row r="103" spans="1:16" x14ac:dyDescent="0.2">
      <c r="A103" s="198" t="s">
        <v>1890</v>
      </c>
      <c r="B103" s="199" t="s">
        <v>1891</v>
      </c>
      <c r="C103" s="200" t="s">
        <v>422</v>
      </c>
      <c r="D103" s="200" t="s">
        <v>1892</v>
      </c>
      <c r="E103" s="200" t="s">
        <v>1893</v>
      </c>
      <c r="F103" s="200" t="s">
        <v>1894</v>
      </c>
      <c r="G103" s="199" t="s">
        <v>1895</v>
      </c>
      <c r="H103" s="199" t="s">
        <v>1896</v>
      </c>
      <c r="I103" s="200" t="s">
        <v>1897</v>
      </c>
      <c r="J103" s="200" t="s">
        <v>426</v>
      </c>
      <c r="K103" s="200" t="s">
        <v>1897</v>
      </c>
      <c r="L103" s="201">
        <v>421905607646</v>
      </c>
      <c r="M103" s="200" t="s">
        <v>1898</v>
      </c>
      <c r="N103" s="200"/>
      <c r="O103" s="278"/>
      <c r="P103" s="316"/>
    </row>
    <row r="104" spans="1:16" x14ac:dyDescent="0.2">
      <c r="A104" s="198" t="s">
        <v>1899</v>
      </c>
      <c r="B104" s="199" t="s">
        <v>1900</v>
      </c>
      <c r="C104" s="200" t="s">
        <v>422</v>
      </c>
      <c r="D104" s="199" t="s">
        <v>1901</v>
      </c>
      <c r="E104" s="199" t="s">
        <v>1902</v>
      </c>
      <c r="F104" s="199" t="s">
        <v>1903</v>
      </c>
      <c r="G104" s="265" t="s">
        <v>1904</v>
      </c>
      <c r="H104" s="199" t="s">
        <v>1905</v>
      </c>
      <c r="I104" s="199" t="s">
        <v>1906</v>
      </c>
      <c r="J104" s="199" t="s">
        <v>424</v>
      </c>
      <c r="K104" s="199" t="s">
        <v>1907</v>
      </c>
      <c r="L104" s="201">
        <v>421907344996</v>
      </c>
      <c r="M104" s="199" t="s">
        <v>1908</v>
      </c>
      <c r="N104" s="199"/>
      <c r="O104" s="199"/>
      <c r="P104" s="199"/>
    </row>
    <row r="105" spans="1:16" x14ac:dyDescent="0.2">
      <c r="A105" s="198" t="s">
        <v>1909</v>
      </c>
      <c r="B105" s="199" t="s">
        <v>1910</v>
      </c>
      <c r="C105" s="200" t="s">
        <v>422</v>
      </c>
      <c r="D105" s="199" t="s">
        <v>1911</v>
      </c>
      <c r="E105" s="199" t="s">
        <v>429</v>
      </c>
      <c r="F105" s="199" t="s">
        <v>436</v>
      </c>
      <c r="G105" s="317" t="s">
        <v>1912</v>
      </c>
      <c r="H105" s="199" t="s">
        <v>1913</v>
      </c>
      <c r="I105" s="199" t="s">
        <v>1914</v>
      </c>
      <c r="J105" s="199" t="s">
        <v>426</v>
      </c>
      <c r="K105" s="199" t="s">
        <v>1914</v>
      </c>
      <c r="L105" s="201">
        <v>421903919943</v>
      </c>
      <c r="M105" s="199" t="s">
        <v>1915</v>
      </c>
      <c r="N105" s="199"/>
      <c r="O105" s="199"/>
      <c r="P105" s="199"/>
    </row>
    <row r="106" spans="1:16" x14ac:dyDescent="0.2">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2">
      <c r="A107" s="198" t="s">
        <v>1916</v>
      </c>
      <c r="B107" s="199" t="s">
        <v>1917</v>
      </c>
      <c r="C107" s="200" t="s">
        <v>422</v>
      </c>
      <c r="D107" s="199" t="s">
        <v>1918</v>
      </c>
      <c r="E107" s="199" t="s">
        <v>429</v>
      </c>
      <c r="F107" s="199" t="s">
        <v>1919</v>
      </c>
      <c r="G107" s="199" t="s">
        <v>1920</v>
      </c>
      <c r="H107" s="199" t="s">
        <v>1921</v>
      </c>
      <c r="I107" s="199" t="s">
        <v>1922</v>
      </c>
      <c r="J107" s="199" t="s">
        <v>426</v>
      </c>
      <c r="K107" s="199" t="s">
        <v>1923</v>
      </c>
      <c r="L107" s="201">
        <v>421903204367</v>
      </c>
      <c r="M107" s="199" t="s">
        <v>1924</v>
      </c>
      <c r="N107" s="199"/>
      <c r="O107" s="199"/>
      <c r="P107" s="199"/>
    </row>
    <row r="108" spans="1:16" x14ac:dyDescent="0.2">
      <c r="A108" s="198" t="s">
        <v>555</v>
      </c>
      <c r="B108" s="199" t="s">
        <v>556</v>
      </c>
      <c r="C108" s="200" t="s">
        <v>422</v>
      </c>
      <c r="D108" s="199" t="s">
        <v>557</v>
      </c>
      <c r="E108" s="199" t="s">
        <v>429</v>
      </c>
      <c r="F108" s="199" t="s">
        <v>558</v>
      </c>
      <c r="G108" s="199" t="s">
        <v>559</v>
      </c>
      <c r="H108" s="199" t="s">
        <v>560</v>
      </c>
      <c r="I108" s="199" t="s">
        <v>1925</v>
      </c>
      <c r="J108" s="199" t="s">
        <v>2700</v>
      </c>
      <c r="K108" s="199" t="s">
        <v>1926</v>
      </c>
      <c r="L108" s="201">
        <v>421911865045</v>
      </c>
      <c r="M108" s="199" t="s">
        <v>561</v>
      </c>
      <c r="N108" s="199"/>
      <c r="O108" s="199"/>
      <c r="P108" s="199" t="s">
        <v>1411</v>
      </c>
    </row>
    <row r="109" spans="1:16" x14ac:dyDescent="0.2">
      <c r="A109" s="198" t="s">
        <v>562</v>
      </c>
      <c r="B109" s="199" t="s">
        <v>563</v>
      </c>
      <c r="C109" s="200" t="s">
        <v>422</v>
      </c>
      <c r="D109" s="200" t="s">
        <v>473</v>
      </c>
      <c r="E109" s="200" t="s">
        <v>429</v>
      </c>
      <c r="F109" s="200" t="s">
        <v>524</v>
      </c>
      <c r="G109" s="199" t="s">
        <v>564</v>
      </c>
      <c r="H109" s="265" t="s">
        <v>565</v>
      </c>
      <c r="I109" s="200" t="s">
        <v>1366</v>
      </c>
      <c r="J109" s="200" t="s">
        <v>837</v>
      </c>
      <c r="K109" s="200" t="s">
        <v>566</v>
      </c>
      <c r="L109" s="201">
        <v>421915177492</v>
      </c>
      <c r="M109" s="200" t="s">
        <v>567</v>
      </c>
      <c r="N109" s="199"/>
      <c r="O109" s="200"/>
      <c r="P109" s="200"/>
    </row>
    <row r="110" spans="1:16" x14ac:dyDescent="0.2">
      <c r="A110" s="198" t="s">
        <v>1927</v>
      </c>
      <c r="B110" s="199" t="s">
        <v>1928</v>
      </c>
      <c r="C110" s="200" t="s">
        <v>422</v>
      </c>
      <c r="D110" s="200" t="s">
        <v>473</v>
      </c>
      <c r="E110" s="199" t="s">
        <v>429</v>
      </c>
      <c r="F110" s="200" t="s">
        <v>524</v>
      </c>
      <c r="G110" s="199" t="s">
        <v>1929</v>
      </c>
      <c r="H110" s="199" t="s">
        <v>1930</v>
      </c>
      <c r="I110" s="199" t="s">
        <v>1931</v>
      </c>
      <c r="J110" s="199" t="s">
        <v>426</v>
      </c>
      <c r="K110" s="199" t="s">
        <v>1931</v>
      </c>
      <c r="L110" s="201">
        <v>421908145184</v>
      </c>
      <c r="M110" s="199" t="s">
        <v>1932</v>
      </c>
      <c r="N110" s="199"/>
      <c r="O110" s="199"/>
      <c r="P110" s="199"/>
    </row>
    <row r="111" spans="1:16" x14ac:dyDescent="0.2">
      <c r="A111" s="198" t="s">
        <v>568</v>
      </c>
      <c r="B111" s="199" t="s">
        <v>569</v>
      </c>
      <c r="C111" s="200" t="s">
        <v>422</v>
      </c>
      <c r="D111" s="199" t="s">
        <v>570</v>
      </c>
      <c r="E111" s="199" t="s">
        <v>427</v>
      </c>
      <c r="F111" s="199" t="s">
        <v>428</v>
      </c>
      <c r="G111" s="199" t="s">
        <v>571</v>
      </c>
      <c r="H111" s="199" t="s">
        <v>1412</v>
      </c>
      <c r="I111" s="199" t="s">
        <v>572</v>
      </c>
      <c r="J111" s="199" t="s">
        <v>508</v>
      </c>
      <c r="K111" s="199" t="s">
        <v>572</v>
      </c>
      <c r="L111" s="315">
        <v>421905380634</v>
      </c>
      <c r="M111" s="318" t="s">
        <v>573</v>
      </c>
      <c r="N111" s="199"/>
      <c r="O111" s="199"/>
      <c r="P111" s="318" t="s">
        <v>1413</v>
      </c>
    </row>
    <row r="112" spans="1:16" ht="22.5" x14ac:dyDescent="0.2">
      <c r="A112" s="198" t="s">
        <v>574</v>
      </c>
      <c r="B112" s="199" t="s">
        <v>575</v>
      </c>
      <c r="C112" s="200" t="s">
        <v>422</v>
      </c>
      <c r="D112" s="200" t="s">
        <v>473</v>
      </c>
      <c r="E112" s="200" t="s">
        <v>429</v>
      </c>
      <c r="F112" s="199" t="s">
        <v>524</v>
      </c>
      <c r="G112" s="199" t="s">
        <v>576</v>
      </c>
      <c r="H112" s="199" t="s">
        <v>577</v>
      </c>
      <c r="I112" s="200" t="s">
        <v>578</v>
      </c>
      <c r="J112" s="200" t="s">
        <v>424</v>
      </c>
      <c r="K112" s="314" t="s">
        <v>579</v>
      </c>
      <c r="L112" s="315">
        <v>421907100191</v>
      </c>
      <c r="M112" s="200" t="s">
        <v>580</v>
      </c>
      <c r="N112" s="199"/>
      <c r="O112" s="200"/>
      <c r="P112" s="199"/>
    </row>
    <row r="113" spans="1:16" ht="12.75" x14ac:dyDescent="0.2">
      <c r="A113" s="198" t="s">
        <v>581</v>
      </c>
      <c r="B113" s="199" t="s">
        <v>582</v>
      </c>
      <c r="C113" s="200" t="s">
        <v>422</v>
      </c>
      <c r="D113" s="200" t="s">
        <v>473</v>
      </c>
      <c r="E113" s="199" t="s">
        <v>429</v>
      </c>
      <c r="F113" s="199" t="s">
        <v>524</v>
      </c>
      <c r="G113" s="199" t="s">
        <v>583</v>
      </c>
      <c r="H113" s="311" t="s">
        <v>1933</v>
      </c>
      <c r="I113" s="199" t="s">
        <v>1934</v>
      </c>
      <c r="J113" s="199" t="s">
        <v>426</v>
      </c>
      <c r="K113" s="275" t="s">
        <v>584</v>
      </c>
      <c r="L113" s="315">
        <v>421905659739</v>
      </c>
      <c r="M113" s="199" t="s">
        <v>585</v>
      </c>
      <c r="N113" s="309"/>
      <c r="O113" s="199"/>
      <c r="P113" s="200"/>
    </row>
    <row r="114" spans="1:16" x14ac:dyDescent="0.2">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2">
      <c r="A115" s="198" t="s">
        <v>1935</v>
      </c>
      <c r="B115" s="199" t="s">
        <v>1936</v>
      </c>
      <c r="C115" s="200" t="s">
        <v>422</v>
      </c>
      <c r="D115" s="199" t="s">
        <v>1937</v>
      </c>
      <c r="E115" s="199" t="s">
        <v>1938</v>
      </c>
      <c r="F115" s="199" t="s">
        <v>1939</v>
      </c>
      <c r="G115" s="199" t="s">
        <v>1940</v>
      </c>
      <c r="H115" s="199" t="s">
        <v>1941</v>
      </c>
      <c r="I115" s="199" t="s">
        <v>1942</v>
      </c>
      <c r="J115" s="199" t="s">
        <v>424</v>
      </c>
      <c r="K115" s="199" t="s">
        <v>1942</v>
      </c>
      <c r="L115" s="201">
        <v>421908737634</v>
      </c>
      <c r="M115" s="199" t="s">
        <v>1943</v>
      </c>
      <c r="N115" s="199"/>
      <c r="O115" s="199"/>
      <c r="P115" s="199"/>
    </row>
    <row r="116" spans="1:16" x14ac:dyDescent="0.2">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2">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2">
      <c r="A118" s="198" t="s">
        <v>1414</v>
      </c>
      <c r="B118" s="199" t="s">
        <v>1415</v>
      </c>
      <c r="C118" s="200" t="s">
        <v>422</v>
      </c>
      <c r="D118" s="200" t="s">
        <v>473</v>
      </c>
      <c r="E118" s="199" t="s">
        <v>429</v>
      </c>
      <c r="F118" s="200" t="s">
        <v>474</v>
      </c>
      <c r="G118" s="199" t="s">
        <v>1416</v>
      </c>
      <c r="H118" s="199" t="s">
        <v>1417</v>
      </c>
      <c r="I118" s="199" t="s">
        <v>1418</v>
      </c>
      <c r="J118" s="199" t="s">
        <v>426</v>
      </c>
      <c r="K118" s="199" t="s">
        <v>1418</v>
      </c>
      <c r="L118" s="201">
        <v>421917800004</v>
      </c>
      <c r="M118" s="199" t="s">
        <v>1419</v>
      </c>
      <c r="N118" s="199"/>
      <c r="O118" s="199"/>
      <c r="P118" s="199"/>
    </row>
    <row r="119" spans="1:16" x14ac:dyDescent="0.2">
      <c r="A119" s="198" t="s">
        <v>1944</v>
      </c>
      <c r="B119" s="199" t="s">
        <v>1945</v>
      </c>
      <c r="C119" s="200" t="s">
        <v>422</v>
      </c>
      <c r="D119" s="200" t="s">
        <v>1946</v>
      </c>
      <c r="E119" s="199" t="s">
        <v>429</v>
      </c>
      <c r="F119" s="200" t="s">
        <v>1947</v>
      </c>
      <c r="G119" s="199" t="s">
        <v>1948</v>
      </c>
      <c r="H119" s="199" t="s">
        <v>1949</v>
      </c>
      <c r="I119" s="199" t="s">
        <v>1950</v>
      </c>
      <c r="J119" s="199" t="s">
        <v>426</v>
      </c>
      <c r="K119" s="199" t="s">
        <v>1950</v>
      </c>
      <c r="L119" s="201">
        <v>421918796233</v>
      </c>
      <c r="M119" s="199" t="s">
        <v>1951</v>
      </c>
      <c r="N119" s="199"/>
      <c r="O119" s="199"/>
      <c r="P119" s="199"/>
    </row>
    <row r="120" spans="1:16" x14ac:dyDescent="0.2">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2">
      <c r="A121" s="198" t="s">
        <v>618</v>
      </c>
      <c r="B121" s="199" t="s">
        <v>619</v>
      </c>
      <c r="C121" s="200" t="s">
        <v>422</v>
      </c>
      <c r="D121" s="200" t="s">
        <v>620</v>
      </c>
      <c r="E121" s="200" t="s">
        <v>429</v>
      </c>
      <c r="F121" s="200" t="s">
        <v>621</v>
      </c>
      <c r="G121" s="319" t="s">
        <v>1367</v>
      </c>
      <c r="H121" s="265" t="s">
        <v>1368</v>
      </c>
      <c r="I121" s="200" t="s">
        <v>622</v>
      </c>
      <c r="J121" s="200" t="s">
        <v>426</v>
      </c>
      <c r="K121" s="200" t="s">
        <v>2701</v>
      </c>
      <c r="L121" s="201">
        <v>421905936379</v>
      </c>
      <c r="M121" s="200" t="s">
        <v>623</v>
      </c>
      <c r="N121" s="199"/>
      <c r="O121" s="200"/>
      <c r="P121" s="199"/>
    </row>
    <row r="122" spans="1:16" x14ac:dyDescent="0.2">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2">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2">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2">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2">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2">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1420</v>
      </c>
      <c r="P127" s="199" t="s">
        <v>1421</v>
      </c>
    </row>
    <row r="128" spans="1:16" ht="12.75" x14ac:dyDescent="0.2">
      <c r="A128" s="198" t="s">
        <v>1952</v>
      </c>
      <c r="B128" s="199" t="s">
        <v>1953</v>
      </c>
      <c r="C128" s="200" t="s">
        <v>422</v>
      </c>
      <c r="D128" s="200" t="s">
        <v>473</v>
      </c>
      <c r="E128" s="199" t="s">
        <v>429</v>
      </c>
      <c r="F128" s="199" t="s">
        <v>474</v>
      </c>
      <c r="G128" s="320" t="s">
        <v>1954</v>
      </c>
      <c r="H128" s="320" t="s">
        <v>1955</v>
      </c>
      <c r="I128" s="199" t="s">
        <v>1956</v>
      </c>
      <c r="J128" s="199" t="s">
        <v>424</v>
      </c>
      <c r="K128" s="199" t="s">
        <v>1957</v>
      </c>
      <c r="L128" s="201">
        <v>421904260194</v>
      </c>
      <c r="M128" s="199" t="s">
        <v>1958</v>
      </c>
      <c r="N128" s="199"/>
      <c r="O128" s="199"/>
      <c r="P128" s="199"/>
    </row>
    <row r="129" spans="1:16" ht="12.75" x14ac:dyDescent="0.2">
      <c r="A129" s="198" t="s">
        <v>669</v>
      </c>
      <c r="B129" s="199" t="s">
        <v>670</v>
      </c>
      <c r="C129" s="200" t="s">
        <v>422</v>
      </c>
      <c r="D129" s="200" t="s">
        <v>473</v>
      </c>
      <c r="E129" s="199" t="s">
        <v>429</v>
      </c>
      <c r="F129" s="200" t="s">
        <v>524</v>
      </c>
      <c r="G129" s="311" t="s">
        <v>2702</v>
      </c>
      <c r="H129" s="199" t="s">
        <v>2703</v>
      </c>
      <c r="I129" s="199" t="s">
        <v>2704</v>
      </c>
      <c r="J129" s="199" t="s">
        <v>424</v>
      </c>
      <c r="K129" s="199" t="s">
        <v>2704</v>
      </c>
      <c r="L129" s="201">
        <v>421910161266</v>
      </c>
      <c r="M129" s="199" t="s">
        <v>671</v>
      </c>
      <c r="N129" s="200"/>
      <c r="O129" s="200"/>
      <c r="P129" s="200"/>
    </row>
    <row r="130" spans="1:16" x14ac:dyDescent="0.2">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2">
      <c r="A131" s="198" t="s">
        <v>679</v>
      </c>
      <c r="B131" s="199" t="s">
        <v>680</v>
      </c>
      <c r="C131" s="200" t="s">
        <v>422</v>
      </c>
      <c r="D131" s="199" t="s">
        <v>1959</v>
      </c>
      <c r="E131" s="199" t="s">
        <v>1960</v>
      </c>
      <c r="F131" s="199" t="s">
        <v>1961</v>
      </c>
      <c r="G131" s="199" t="s">
        <v>681</v>
      </c>
      <c r="H131" s="199" t="s">
        <v>682</v>
      </c>
      <c r="I131" s="199" t="s">
        <v>1962</v>
      </c>
      <c r="J131" s="199" t="s">
        <v>426</v>
      </c>
      <c r="K131" s="199" t="s">
        <v>1962</v>
      </c>
      <c r="L131" s="201">
        <v>421915713543</v>
      </c>
      <c r="M131" s="199" t="s">
        <v>683</v>
      </c>
      <c r="N131" s="199"/>
      <c r="O131" s="200"/>
      <c r="P131" s="199"/>
    </row>
    <row r="132" spans="1:16" x14ac:dyDescent="0.2">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2">
      <c r="A133" s="198" t="s">
        <v>1422</v>
      </c>
      <c r="B133" s="199" t="s">
        <v>1423</v>
      </c>
      <c r="C133" s="200" t="s">
        <v>422</v>
      </c>
      <c r="D133" s="200" t="s">
        <v>1424</v>
      </c>
      <c r="E133" s="200" t="s">
        <v>1425</v>
      </c>
      <c r="F133" s="200" t="s">
        <v>1426</v>
      </c>
      <c r="G133" s="265" t="s">
        <v>1427</v>
      </c>
      <c r="H133" s="199" t="s">
        <v>1428</v>
      </c>
      <c r="I133" s="200" t="s">
        <v>1429</v>
      </c>
      <c r="J133" s="200" t="s">
        <v>424</v>
      </c>
      <c r="K133" s="200" t="s">
        <v>1429</v>
      </c>
      <c r="L133" s="201">
        <v>421903996977</v>
      </c>
      <c r="M133" s="200" t="s">
        <v>1430</v>
      </c>
      <c r="N133" s="200"/>
      <c r="O133" s="200"/>
      <c r="P133" s="199"/>
    </row>
    <row r="134" spans="1:16" x14ac:dyDescent="0.2">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x14ac:dyDescent="0.2">
      <c r="A135" s="198" t="s">
        <v>701</v>
      </c>
      <c r="B135" s="199" t="s">
        <v>702</v>
      </c>
      <c r="C135" s="200" t="s">
        <v>422</v>
      </c>
      <c r="D135" s="200" t="s">
        <v>473</v>
      </c>
      <c r="E135" s="199" t="s">
        <v>429</v>
      </c>
      <c r="F135" s="200" t="s">
        <v>524</v>
      </c>
      <c r="G135" s="199" t="s">
        <v>703</v>
      </c>
      <c r="H135" s="199" t="s">
        <v>704</v>
      </c>
      <c r="I135" s="199" t="s">
        <v>705</v>
      </c>
      <c r="J135" s="199" t="s">
        <v>424</v>
      </c>
      <c r="K135" s="275" t="s">
        <v>705</v>
      </c>
      <c r="L135" s="315">
        <v>421911597705</v>
      </c>
      <c r="M135" s="199" t="s">
        <v>706</v>
      </c>
      <c r="N135" s="199"/>
      <c r="O135" s="199" t="s">
        <v>1431</v>
      </c>
      <c r="P135" s="199"/>
    </row>
    <row r="136" spans="1:16" x14ac:dyDescent="0.2">
      <c r="A136" s="178" t="s">
        <v>1963</v>
      </c>
      <c r="B136" s="277" t="s">
        <v>1964</v>
      </c>
      <c r="C136" s="200" t="s">
        <v>422</v>
      </c>
      <c r="D136" s="277" t="s">
        <v>1965</v>
      </c>
      <c r="E136" s="277" t="s">
        <v>1425</v>
      </c>
      <c r="F136" s="277" t="s">
        <v>1426</v>
      </c>
      <c r="G136" s="277" t="s">
        <v>1966</v>
      </c>
      <c r="H136" s="277" t="s">
        <v>1967</v>
      </c>
      <c r="I136" s="277" t="s">
        <v>1968</v>
      </c>
      <c r="J136" s="199" t="s">
        <v>426</v>
      </c>
      <c r="K136" s="277" t="s">
        <v>1969</v>
      </c>
      <c r="L136" s="321">
        <v>421905762340</v>
      </c>
      <c r="M136" s="277" t="s">
        <v>1970</v>
      </c>
      <c r="N136" s="277"/>
      <c r="O136" s="277"/>
      <c r="P136" s="277"/>
    </row>
    <row r="137" spans="1:16" x14ac:dyDescent="0.2">
      <c r="A137" s="203" t="s">
        <v>2706</v>
      </c>
      <c r="B137" s="284" t="s">
        <v>2707</v>
      </c>
      <c r="C137" s="284" t="s">
        <v>422</v>
      </c>
      <c r="D137" s="284" t="s">
        <v>2708</v>
      </c>
      <c r="E137" s="284" t="s">
        <v>435</v>
      </c>
      <c r="F137" s="284" t="s">
        <v>493</v>
      </c>
      <c r="G137" s="284" t="s">
        <v>2709</v>
      </c>
      <c r="H137" s="284" t="s">
        <v>495</v>
      </c>
      <c r="I137" s="284" t="s">
        <v>496</v>
      </c>
      <c r="J137" s="284" t="s">
        <v>424</v>
      </c>
      <c r="K137" s="284" t="s">
        <v>496</v>
      </c>
      <c r="L137" s="285">
        <v>421911361044</v>
      </c>
      <c r="M137" s="284" t="s">
        <v>2710</v>
      </c>
      <c r="N137" s="284"/>
      <c r="O137" s="284"/>
      <c r="P137" s="284"/>
    </row>
    <row r="138" spans="1:16" x14ac:dyDescent="0.2">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2">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2">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2">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1971</v>
      </c>
      <c r="O141" s="199"/>
      <c r="P141" s="199"/>
    </row>
    <row r="142" spans="1:16" x14ac:dyDescent="0.2">
      <c r="A142" s="178" t="s">
        <v>1432</v>
      </c>
      <c r="B142" s="277" t="s">
        <v>1433</v>
      </c>
      <c r="C142" s="200" t="s">
        <v>422</v>
      </c>
      <c r="D142" s="277" t="s">
        <v>1434</v>
      </c>
      <c r="E142" s="277" t="s">
        <v>429</v>
      </c>
      <c r="F142" s="277" t="s">
        <v>425</v>
      </c>
      <c r="G142" s="277" t="s">
        <v>1435</v>
      </c>
      <c r="H142" s="277" t="s">
        <v>1436</v>
      </c>
      <c r="I142" s="277" t="s">
        <v>1437</v>
      </c>
      <c r="J142" s="277" t="s">
        <v>424</v>
      </c>
      <c r="K142" s="277" t="s">
        <v>1438</v>
      </c>
      <c r="L142" s="321" t="s">
        <v>1439</v>
      </c>
      <c r="M142" s="277" t="s">
        <v>1440</v>
      </c>
      <c r="N142" s="277"/>
      <c r="O142" s="277"/>
      <c r="P142" s="277"/>
    </row>
    <row r="143" spans="1:16" x14ac:dyDescent="0.2">
      <c r="A143" s="203" t="s">
        <v>2711</v>
      </c>
      <c r="B143" s="284" t="s">
        <v>2712</v>
      </c>
      <c r="C143" s="284" t="s">
        <v>422</v>
      </c>
      <c r="D143" s="284" t="s">
        <v>950</v>
      </c>
      <c r="E143" s="284" t="s">
        <v>430</v>
      </c>
      <c r="F143" s="284" t="s">
        <v>2713</v>
      </c>
      <c r="G143" s="284" t="s">
        <v>2714</v>
      </c>
      <c r="H143" s="284" t="s">
        <v>2715</v>
      </c>
      <c r="I143" s="284" t="s">
        <v>2716</v>
      </c>
      <c r="J143" s="284" t="s">
        <v>2717</v>
      </c>
      <c r="K143" s="284" t="s">
        <v>2716</v>
      </c>
      <c r="L143" s="285">
        <v>421415073611</v>
      </c>
      <c r="M143" s="284" t="s">
        <v>2718</v>
      </c>
      <c r="N143" s="284"/>
      <c r="O143" s="284"/>
      <c r="P143" s="284"/>
    </row>
    <row r="144" spans="1:16" x14ac:dyDescent="0.2">
      <c r="A144" s="198" t="s">
        <v>738</v>
      </c>
      <c r="B144" s="199" t="s">
        <v>739</v>
      </c>
      <c r="C144" s="200" t="s">
        <v>422</v>
      </c>
      <c r="D144" s="199" t="s">
        <v>1369</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x14ac:dyDescent="0.2">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09" t="s">
        <v>1441</v>
      </c>
    </row>
    <row r="146" spans="1:16" x14ac:dyDescent="0.2">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2">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2">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2">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2">
      <c r="A150" s="198" t="s">
        <v>789</v>
      </c>
      <c r="B150" s="199" t="s">
        <v>790</v>
      </c>
      <c r="C150" s="200" t="s">
        <v>422</v>
      </c>
      <c r="D150" s="199" t="s">
        <v>2719</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2">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2">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2">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x14ac:dyDescent="0.2">
      <c r="A154" s="198" t="s">
        <v>822</v>
      </c>
      <c r="B154" s="199" t="s">
        <v>823</v>
      </c>
      <c r="C154" s="200" t="s">
        <v>422</v>
      </c>
      <c r="D154" s="199" t="s">
        <v>824</v>
      </c>
      <c r="E154" s="199" t="s">
        <v>429</v>
      </c>
      <c r="F154" s="199" t="s">
        <v>825</v>
      </c>
      <c r="G154" s="199" t="s">
        <v>826</v>
      </c>
      <c r="H154" s="199" t="s">
        <v>827</v>
      </c>
      <c r="I154" s="199" t="s">
        <v>828</v>
      </c>
      <c r="J154" s="199" t="s">
        <v>424</v>
      </c>
      <c r="K154" s="275" t="s">
        <v>829</v>
      </c>
      <c r="L154" s="315">
        <v>421903262626</v>
      </c>
      <c r="M154" s="199" t="s">
        <v>830</v>
      </c>
      <c r="N154" s="199"/>
      <c r="O154" s="199"/>
      <c r="P154" s="199"/>
    </row>
    <row r="155" spans="1:16" x14ac:dyDescent="0.2">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2">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2">
      <c r="A157" s="198" t="s">
        <v>847</v>
      </c>
      <c r="B157" s="199" t="s">
        <v>848</v>
      </c>
      <c r="C157" s="200" t="s">
        <v>422</v>
      </c>
      <c r="D157" s="200" t="s">
        <v>473</v>
      </c>
      <c r="E157" s="200" t="s">
        <v>429</v>
      </c>
      <c r="F157" s="200" t="s">
        <v>524</v>
      </c>
      <c r="G157" s="265" t="s">
        <v>849</v>
      </c>
      <c r="H157" s="265" t="s">
        <v>850</v>
      </c>
      <c r="I157" s="200" t="s">
        <v>851</v>
      </c>
      <c r="J157" s="200" t="s">
        <v>426</v>
      </c>
      <c r="K157" s="200" t="s">
        <v>851</v>
      </c>
      <c r="L157" s="315">
        <v>421908979442</v>
      </c>
      <c r="M157" s="200" t="s">
        <v>852</v>
      </c>
      <c r="N157" s="200"/>
      <c r="O157" s="200"/>
      <c r="P157" s="200"/>
    </row>
    <row r="158" spans="1:16" x14ac:dyDescent="0.2">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1442</v>
      </c>
    </row>
    <row r="159" spans="1:16" x14ac:dyDescent="0.2">
      <c r="A159" s="198" t="s">
        <v>1972</v>
      </c>
      <c r="B159" s="199" t="s">
        <v>1973</v>
      </c>
      <c r="C159" s="200" t="s">
        <v>422</v>
      </c>
      <c r="D159" s="200" t="s">
        <v>1974</v>
      </c>
      <c r="E159" s="200" t="s">
        <v>430</v>
      </c>
      <c r="F159" s="200" t="s">
        <v>724</v>
      </c>
      <c r="G159" s="265" t="s">
        <v>1975</v>
      </c>
      <c r="H159" s="265" t="s">
        <v>1976</v>
      </c>
      <c r="I159" s="200" t="s">
        <v>1977</v>
      </c>
      <c r="J159" s="200" t="s">
        <v>424</v>
      </c>
      <c r="K159" s="200" t="s">
        <v>1977</v>
      </c>
      <c r="L159" s="315">
        <v>421915802888</v>
      </c>
      <c r="M159" s="200" t="s">
        <v>1978</v>
      </c>
      <c r="N159" s="200"/>
      <c r="O159" s="200"/>
      <c r="P159" s="200"/>
    </row>
    <row r="160" spans="1:16" x14ac:dyDescent="0.2">
      <c r="A160" s="198" t="s">
        <v>1979</v>
      </c>
      <c r="B160" s="199" t="s">
        <v>1980</v>
      </c>
      <c r="C160" s="200" t="s">
        <v>422</v>
      </c>
      <c r="D160" s="200" t="s">
        <v>1981</v>
      </c>
      <c r="E160" s="199" t="s">
        <v>429</v>
      </c>
      <c r="F160" s="199" t="s">
        <v>1982</v>
      </c>
      <c r="G160" s="199" t="s">
        <v>1983</v>
      </c>
      <c r="H160" s="199" t="s">
        <v>1984</v>
      </c>
      <c r="I160" s="199" t="s">
        <v>1985</v>
      </c>
      <c r="J160" s="199" t="s">
        <v>426</v>
      </c>
      <c r="K160" s="199" t="s">
        <v>1985</v>
      </c>
      <c r="L160" s="201">
        <v>421905343077</v>
      </c>
      <c r="M160" s="199" t="s">
        <v>1986</v>
      </c>
      <c r="N160" s="199"/>
      <c r="O160" s="199"/>
      <c r="P160" s="199"/>
    </row>
    <row r="161" spans="1:16" x14ac:dyDescent="0.2">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2">
      <c r="A162" s="203" t="s">
        <v>867</v>
      </c>
      <c r="B162" s="284" t="s">
        <v>868</v>
      </c>
      <c r="C162" s="284" t="s">
        <v>422</v>
      </c>
      <c r="D162" s="284" t="s">
        <v>473</v>
      </c>
      <c r="E162" s="284" t="s">
        <v>429</v>
      </c>
      <c r="F162" s="284" t="s">
        <v>524</v>
      </c>
      <c r="G162" s="284" t="s">
        <v>869</v>
      </c>
      <c r="H162" s="284" t="s">
        <v>870</v>
      </c>
      <c r="I162" s="284" t="s">
        <v>1987</v>
      </c>
      <c r="J162" s="284" t="s">
        <v>871</v>
      </c>
      <c r="K162" s="284" t="s">
        <v>2720</v>
      </c>
      <c r="L162" s="285" t="s">
        <v>2721</v>
      </c>
      <c r="M162" s="284" t="s">
        <v>872</v>
      </c>
      <c r="N162" s="284"/>
      <c r="O162" s="284"/>
      <c r="P162" s="284"/>
    </row>
    <row r="163" spans="1:16" x14ac:dyDescent="0.2">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2">
      <c r="A164" s="198" t="s">
        <v>880</v>
      </c>
      <c r="B164" s="199" t="s">
        <v>881</v>
      </c>
      <c r="C164" s="200" t="s">
        <v>422</v>
      </c>
      <c r="D164" s="200" t="s">
        <v>473</v>
      </c>
      <c r="E164" s="200" t="s">
        <v>429</v>
      </c>
      <c r="F164" s="200" t="s">
        <v>524</v>
      </c>
      <c r="G164" s="199" t="s">
        <v>882</v>
      </c>
      <c r="H164" s="265" t="s">
        <v>1988</v>
      </c>
      <c r="I164" s="200" t="s">
        <v>883</v>
      </c>
      <c r="J164" s="200" t="s">
        <v>426</v>
      </c>
      <c r="K164" s="200" t="s">
        <v>1443</v>
      </c>
      <c r="L164" s="201">
        <v>421915499077</v>
      </c>
      <c r="M164" s="200" t="s">
        <v>884</v>
      </c>
      <c r="N164" s="200"/>
      <c r="O164" s="200"/>
      <c r="P164" s="200"/>
    </row>
    <row r="165" spans="1:16" x14ac:dyDescent="0.2">
      <c r="A165" s="198" t="s">
        <v>885</v>
      </c>
      <c r="B165" s="199" t="s">
        <v>886</v>
      </c>
      <c r="C165" s="200" t="s">
        <v>422</v>
      </c>
      <c r="D165" s="200" t="s">
        <v>1989</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2">
      <c r="A166" s="198" t="s">
        <v>1990</v>
      </c>
      <c r="B166" s="199" t="s">
        <v>1991</v>
      </c>
      <c r="C166" s="200" t="s">
        <v>422</v>
      </c>
      <c r="D166" s="199" t="s">
        <v>1992</v>
      </c>
      <c r="E166" s="199" t="s">
        <v>429</v>
      </c>
      <c r="F166" s="199" t="s">
        <v>892</v>
      </c>
      <c r="G166" s="265" t="s">
        <v>1993</v>
      </c>
      <c r="H166" s="265" t="s">
        <v>1994</v>
      </c>
      <c r="I166" s="199" t="s">
        <v>1995</v>
      </c>
      <c r="J166" s="199" t="s">
        <v>426</v>
      </c>
      <c r="K166" s="199" t="s">
        <v>1995</v>
      </c>
      <c r="L166" s="201">
        <v>421915902632</v>
      </c>
      <c r="M166" s="199" t="s">
        <v>1996</v>
      </c>
      <c r="N166" s="199"/>
      <c r="O166" s="199"/>
      <c r="P166" s="199"/>
    </row>
    <row r="167" spans="1:16" x14ac:dyDescent="0.2">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2">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2">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2">
      <c r="A170" s="178" t="s">
        <v>915</v>
      </c>
      <c r="B170" s="277" t="s">
        <v>916</v>
      </c>
      <c r="C170" s="200" t="s">
        <v>422</v>
      </c>
      <c r="D170" s="277" t="s">
        <v>917</v>
      </c>
      <c r="E170" s="277" t="s">
        <v>918</v>
      </c>
      <c r="F170" s="277" t="s">
        <v>919</v>
      </c>
      <c r="G170" s="277" t="s">
        <v>920</v>
      </c>
      <c r="H170" s="277" t="s">
        <v>921</v>
      </c>
      <c r="I170" s="277" t="s">
        <v>922</v>
      </c>
      <c r="J170" s="277" t="s">
        <v>426</v>
      </c>
      <c r="K170" s="277" t="s">
        <v>922</v>
      </c>
      <c r="L170" s="321">
        <v>421905486716</v>
      </c>
      <c r="M170" s="278" t="s">
        <v>923</v>
      </c>
      <c r="N170" s="277"/>
      <c r="O170" s="278"/>
      <c r="P170" s="277"/>
    </row>
    <row r="171" spans="1:16" x14ac:dyDescent="0.2">
      <c r="A171" s="178" t="s">
        <v>1997</v>
      </c>
      <c r="B171" s="277" t="s">
        <v>1998</v>
      </c>
      <c r="C171" s="200" t="s">
        <v>422</v>
      </c>
      <c r="D171" s="277" t="s">
        <v>1999</v>
      </c>
      <c r="E171" s="277" t="s">
        <v>2000</v>
      </c>
      <c r="F171" s="277" t="s">
        <v>2001</v>
      </c>
      <c r="G171" s="277" t="s">
        <v>2002</v>
      </c>
      <c r="H171" s="277" t="s">
        <v>2003</v>
      </c>
      <c r="I171" s="277" t="s">
        <v>2004</v>
      </c>
      <c r="J171" s="277" t="s">
        <v>426</v>
      </c>
      <c r="K171" s="277" t="s">
        <v>2004</v>
      </c>
      <c r="L171" s="321">
        <v>421905533719</v>
      </c>
      <c r="M171" s="277" t="s">
        <v>2722</v>
      </c>
      <c r="N171" s="277"/>
      <c r="O171" s="278"/>
      <c r="P171" s="277"/>
    </row>
    <row r="172" spans="1:16" x14ac:dyDescent="0.2">
      <c r="A172" s="198" t="s">
        <v>924</v>
      </c>
      <c r="B172" s="199" t="s">
        <v>925</v>
      </c>
      <c r="C172" s="200" t="s">
        <v>422</v>
      </c>
      <c r="D172" s="199" t="s">
        <v>3000</v>
      </c>
      <c r="E172" s="199" t="s">
        <v>766</v>
      </c>
      <c r="F172" s="199" t="s">
        <v>3001</v>
      </c>
      <c r="G172" s="265" t="s">
        <v>926</v>
      </c>
      <c r="H172" s="265" t="s">
        <v>927</v>
      </c>
      <c r="I172" s="199" t="s">
        <v>3002</v>
      </c>
      <c r="J172" s="199" t="s">
        <v>426</v>
      </c>
      <c r="K172" s="199" t="s">
        <v>928</v>
      </c>
      <c r="L172" s="201">
        <v>421905235472</v>
      </c>
      <c r="M172" s="199" t="s">
        <v>929</v>
      </c>
      <c r="N172" s="199"/>
      <c r="O172" s="199"/>
      <c r="P172" s="199"/>
    </row>
    <row r="173" spans="1:16" x14ac:dyDescent="0.2">
      <c r="A173" s="198" t="s">
        <v>930</v>
      </c>
      <c r="B173" s="199" t="s">
        <v>931</v>
      </c>
      <c r="C173" s="200" t="s">
        <v>422</v>
      </c>
      <c r="D173" s="199" t="s">
        <v>932</v>
      </c>
      <c r="E173" s="199" t="s">
        <v>933</v>
      </c>
      <c r="F173" s="199" t="s">
        <v>934</v>
      </c>
      <c r="G173" s="199" t="s">
        <v>935</v>
      </c>
      <c r="H173" s="199" t="s">
        <v>936</v>
      </c>
      <c r="I173" s="199" t="s">
        <v>937</v>
      </c>
      <c r="J173" s="199" t="s">
        <v>424</v>
      </c>
      <c r="K173" s="199" t="s">
        <v>937</v>
      </c>
      <c r="L173" s="201">
        <v>421905970041</v>
      </c>
      <c r="M173" s="199" t="s">
        <v>938</v>
      </c>
      <c r="N173" s="199"/>
      <c r="O173" s="199"/>
      <c r="P173" s="199"/>
    </row>
    <row r="174" spans="1:16" x14ac:dyDescent="0.2">
      <c r="A174" s="198" t="s">
        <v>1444</v>
      </c>
      <c r="B174" s="199" t="s">
        <v>1445</v>
      </c>
      <c r="C174" s="200" t="s">
        <v>422</v>
      </c>
      <c r="D174" s="200" t="s">
        <v>1446</v>
      </c>
      <c r="E174" s="200" t="s">
        <v>433</v>
      </c>
      <c r="F174" s="200" t="s">
        <v>432</v>
      </c>
      <c r="G174" s="265" t="s">
        <v>1447</v>
      </c>
      <c r="H174" s="199" t="s">
        <v>1448</v>
      </c>
      <c r="I174" s="200" t="s">
        <v>1449</v>
      </c>
      <c r="J174" s="200" t="s">
        <v>424</v>
      </c>
      <c r="K174" s="200"/>
      <c r="L174" s="201">
        <v>421907953701</v>
      </c>
      <c r="M174" s="200" t="s">
        <v>2005</v>
      </c>
      <c r="N174" s="199"/>
      <c r="O174" s="200"/>
      <c r="P174" s="199"/>
    </row>
    <row r="175" spans="1:16" x14ac:dyDescent="0.2">
      <c r="A175" s="198" t="s">
        <v>939</v>
      </c>
      <c r="B175" s="199" t="s">
        <v>940</v>
      </c>
      <c r="C175" s="200" t="s">
        <v>422</v>
      </c>
      <c r="D175" s="199" t="s">
        <v>941</v>
      </c>
      <c r="E175" s="199" t="s">
        <v>942</v>
      </c>
      <c r="F175" s="199" t="s">
        <v>943</v>
      </c>
      <c r="G175" s="199" t="s">
        <v>944</v>
      </c>
      <c r="H175" s="199" t="s">
        <v>945</v>
      </c>
      <c r="I175" s="199" t="s">
        <v>946</v>
      </c>
      <c r="J175" s="199" t="s">
        <v>424</v>
      </c>
      <c r="K175" s="199" t="s">
        <v>946</v>
      </c>
      <c r="L175" s="201">
        <v>421915879583</v>
      </c>
      <c r="M175" s="199" t="s">
        <v>947</v>
      </c>
      <c r="N175" s="199"/>
      <c r="O175" s="199"/>
      <c r="P175" s="199"/>
    </row>
    <row r="176" spans="1:16" x14ac:dyDescent="0.2">
      <c r="A176" s="198" t="s">
        <v>948</v>
      </c>
      <c r="B176" s="199" t="s">
        <v>949</v>
      </c>
      <c r="C176" s="200" t="s">
        <v>422</v>
      </c>
      <c r="D176" s="199" t="s">
        <v>950</v>
      </c>
      <c r="E176" s="199" t="s">
        <v>430</v>
      </c>
      <c r="F176" s="199" t="s">
        <v>724</v>
      </c>
      <c r="G176" s="199" t="s">
        <v>951</v>
      </c>
      <c r="H176" s="199" t="s">
        <v>952</v>
      </c>
      <c r="I176" s="199" t="s">
        <v>953</v>
      </c>
      <c r="J176" s="199" t="s">
        <v>426</v>
      </c>
      <c r="K176" s="199" t="s">
        <v>954</v>
      </c>
      <c r="L176" s="201">
        <v>421918711548</v>
      </c>
      <c r="M176" s="199" t="s">
        <v>955</v>
      </c>
      <c r="N176" s="199"/>
      <c r="O176" s="199"/>
      <c r="P176" s="199"/>
    </row>
    <row r="177" spans="1:16" x14ac:dyDescent="0.2">
      <c r="A177" s="198" t="s">
        <v>2006</v>
      </c>
      <c r="B177" s="199" t="s">
        <v>2007</v>
      </c>
      <c r="C177" s="200" t="s">
        <v>422</v>
      </c>
      <c r="D177" s="199" t="s">
        <v>2008</v>
      </c>
      <c r="E177" s="277" t="s">
        <v>2009</v>
      </c>
      <c r="F177" s="199" t="s">
        <v>2010</v>
      </c>
      <c r="G177" s="265" t="s">
        <v>2011</v>
      </c>
      <c r="H177" s="265" t="s">
        <v>2012</v>
      </c>
      <c r="I177" s="199" t="s">
        <v>2013</v>
      </c>
      <c r="J177" s="199" t="s">
        <v>426</v>
      </c>
      <c r="K177" s="199" t="s">
        <v>2013</v>
      </c>
      <c r="L177" s="201">
        <v>421908553335</v>
      </c>
      <c r="M177" s="199" t="s">
        <v>2014</v>
      </c>
      <c r="N177" s="199"/>
      <c r="O177" s="199"/>
      <c r="P177" s="199"/>
    </row>
    <row r="178" spans="1:16" x14ac:dyDescent="0.2">
      <c r="A178" s="178" t="s">
        <v>956</v>
      </c>
      <c r="B178" s="277" t="s">
        <v>957</v>
      </c>
      <c r="C178" s="200" t="s">
        <v>422</v>
      </c>
      <c r="D178" s="200" t="s">
        <v>473</v>
      </c>
      <c r="E178" s="277" t="s">
        <v>429</v>
      </c>
      <c r="F178" s="200" t="s">
        <v>524</v>
      </c>
      <c r="G178" s="277" t="s">
        <v>958</v>
      </c>
      <c r="H178" s="277" t="s">
        <v>959</v>
      </c>
      <c r="I178" s="277" t="s">
        <v>960</v>
      </c>
      <c r="J178" s="277" t="s">
        <v>426</v>
      </c>
      <c r="K178" s="277" t="s">
        <v>960</v>
      </c>
      <c r="L178" s="321">
        <v>421905245008</v>
      </c>
      <c r="M178" s="277" t="s">
        <v>961</v>
      </c>
      <c r="N178" s="277"/>
      <c r="O178" s="277"/>
      <c r="P178" s="277"/>
    </row>
    <row r="179" spans="1:16" ht="22.5" x14ac:dyDescent="0.2">
      <c r="A179" s="178" t="s">
        <v>1450</v>
      </c>
      <c r="B179" s="317" t="s">
        <v>1451</v>
      </c>
      <c r="C179" s="200" t="s">
        <v>422</v>
      </c>
      <c r="D179" s="277" t="s">
        <v>1434</v>
      </c>
      <c r="E179" s="277" t="s">
        <v>429</v>
      </c>
      <c r="F179" s="277" t="s">
        <v>425</v>
      </c>
      <c r="G179" s="277" t="s">
        <v>1452</v>
      </c>
      <c r="H179" s="277" t="s">
        <v>1453</v>
      </c>
      <c r="I179" s="277" t="s">
        <v>1437</v>
      </c>
      <c r="J179" s="277" t="s">
        <v>424</v>
      </c>
      <c r="K179" s="277" t="s">
        <v>2015</v>
      </c>
      <c r="L179" s="322" t="s">
        <v>1454</v>
      </c>
      <c r="M179" s="277" t="s">
        <v>1455</v>
      </c>
      <c r="N179" s="277"/>
      <c r="O179" s="277"/>
      <c r="P179" s="277"/>
    </row>
    <row r="180" spans="1:16" x14ac:dyDescent="0.2">
      <c r="A180" s="178" t="s">
        <v>962</v>
      </c>
      <c r="B180" s="277" t="s">
        <v>963</v>
      </c>
      <c r="C180" s="277" t="s">
        <v>422</v>
      </c>
      <c r="D180" s="200" t="s">
        <v>1456</v>
      </c>
      <c r="E180" s="277" t="s">
        <v>433</v>
      </c>
      <c r="F180" s="200" t="s">
        <v>434</v>
      </c>
      <c r="G180" s="277" t="s">
        <v>964</v>
      </c>
      <c r="H180" s="277" t="s">
        <v>965</v>
      </c>
      <c r="I180" s="277" t="s">
        <v>966</v>
      </c>
      <c r="J180" s="277" t="s">
        <v>424</v>
      </c>
      <c r="K180" s="277" t="s">
        <v>967</v>
      </c>
      <c r="L180" s="321">
        <v>421918808923</v>
      </c>
      <c r="M180" s="277" t="s">
        <v>968</v>
      </c>
      <c r="N180" s="277"/>
      <c r="O180" s="277"/>
      <c r="P180" s="277"/>
    </row>
    <row r="181" spans="1:16" x14ac:dyDescent="0.2">
      <c r="A181" s="198" t="s">
        <v>969</v>
      </c>
      <c r="B181" s="199" t="s">
        <v>970</v>
      </c>
      <c r="C181" s="200" t="s">
        <v>422</v>
      </c>
      <c r="D181" s="199" t="s">
        <v>971</v>
      </c>
      <c r="E181" s="199" t="s">
        <v>429</v>
      </c>
      <c r="F181" s="199" t="s">
        <v>972</v>
      </c>
      <c r="G181" s="199" t="s">
        <v>973</v>
      </c>
      <c r="H181" s="265" t="s">
        <v>974</v>
      </c>
      <c r="I181" s="199" t="s">
        <v>975</v>
      </c>
      <c r="J181" s="199" t="s">
        <v>424</v>
      </c>
      <c r="K181" s="199" t="s">
        <v>975</v>
      </c>
      <c r="L181" s="201">
        <v>421905418010</v>
      </c>
      <c r="M181" s="199" t="s">
        <v>976</v>
      </c>
      <c r="N181" s="199"/>
      <c r="O181" s="199"/>
      <c r="P181" s="199"/>
    </row>
    <row r="182" spans="1:16" x14ac:dyDescent="0.2">
      <c r="A182" s="178" t="s">
        <v>977</v>
      </c>
      <c r="B182" s="277" t="s">
        <v>978</v>
      </c>
      <c r="C182" s="277" t="s">
        <v>422</v>
      </c>
      <c r="D182" s="200" t="s">
        <v>473</v>
      </c>
      <c r="E182" s="277" t="s">
        <v>429</v>
      </c>
      <c r="F182" s="200" t="s">
        <v>524</v>
      </c>
      <c r="G182" s="277" t="s">
        <v>979</v>
      </c>
      <c r="H182" s="323" t="s">
        <v>980</v>
      </c>
      <c r="I182" s="277" t="s">
        <v>981</v>
      </c>
      <c r="J182" s="277" t="s">
        <v>424</v>
      </c>
      <c r="K182" s="277" t="s">
        <v>981</v>
      </c>
      <c r="L182" s="321">
        <v>421915282858</v>
      </c>
      <c r="M182" s="277" t="s">
        <v>982</v>
      </c>
      <c r="N182" s="277"/>
      <c r="O182" s="277"/>
      <c r="P182" s="277"/>
    </row>
    <row r="183" spans="1:16" ht="12.75" x14ac:dyDescent="0.2">
      <c r="A183" s="178" t="s">
        <v>2016</v>
      </c>
      <c r="B183" s="277" t="s">
        <v>2017</v>
      </c>
      <c r="C183" s="277" t="s">
        <v>422</v>
      </c>
      <c r="D183" s="200" t="s">
        <v>2018</v>
      </c>
      <c r="E183" s="277" t="s">
        <v>429</v>
      </c>
      <c r="F183" s="200" t="s">
        <v>2019</v>
      </c>
      <c r="G183" s="324" t="s">
        <v>2020</v>
      </c>
      <c r="H183" s="323" t="s">
        <v>2021</v>
      </c>
      <c r="I183" s="277" t="s">
        <v>2022</v>
      </c>
      <c r="J183" s="277" t="s">
        <v>2023</v>
      </c>
      <c r="K183" s="277" t="s">
        <v>2024</v>
      </c>
      <c r="L183" s="321">
        <v>421905283021</v>
      </c>
      <c r="M183" s="277" t="s">
        <v>2025</v>
      </c>
      <c r="N183" s="277"/>
      <c r="O183" s="277"/>
      <c r="P183" s="277"/>
    </row>
    <row r="184" spans="1:16" x14ac:dyDescent="0.2">
      <c r="A184" s="203" t="s">
        <v>2723</v>
      </c>
      <c r="B184" s="284" t="s">
        <v>2724</v>
      </c>
      <c r="C184" s="284" t="s">
        <v>2725</v>
      </c>
      <c r="D184" s="284" t="s">
        <v>2726</v>
      </c>
      <c r="E184" s="284" t="s">
        <v>2727</v>
      </c>
      <c r="F184" s="284" t="s">
        <v>2728</v>
      </c>
      <c r="G184" s="284" t="s">
        <v>2729</v>
      </c>
      <c r="H184" s="284" t="s">
        <v>2730</v>
      </c>
      <c r="I184" s="284" t="s">
        <v>2731</v>
      </c>
      <c r="J184" s="284" t="s">
        <v>2732</v>
      </c>
      <c r="K184" s="284" t="s">
        <v>2731</v>
      </c>
      <c r="L184" s="285">
        <v>421905365513</v>
      </c>
      <c r="M184" s="284" t="s">
        <v>2733</v>
      </c>
      <c r="N184" s="284"/>
      <c r="O184" s="284"/>
      <c r="P184" s="284"/>
    </row>
    <row r="185" spans="1:16" x14ac:dyDescent="0.2">
      <c r="A185" s="203" t="s">
        <v>2734</v>
      </c>
      <c r="B185" s="284" t="s">
        <v>2735</v>
      </c>
      <c r="C185" s="284" t="s">
        <v>422</v>
      </c>
      <c r="D185" s="284" t="s">
        <v>2736</v>
      </c>
      <c r="E185" s="284" t="s">
        <v>2737</v>
      </c>
      <c r="F185" s="284" t="s">
        <v>2738</v>
      </c>
      <c r="G185" s="284" t="s">
        <v>2739</v>
      </c>
      <c r="H185" s="284" t="s">
        <v>2740</v>
      </c>
      <c r="I185" s="284" t="s">
        <v>2741</v>
      </c>
      <c r="J185" s="284" t="s">
        <v>424</v>
      </c>
      <c r="K185" s="284" t="s">
        <v>2742</v>
      </c>
      <c r="L185" s="285">
        <v>421944608826</v>
      </c>
      <c r="M185" s="284" t="s">
        <v>2357</v>
      </c>
      <c r="N185" s="284"/>
      <c r="O185" s="284"/>
      <c r="P185" s="284"/>
    </row>
    <row r="186" spans="1:16" x14ac:dyDescent="0.2">
      <c r="A186" s="203" t="s">
        <v>2743</v>
      </c>
      <c r="B186" s="284" t="s">
        <v>2744</v>
      </c>
      <c r="C186" s="284" t="s">
        <v>422</v>
      </c>
      <c r="D186" s="284" t="s">
        <v>2745</v>
      </c>
      <c r="E186" s="284" t="s">
        <v>2705</v>
      </c>
      <c r="F186" s="284" t="s">
        <v>1013</v>
      </c>
      <c r="G186" s="284" t="s">
        <v>2746</v>
      </c>
      <c r="H186" s="284" t="s">
        <v>2747</v>
      </c>
      <c r="I186" s="284" t="s">
        <v>2748</v>
      </c>
      <c r="J186" s="284" t="s">
        <v>424</v>
      </c>
      <c r="K186" s="284" t="s">
        <v>2748</v>
      </c>
      <c r="L186" s="285">
        <v>421903226107</v>
      </c>
      <c r="M186" s="284" t="s">
        <v>2749</v>
      </c>
      <c r="N186" s="284"/>
      <c r="O186" s="284"/>
      <c r="P186" s="284"/>
    </row>
    <row r="187" spans="1:16" x14ac:dyDescent="0.2">
      <c r="A187" s="203" t="s">
        <v>2750</v>
      </c>
      <c r="B187" s="284" t="s">
        <v>2751</v>
      </c>
      <c r="C187" s="284" t="s">
        <v>422</v>
      </c>
      <c r="D187" s="284" t="s">
        <v>2752</v>
      </c>
      <c r="E187" s="284" t="s">
        <v>2753</v>
      </c>
      <c r="F187" s="284" t="s">
        <v>2754</v>
      </c>
      <c r="G187" s="284" t="s">
        <v>2357</v>
      </c>
      <c r="H187" s="284" t="s">
        <v>2755</v>
      </c>
      <c r="I187" s="284" t="s">
        <v>2756</v>
      </c>
      <c r="J187" s="284" t="s">
        <v>424</v>
      </c>
      <c r="K187" s="284" t="s">
        <v>2357</v>
      </c>
      <c r="L187" s="285" t="s">
        <v>2357</v>
      </c>
      <c r="M187" s="284" t="s">
        <v>2757</v>
      </c>
      <c r="N187" s="284"/>
      <c r="O187" s="284"/>
      <c r="P187" s="284"/>
    </row>
    <row r="188" spans="1:16" ht="12.75" x14ac:dyDescent="0.2">
      <c r="A188" s="203" t="s">
        <v>2026</v>
      </c>
      <c r="B188" s="284" t="s">
        <v>2027</v>
      </c>
      <c r="C188" s="284" t="s">
        <v>2028</v>
      </c>
      <c r="D188" s="284" t="s">
        <v>2029</v>
      </c>
      <c r="E188" s="284" t="s">
        <v>429</v>
      </c>
      <c r="F188" s="284" t="s">
        <v>524</v>
      </c>
      <c r="G188" s="312" t="s">
        <v>2030</v>
      </c>
      <c r="H188" s="284" t="s">
        <v>2031</v>
      </c>
      <c r="I188" s="284" t="s">
        <v>2032</v>
      </c>
      <c r="J188" s="284" t="s">
        <v>1704</v>
      </c>
      <c r="K188" s="284" t="s">
        <v>2033</v>
      </c>
      <c r="L188" s="285">
        <v>421917905248</v>
      </c>
      <c r="M188" s="284" t="s">
        <v>2034</v>
      </c>
      <c r="N188" s="284"/>
      <c r="O188" s="284"/>
      <c r="P188" s="284"/>
    </row>
    <row r="189" spans="1:16" x14ac:dyDescent="0.2">
      <c r="A189" s="203" t="s">
        <v>2035</v>
      </c>
      <c r="B189" s="284" t="s">
        <v>2036</v>
      </c>
      <c r="C189" s="284" t="s">
        <v>422</v>
      </c>
      <c r="D189" s="284" t="s">
        <v>2037</v>
      </c>
      <c r="E189" s="284" t="s">
        <v>429</v>
      </c>
      <c r="F189" s="284" t="s">
        <v>550</v>
      </c>
      <c r="G189" s="284" t="s">
        <v>2038</v>
      </c>
      <c r="H189" s="284" t="s">
        <v>2039</v>
      </c>
      <c r="I189" s="284" t="s">
        <v>751</v>
      </c>
      <c r="J189" s="284" t="s">
        <v>424</v>
      </c>
      <c r="K189" s="284" t="s">
        <v>751</v>
      </c>
      <c r="L189" s="285">
        <v>421905245825</v>
      </c>
      <c r="M189" s="284" t="s">
        <v>2040</v>
      </c>
      <c r="N189" s="284"/>
      <c r="O189" s="284"/>
      <c r="P189" s="284"/>
    </row>
    <row r="190" spans="1:16" x14ac:dyDescent="0.2">
      <c r="A190" s="203" t="s">
        <v>2235</v>
      </c>
      <c r="B190" s="284" t="s">
        <v>2236</v>
      </c>
      <c r="C190" s="284" t="s">
        <v>422</v>
      </c>
      <c r="D190" s="284" t="s">
        <v>2237</v>
      </c>
      <c r="E190" s="284" t="s">
        <v>429</v>
      </c>
      <c r="F190" s="284" t="s">
        <v>2238</v>
      </c>
      <c r="G190" s="284" t="s">
        <v>2239</v>
      </c>
      <c r="H190" s="284" t="s">
        <v>2240</v>
      </c>
      <c r="I190" s="284" t="s">
        <v>2241</v>
      </c>
      <c r="J190" s="277" t="s">
        <v>426</v>
      </c>
      <c r="K190" s="284"/>
      <c r="L190" s="285"/>
      <c r="M190" s="284" t="s">
        <v>2242</v>
      </c>
      <c r="N190" s="284"/>
      <c r="O190" s="284"/>
      <c r="P190" s="284"/>
    </row>
    <row r="191" spans="1:16" x14ac:dyDescent="0.2">
      <c r="A191" s="203" t="s">
        <v>2758</v>
      </c>
      <c r="B191" s="284" t="s">
        <v>2759</v>
      </c>
      <c r="C191" s="284" t="s">
        <v>422</v>
      </c>
      <c r="D191" s="284" t="s">
        <v>2760</v>
      </c>
      <c r="E191" s="284" t="s">
        <v>433</v>
      </c>
      <c r="F191" s="284" t="s">
        <v>434</v>
      </c>
      <c r="G191" s="284" t="s">
        <v>2761</v>
      </c>
      <c r="H191" s="284" t="s">
        <v>2762</v>
      </c>
      <c r="I191" s="284" t="s">
        <v>2763</v>
      </c>
      <c r="J191" s="284" t="s">
        <v>426</v>
      </c>
      <c r="K191" s="284" t="s">
        <v>2763</v>
      </c>
      <c r="L191" s="285">
        <v>421911830220</v>
      </c>
      <c r="M191" s="284" t="s">
        <v>2764</v>
      </c>
      <c r="N191" s="284"/>
      <c r="O191" s="284"/>
      <c r="P191" s="284"/>
    </row>
    <row r="192" spans="1:16" x14ac:dyDescent="0.2">
      <c r="A192" s="203" t="s">
        <v>2765</v>
      </c>
      <c r="B192" s="284" t="s">
        <v>2766</v>
      </c>
      <c r="C192" s="284" t="s">
        <v>422</v>
      </c>
      <c r="D192" s="284" t="s">
        <v>2767</v>
      </c>
      <c r="E192" s="284" t="s">
        <v>429</v>
      </c>
      <c r="F192" s="284" t="s">
        <v>757</v>
      </c>
      <c r="G192" s="284" t="s">
        <v>2768</v>
      </c>
      <c r="H192" s="284" t="s">
        <v>2769</v>
      </c>
      <c r="I192" s="284" t="s">
        <v>2770</v>
      </c>
      <c r="J192" s="284" t="s">
        <v>2521</v>
      </c>
      <c r="K192" s="284" t="s">
        <v>2770</v>
      </c>
      <c r="L192" s="285">
        <v>421915714821</v>
      </c>
      <c r="M192" s="284" t="s">
        <v>2771</v>
      </c>
      <c r="N192" s="284"/>
      <c r="O192" s="284"/>
      <c r="P192" s="284"/>
    </row>
    <row r="193" spans="1:16" x14ac:dyDescent="0.2">
      <c r="A193" s="203" t="s">
        <v>2772</v>
      </c>
      <c r="B193" s="284" t="s">
        <v>2773</v>
      </c>
      <c r="C193" s="284" t="s">
        <v>422</v>
      </c>
      <c r="D193" s="284" t="s">
        <v>2774</v>
      </c>
      <c r="E193" s="284" t="s">
        <v>1708</v>
      </c>
      <c r="F193" s="284" t="s">
        <v>1777</v>
      </c>
      <c r="G193" s="284" t="s">
        <v>2775</v>
      </c>
      <c r="H193" s="284" t="s">
        <v>2776</v>
      </c>
      <c r="I193" s="284" t="s">
        <v>2777</v>
      </c>
      <c r="J193" s="284" t="s">
        <v>424</v>
      </c>
      <c r="K193" s="284" t="s">
        <v>2777</v>
      </c>
      <c r="L193" s="285">
        <v>421905315540</v>
      </c>
      <c r="M193" s="284" t="s">
        <v>2778</v>
      </c>
      <c r="N193" s="284"/>
      <c r="O193" s="284"/>
      <c r="P193" s="284"/>
    </row>
    <row r="194" spans="1:16" x14ac:dyDescent="0.2">
      <c r="A194" s="203" t="s">
        <v>2779</v>
      </c>
      <c r="B194" s="284" t="s">
        <v>2780</v>
      </c>
      <c r="C194" s="284" t="s">
        <v>422</v>
      </c>
      <c r="D194" s="284" t="s">
        <v>2781</v>
      </c>
      <c r="E194" s="284" t="s">
        <v>1871</v>
      </c>
      <c r="F194" s="284" t="s">
        <v>1872</v>
      </c>
      <c r="G194" s="284" t="s">
        <v>2357</v>
      </c>
      <c r="H194" s="284" t="s">
        <v>2782</v>
      </c>
      <c r="I194" s="284" t="s">
        <v>2783</v>
      </c>
      <c r="J194" s="284" t="s">
        <v>426</v>
      </c>
      <c r="K194" s="284" t="s">
        <v>2783</v>
      </c>
      <c r="L194" s="285">
        <v>421948137172</v>
      </c>
      <c r="M194" s="284" t="s">
        <v>2357</v>
      </c>
      <c r="N194" s="284"/>
      <c r="O194" s="284"/>
      <c r="P194" s="284"/>
    </row>
    <row r="195" spans="1:16" x14ac:dyDescent="0.2">
      <c r="A195" s="203" t="s">
        <v>2784</v>
      </c>
      <c r="B195" s="284" t="s">
        <v>2785</v>
      </c>
      <c r="C195" s="284" t="s">
        <v>422</v>
      </c>
      <c r="D195" s="284" t="s">
        <v>2786</v>
      </c>
      <c r="E195" s="284" t="s">
        <v>433</v>
      </c>
      <c r="F195" s="284" t="s">
        <v>432</v>
      </c>
      <c r="G195" s="284" t="s">
        <v>2787</v>
      </c>
      <c r="H195" s="284" t="s">
        <v>2788</v>
      </c>
      <c r="I195" s="284" t="s">
        <v>2789</v>
      </c>
      <c r="J195" s="284" t="s">
        <v>426</v>
      </c>
      <c r="K195" s="284" t="s">
        <v>2790</v>
      </c>
      <c r="L195" s="285">
        <v>421918766009</v>
      </c>
      <c r="M195" s="284" t="s">
        <v>2791</v>
      </c>
      <c r="N195" s="284"/>
      <c r="O195" s="284"/>
      <c r="P195" s="284"/>
    </row>
    <row r="196" spans="1:16" x14ac:dyDescent="0.2">
      <c r="A196" s="198" t="s">
        <v>1457</v>
      </c>
      <c r="B196" s="199" t="s">
        <v>1458</v>
      </c>
      <c r="C196" s="200" t="s">
        <v>422</v>
      </c>
      <c r="D196" s="199" t="s">
        <v>523</v>
      </c>
      <c r="E196" s="199" t="s">
        <v>429</v>
      </c>
      <c r="F196" s="199" t="s">
        <v>524</v>
      </c>
      <c r="G196" s="199" t="s">
        <v>1459</v>
      </c>
      <c r="H196" s="199" t="s">
        <v>1460</v>
      </c>
      <c r="I196" s="199" t="s">
        <v>1461</v>
      </c>
      <c r="J196" s="199" t="s">
        <v>1462</v>
      </c>
      <c r="K196" s="199" t="s">
        <v>1461</v>
      </c>
      <c r="L196" s="201">
        <v>421917176673</v>
      </c>
      <c r="M196" s="199" t="s">
        <v>1463</v>
      </c>
      <c r="N196" s="199"/>
      <c r="O196" s="199"/>
      <c r="P196" s="199"/>
    </row>
    <row r="197" spans="1:16" x14ac:dyDescent="0.2">
      <c r="A197" s="203" t="s">
        <v>2792</v>
      </c>
      <c r="B197" s="284" t="s">
        <v>2793</v>
      </c>
      <c r="C197" s="284" t="s">
        <v>422</v>
      </c>
      <c r="D197" s="284" t="s">
        <v>2794</v>
      </c>
      <c r="E197" s="284" t="s">
        <v>2795</v>
      </c>
      <c r="F197" s="284" t="s">
        <v>432</v>
      </c>
      <c r="G197" s="284" t="s">
        <v>2357</v>
      </c>
      <c r="H197" s="284" t="s">
        <v>2796</v>
      </c>
      <c r="I197" s="284" t="s">
        <v>2797</v>
      </c>
      <c r="J197" s="284" t="s">
        <v>2798</v>
      </c>
      <c r="K197" s="284" t="s">
        <v>2797</v>
      </c>
      <c r="L197" s="285">
        <v>421948633996</v>
      </c>
      <c r="M197" s="284" t="s">
        <v>2357</v>
      </c>
      <c r="N197" s="284"/>
      <c r="O197" s="284"/>
      <c r="P197" s="284"/>
    </row>
    <row r="198" spans="1:16" x14ac:dyDescent="0.2">
      <c r="A198" s="203" t="s">
        <v>2799</v>
      </c>
      <c r="B198" s="284" t="s">
        <v>2800</v>
      </c>
      <c r="C198" s="284" t="s">
        <v>422</v>
      </c>
      <c r="D198" s="284" t="s">
        <v>2801</v>
      </c>
      <c r="E198" s="284" t="s">
        <v>2802</v>
      </c>
      <c r="F198" s="284" t="s">
        <v>2803</v>
      </c>
      <c r="G198" s="284" t="s">
        <v>2804</v>
      </c>
      <c r="H198" s="284" t="s">
        <v>2805</v>
      </c>
      <c r="I198" s="284" t="s">
        <v>2806</v>
      </c>
      <c r="J198" s="284" t="s">
        <v>424</v>
      </c>
      <c r="K198" s="284" t="s">
        <v>2807</v>
      </c>
      <c r="L198" s="285">
        <v>421908470934</v>
      </c>
      <c r="M198" s="284" t="s">
        <v>2808</v>
      </c>
      <c r="N198" s="284"/>
      <c r="O198" s="284"/>
      <c r="P198" s="284"/>
    </row>
    <row r="199" spans="1:16" x14ac:dyDescent="0.2">
      <c r="A199" s="203" t="s">
        <v>2809</v>
      </c>
      <c r="B199" s="284" t="s">
        <v>2810</v>
      </c>
      <c r="C199" s="284" t="s">
        <v>422</v>
      </c>
      <c r="D199" s="284" t="s">
        <v>2811</v>
      </c>
      <c r="E199" s="284" t="s">
        <v>2812</v>
      </c>
      <c r="F199" s="284" t="s">
        <v>2813</v>
      </c>
      <c r="G199" s="284" t="s">
        <v>2814</v>
      </c>
      <c r="H199" s="284" t="s">
        <v>2815</v>
      </c>
      <c r="I199" s="284" t="s">
        <v>2816</v>
      </c>
      <c r="J199" s="284" t="s">
        <v>426</v>
      </c>
      <c r="K199" s="284" t="s">
        <v>2817</v>
      </c>
      <c r="L199" s="285">
        <v>421903544565</v>
      </c>
      <c r="M199" s="284" t="s">
        <v>2357</v>
      </c>
      <c r="N199" s="284"/>
      <c r="O199" s="284"/>
      <c r="P199" s="284"/>
    </row>
    <row r="200" spans="1:16" x14ac:dyDescent="0.2">
      <c r="A200" s="203" t="s">
        <v>2818</v>
      </c>
      <c r="B200" s="284" t="s">
        <v>2819</v>
      </c>
      <c r="C200" s="284" t="s">
        <v>422</v>
      </c>
      <c r="D200" s="284" t="s">
        <v>2820</v>
      </c>
      <c r="E200" s="284" t="s">
        <v>429</v>
      </c>
      <c r="F200" s="284" t="s">
        <v>550</v>
      </c>
      <c r="G200" s="284" t="s">
        <v>2821</v>
      </c>
      <c r="H200" s="284" t="s">
        <v>2822</v>
      </c>
      <c r="I200" s="284" t="s">
        <v>2823</v>
      </c>
      <c r="J200" s="284" t="s">
        <v>2521</v>
      </c>
      <c r="K200" s="284" t="s">
        <v>2824</v>
      </c>
      <c r="L200" s="285">
        <v>421911787770</v>
      </c>
      <c r="M200" s="284" t="s">
        <v>2825</v>
      </c>
      <c r="N200" s="284"/>
      <c r="O200" s="284"/>
      <c r="P200" s="284"/>
    </row>
    <row r="201" spans="1:16" x14ac:dyDescent="0.2">
      <c r="A201" s="203" t="s">
        <v>2826</v>
      </c>
      <c r="B201" s="284" t="s">
        <v>2827</v>
      </c>
      <c r="C201" s="284" t="s">
        <v>422</v>
      </c>
      <c r="D201" s="284" t="s">
        <v>2828</v>
      </c>
      <c r="E201" s="284" t="s">
        <v>429</v>
      </c>
      <c r="F201" s="284" t="s">
        <v>2829</v>
      </c>
      <c r="G201" s="284" t="s">
        <v>2830</v>
      </c>
      <c r="H201" s="284" t="s">
        <v>2831</v>
      </c>
      <c r="I201" s="284" t="s">
        <v>2832</v>
      </c>
      <c r="J201" s="284" t="s">
        <v>424</v>
      </c>
      <c r="K201" s="284" t="s">
        <v>2832</v>
      </c>
      <c r="L201" s="285">
        <v>421903408371</v>
      </c>
      <c r="M201" s="284" t="s">
        <v>2833</v>
      </c>
      <c r="N201" s="284"/>
      <c r="O201" s="284"/>
      <c r="P201" s="284"/>
    </row>
    <row r="202" spans="1:16" x14ac:dyDescent="0.2">
      <c r="A202" s="203" t="s">
        <v>2834</v>
      </c>
      <c r="B202" s="284" t="s">
        <v>2835</v>
      </c>
      <c r="C202" s="284" t="s">
        <v>422</v>
      </c>
      <c r="D202" s="284" t="s">
        <v>2836</v>
      </c>
      <c r="E202" s="284" t="s">
        <v>429</v>
      </c>
      <c r="F202" s="284" t="s">
        <v>825</v>
      </c>
      <c r="G202" s="284" t="s">
        <v>2837</v>
      </c>
      <c r="H202" s="284" t="s">
        <v>2838</v>
      </c>
      <c r="I202" s="284" t="s">
        <v>2839</v>
      </c>
      <c r="J202" s="284" t="s">
        <v>424</v>
      </c>
      <c r="K202" s="284" t="s">
        <v>2839</v>
      </c>
      <c r="L202" s="285">
        <v>421905710859</v>
      </c>
      <c r="M202" s="284" t="s">
        <v>2840</v>
      </c>
      <c r="N202" s="284"/>
      <c r="O202" s="284"/>
      <c r="P202" s="284"/>
    </row>
    <row r="203" spans="1:16" x14ac:dyDescent="0.2">
      <c r="A203" s="203" t="s">
        <v>2841</v>
      </c>
      <c r="B203" s="284" t="s">
        <v>2842</v>
      </c>
      <c r="C203" s="284" t="s">
        <v>422</v>
      </c>
      <c r="D203" s="284" t="s">
        <v>2843</v>
      </c>
      <c r="E203" s="284" t="s">
        <v>2844</v>
      </c>
      <c r="F203" s="284" t="s">
        <v>2845</v>
      </c>
      <c r="G203" s="284" t="s">
        <v>2846</v>
      </c>
      <c r="H203" s="284" t="s">
        <v>2847</v>
      </c>
      <c r="I203" s="284" t="s">
        <v>2848</v>
      </c>
      <c r="J203" s="284" t="s">
        <v>424</v>
      </c>
      <c r="K203" s="284" t="s">
        <v>2848</v>
      </c>
      <c r="L203" s="285">
        <v>421907725303</v>
      </c>
      <c r="M203" s="284" t="s">
        <v>2849</v>
      </c>
      <c r="N203" s="284"/>
      <c r="O203" s="284"/>
      <c r="P203" s="284"/>
    </row>
    <row r="204" spans="1:16" x14ac:dyDescent="0.2">
      <c r="A204" s="203" t="s">
        <v>2041</v>
      </c>
      <c r="B204" s="284" t="s">
        <v>2042</v>
      </c>
      <c r="C204" s="284" t="s">
        <v>422</v>
      </c>
      <c r="D204" s="284" t="s">
        <v>2043</v>
      </c>
      <c r="E204" s="284" t="s">
        <v>433</v>
      </c>
      <c r="F204" s="284" t="s">
        <v>434</v>
      </c>
      <c r="G204" s="284" t="s">
        <v>2044</v>
      </c>
      <c r="H204" s="284" t="s">
        <v>2045</v>
      </c>
      <c r="I204" s="284" t="s">
        <v>2046</v>
      </c>
      <c r="J204" s="284" t="s">
        <v>424</v>
      </c>
      <c r="K204" s="284" t="s">
        <v>2992</v>
      </c>
      <c r="L204" s="285" t="s">
        <v>2993</v>
      </c>
      <c r="M204" s="284" t="s">
        <v>2047</v>
      </c>
      <c r="N204" s="284"/>
      <c r="O204" s="284"/>
      <c r="P204" s="284"/>
    </row>
    <row r="205" spans="1:16" x14ac:dyDescent="0.2">
      <c r="A205" s="203" t="s">
        <v>2850</v>
      </c>
      <c r="B205" s="284" t="s">
        <v>2851</v>
      </c>
      <c r="C205" s="284" t="s">
        <v>422</v>
      </c>
      <c r="D205" s="284" t="s">
        <v>2852</v>
      </c>
      <c r="E205" s="284" t="s">
        <v>2372</v>
      </c>
      <c r="F205" s="284" t="s">
        <v>2853</v>
      </c>
      <c r="G205" s="284" t="s">
        <v>2854</v>
      </c>
      <c r="H205" s="284" t="s">
        <v>2855</v>
      </c>
      <c r="I205" s="284" t="s">
        <v>2856</v>
      </c>
      <c r="J205" s="284" t="s">
        <v>2521</v>
      </c>
      <c r="K205" s="284" t="s">
        <v>2856</v>
      </c>
      <c r="L205" s="285">
        <v>421903769454</v>
      </c>
      <c r="M205" s="284" t="s">
        <v>2857</v>
      </c>
      <c r="N205" s="284"/>
      <c r="O205" s="284"/>
      <c r="P205" s="284"/>
    </row>
    <row r="206" spans="1:16" x14ac:dyDescent="0.2">
      <c r="A206" s="203" t="s">
        <v>2858</v>
      </c>
      <c r="B206" s="284" t="s">
        <v>2859</v>
      </c>
      <c r="C206" s="284" t="s">
        <v>422</v>
      </c>
      <c r="D206" s="284" t="s">
        <v>2860</v>
      </c>
      <c r="E206" s="284" t="s">
        <v>1893</v>
      </c>
      <c r="F206" s="284" t="s">
        <v>1894</v>
      </c>
      <c r="G206" s="284" t="s">
        <v>2357</v>
      </c>
      <c r="H206" s="284" t="s">
        <v>2861</v>
      </c>
      <c r="I206" s="284" t="s">
        <v>2862</v>
      </c>
      <c r="J206" s="284" t="s">
        <v>426</v>
      </c>
      <c r="K206" s="284" t="s">
        <v>2357</v>
      </c>
      <c r="L206" s="285" t="s">
        <v>2357</v>
      </c>
      <c r="M206" s="284" t="s">
        <v>2863</v>
      </c>
      <c r="N206" s="284"/>
      <c r="O206" s="284"/>
      <c r="P206" s="284"/>
    </row>
    <row r="207" spans="1:16" x14ac:dyDescent="0.2">
      <c r="A207" s="203" t="s">
        <v>2048</v>
      </c>
      <c r="B207" s="284" t="s">
        <v>2049</v>
      </c>
      <c r="C207" s="284" t="s">
        <v>422</v>
      </c>
      <c r="D207" s="284" t="s">
        <v>2050</v>
      </c>
      <c r="E207" s="284" t="s">
        <v>1871</v>
      </c>
      <c r="F207" s="284" t="s">
        <v>1872</v>
      </c>
      <c r="G207" s="284" t="s">
        <v>2051</v>
      </c>
      <c r="H207" s="284" t="s">
        <v>2990</v>
      </c>
      <c r="I207" s="284" t="s">
        <v>2052</v>
      </c>
      <c r="J207" s="284" t="s">
        <v>424</v>
      </c>
      <c r="K207" s="284" t="s">
        <v>2053</v>
      </c>
      <c r="L207" s="285">
        <v>421949335971</v>
      </c>
      <c r="M207" s="284" t="s">
        <v>2054</v>
      </c>
      <c r="N207" s="284" t="s">
        <v>2864</v>
      </c>
      <c r="O207" s="284"/>
      <c r="P207" s="284"/>
    </row>
    <row r="208" spans="1:16" x14ac:dyDescent="0.2">
      <c r="A208" s="203" t="s">
        <v>2865</v>
      </c>
      <c r="B208" s="284" t="s">
        <v>2866</v>
      </c>
      <c r="C208" s="284" t="s">
        <v>422</v>
      </c>
      <c r="D208" s="284" t="s">
        <v>2867</v>
      </c>
      <c r="E208" s="284" t="s">
        <v>2868</v>
      </c>
      <c r="F208" s="284" t="s">
        <v>2869</v>
      </c>
      <c r="G208" s="284" t="s">
        <v>2357</v>
      </c>
      <c r="H208" s="284" t="s">
        <v>2870</v>
      </c>
      <c r="I208" s="284" t="s">
        <v>2871</v>
      </c>
      <c r="J208" s="284" t="s">
        <v>2798</v>
      </c>
      <c r="K208" s="284" t="s">
        <v>2871</v>
      </c>
      <c r="L208" s="285">
        <v>421918394244</v>
      </c>
      <c r="M208" s="284" t="s">
        <v>2872</v>
      </c>
      <c r="N208" s="284"/>
      <c r="O208" s="284"/>
      <c r="P208" s="284"/>
    </row>
    <row r="209" spans="1:16" x14ac:dyDescent="0.2">
      <c r="A209" s="203" t="s">
        <v>2873</v>
      </c>
      <c r="B209" s="284" t="s">
        <v>2874</v>
      </c>
      <c r="C209" s="284" t="s">
        <v>422</v>
      </c>
      <c r="D209" s="284" t="s">
        <v>2875</v>
      </c>
      <c r="E209" s="284" t="s">
        <v>423</v>
      </c>
      <c r="F209" s="284" t="s">
        <v>816</v>
      </c>
      <c r="G209" s="284" t="s">
        <v>2876</v>
      </c>
      <c r="H209" s="284" t="s">
        <v>2877</v>
      </c>
      <c r="I209" s="284" t="s">
        <v>2878</v>
      </c>
      <c r="J209" s="284" t="s">
        <v>424</v>
      </c>
      <c r="K209" s="284" t="s">
        <v>2878</v>
      </c>
      <c r="L209" s="285">
        <v>421903551810</v>
      </c>
      <c r="M209" s="284" t="s">
        <v>2879</v>
      </c>
      <c r="N209" s="284"/>
      <c r="O209" s="284"/>
      <c r="P209" s="284"/>
    </row>
    <row r="210" spans="1:16" x14ac:dyDescent="0.2">
      <c r="A210" s="203" t="s">
        <v>2055</v>
      </c>
      <c r="B210" s="284" t="s">
        <v>2056</v>
      </c>
      <c r="C210" s="284" t="s">
        <v>422</v>
      </c>
      <c r="D210" s="284" t="s">
        <v>2057</v>
      </c>
      <c r="E210" s="284" t="s">
        <v>2058</v>
      </c>
      <c r="F210" s="284" t="s">
        <v>2059</v>
      </c>
      <c r="G210" s="284" t="s">
        <v>2880</v>
      </c>
      <c r="H210" s="284" t="s">
        <v>2060</v>
      </c>
      <c r="I210" s="284" t="s">
        <v>2061</v>
      </c>
      <c r="J210" s="284" t="s">
        <v>2062</v>
      </c>
      <c r="K210" s="284" t="s">
        <v>2061</v>
      </c>
      <c r="L210" s="285">
        <v>421905264228</v>
      </c>
      <c r="M210" s="284" t="s">
        <v>2063</v>
      </c>
      <c r="N210" s="284"/>
      <c r="O210" s="284"/>
      <c r="P210" s="284"/>
    </row>
    <row r="211" spans="1:16" ht="12.75" x14ac:dyDescent="0.2">
      <c r="A211" s="203" t="s">
        <v>2064</v>
      </c>
      <c r="B211" s="284" t="s">
        <v>2065</v>
      </c>
      <c r="C211" s="284" t="s">
        <v>422</v>
      </c>
      <c r="D211" s="284" t="s">
        <v>2066</v>
      </c>
      <c r="E211" s="199" t="s">
        <v>429</v>
      </c>
      <c r="F211" s="284" t="s">
        <v>541</v>
      </c>
      <c r="G211" s="312" t="s">
        <v>2067</v>
      </c>
      <c r="H211" s="312" t="s">
        <v>2068</v>
      </c>
      <c r="I211" s="284" t="s">
        <v>2069</v>
      </c>
      <c r="J211" s="284" t="s">
        <v>424</v>
      </c>
      <c r="K211" s="284" t="s">
        <v>2069</v>
      </c>
      <c r="L211" s="285">
        <v>421903851953</v>
      </c>
      <c r="M211" s="284" t="s">
        <v>2070</v>
      </c>
      <c r="N211" s="284"/>
      <c r="O211" s="284"/>
      <c r="P211" s="284"/>
    </row>
    <row r="212" spans="1:16" x14ac:dyDescent="0.2">
      <c r="A212" s="203" t="s">
        <v>2881</v>
      </c>
      <c r="B212" s="284" t="s">
        <v>2882</v>
      </c>
      <c r="C212" s="284" t="s">
        <v>422</v>
      </c>
      <c r="D212" s="284" t="s">
        <v>2883</v>
      </c>
      <c r="E212" s="284" t="s">
        <v>2884</v>
      </c>
      <c r="F212" s="284" t="s">
        <v>2885</v>
      </c>
      <c r="G212" s="284" t="s">
        <v>2886</v>
      </c>
      <c r="H212" s="284" t="s">
        <v>2887</v>
      </c>
      <c r="I212" s="284" t="s">
        <v>2888</v>
      </c>
      <c r="J212" s="284" t="s">
        <v>424</v>
      </c>
      <c r="K212" s="284" t="s">
        <v>2888</v>
      </c>
      <c r="L212" s="285">
        <v>421902366400</v>
      </c>
      <c r="M212" s="284" t="s">
        <v>2889</v>
      </c>
      <c r="N212" s="284"/>
      <c r="O212" s="284"/>
      <c r="P212" s="284"/>
    </row>
    <row r="213" spans="1:16" x14ac:dyDescent="0.2">
      <c r="A213" s="203" t="s">
        <v>2890</v>
      </c>
      <c r="B213" s="284" t="s">
        <v>2891</v>
      </c>
      <c r="C213" s="284" t="s">
        <v>422</v>
      </c>
      <c r="D213" s="284" t="s">
        <v>2892</v>
      </c>
      <c r="E213" s="284" t="s">
        <v>2893</v>
      </c>
      <c r="F213" s="284" t="s">
        <v>2894</v>
      </c>
      <c r="G213" s="284" t="s">
        <v>2895</v>
      </c>
      <c r="H213" s="284" t="s">
        <v>2896</v>
      </c>
      <c r="I213" s="284" t="s">
        <v>2897</v>
      </c>
      <c r="J213" s="284" t="s">
        <v>424</v>
      </c>
      <c r="K213" s="284" t="s">
        <v>2897</v>
      </c>
      <c r="L213" s="285">
        <v>421905495820</v>
      </c>
      <c r="M213" s="284" t="s">
        <v>2898</v>
      </c>
      <c r="N213" s="284"/>
      <c r="O213" s="284"/>
      <c r="P213" s="284"/>
    </row>
    <row r="214" spans="1:16" x14ac:dyDescent="0.2">
      <c r="A214" s="203" t="s">
        <v>2899</v>
      </c>
      <c r="B214" s="284" t="s">
        <v>2900</v>
      </c>
      <c r="C214" s="284" t="s">
        <v>422</v>
      </c>
      <c r="D214" s="284" t="s">
        <v>2901</v>
      </c>
      <c r="E214" s="284" t="s">
        <v>2902</v>
      </c>
      <c r="F214" s="284" t="s">
        <v>2903</v>
      </c>
      <c r="G214" s="284" t="s">
        <v>2904</v>
      </c>
      <c r="H214" s="284" t="s">
        <v>2905</v>
      </c>
      <c r="I214" s="284" t="s">
        <v>2906</v>
      </c>
      <c r="J214" s="284" t="s">
        <v>424</v>
      </c>
      <c r="K214" s="284" t="s">
        <v>2906</v>
      </c>
      <c r="L214" s="285">
        <v>421905356370</v>
      </c>
      <c r="M214" s="284" t="s">
        <v>2907</v>
      </c>
      <c r="N214" s="284"/>
      <c r="O214" s="284"/>
      <c r="P214" s="284"/>
    </row>
    <row r="215" spans="1:16" ht="12.75" x14ac:dyDescent="0.2">
      <c r="A215" s="203" t="s">
        <v>2071</v>
      </c>
      <c r="B215" s="284" t="s">
        <v>2072</v>
      </c>
      <c r="C215" s="284" t="s">
        <v>422</v>
      </c>
      <c r="D215" s="284" t="s">
        <v>2073</v>
      </c>
      <c r="E215" s="284" t="s">
        <v>1425</v>
      </c>
      <c r="F215" s="284" t="s">
        <v>1426</v>
      </c>
      <c r="G215" s="312" t="s">
        <v>2074</v>
      </c>
      <c r="H215" s="284" t="s">
        <v>2075</v>
      </c>
      <c r="I215" s="284" t="s">
        <v>2076</v>
      </c>
      <c r="J215" s="284" t="s">
        <v>424</v>
      </c>
      <c r="K215" s="284" t="s">
        <v>2077</v>
      </c>
      <c r="L215" s="285">
        <v>421907641634</v>
      </c>
      <c r="M215" s="284" t="s">
        <v>2078</v>
      </c>
      <c r="N215" s="284"/>
      <c r="O215" s="284"/>
      <c r="P215" s="284"/>
    </row>
    <row r="216" spans="1:16" x14ac:dyDescent="0.2">
      <c r="A216" s="203" t="s">
        <v>2908</v>
      </c>
      <c r="B216" s="284" t="s">
        <v>2909</v>
      </c>
      <c r="C216" s="284" t="s">
        <v>422</v>
      </c>
      <c r="D216" s="284" t="s">
        <v>2910</v>
      </c>
      <c r="E216" s="284" t="s">
        <v>2372</v>
      </c>
      <c r="F216" s="284" t="s">
        <v>2373</v>
      </c>
      <c r="G216" s="284" t="s">
        <v>2911</v>
      </c>
      <c r="H216" s="284" t="s">
        <v>2912</v>
      </c>
      <c r="I216" s="284" t="s">
        <v>2913</v>
      </c>
      <c r="J216" s="284" t="s">
        <v>424</v>
      </c>
      <c r="K216" s="284" t="s">
        <v>2913</v>
      </c>
      <c r="L216" s="285">
        <v>421903820974</v>
      </c>
      <c r="M216" s="284" t="s">
        <v>2914</v>
      </c>
      <c r="N216" s="284"/>
      <c r="O216" s="284"/>
      <c r="P216" s="284"/>
    </row>
    <row r="217" spans="1:16" ht="12.75" x14ac:dyDescent="0.2">
      <c r="A217" s="203" t="s">
        <v>2079</v>
      </c>
      <c r="B217" s="284" t="s">
        <v>2080</v>
      </c>
      <c r="C217" s="284" t="s">
        <v>422</v>
      </c>
      <c r="D217" s="284" t="s">
        <v>2081</v>
      </c>
      <c r="E217" s="284" t="s">
        <v>2082</v>
      </c>
      <c r="F217" s="284" t="s">
        <v>2083</v>
      </c>
      <c r="G217" s="312" t="s">
        <v>2084</v>
      </c>
      <c r="H217" s="284" t="s">
        <v>2085</v>
      </c>
      <c r="I217" s="284" t="s">
        <v>2086</v>
      </c>
      <c r="J217" s="284" t="s">
        <v>424</v>
      </c>
      <c r="K217" s="284" t="s">
        <v>2087</v>
      </c>
      <c r="L217" s="285">
        <v>421911466881</v>
      </c>
      <c r="M217" s="284" t="s">
        <v>2088</v>
      </c>
      <c r="N217" s="284"/>
      <c r="O217" s="284"/>
      <c r="P217" s="284"/>
    </row>
    <row r="218" spans="1:16" ht="12.75" x14ac:dyDescent="0.2">
      <c r="A218" s="203" t="s">
        <v>2089</v>
      </c>
      <c r="B218" s="284" t="s">
        <v>2090</v>
      </c>
      <c r="C218" s="284" t="s">
        <v>422</v>
      </c>
      <c r="D218" s="284" t="s">
        <v>2091</v>
      </c>
      <c r="E218" s="284" t="s">
        <v>2092</v>
      </c>
      <c r="F218" s="284" t="s">
        <v>2093</v>
      </c>
      <c r="G218" s="312" t="s">
        <v>2094</v>
      </c>
      <c r="H218" s="284" t="s">
        <v>2095</v>
      </c>
      <c r="I218" s="284" t="s">
        <v>2096</v>
      </c>
      <c r="J218" s="284" t="s">
        <v>424</v>
      </c>
      <c r="K218" s="284" t="s">
        <v>2096</v>
      </c>
      <c r="L218" s="285">
        <v>421904435321</v>
      </c>
      <c r="M218" s="284" t="s">
        <v>2097</v>
      </c>
      <c r="N218" s="284"/>
      <c r="O218" s="284"/>
      <c r="P218" s="284"/>
    </row>
    <row r="219" spans="1:16" ht="12.75" x14ac:dyDescent="0.2">
      <c r="A219" s="203" t="s">
        <v>2098</v>
      </c>
      <c r="B219" s="284" t="s">
        <v>2099</v>
      </c>
      <c r="C219" s="284" t="s">
        <v>422</v>
      </c>
      <c r="D219" s="284" t="s">
        <v>2100</v>
      </c>
      <c r="E219" s="284" t="s">
        <v>2101</v>
      </c>
      <c r="F219" s="284" t="s">
        <v>2102</v>
      </c>
      <c r="G219" s="312" t="s">
        <v>2103</v>
      </c>
      <c r="H219" s="284" t="s">
        <v>2104</v>
      </c>
      <c r="I219" s="284" t="s">
        <v>2105</v>
      </c>
      <c r="J219" s="284" t="s">
        <v>424</v>
      </c>
      <c r="K219" s="284" t="s">
        <v>2106</v>
      </c>
      <c r="L219" s="285">
        <v>421910690922</v>
      </c>
      <c r="M219" s="284" t="s">
        <v>2107</v>
      </c>
      <c r="N219" s="284"/>
      <c r="O219" s="284"/>
      <c r="P219" s="284"/>
    </row>
    <row r="220" spans="1:16" x14ac:dyDescent="0.2">
      <c r="A220" s="203" t="s">
        <v>2915</v>
      </c>
      <c r="B220" s="284" t="s">
        <v>2916</v>
      </c>
      <c r="C220" s="284" t="s">
        <v>422</v>
      </c>
      <c r="D220" s="284" t="s">
        <v>2917</v>
      </c>
      <c r="E220" s="284" t="s">
        <v>433</v>
      </c>
      <c r="F220" s="284" t="s">
        <v>434</v>
      </c>
      <c r="G220" s="284" t="s">
        <v>2918</v>
      </c>
      <c r="H220" s="284" t="s">
        <v>2919</v>
      </c>
      <c r="I220" s="284" t="s">
        <v>2920</v>
      </c>
      <c r="J220" s="284" t="s">
        <v>424</v>
      </c>
      <c r="K220" s="284" t="s">
        <v>2921</v>
      </c>
      <c r="L220" s="285">
        <v>421905644686</v>
      </c>
      <c r="M220" s="284" t="s">
        <v>2922</v>
      </c>
      <c r="N220" s="284"/>
      <c r="O220" s="284"/>
      <c r="P220" s="284"/>
    </row>
    <row r="221" spans="1:16" x14ac:dyDescent="0.2">
      <c r="A221" s="203" t="s">
        <v>2923</v>
      </c>
      <c r="B221" s="284" t="s">
        <v>2924</v>
      </c>
      <c r="C221" s="284" t="s">
        <v>422</v>
      </c>
      <c r="D221" s="284" t="s">
        <v>2925</v>
      </c>
      <c r="E221" s="284" t="s">
        <v>2926</v>
      </c>
      <c r="F221" s="284" t="s">
        <v>2927</v>
      </c>
      <c r="G221" s="284" t="s">
        <v>2928</v>
      </c>
      <c r="H221" s="284" t="s">
        <v>2929</v>
      </c>
      <c r="I221" s="284" t="s">
        <v>2930</v>
      </c>
      <c r="J221" s="284" t="s">
        <v>2931</v>
      </c>
      <c r="K221" s="284" t="s">
        <v>2930</v>
      </c>
      <c r="L221" s="285">
        <v>421908729128</v>
      </c>
      <c r="M221" s="284" t="s">
        <v>2932</v>
      </c>
      <c r="N221" s="284"/>
      <c r="O221" s="284"/>
      <c r="P221" s="284"/>
    </row>
    <row r="222" spans="1:16" x14ac:dyDescent="0.2">
      <c r="A222" s="203" t="s">
        <v>2108</v>
      </c>
      <c r="B222" s="284" t="s">
        <v>2109</v>
      </c>
      <c r="C222" s="284" t="s">
        <v>422</v>
      </c>
      <c r="D222" s="284" t="s">
        <v>2110</v>
      </c>
      <c r="E222" s="284" t="s">
        <v>2111</v>
      </c>
      <c r="F222" s="284" t="s">
        <v>2112</v>
      </c>
      <c r="G222" s="284" t="s">
        <v>2933</v>
      </c>
      <c r="H222" s="284" t="s">
        <v>2113</v>
      </c>
      <c r="I222" s="284" t="s">
        <v>2934</v>
      </c>
      <c r="J222" s="284" t="s">
        <v>2935</v>
      </c>
      <c r="K222" s="284" t="s">
        <v>2114</v>
      </c>
      <c r="L222" s="285">
        <v>421903543319</v>
      </c>
      <c r="M222" s="284" t="s">
        <v>2936</v>
      </c>
      <c r="N222" s="284"/>
      <c r="O222" s="284"/>
      <c r="P222" s="284"/>
    </row>
    <row r="223" spans="1:16" ht="12.75" x14ac:dyDescent="0.2">
      <c r="A223" s="203" t="s">
        <v>2115</v>
      </c>
      <c r="B223" s="284" t="s">
        <v>2116</v>
      </c>
      <c r="C223" s="284" t="s">
        <v>422</v>
      </c>
      <c r="D223" s="284" t="s">
        <v>2117</v>
      </c>
      <c r="E223" s="284" t="s">
        <v>2118</v>
      </c>
      <c r="F223" s="284" t="s">
        <v>2119</v>
      </c>
      <c r="G223" s="312" t="s">
        <v>2120</v>
      </c>
      <c r="H223" s="284" t="s">
        <v>2121</v>
      </c>
      <c r="I223" s="284" t="s">
        <v>2122</v>
      </c>
      <c r="J223" s="284" t="s">
        <v>424</v>
      </c>
      <c r="K223" s="284" t="s">
        <v>2122</v>
      </c>
      <c r="L223" s="285">
        <v>421904823578</v>
      </c>
      <c r="M223" s="284" t="s">
        <v>2123</v>
      </c>
      <c r="N223" s="284"/>
      <c r="O223" s="284"/>
      <c r="P223" s="284"/>
    </row>
    <row r="224" spans="1:16" x14ac:dyDescent="0.2">
      <c r="A224" s="203" t="s">
        <v>2937</v>
      </c>
      <c r="B224" s="284" t="s">
        <v>2938</v>
      </c>
      <c r="C224" s="284" t="s">
        <v>422</v>
      </c>
      <c r="D224" s="284" t="s">
        <v>2939</v>
      </c>
      <c r="E224" s="284" t="s">
        <v>2940</v>
      </c>
      <c r="F224" s="284" t="s">
        <v>2941</v>
      </c>
      <c r="G224" s="284" t="s">
        <v>2942</v>
      </c>
      <c r="H224" s="284" t="s">
        <v>2943</v>
      </c>
      <c r="I224" s="284" t="s">
        <v>2944</v>
      </c>
      <c r="J224" s="284" t="s">
        <v>426</v>
      </c>
      <c r="K224" s="284" t="s">
        <v>2944</v>
      </c>
      <c r="L224" s="285">
        <v>421915740248</v>
      </c>
      <c r="M224" s="284" t="s">
        <v>2945</v>
      </c>
      <c r="N224" s="284"/>
      <c r="O224" s="284"/>
      <c r="P224" s="284"/>
    </row>
    <row r="225" spans="1:16" x14ac:dyDescent="0.2">
      <c r="A225" s="198" t="s">
        <v>983</v>
      </c>
      <c r="B225" s="199" t="s">
        <v>984</v>
      </c>
      <c r="C225" s="200" t="s">
        <v>422</v>
      </c>
      <c r="D225" s="199" t="s">
        <v>2124</v>
      </c>
      <c r="E225" s="199" t="s">
        <v>807</v>
      </c>
      <c r="F225" s="199" t="s">
        <v>985</v>
      </c>
      <c r="G225" s="265" t="s">
        <v>986</v>
      </c>
      <c r="H225" s="265" t="s">
        <v>987</v>
      </c>
      <c r="I225" s="199" t="s">
        <v>988</v>
      </c>
      <c r="J225" s="199" t="s">
        <v>426</v>
      </c>
      <c r="K225" s="199" t="s">
        <v>988</v>
      </c>
      <c r="L225" s="201">
        <v>421918648073</v>
      </c>
      <c r="M225" s="199" t="s">
        <v>989</v>
      </c>
      <c r="N225" s="199"/>
      <c r="O225" s="199"/>
      <c r="P225" s="199"/>
    </row>
    <row r="226" spans="1:16" ht="12.75" x14ac:dyDescent="0.2">
      <c r="A226" s="203" t="s">
        <v>2125</v>
      </c>
      <c r="B226" s="284" t="s">
        <v>2126</v>
      </c>
      <c r="C226" s="284" t="s">
        <v>422</v>
      </c>
      <c r="D226" s="284" t="s">
        <v>2127</v>
      </c>
      <c r="E226" s="284" t="s">
        <v>429</v>
      </c>
      <c r="F226" s="284" t="s">
        <v>436</v>
      </c>
      <c r="G226" s="312" t="s">
        <v>2128</v>
      </c>
      <c r="H226" s="284" t="s">
        <v>2129</v>
      </c>
      <c r="I226" s="284" t="s">
        <v>1995</v>
      </c>
      <c r="J226" s="284" t="s">
        <v>426</v>
      </c>
      <c r="K226" s="284" t="s">
        <v>1995</v>
      </c>
      <c r="L226" s="285">
        <v>421905706999</v>
      </c>
      <c r="M226" s="284" t="s">
        <v>2130</v>
      </c>
      <c r="N226" s="284"/>
      <c r="O226" s="284"/>
      <c r="P226" s="284"/>
    </row>
    <row r="227" spans="1:16" ht="12.75" x14ac:dyDescent="0.2">
      <c r="A227" s="203" t="s">
        <v>2131</v>
      </c>
      <c r="B227" s="284" t="s">
        <v>2132</v>
      </c>
      <c r="C227" s="284" t="s">
        <v>422</v>
      </c>
      <c r="D227" s="284" t="s">
        <v>2133</v>
      </c>
      <c r="E227" s="284" t="s">
        <v>433</v>
      </c>
      <c r="F227" s="284" t="s">
        <v>434</v>
      </c>
      <c r="G227" s="312" t="s">
        <v>2134</v>
      </c>
      <c r="H227" s="284" t="s">
        <v>2946</v>
      </c>
      <c r="I227" s="284" t="s">
        <v>2135</v>
      </c>
      <c r="J227" s="284" t="s">
        <v>424</v>
      </c>
      <c r="K227" s="284" t="s">
        <v>2135</v>
      </c>
      <c r="L227" s="285">
        <v>421918560175</v>
      </c>
      <c r="M227" s="284" t="s">
        <v>2136</v>
      </c>
      <c r="N227" s="284"/>
      <c r="O227" s="284"/>
      <c r="P227" s="284"/>
    </row>
    <row r="228" spans="1:16" x14ac:dyDescent="0.2">
      <c r="A228" s="203" t="s">
        <v>2947</v>
      </c>
      <c r="B228" s="284" t="s">
        <v>2948</v>
      </c>
      <c r="C228" s="284" t="s">
        <v>422</v>
      </c>
      <c r="D228" s="284" t="s">
        <v>2949</v>
      </c>
      <c r="E228" s="284" t="s">
        <v>2950</v>
      </c>
      <c r="F228" s="284" t="s">
        <v>2951</v>
      </c>
      <c r="G228" s="284" t="s">
        <v>2952</v>
      </c>
      <c r="H228" s="284" t="s">
        <v>2953</v>
      </c>
      <c r="I228" s="284" t="s">
        <v>2954</v>
      </c>
      <c r="J228" s="284" t="s">
        <v>2521</v>
      </c>
      <c r="K228" s="284" t="s">
        <v>2954</v>
      </c>
      <c r="L228" s="285">
        <v>421905892235</v>
      </c>
      <c r="M228" s="284" t="s">
        <v>2955</v>
      </c>
      <c r="N228" s="284"/>
      <c r="O228" s="284"/>
      <c r="P228" s="284"/>
    </row>
    <row r="229" spans="1:16" x14ac:dyDescent="0.2">
      <c r="A229" s="203" t="s">
        <v>2956</v>
      </c>
      <c r="B229" s="284" t="s">
        <v>2957</v>
      </c>
      <c r="C229" s="284" t="s">
        <v>422</v>
      </c>
      <c r="D229" s="284" t="s">
        <v>2958</v>
      </c>
      <c r="E229" s="284" t="s">
        <v>429</v>
      </c>
      <c r="F229" s="284" t="s">
        <v>1919</v>
      </c>
      <c r="G229" s="284" t="s">
        <v>2959</v>
      </c>
      <c r="H229" s="284" t="s">
        <v>2960</v>
      </c>
      <c r="I229" s="284" t="s">
        <v>2961</v>
      </c>
      <c r="J229" s="284" t="s">
        <v>2521</v>
      </c>
      <c r="K229" s="284" t="s">
        <v>2961</v>
      </c>
      <c r="L229" s="285">
        <v>421905491171</v>
      </c>
      <c r="M229" s="284" t="s">
        <v>2962</v>
      </c>
      <c r="N229" s="284"/>
      <c r="O229" s="284"/>
      <c r="P229" s="284"/>
    </row>
    <row r="230" spans="1:16" x14ac:dyDescent="0.2">
      <c r="A230" s="203" t="s">
        <v>2963</v>
      </c>
      <c r="B230" s="284" t="s">
        <v>2964</v>
      </c>
      <c r="C230" s="284" t="s">
        <v>422</v>
      </c>
      <c r="D230" s="284" t="s">
        <v>2965</v>
      </c>
      <c r="E230" s="284" t="s">
        <v>1765</v>
      </c>
      <c r="F230" s="284" t="s">
        <v>1766</v>
      </c>
      <c r="G230" s="284" t="s">
        <v>2966</v>
      </c>
      <c r="H230" s="284" t="s">
        <v>2967</v>
      </c>
      <c r="I230" s="284" t="s">
        <v>2968</v>
      </c>
      <c r="J230" s="284" t="s">
        <v>424</v>
      </c>
      <c r="K230" s="284" t="s">
        <v>2968</v>
      </c>
      <c r="L230" s="285">
        <v>421905731109</v>
      </c>
      <c r="M230" s="284" t="s">
        <v>2969</v>
      </c>
      <c r="N230" s="284"/>
      <c r="O230" s="284"/>
      <c r="P230" s="284"/>
    </row>
    <row r="231" spans="1:16" ht="12.75" x14ac:dyDescent="0.2">
      <c r="A231" s="203" t="s">
        <v>2137</v>
      </c>
      <c r="B231" s="284" t="s">
        <v>2138</v>
      </c>
      <c r="C231" s="284" t="s">
        <v>422</v>
      </c>
      <c r="D231" s="284" t="s">
        <v>2139</v>
      </c>
      <c r="E231" s="284" t="s">
        <v>435</v>
      </c>
      <c r="F231" s="284" t="s">
        <v>493</v>
      </c>
      <c r="G231" s="312" t="s">
        <v>2140</v>
      </c>
      <c r="H231" s="284" t="s">
        <v>2141</v>
      </c>
      <c r="I231" s="284" t="s">
        <v>2142</v>
      </c>
      <c r="J231" s="284" t="s">
        <v>426</v>
      </c>
      <c r="K231" s="284" t="s">
        <v>2143</v>
      </c>
      <c r="L231" s="285">
        <v>421915867076</v>
      </c>
      <c r="M231" s="284" t="s">
        <v>2144</v>
      </c>
      <c r="N231" s="284"/>
      <c r="O231" s="284"/>
      <c r="P231" s="284"/>
    </row>
    <row r="232" spans="1:16" x14ac:dyDescent="0.2">
      <c r="A232" s="203" t="s">
        <v>2970</v>
      </c>
      <c r="B232" s="284" t="s">
        <v>2971</v>
      </c>
      <c r="C232" s="284" t="s">
        <v>422</v>
      </c>
      <c r="D232" s="284" t="s">
        <v>2972</v>
      </c>
      <c r="E232" s="284" t="s">
        <v>2973</v>
      </c>
      <c r="F232" s="284" t="s">
        <v>2974</v>
      </c>
      <c r="G232" s="284" t="s">
        <v>2975</v>
      </c>
      <c r="H232" s="284" t="s">
        <v>2976</v>
      </c>
      <c r="I232" s="284" t="s">
        <v>2977</v>
      </c>
      <c r="J232" s="284" t="s">
        <v>424</v>
      </c>
      <c r="K232" s="284" t="s">
        <v>2977</v>
      </c>
      <c r="L232" s="285">
        <v>421905417209</v>
      </c>
      <c r="M232" s="284" t="s">
        <v>2978</v>
      </c>
      <c r="N232" s="284"/>
      <c r="O232" s="284"/>
      <c r="P232" s="284"/>
    </row>
    <row r="233" spans="1:16" x14ac:dyDescent="0.2">
      <c r="A233" s="198" t="s">
        <v>990</v>
      </c>
      <c r="B233" s="199" t="s">
        <v>991</v>
      </c>
      <c r="C233" s="200" t="s">
        <v>422</v>
      </c>
      <c r="D233" s="199" t="s">
        <v>2145</v>
      </c>
      <c r="E233" s="199" t="s">
        <v>433</v>
      </c>
      <c r="F233" s="199" t="s">
        <v>434</v>
      </c>
      <c r="G233" s="199" t="s">
        <v>992</v>
      </c>
      <c r="H233" s="199" t="s">
        <v>993</v>
      </c>
      <c r="I233" s="199" t="s">
        <v>994</v>
      </c>
      <c r="J233" s="199" t="s">
        <v>424</v>
      </c>
      <c r="K233" s="199" t="s">
        <v>994</v>
      </c>
      <c r="L233" s="201">
        <v>421905700790</v>
      </c>
      <c r="M233" s="199" t="s">
        <v>995</v>
      </c>
      <c r="N233" s="199"/>
      <c r="O233" s="199"/>
      <c r="P233" s="199"/>
    </row>
    <row r="234" spans="1:16" x14ac:dyDescent="0.2">
      <c r="A234" s="178" t="s">
        <v>996</v>
      </c>
      <c r="B234" s="277" t="s">
        <v>997</v>
      </c>
      <c r="C234" s="200" t="s">
        <v>422</v>
      </c>
      <c r="D234" s="277" t="s">
        <v>2146</v>
      </c>
      <c r="E234" s="277" t="s">
        <v>429</v>
      </c>
      <c r="F234" s="277" t="s">
        <v>757</v>
      </c>
      <c r="G234" s="277" t="s">
        <v>998</v>
      </c>
      <c r="H234" s="277" t="s">
        <v>999</v>
      </c>
      <c r="I234" s="277" t="s">
        <v>1000</v>
      </c>
      <c r="J234" s="277" t="s">
        <v>426</v>
      </c>
      <c r="K234" s="277" t="s">
        <v>1001</v>
      </c>
      <c r="L234" s="321">
        <v>421918737877</v>
      </c>
      <c r="M234" s="277" t="s">
        <v>1002</v>
      </c>
      <c r="N234" s="277"/>
      <c r="O234" s="277"/>
      <c r="P234" s="277"/>
    </row>
    <row r="235" spans="1:16" x14ac:dyDescent="0.2">
      <c r="A235" s="178" t="s">
        <v>1003</v>
      </c>
      <c r="B235" s="277" t="s">
        <v>1004</v>
      </c>
      <c r="C235" s="200" t="s">
        <v>422</v>
      </c>
      <c r="D235" s="277" t="s">
        <v>1005</v>
      </c>
      <c r="E235" s="277" t="s">
        <v>429</v>
      </c>
      <c r="F235" s="277" t="s">
        <v>524</v>
      </c>
      <c r="G235" s="323" t="s">
        <v>1006</v>
      </c>
      <c r="H235" s="323" t="s">
        <v>1007</v>
      </c>
      <c r="I235" s="277" t="s">
        <v>1008</v>
      </c>
      <c r="J235" s="277" t="s">
        <v>424</v>
      </c>
      <c r="K235" s="277" t="s">
        <v>1008</v>
      </c>
      <c r="L235" s="321">
        <v>421903422249</v>
      </c>
      <c r="M235" s="277" t="s">
        <v>1009</v>
      </c>
      <c r="N235" s="277"/>
      <c r="O235" s="277"/>
      <c r="P235" s="277"/>
    </row>
    <row r="236" spans="1:16" x14ac:dyDescent="0.2">
      <c r="A236" s="198" t="s">
        <v>1010</v>
      </c>
      <c r="B236" s="199" t="s">
        <v>1011</v>
      </c>
      <c r="C236" s="200" t="s">
        <v>422</v>
      </c>
      <c r="D236" s="199" t="s">
        <v>1012</v>
      </c>
      <c r="E236" s="199" t="s">
        <v>429</v>
      </c>
      <c r="F236" s="199" t="s">
        <v>1013</v>
      </c>
      <c r="G236" s="199" t="s">
        <v>1014</v>
      </c>
      <c r="H236" s="199" t="s">
        <v>1015</v>
      </c>
      <c r="I236" s="199" t="s">
        <v>1016</v>
      </c>
      <c r="J236" s="199" t="s">
        <v>426</v>
      </c>
      <c r="K236" s="199" t="s">
        <v>1017</v>
      </c>
      <c r="L236" s="201">
        <v>421905641479</v>
      </c>
      <c r="M236" s="199" t="s">
        <v>1018</v>
      </c>
      <c r="N236" s="199"/>
      <c r="O236" s="199"/>
      <c r="P236" s="199"/>
    </row>
    <row r="237" spans="1:16" x14ac:dyDescent="0.2">
      <c r="A237" s="203" t="s">
        <v>2147</v>
      </c>
      <c r="B237" s="284" t="s">
        <v>2148</v>
      </c>
      <c r="C237" s="284" t="s">
        <v>422</v>
      </c>
      <c r="D237" s="284" t="s">
        <v>2149</v>
      </c>
      <c r="E237" s="284" t="s">
        <v>423</v>
      </c>
      <c r="F237" s="284" t="s">
        <v>816</v>
      </c>
      <c r="G237" s="284" t="s">
        <v>2150</v>
      </c>
      <c r="H237" s="284" t="s">
        <v>2151</v>
      </c>
      <c r="I237" s="284" t="s">
        <v>2152</v>
      </c>
      <c r="J237" s="284" t="s">
        <v>426</v>
      </c>
      <c r="K237" s="284" t="s">
        <v>2153</v>
      </c>
      <c r="L237" s="285">
        <v>421902821904</v>
      </c>
      <c r="M237" s="284" t="s">
        <v>2154</v>
      </c>
      <c r="N237" s="284"/>
      <c r="O237" s="284"/>
      <c r="P237" s="284"/>
    </row>
    <row r="238" spans="1:16" ht="19.5" customHeight="1" x14ac:dyDescent="0.2">
      <c r="A238" s="203"/>
      <c r="B238" s="284"/>
      <c r="C238" s="284"/>
      <c r="D238" s="284"/>
      <c r="E238" s="284"/>
      <c r="F238" s="284"/>
      <c r="G238" s="284"/>
      <c r="H238" s="284"/>
      <c r="I238" s="284"/>
      <c r="J238" s="284"/>
      <c r="K238" s="284"/>
      <c r="L238" s="285"/>
      <c r="M238" s="284"/>
      <c r="N238" s="284"/>
      <c r="O238" s="284"/>
      <c r="P238" s="284"/>
    </row>
    <row r="239" spans="1:16" ht="19.5" customHeight="1" x14ac:dyDescent="0.2">
      <c r="A239" s="203"/>
      <c r="B239" s="284"/>
      <c r="C239" s="284"/>
      <c r="D239" s="284"/>
      <c r="E239" s="284"/>
      <c r="F239" s="284"/>
      <c r="G239" s="284"/>
      <c r="H239" s="284"/>
      <c r="I239" s="284"/>
      <c r="J239" s="284"/>
      <c r="K239" s="284"/>
      <c r="L239" s="285"/>
      <c r="M239" s="284"/>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2"/>
  <sheetViews>
    <sheetView zoomScale="110" zoomScaleNormal="110" workbookViewId="0">
      <pane ySplit="1" topLeftCell="A232" activePane="bottomLeft" state="frozen"/>
      <selection activeCell="I2" sqref="I2:L73"/>
      <selection pane="bottomLeft" activeCell="B272" sqref="B272"/>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408</v>
      </c>
      <c r="B1" s="168" t="s">
        <v>312</v>
      </c>
      <c r="C1" s="168" t="s">
        <v>1019</v>
      </c>
      <c r="D1" s="170" t="s">
        <v>1020</v>
      </c>
      <c r="E1" s="171" t="s">
        <v>1021</v>
      </c>
      <c r="F1" s="165" t="s">
        <v>336</v>
      </c>
      <c r="G1" s="165" t="s">
        <v>315</v>
      </c>
      <c r="H1" s="165" t="s">
        <v>1022</v>
      </c>
      <c r="I1" s="165" t="s">
        <v>1023</v>
      </c>
      <c r="J1" s="165" t="s">
        <v>1024</v>
      </c>
      <c r="K1" s="165" t="s">
        <v>1025</v>
      </c>
      <c r="L1" s="165" t="s">
        <v>1026</v>
      </c>
      <c r="M1" s="165" t="s">
        <v>1027</v>
      </c>
      <c r="N1" s="165" t="s">
        <v>1028</v>
      </c>
    </row>
    <row r="2" spans="1:14" x14ac:dyDescent="0.2">
      <c r="A2" s="198" t="s">
        <v>2245</v>
      </c>
      <c r="B2" s="204" t="str">
        <f>VLOOKUP(A2,Adr!A:B,2,FALSE)</f>
        <v>"BigHugGym"</v>
      </c>
      <c r="C2" s="185" t="s">
        <v>2987</v>
      </c>
      <c r="D2" s="286">
        <v>5000</v>
      </c>
      <c r="E2" s="230">
        <v>0</v>
      </c>
      <c r="F2" s="166" t="s">
        <v>360</v>
      </c>
      <c r="G2" s="169" t="s">
        <v>317</v>
      </c>
      <c r="H2" s="169" t="s">
        <v>1029</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2252</v>
      </c>
      <c r="B3" s="204" t="str">
        <f>VLOOKUP(A3,Adr!A:B,2,FALSE)</f>
        <v>"Miesta pre mladých"</v>
      </c>
      <c r="C3" s="197" t="s">
        <v>2987</v>
      </c>
      <c r="D3" s="289">
        <v>4983</v>
      </c>
      <c r="E3" s="173">
        <v>0</v>
      </c>
      <c r="F3" s="166" t="s">
        <v>360</v>
      </c>
      <c r="G3" s="169" t="s">
        <v>317</v>
      </c>
      <c r="H3" s="169" t="s">
        <v>1029</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2261</v>
      </c>
      <c r="B4" s="204" t="str">
        <f>VLOOKUP(A4,Adr!A:B,2,FALSE)</f>
        <v>1. Volejbalový klub Púchov</v>
      </c>
      <c r="C4" s="185" t="s">
        <v>2987</v>
      </c>
      <c r="D4" s="286">
        <v>3575</v>
      </c>
      <c r="E4" s="173">
        <v>0</v>
      </c>
      <c r="F4" s="166" t="s">
        <v>360</v>
      </c>
      <c r="G4" s="169" t="s">
        <v>317</v>
      </c>
      <c r="H4" s="169" t="s">
        <v>1029</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2270</v>
      </c>
      <c r="B5" s="204" t="str">
        <f>VLOOKUP(A5,Adr!A:B,2,FALSE)</f>
        <v>3x3sport</v>
      </c>
      <c r="C5" s="196" t="s">
        <v>350</v>
      </c>
      <c r="D5" s="286">
        <v>20000</v>
      </c>
      <c r="E5" s="230">
        <v>0</v>
      </c>
      <c r="F5" s="166" t="s">
        <v>349</v>
      </c>
      <c r="G5" s="169" t="s">
        <v>317</v>
      </c>
      <c r="H5" s="169" t="s">
        <v>1029</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2279</v>
      </c>
      <c r="B6" s="204" t="str">
        <f>VLOOKUP(A6,Adr!A:B,2,FALSE)</f>
        <v>Academy 4 you</v>
      </c>
      <c r="C6" s="197" t="s">
        <v>2987</v>
      </c>
      <c r="D6" s="289">
        <v>5000</v>
      </c>
      <c r="E6" s="173">
        <v>0</v>
      </c>
      <c r="F6" s="166" t="s">
        <v>360</v>
      </c>
      <c r="G6" s="169" t="s">
        <v>317</v>
      </c>
      <c r="H6" s="169" t="s">
        <v>1029</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2286</v>
      </c>
      <c r="B7" s="204" t="str">
        <f>VLOOKUP(A7,Adr!A:B,2,FALSE)</f>
        <v>Aeroklub Prievidza, občianske združenie</v>
      </c>
      <c r="C7" s="196" t="s">
        <v>350</v>
      </c>
      <c r="D7" s="288">
        <v>15000</v>
      </c>
      <c r="E7" s="173">
        <v>0</v>
      </c>
      <c r="F7" s="166" t="s">
        <v>349</v>
      </c>
      <c r="G7" s="169" t="s">
        <v>317</v>
      </c>
      <c r="H7" s="169" t="s">
        <v>1029</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2297</v>
      </c>
      <c r="B8" s="204" t="str">
        <f>VLOOKUP(A8,Adr!A:B,2,FALSE)</f>
        <v>AG Hradová s.r.o.</v>
      </c>
      <c r="C8" s="197" t="s">
        <v>2987</v>
      </c>
      <c r="D8" s="289">
        <v>4990</v>
      </c>
      <c r="E8" s="230">
        <v>0</v>
      </c>
      <c r="F8" s="166" t="s">
        <v>360</v>
      </c>
      <c r="G8" s="169" t="s">
        <v>317</v>
      </c>
      <c r="H8" s="169" t="s">
        <v>1029</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2307</v>
      </c>
      <c r="B9" s="204" t="str">
        <f>VLOOKUP(A9,Adr!A:B,2,FALSE)</f>
        <v>AKNELA</v>
      </c>
      <c r="C9" s="185" t="s">
        <v>2987</v>
      </c>
      <c r="D9" s="286">
        <v>4500</v>
      </c>
      <c r="E9" s="230">
        <v>0</v>
      </c>
      <c r="F9" s="166" t="s">
        <v>360</v>
      </c>
      <c r="G9" s="169" t="s">
        <v>317</v>
      </c>
      <c r="H9" s="169" t="s">
        <v>1029</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22.5" x14ac:dyDescent="0.2">
      <c r="A10" s="166" t="s">
        <v>1673</v>
      </c>
      <c r="B10" s="204" t="str">
        <f>VLOOKUP(A10,Adr!A:B,2,FALSE)</f>
        <v>ASOCIÁCIA MAŽORETKOVÉHO ŠPORTU SLOVENSKO</v>
      </c>
      <c r="C10" s="196" t="s">
        <v>352</v>
      </c>
      <c r="D10" s="288">
        <v>16900</v>
      </c>
      <c r="E10" s="230">
        <v>0</v>
      </c>
      <c r="F10" s="166" t="s">
        <v>351</v>
      </c>
      <c r="G10" s="169" t="s">
        <v>321</v>
      </c>
      <c r="H10" s="169" t="s">
        <v>1029</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1681</v>
      </c>
      <c r="B11" s="204" t="str">
        <f>VLOOKUP(A11,Adr!A:B,2,FALSE)</f>
        <v>Asociácia športových klubov Inter Bratislava</v>
      </c>
      <c r="C11" s="196" t="s">
        <v>2191</v>
      </c>
      <c r="D11" s="287">
        <v>3083</v>
      </c>
      <c r="E11" s="173">
        <v>0</v>
      </c>
      <c r="F11" s="166" t="s">
        <v>362</v>
      </c>
      <c r="G11" s="169" t="s">
        <v>321</v>
      </c>
      <c r="H11" s="169" t="s">
        <v>1029</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1689</v>
      </c>
      <c r="B12" s="204" t="str">
        <f>VLOOKUP(A12,Adr!A:B,2,FALSE)</f>
        <v>Asociácia športu pre všetkých Slovenskej republiky</v>
      </c>
      <c r="C12" s="185" t="s">
        <v>2228</v>
      </c>
      <c r="D12" s="286">
        <v>48000</v>
      </c>
      <c r="E12" s="173">
        <v>0</v>
      </c>
      <c r="F12" s="166" t="s">
        <v>349</v>
      </c>
      <c r="G12" s="169" t="s">
        <v>317</v>
      </c>
      <c r="H12" s="169" t="s">
        <v>1029</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2317</v>
      </c>
      <c r="B13" s="204" t="str">
        <f>VLOOKUP(A13,Adr!A:B,2,FALSE)</f>
        <v>Baláž Racing</v>
      </c>
      <c r="C13" s="185" t="s">
        <v>350</v>
      </c>
      <c r="D13" s="286">
        <v>5000</v>
      </c>
      <c r="E13" s="173">
        <v>0</v>
      </c>
      <c r="F13" s="166" t="s">
        <v>349</v>
      </c>
      <c r="G13" s="169" t="s">
        <v>317</v>
      </c>
      <c r="H13" s="169" t="s">
        <v>1029</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2324</v>
      </c>
      <c r="B14" s="204" t="str">
        <f>VLOOKUP(A14,Adr!A:B,2,FALSE)</f>
        <v>Basketbalový klub AŠK Slávia Trnava</v>
      </c>
      <c r="C14" s="185" t="s">
        <v>2987</v>
      </c>
      <c r="D14" s="286">
        <v>5000</v>
      </c>
      <c r="E14" s="173">
        <v>0</v>
      </c>
      <c r="F14" s="166" t="s">
        <v>360</v>
      </c>
      <c r="G14" s="169" t="s">
        <v>317</v>
      </c>
      <c r="H14" s="169" t="s">
        <v>1029</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2331</v>
      </c>
      <c r="B15" s="204" t="str">
        <f>VLOOKUP(A15,Adr!A:B,2,FALSE)</f>
        <v>Basketbalový klub mládeže JUNIOR Unverzity Konštantína Filozofa Nitra</v>
      </c>
      <c r="C15" s="196" t="s">
        <v>2987</v>
      </c>
      <c r="D15" s="288">
        <v>4000</v>
      </c>
      <c r="E15" s="173">
        <v>0</v>
      </c>
      <c r="F15" s="166" t="s">
        <v>360</v>
      </c>
      <c r="G15" s="169" t="s">
        <v>317</v>
      </c>
      <c r="H15" s="169" t="s">
        <v>1029</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2338</v>
      </c>
      <c r="B16" s="204" t="str">
        <f>VLOOKUP(A16,Adr!A:B,2,FALSE)</f>
        <v>BASKETBALOVÝ KLUB MLÁDEŽE ŽILINA - ZÁVODIE</v>
      </c>
      <c r="C16" s="185" t="s">
        <v>2987</v>
      </c>
      <c r="D16" s="286">
        <v>5000</v>
      </c>
      <c r="E16" s="230">
        <v>0</v>
      </c>
      <c r="F16" s="166" t="s">
        <v>360</v>
      </c>
      <c r="G16" s="169" t="s">
        <v>317</v>
      </c>
      <c r="H16" s="169" t="s">
        <v>1029</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2345</v>
      </c>
      <c r="B17" s="204" t="str">
        <f>VLOOKUP(A17,Adr!A:B,2,FALSE)</f>
        <v>Benitim</v>
      </c>
      <c r="C17" s="196" t="s">
        <v>2987</v>
      </c>
      <c r="D17" s="288">
        <v>4966</v>
      </c>
      <c r="E17" s="230">
        <v>0</v>
      </c>
      <c r="F17" s="166" t="s">
        <v>360</v>
      </c>
      <c r="G17" s="169" t="s">
        <v>317</v>
      </c>
      <c r="H17" s="169" t="s">
        <v>1029</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2354</v>
      </c>
      <c r="B18" s="204" t="str">
        <f>VLOOKUP(A18,Adr!A:B,2,FALSE)</f>
        <v>BIKE RACING SLOVAKIA MARTIN</v>
      </c>
      <c r="C18" s="185" t="s">
        <v>350</v>
      </c>
      <c r="D18" s="286">
        <v>10000</v>
      </c>
      <c r="E18" s="230">
        <v>0</v>
      </c>
      <c r="F18" s="166" t="s">
        <v>349</v>
      </c>
      <c r="G18" s="169" t="s">
        <v>317</v>
      </c>
      <c r="H18" s="169" t="s">
        <v>1029</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2362</v>
      </c>
      <c r="B19" s="204" t="str">
        <f>VLOOKUP(A19,Adr!A:B,2,FALSE)</f>
        <v>ByteBite, s. r. o.</v>
      </c>
      <c r="C19" s="169" t="s">
        <v>350</v>
      </c>
      <c r="D19" s="172">
        <v>10000</v>
      </c>
      <c r="E19" s="173">
        <v>0</v>
      </c>
      <c r="F19" s="166" t="s">
        <v>349</v>
      </c>
      <c r="G19" s="169" t="s">
        <v>321</v>
      </c>
      <c r="H19" s="169" t="s">
        <v>1029</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1371</v>
      </c>
      <c r="B20" s="204" t="str">
        <f>VLOOKUP(A20,Adr!A:B,2,FALSE)</f>
        <v>Deaflympijský výbor Slovenska</v>
      </c>
      <c r="C20" s="185" t="s">
        <v>1465</v>
      </c>
      <c r="D20" s="286">
        <v>337091</v>
      </c>
      <c r="E20" s="173">
        <v>0</v>
      </c>
      <c r="F20" s="166" t="s">
        <v>343</v>
      </c>
      <c r="G20" s="169" t="s">
        <v>321</v>
      </c>
      <c r="H20" s="169" t="s">
        <v>1029</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1371</v>
      </c>
      <c r="B21" s="204" t="str">
        <f>VLOOKUP(A21,Adr!A:B,2,FALSE)</f>
        <v>Deaflympijský výbor Slovenska</v>
      </c>
      <c r="C21" s="185" t="s">
        <v>1479</v>
      </c>
      <c r="D21" s="286">
        <v>10000</v>
      </c>
      <c r="E21" s="230">
        <v>0</v>
      </c>
      <c r="F21" s="166" t="s">
        <v>345</v>
      </c>
      <c r="G21" s="169" t="s">
        <v>321</v>
      </c>
      <c r="H21" s="169" t="s">
        <v>1029</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1371</v>
      </c>
      <c r="B22" s="204" t="str">
        <f>VLOOKUP(A22,Adr!A:B,2,FALSE)</f>
        <v>Deaflympijský výbor Slovenska</v>
      </c>
      <c r="C22" s="185" t="s">
        <v>1480</v>
      </c>
      <c r="D22" s="286">
        <v>20000</v>
      </c>
      <c r="E22" s="173">
        <v>0</v>
      </c>
      <c r="F22" s="166" t="s">
        <v>345</v>
      </c>
      <c r="G22" s="169" t="s">
        <v>321</v>
      </c>
      <c r="H22" s="169" t="s">
        <v>1029</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1371</v>
      </c>
      <c r="B23" s="204" t="str">
        <f>VLOOKUP(A23,Adr!A:B,2,FALSE)</f>
        <v>Deaflympijský výbor Slovenska</v>
      </c>
      <c r="C23" s="190" t="s">
        <v>1481</v>
      </c>
      <c r="D23" s="287">
        <v>27500</v>
      </c>
      <c r="E23" s="173">
        <v>0</v>
      </c>
      <c r="F23" s="166" t="s">
        <v>345</v>
      </c>
      <c r="G23" s="169" t="s">
        <v>321</v>
      </c>
      <c r="H23" s="169" t="s">
        <v>1029</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1371</v>
      </c>
      <c r="B24" s="204" t="str">
        <f>VLOOKUP(A24,Adr!A:B,2,FALSE)</f>
        <v>Deaflympijský výbor Slovenska</v>
      </c>
      <c r="C24" s="190" t="s">
        <v>1482</v>
      </c>
      <c r="D24" s="287">
        <v>17500</v>
      </c>
      <c r="E24" s="173">
        <v>0</v>
      </c>
      <c r="F24" s="166" t="s">
        <v>345</v>
      </c>
      <c r="G24" s="169" t="s">
        <v>321</v>
      </c>
      <c r="H24" s="169" t="s">
        <v>1029</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1371</v>
      </c>
      <c r="B25" s="204" t="str">
        <f>VLOOKUP(A25,Adr!A:B,2,FALSE)</f>
        <v>Deaflympijský výbor Slovenska</v>
      </c>
      <c r="C25" s="196" t="s">
        <v>1483</v>
      </c>
      <c r="D25" s="288">
        <v>45000</v>
      </c>
      <c r="E25" s="173">
        <v>0</v>
      </c>
      <c r="F25" s="166" t="s">
        <v>345</v>
      </c>
      <c r="G25" s="169" t="s">
        <v>321</v>
      </c>
      <c r="H25" s="169" t="s">
        <v>1029</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1371</v>
      </c>
      <c r="B26" s="204" t="str">
        <f>VLOOKUP(A26,Adr!A:B,2,FALSE)</f>
        <v>Deaflympijský výbor Slovenska</v>
      </c>
      <c r="C26" s="169" t="s">
        <v>1484</v>
      </c>
      <c r="D26" s="287">
        <v>20000</v>
      </c>
      <c r="E26" s="230">
        <v>0</v>
      </c>
      <c r="F26" s="166" t="s">
        <v>345</v>
      </c>
      <c r="G26" s="169" t="s">
        <v>321</v>
      </c>
      <c r="H26" s="169" t="s">
        <v>1029</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1371</v>
      </c>
      <c r="B27" s="204" t="str">
        <f>VLOOKUP(A27,Adr!A:B,2,FALSE)</f>
        <v>Deaflympijský výbor Slovenska</v>
      </c>
      <c r="C27" s="196" t="s">
        <v>1485</v>
      </c>
      <c r="D27" s="288">
        <v>32500</v>
      </c>
      <c r="E27" s="173">
        <v>0</v>
      </c>
      <c r="F27" s="166" t="s">
        <v>345</v>
      </c>
      <c r="G27" s="169" t="s">
        <v>321</v>
      </c>
      <c r="H27" s="169" t="s">
        <v>1029</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1371</v>
      </c>
      <c r="B28" s="204" t="str">
        <f>VLOOKUP(A28,Adr!A:B,2,FALSE)</f>
        <v>Deaflympijský výbor Slovenska</v>
      </c>
      <c r="C28" s="185" t="s">
        <v>1486</v>
      </c>
      <c r="D28" s="286">
        <v>50000</v>
      </c>
      <c r="E28" s="230">
        <v>0</v>
      </c>
      <c r="F28" s="166" t="s">
        <v>345</v>
      </c>
      <c r="G28" s="169" t="s">
        <v>321</v>
      </c>
      <c r="H28" s="169" t="s">
        <v>1029</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1371</v>
      </c>
      <c r="B29" s="204" t="str">
        <f>VLOOKUP(A29,Adr!A:B,2,FALSE)</f>
        <v>Deaflympijský výbor Slovenska</v>
      </c>
      <c r="C29" s="185" t="s">
        <v>1487</v>
      </c>
      <c r="D29" s="286">
        <v>40000</v>
      </c>
      <c r="E29" s="173">
        <v>0</v>
      </c>
      <c r="F29" s="166" t="s">
        <v>345</v>
      </c>
      <c r="G29" s="169" t="s">
        <v>321</v>
      </c>
      <c r="H29" s="169" t="s">
        <v>1029</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1371</v>
      </c>
      <c r="B30" s="204" t="str">
        <f>VLOOKUP(A30,Adr!A:B,2,FALSE)</f>
        <v>Deaflympijský výbor Slovenska</v>
      </c>
      <c r="C30" s="169" t="s">
        <v>1488</v>
      </c>
      <c r="D30" s="287">
        <v>20000</v>
      </c>
      <c r="E30" s="173">
        <v>0</v>
      </c>
      <c r="F30" s="166" t="s">
        <v>345</v>
      </c>
      <c r="G30" s="169" t="s">
        <v>321</v>
      </c>
      <c r="H30" s="169" t="s">
        <v>1029</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1371</v>
      </c>
      <c r="B31" s="204" t="str">
        <f>VLOOKUP(A31,Adr!A:B,2,FALSE)</f>
        <v>Deaflympijský výbor Slovenska</v>
      </c>
      <c r="C31" s="185" t="s">
        <v>1489</v>
      </c>
      <c r="D31" s="288">
        <v>50000</v>
      </c>
      <c r="E31" s="230">
        <v>0</v>
      </c>
      <c r="F31" s="166" t="s">
        <v>345</v>
      </c>
      <c r="G31" s="169" t="s">
        <v>321</v>
      </c>
      <c r="H31" s="169" t="s">
        <v>1029</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1371</v>
      </c>
      <c r="B32" s="204" t="str">
        <f>VLOOKUP(A32,Adr!A:B,2,FALSE)</f>
        <v>Deaflympijský výbor Slovenska</v>
      </c>
      <c r="C32" s="185" t="s">
        <v>1490</v>
      </c>
      <c r="D32" s="286">
        <v>35000</v>
      </c>
      <c r="E32" s="230">
        <v>0</v>
      </c>
      <c r="F32" s="166" t="s">
        <v>345</v>
      </c>
      <c r="G32" s="169" t="s">
        <v>321</v>
      </c>
      <c r="H32" s="169" t="s">
        <v>1029</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1371</v>
      </c>
      <c r="B33" s="204" t="str">
        <f>VLOOKUP(A33,Adr!A:B,2,FALSE)</f>
        <v>Deaflympijský výbor Slovenska</v>
      </c>
      <c r="C33" s="185" t="s">
        <v>1491</v>
      </c>
      <c r="D33" s="286">
        <v>26200</v>
      </c>
      <c r="E33" s="173">
        <v>0</v>
      </c>
      <c r="F33" s="166" t="s">
        <v>345</v>
      </c>
      <c r="G33" s="169" t="s">
        <v>321</v>
      </c>
      <c r="H33" s="169" t="s">
        <v>1029</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1371</v>
      </c>
      <c r="B34" s="204" t="str">
        <f>VLOOKUP(A34,Adr!A:B,2,FALSE)</f>
        <v>Deaflympijský výbor Slovenska</v>
      </c>
      <c r="C34" s="196" t="s">
        <v>1492</v>
      </c>
      <c r="D34" s="289">
        <v>15000</v>
      </c>
      <c r="E34" s="230">
        <v>0</v>
      </c>
      <c r="F34" s="166" t="s">
        <v>345</v>
      </c>
      <c r="G34" s="169" t="s">
        <v>321</v>
      </c>
      <c r="H34" s="169" t="s">
        <v>1029</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1371</v>
      </c>
      <c r="B35" s="204" t="str">
        <f>VLOOKUP(A35,Adr!A:B,2,FALSE)</f>
        <v>Deaflympijský výbor Slovenska</v>
      </c>
      <c r="C35" s="197" t="s">
        <v>350</v>
      </c>
      <c r="D35" s="191">
        <v>73000</v>
      </c>
      <c r="E35" s="173">
        <v>0</v>
      </c>
      <c r="F35" s="166" t="s">
        <v>349</v>
      </c>
      <c r="G35" s="169" t="s">
        <v>321</v>
      </c>
      <c r="H35" s="169" t="s">
        <v>1029</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1371</v>
      </c>
      <c r="B36" s="204" t="str">
        <f>VLOOKUP(A36,Adr!A:B,2,FALSE)</f>
        <v>Deaflympijský výbor Slovenska</v>
      </c>
      <c r="C36" s="197" t="s">
        <v>2190</v>
      </c>
      <c r="D36" s="289">
        <v>150000</v>
      </c>
      <c r="E36" s="230">
        <v>0</v>
      </c>
      <c r="F36" s="166" t="s">
        <v>351</v>
      </c>
      <c r="G36" s="169" t="s">
        <v>321</v>
      </c>
      <c r="H36" s="169" t="s">
        <v>1029</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2369</v>
      </c>
      <c r="B37" s="204" t="str">
        <f>VLOOKUP(A37,Adr!A:B,2,FALSE)</f>
        <v>Florbalový klub AS Trenčín</v>
      </c>
      <c r="C37" s="185" t="s">
        <v>2987</v>
      </c>
      <c r="D37" s="286">
        <v>4800</v>
      </c>
      <c r="E37" s="173">
        <v>0</v>
      </c>
      <c r="F37" s="166" t="s">
        <v>360</v>
      </c>
      <c r="G37" s="169" t="s">
        <v>317</v>
      </c>
      <c r="H37" s="169" t="s">
        <v>1029</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2378</v>
      </c>
      <c r="B38" s="204" t="str">
        <f>VLOOKUP(A38,Adr!A:B,2,FALSE)</f>
        <v>FLORBALOVÝ KLUB MICHALOVCE</v>
      </c>
      <c r="C38" s="185" t="s">
        <v>2987</v>
      </c>
      <c r="D38" s="288">
        <v>5000</v>
      </c>
      <c r="E38" s="173">
        <v>0</v>
      </c>
      <c r="F38" s="166" t="s">
        <v>360</v>
      </c>
      <c r="G38" s="169" t="s">
        <v>317</v>
      </c>
      <c r="H38" s="169" t="s">
        <v>1029</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2385</v>
      </c>
      <c r="B39" s="204" t="str">
        <f>VLOOKUP(A39,Adr!A:B,2,FALSE)</f>
        <v>Futbalový klub Dúbravka</v>
      </c>
      <c r="C39" s="196" t="s">
        <v>2987</v>
      </c>
      <c r="D39" s="286">
        <v>5000</v>
      </c>
      <c r="E39" s="173">
        <v>0</v>
      </c>
      <c r="F39" s="166" t="s">
        <v>360</v>
      </c>
      <c r="G39" s="169" t="s">
        <v>317</v>
      </c>
      <c r="H39" s="169" t="s">
        <v>1029</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2393</v>
      </c>
      <c r="B40" s="204" t="str">
        <f>VLOOKUP(A40,Adr!A:B,2,FALSE)</f>
        <v>Futbalový klub Iskra Hnúšťa</v>
      </c>
      <c r="C40" s="197" t="s">
        <v>2987</v>
      </c>
      <c r="D40" s="289">
        <v>4600</v>
      </c>
      <c r="E40" s="173">
        <v>0</v>
      </c>
      <c r="F40" s="166" t="s">
        <v>360</v>
      </c>
      <c r="G40" s="169" t="s">
        <v>317</v>
      </c>
      <c r="H40" s="169" t="s">
        <v>1029</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2402</v>
      </c>
      <c r="B41" s="204" t="str">
        <f>VLOOKUP(A41,Adr!A:B,2,FALSE)</f>
        <v>FUTBALOVÝ KLUB POLÍCIE BRATISLAVA</v>
      </c>
      <c r="C41" s="196" t="s">
        <v>2987</v>
      </c>
      <c r="D41" s="288">
        <v>2750</v>
      </c>
      <c r="E41" s="173">
        <v>0</v>
      </c>
      <c r="F41" s="166" t="s">
        <v>360</v>
      </c>
      <c r="G41" s="169" t="s">
        <v>317</v>
      </c>
      <c r="H41" s="169" t="s">
        <v>1029</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2409</v>
      </c>
      <c r="B42" s="204" t="str">
        <f>VLOOKUP(A42,Adr!A:B,2,FALSE)</f>
        <v>FUTSAL KLUB LUČENEC</v>
      </c>
      <c r="C42" s="197" t="s">
        <v>350</v>
      </c>
      <c r="D42" s="191">
        <v>5000</v>
      </c>
      <c r="E42" s="173">
        <v>0</v>
      </c>
      <c r="F42" s="166" t="s">
        <v>349</v>
      </c>
      <c r="G42" s="169" t="s">
        <v>321</v>
      </c>
      <c r="H42" s="169" t="s">
        <v>1029</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1695</v>
      </c>
      <c r="B43" s="204" t="str">
        <f>VLOOKUP(A43,Adr!A:B,2,FALSE)</f>
        <v>Gladiators TnUAD Trenčín n.o</v>
      </c>
      <c r="C43" s="196" t="s">
        <v>2155</v>
      </c>
      <c r="D43" s="288">
        <v>25000</v>
      </c>
      <c r="E43" s="230">
        <v>0</v>
      </c>
      <c r="F43" s="166" t="s">
        <v>349</v>
      </c>
      <c r="G43" s="169" t="s">
        <v>321</v>
      </c>
      <c r="H43" s="169" t="s">
        <v>1029</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2417</v>
      </c>
      <c r="B44" s="204" t="str">
        <f>VLOOKUP(A44,Adr!A:B,2,FALSE)</f>
        <v>Handball Club Pezinok</v>
      </c>
      <c r="C44" s="185" t="s">
        <v>2987</v>
      </c>
      <c r="D44" s="286">
        <v>4830</v>
      </c>
      <c r="E44" s="173">
        <v>0</v>
      </c>
      <c r="F44" s="166" t="s">
        <v>360</v>
      </c>
      <c r="G44" s="169" t="s">
        <v>317</v>
      </c>
      <c r="H44" s="169" t="s">
        <v>1029</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2424</v>
      </c>
      <c r="B45" s="204" t="str">
        <f>VLOOKUP(A45,Adr!A:B,2,FALSE)</f>
        <v>HC 07 Detva s. r. o.</v>
      </c>
      <c r="C45" s="185" t="s">
        <v>350</v>
      </c>
      <c r="D45" s="187">
        <v>5000</v>
      </c>
      <c r="E45" s="173">
        <v>0</v>
      </c>
      <c r="F45" s="182" t="s">
        <v>349</v>
      </c>
      <c r="G45" s="185" t="s">
        <v>321</v>
      </c>
      <c r="H45" s="185" t="s">
        <v>1029</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1705</v>
      </c>
      <c r="B46" s="204" t="str">
        <f>VLOOKUP(A46,Adr!A:B,2,FALSE)</f>
        <v>HC UNIZA</v>
      </c>
      <c r="C46" s="196" t="s">
        <v>2155</v>
      </c>
      <c r="D46" s="286">
        <v>25000</v>
      </c>
      <c r="E46" s="173">
        <v>0</v>
      </c>
      <c r="F46" s="166" t="s">
        <v>349</v>
      </c>
      <c r="G46" s="169" t="s">
        <v>321</v>
      </c>
      <c r="H46" s="169" t="s">
        <v>1029</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1713</v>
      </c>
      <c r="B47" s="204" t="str">
        <f>VLOOKUP(A47,Adr!A:B,2,FALSE)</f>
        <v>Hlavné mesto Slovenskej republiky Bratislava</v>
      </c>
      <c r="C47" s="185" t="s">
        <v>2192</v>
      </c>
      <c r="D47" s="288">
        <v>10000</v>
      </c>
      <c r="E47" s="230">
        <v>0</v>
      </c>
      <c r="F47" s="166" t="s">
        <v>362</v>
      </c>
      <c r="G47" s="169" t="s">
        <v>321</v>
      </c>
      <c r="H47" s="169" t="s">
        <v>1029</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1723</v>
      </c>
      <c r="B48" s="204" t="str">
        <f>VLOOKUP(A48,Adr!A:B,2,FALSE)</f>
        <v>Hokejový klub UMB</v>
      </c>
      <c r="C48" s="169" t="s">
        <v>2155</v>
      </c>
      <c r="D48" s="288">
        <v>25000</v>
      </c>
      <c r="E48" s="230">
        <v>0</v>
      </c>
      <c r="F48" s="166" t="s">
        <v>349</v>
      </c>
      <c r="G48" s="169" t="s">
        <v>321</v>
      </c>
      <c r="H48" s="169" t="s">
        <v>1029</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1730</v>
      </c>
      <c r="B49" s="204" t="str">
        <f>VLOOKUP(A49,Adr!A:B,2,FALSE)</f>
        <v>iCompete Natural Slovakia</v>
      </c>
      <c r="C49" s="185" t="s">
        <v>352</v>
      </c>
      <c r="D49" s="286">
        <v>39100</v>
      </c>
      <c r="E49" s="173">
        <v>0</v>
      </c>
      <c r="F49" s="166" t="s">
        <v>351</v>
      </c>
      <c r="G49" s="169" t="s">
        <v>321</v>
      </c>
      <c r="H49" s="169" t="s">
        <v>1029</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2433</v>
      </c>
      <c r="B50" s="204" t="str">
        <f>VLOOKUP(A50,Adr!A:B,2,FALSE)</f>
        <v>ILYO - TAEKWONDO TRENČÍN, o. z.</v>
      </c>
      <c r="C50" s="196" t="s">
        <v>2987</v>
      </c>
      <c r="D50" s="288">
        <v>5000</v>
      </c>
      <c r="E50" s="230">
        <v>0</v>
      </c>
      <c r="F50" s="166" t="s">
        <v>360</v>
      </c>
      <c r="G50" s="169" t="s">
        <v>317</v>
      </c>
      <c r="H50" s="169" t="s">
        <v>1029</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1737</v>
      </c>
      <c r="B51" s="204" t="str">
        <f>VLOOKUP(A51,Adr!A:B,2,FALSE)</f>
        <v>Jachtklub Akademik Technická univerzita Košice</v>
      </c>
      <c r="C51" s="169" t="s">
        <v>2193</v>
      </c>
      <c r="D51" s="287">
        <v>4270</v>
      </c>
      <c r="E51" s="173">
        <v>0</v>
      </c>
      <c r="F51" s="166" t="s">
        <v>362</v>
      </c>
      <c r="G51" s="169" t="s">
        <v>321</v>
      </c>
      <c r="H51" s="169" t="s">
        <v>1029</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2442</v>
      </c>
      <c r="B52" s="204" t="str">
        <f>VLOOKUP(A52,Adr!A:B,2,FALSE)</f>
        <v>JAKASPORT academy</v>
      </c>
      <c r="C52" s="185" t="s">
        <v>2987</v>
      </c>
      <c r="D52" s="286">
        <v>5000</v>
      </c>
      <c r="E52" s="173">
        <v>0</v>
      </c>
      <c r="F52" s="166" t="s">
        <v>360</v>
      </c>
      <c r="G52" s="169" t="s">
        <v>317</v>
      </c>
      <c r="H52" s="169" t="s">
        <v>1029</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2449</v>
      </c>
      <c r="B53" s="204" t="str">
        <f>VLOOKUP(A53,Adr!A:B,2,FALSE)</f>
        <v>job&amp;fun s.r.o.</v>
      </c>
      <c r="C53" s="185" t="s">
        <v>2987</v>
      </c>
      <c r="D53" s="286">
        <v>5000</v>
      </c>
      <c r="E53" s="230">
        <v>0</v>
      </c>
      <c r="F53" s="166" t="s">
        <v>360</v>
      </c>
      <c r="G53" s="169" t="s">
        <v>317</v>
      </c>
      <c r="H53" s="169" t="s">
        <v>1029</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1745</v>
      </c>
      <c r="B54" s="204" t="str">
        <f>VLOOKUP(A54,Adr!A:B,2,FALSE)</f>
        <v>JUDO CLUB Bardejov o. z.</v>
      </c>
      <c r="C54" s="185" t="s">
        <v>2194</v>
      </c>
      <c r="D54" s="286">
        <v>4500</v>
      </c>
      <c r="E54" s="230">
        <v>0</v>
      </c>
      <c r="F54" s="166" t="s">
        <v>362</v>
      </c>
      <c r="G54" s="169" t="s">
        <v>321</v>
      </c>
      <c r="H54" s="169" t="s">
        <v>1029</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2459</v>
      </c>
      <c r="B55" s="204" t="str">
        <f>VLOOKUP(A55,Adr!A:B,2,FALSE)</f>
        <v>Judo Klub Martin, Občianske združenie</v>
      </c>
      <c r="C55" s="185" t="s">
        <v>2987</v>
      </c>
      <c r="D55" s="286">
        <v>4830</v>
      </c>
      <c r="E55" s="173">
        <v>0</v>
      </c>
      <c r="F55" s="166" t="s">
        <v>360</v>
      </c>
      <c r="G55" s="169" t="s">
        <v>317</v>
      </c>
      <c r="H55" s="169" t="s">
        <v>1029</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1754</v>
      </c>
      <c r="B56" s="204" t="str">
        <f>VLOOKUP(A56,Adr!A:B,2,FALSE)</f>
        <v>Kajak &amp; kanoe klub Komárno, o.z.</v>
      </c>
      <c r="C56" s="196" t="s">
        <v>2195</v>
      </c>
      <c r="D56" s="286">
        <v>2600</v>
      </c>
      <c r="E56" s="173">
        <v>0</v>
      </c>
      <c r="F56" s="166" t="s">
        <v>362</v>
      </c>
      <c r="G56" s="169" t="s">
        <v>321</v>
      </c>
      <c r="H56" s="169" t="s">
        <v>1029</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2466</v>
      </c>
      <c r="B57" s="204" t="str">
        <f>VLOOKUP(A57,Adr!A:B,2,FALSE)</f>
        <v>Karate Klub IGLOW, o. z.</v>
      </c>
      <c r="C57" s="185" t="s">
        <v>2987</v>
      </c>
      <c r="D57" s="286">
        <v>4851.7</v>
      </c>
      <c r="E57" s="230">
        <v>0</v>
      </c>
      <c r="F57" s="166" t="s">
        <v>360</v>
      </c>
      <c r="G57" s="169" t="s">
        <v>317</v>
      </c>
      <c r="H57" s="169" t="s">
        <v>1029</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2476</v>
      </c>
      <c r="B58" s="204" t="str">
        <f>VLOOKUP(A58,Adr!A:B,2,FALSE)</f>
        <v>KARATE KLUB JUNIOR PREŠOV, o. z.</v>
      </c>
      <c r="C58" s="197" t="s">
        <v>2987</v>
      </c>
      <c r="D58" s="289">
        <v>4800</v>
      </c>
      <c r="E58" s="173">
        <v>0</v>
      </c>
      <c r="F58" s="166" t="s">
        <v>360</v>
      </c>
      <c r="G58" s="169" t="s">
        <v>317</v>
      </c>
      <c r="H58" s="169" t="s">
        <v>1029</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2483</v>
      </c>
      <c r="B59" s="204" t="str">
        <f>VLOOKUP(A59,Adr!A:B,2,FALSE)</f>
        <v>KARATE KLUB KRETOVIČ KOŠICE, o. z.</v>
      </c>
      <c r="C59" s="185" t="s">
        <v>2987</v>
      </c>
      <c r="D59" s="286">
        <v>4800</v>
      </c>
      <c r="E59" s="230">
        <v>0</v>
      </c>
      <c r="F59" s="166" t="s">
        <v>360</v>
      </c>
      <c r="G59" s="169" t="s">
        <v>317</v>
      </c>
      <c r="H59" s="169" t="s">
        <v>1029</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2490</v>
      </c>
      <c r="B60" s="204" t="str">
        <f>VLOOKUP(A60,Adr!A:B,2,FALSE)</f>
        <v>Karate klub Prievidza FKŠ</v>
      </c>
      <c r="C60" s="185" t="s">
        <v>2987</v>
      </c>
      <c r="D60" s="286">
        <v>4500</v>
      </c>
      <c r="E60" s="173">
        <v>0</v>
      </c>
      <c r="F60" s="166" t="s">
        <v>360</v>
      </c>
      <c r="G60" s="169" t="s">
        <v>317</v>
      </c>
      <c r="H60" s="169" t="s">
        <v>1029</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2497</v>
      </c>
      <c r="B61" s="204" t="str">
        <f>VLOOKUP(A61,Adr!A:B,2,FALSE)</f>
        <v>Karate klub Žilina, o.z.</v>
      </c>
      <c r="C61" s="196" t="s">
        <v>2987</v>
      </c>
      <c r="D61" s="288">
        <v>4500</v>
      </c>
      <c r="E61" s="230">
        <v>0</v>
      </c>
      <c r="F61" s="166" t="s">
        <v>360</v>
      </c>
      <c r="G61" s="169" t="s">
        <v>317</v>
      </c>
      <c r="H61" s="169" t="s">
        <v>1029</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2504</v>
      </c>
      <c r="B62" s="204" t="str">
        <f>VLOOKUP(A62,Adr!A:B,2,FALSE)</f>
        <v>KFC Komárno</v>
      </c>
      <c r="C62" s="196" t="s">
        <v>2987</v>
      </c>
      <c r="D62" s="288">
        <v>2150</v>
      </c>
      <c r="E62" s="173">
        <v>0</v>
      </c>
      <c r="F62" s="166" t="s">
        <v>360</v>
      </c>
      <c r="G62" s="169" t="s">
        <v>317</v>
      </c>
      <c r="H62" s="169" t="s">
        <v>1029</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1763</v>
      </c>
      <c r="B63" s="204" t="str">
        <f>VLOOKUP(A63,Adr!A:B,2,FALSE)</f>
        <v>Klub gymnastických športov Slávia Trnava</v>
      </c>
      <c r="C63" s="185" t="s">
        <v>2987</v>
      </c>
      <c r="D63" s="286">
        <v>4700</v>
      </c>
      <c r="E63" s="230">
        <v>0</v>
      </c>
      <c r="F63" s="166" t="s">
        <v>360</v>
      </c>
      <c r="G63" s="169" t="s">
        <v>317</v>
      </c>
      <c r="H63" s="169" t="s">
        <v>1029</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1763</v>
      </c>
      <c r="B64" s="204" t="str">
        <f>VLOOKUP(A64,Adr!A:B,2,FALSE)</f>
        <v>Klub gymnastických športov Slávia Trnava</v>
      </c>
      <c r="C64" s="169" t="s">
        <v>2196</v>
      </c>
      <c r="D64" s="287">
        <v>2538</v>
      </c>
      <c r="E64" s="230">
        <v>0</v>
      </c>
      <c r="F64" s="166" t="s">
        <v>362</v>
      </c>
      <c r="G64" s="169" t="s">
        <v>321</v>
      </c>
      <c r="H64" s="169" t="s">
        <v>1029</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2514</v>
      </c>
      <c r="B65" s="204" t="str">
        <f>VLOOKUP(A65,Adr!A:B,2,FALSE)</f>
        <v>Klub modernej gymnastiky DANUBIA</v>
      </c>
      <c r="C65" s="196" t="s">
        <v>2987</v>
      </c>
      <c r="D65" s="288">
        <v>5000</v>
      </c>
      <c r="E65" s="173">
        <v>0</v>
      </c>
      <c r="F65" s="166" t="s">
        <v>360</v>
      </c>
      <c r="G65" s="169" t="s">
        <v>317</v>
      </c>
      <c r="H65" s="169" t="s">
        <v>1029</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1768</v>
      </c>
      <c r="B66" s="204" t="str">
        <f>VLOOKUP(A66,Adr!A:B,2,FALSE)</f>
        <v>Klub orientačného behu ATU Košice</v>
      </c>
      <c r="C66" s="185" t="s">
        <v>2197</v>
      </c>
      <c r="D66" s="287">
        <v>7200</v>
      </c>
      <c r="E66" s="173">
        <v>0</v>
      </c>
      <c r="F66" s="166" t="s">
        <v>362</v>
      </c>
      <c r="G66" s="169" t="s">
        <v>321</v>
      </c>
      <c r="H66" s="169" t="s">
        <v>1029</v>
      </c>
      <c r="I66" s="192" t="str">
        <f t="shared" ref="I66:I130" si="5">A66&amp;F66</f>
        <v>51565153m</v>
      </c>
      <c r="J66" s="167" t="str">
        <f t="shared" ref="J66:J130" si="6">A66&amp;G66</f>
        <v>51565153026 03</v>
      </c>
      <c r="K66" s="5"/>
      <c r="L66" s="167" t="str">
        <f t="shared" ref="L66:L130" si="7">A66&amp;G66&amp;H66</f>
        <v>51565153026 03B</v>
      </c>
      <c r="M66" s="5" t="str">
        <f t="shared" ref="M66:M130" si="8">B66&amp;F66&amp;H66&amp;C66</f>
        <v>Klub orientačného behu ATU KošicemB21. Pohár Slovenského krasu v orientačnom behu/ Slovak Karst cup</v>
      </c>
      <c r="N66" s="3" t="str">
        <f t="shared" ref="N66:N130" si="9">+I66&amp;H66</f>
        <v>51565153mB</v>
      </c>
    </row>
    <row r="67" spans="1:14" x14ac:dyDescent="0.2">
      <c r="A67" s="166" t="s">
        <v>1774</v>
      </c>
      <c r="B67" s="204" t="str">
        <f>VLOOKUP(A67,Adr!A:B,2,FALSE)</f>
        <v>Klub plaveckých športov Nereus Žilina, o. z.</v>
      </c>
      <c r="C67" s="185" t="s">
        <v>2198</v>
      </c>
      <c r="D67" s="286">
        <v>7000</v>
      </c>
      <c r="E67" s="230">
        <v>0</v>
      </c>
      <c r="F67" s="166" t="s">
        <v>362</v>
      </c>
      <c r="G67" s="169" t="s">
        <v>321</v>
      </c>
      <c r="H67" s="169" t="s">
        <v>1029</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1782</v>
      </c>
      <c r="B68" s="204" t="str">
        <f>VLOOKUP(A68,Adr!A:B,2,FALSE)</f>
        <v>Klub sálového futbalu Športový klub Prednádražie Trnava</v>
      </c>
      <c r="C68" s="196" t="s">
        <v>2199</v>
      </c>
      <c r="D68" s="288">
        <v>3849.9999999999995</v>
      </c>
      <c r="E68" s="173">
        <v>0</v>
      </c>
      <c r="F68" s="166" t="s">
        <v>362</v>
      </c>
      <c r="G68" s="169" t="s">
        <v>321</v>
      </c>
      <c r="H68" s="169" t="s">
        <v>1029</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1379</v>
      </c>
      <c r="B69" s="204" t="str">
        <f>VLOOKUP(A69,Adr!A:B,2,FALSE)</f>
        <v>Klub slovenských turistov</v>
      </c>
      <c r="C69" s="196" t="s">
        <v>1665</v>
      </c>
      <c r="D69" s="288">
        <v>50000</v>
      </c>
      <c r="E69" s="230">
        <v>0</v>
      </c>
      <c r="F69" s="166" t="s">
        <v>349</v>
      </c>
      <c r="G69" s="169" t="s">
        <v>317</v>
      </c>
      <c r="H69" s="169" t="s">
        <v>1029</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2523</v>
      </c>
      <c r="B70" s="204" t="str">
        <f>VLOOKUP(A70,Adr!A:B,2,FALSE)</f>
        <v>Klub Super Deti Košice, o.z.</v>
      </c>
      <c r="C70" s="196" t="s">
        <v>2987</v>
      </c>
      <c r="D70" s="288">
        <v>3290</v>
      </c>
      <c r="E70" s="230">
        <v>0</v>
      </c>
      <c r="F70" s="166" t="s">
        <v>360</v>
      </c>
      <c r="G70" s="169" t="s">
        <v>317</v>
      </c>
      <c r="H70" s="169" t="s">
        <v>1029</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2530</v>
      </c>
      <c r="B71" s="204" t="str">
        <f>VLOOKUP(A71,Adr!A:B,2,FALSE)</f>
        <v>Klub vodného slalomu Karlova Ves</v>
      </c>
      <c r="C71" s="185" t="s">
        <v>2987</v>
      </c>
      <c r="D71" s="286">
        <v>2000</v>
      </c>
      <c r="E71" s="173">
        <v>0</v>
      </c>
      <c r="F71" s="166" t="s">
        <v>360</v>
      </c>
      <c r="G71" s="169" t="s">
        <v>317</v>
      </c>
      <c r="H71" s="169" t="s">
        <v>1029</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2538</v>
      </c>
      <c r="B72" s="204" t="str">
        <f>VLOOKUP(A72,Adr!A:B,2,FALSE)</f>
        <v>Krasokorčuliarsky klub Iskra Banská Bystrica</v>
      </c>
      <c r="C72" s="185" t="s">
        <v>2987</v>
      </c>
      <c r="D72" s="286">
        <v>5000</v>
      </c>
      <c r="E72" s="230">
        <v>0</v>
      </c>
      <c r="F72" s="166" t="s">
        <v>360</v>
      </c>
      <c r="G72" s="169" t="s">
        <v>317</v>
      </c>
      <c r="H72" s="169" t="s">
        <v>1029</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2546</v>
      </c>
      <c r="B73" s="204" t="str">
        <f>VLOOKUP(A73,Adr!A:B,2,FALSE)</f>
        <v>KRAV MAGA Modra</v>
      </c>
      <c r="C73" s="196" t="s">
        <v>350</v>
      </c>
      <c r="D73" s="288">
        <v>15000</v>
      </c>
      <c r="E73" s="173">
        <v>0</v>
      </c>
      <c r="F73" s="166" t="s">
        <v>349</v>
      </c>
      <c r="G73" s="169" t="s">
        <v>317</v>
      </c>
      <c r="H73" s="169" t="s">
        <v>1029</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2553</v>
      </c>
      <c r="B74" s="204" t="str">
        <f>VLOOKUP(A74,Adr!A:B,2,FALSE)</f>
        <v>Lieskovský tenisový klub – LTC</v>
      </c>
      <c r="C74" s="185" t="s">
        <v>2987</v>
      </c>
      <c r="D74" s="286">
        <v>5000</v>
      </c>
      <c r="E74" s="173">
        <v>0</v>
      </c>
      <c r="F74" s="166" t="s">
        <v>360</v>
      </c>
      <c r="G74" s="169" t="s">
        <v>317</v>
      </c>
      <c r="H74" s="169" t="s">
        <v>1029</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2562</v>
      </c>
      <c r="B75" s="204" t="str">
        <f>VLOOKUP(A75,Adr!A:B,2,FALSE)</f>
        <v>Lyžiarsky klub Lokomotíva Bratislava</v>
      </c>
      <c r="C75" s="197" t="s">
        <v>2987</v>
      </c>
      <c r="D75" s="289">
        <v>2248</v>
      </c>
      <c r="E75" s="230">
        <v>0</v>
      </c>
      <c r="F75" s="166" t="s">
        <v>360</v>
      </c>
      <c r="G75" s="169" t="s">
        <v>317</v>
      </c>
      <c r="H75" s="169" t="s">
        <v>1029</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2571</v>
      </c>
      <c r="B76" s="204" t="str">
        <f>VLOOKUP(A76,Adr!A:B,2,FALSE)</f>
        <v>Lyžiarsky klub Opalisko Závažná Poruba  </v>
      </c>
      <c r="C76" s="196" t="s">
        <v>2987</v>
      </c>
      <c r="D76" s="288">
        <v>2000</v>
      </c>
      <c r="E76" s="230">
        <v>0</v>
      </c>
      <c r="F76" s="166" t="s">
        <v>360</v>
      </c>
      <c r="G76" s="169" t="s">
        <v>317</v>
      </c>
      <c r="H76" s="169" t="s">
        <v>1029</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22.5" x14ac:dyDescent="0.2">
      <c r="A77" s="166" t="s">
        <v>1790</v>
      </c>
      <c r="B77" s="204" t="str">
        <f>VLOOKUP(A77,Adr!A:B,2,FALSE)</f>
        <v>MAMMAL - Slovenský zväz MMA</v>
      </c>
      <c r="C77" s="196" t="s">
        <v>352</v>
      </c>
      <c r="D77" s="288">
        <v>50600</v>
      </c>
      <c r="E77" s="230">
        <v>0</v>
      </c>
      <c r="F77" s="166" t="s">
        <v>351</v>
      </c>
      <c r="G77" s="169" t="s">
        <v>321</v>
      </c>
      <c r="H77" s="169" t="s">
        <v>1029</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1799</v>
      </c>
      <c r="B78" s="204" t="str">
        <f>VLOOKUP(A78,Adr!A:B,2,FALSE)</f>
        <v>Maratón klub Rajec</v>
      </c>
      <c r="C78" s="196" t="s">
        <v>2200</v>
      </c>
      <c r="D78" s="286">
        <v>10000</v>
      </c>
      <c r="E78" s="230">
        <v>0</v>
      </c>
      <c r="F78" s="166" t="s">
        <v>362</v>
      </c>
      <c r="G78" s="169" t="s">
        <v>321</v>
      </c>
      <c r="H78" s="169" t="s">
        <v>1029</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2580</v>
      </c>
      <c r="B79" s="204" t="str">
        <f>VLOOKUP(A79,Adr!A:B,2,FALSE)</f>
        <v>Mestský futbalový klub Dolný Kubín</v>
      </c>
      <c r="C79" s="169" t="s">
        <v>2987</v>
      </c>
      <c r="D79" s="287">
        <v>4800</v>
      </c>
      <c r="E79" s="173">
        <v>0</v>
      </c>
      <c r="F79" s="166" t="s">
        <v>360</v>
      </c>
      <c r="G79" s="169" t="s">
        <v>317</v>
      </c>
      <c r="H79" s="169" t="s">
        <v>1029</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2587</v>
      </c>
      <c r="B80" s="204" t="str">
        <f>VLOOKUP(A80,Adr!A:B,2,FALSE)</f>
        <v>Mestský úrad Brezno</v>
      </c>
      <c r="C80" s="196" t="s">
        <v>2987</v>
      </c>
      <c r="D80" s="288">
        <v>5000</v>
      </c>
      <c r="E80" s="173">
        <v>0</v>
      </c>
      <c r="F80" s="166" t="s">
        <v>360</v>
      </c>
      <c r="G80" s="169" t="s">
        <v>317</v>
      </c>
      <c r="H80" s="169" t="s">
        <v>1029</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2597</v>
      </c>
      <c r="B81" s="204" t="str">
        <f>VLOOKUP(A81,Adr!A:B,2,FALSE)</f>
        <v>Mestský úrad Poprad</v>
      </c>
      <c r="C81" s="185" t="s">
        <v>2987</v>
      </c>
      <c r="D81" s="286">
        <v>5000</v>
      </c>
      <c r="E81" s="173">
        <v>0</v>
      </c>
      <c r="F81" s="166" t="s">
        <v>360</v>
      </c>
      <c r="G81" s="169" t="s">
        <v>317</v>
      </c>
      <c r="H81" s="169" t="s">
        <v>1029</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2605</v>
      </c>
      <c r="B82" s="204" t="str">
        <f>VLOOKUP(A82,Adr!A:B,2,FALSE)</f>
        <v>Mestský úrad Štúrovo</v>
      </c>
      <c r="C82" s="185" t="s">
        <v>2987</v>
      </c>
      <c r="D82" s="286">
        <v>5000</v>
      </c>
      <c r="E82" s="230">
        <v>0</v>
      </c>
      <c r="F82" s="166" t="s">
        <v>360</v>
      </c>
      <c r="G82" s="169" t="s">
        <v>317</v>
      </c>
      <c r="H82" s="169" t="s">
        <v>1029</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2614</v>
      </c>
      <c r="B83" s="204" t="str">
        <f>VLOOKUP(A83,Adr!A:B,2,FALSE)</f>
        <v>MESTSKÝ VOLEJBALOVÝ KLUB NOVÉ MESTO NAD VÁHOM</v>
      </c>
      <c r="C83" s="185" t="s">
        <v>2987</v>
      </c>
      <c r="D83" s="286">
        <v>4116</v>
      </c>
      <c r="E83" s="173">
        <v>0</v>
      </c>
      <c r="F83" s="166" t="s">
        <v>360</v>
      </c>
      <c r="G83" s="169" t="s">
        <v>317</v>
      </c>
      <c r="H83" s="169" t="s">
        <v>1029</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2624</v>
      </c>
      <c r="B84" s="204" t="str">
        <f>VLOOKUP(A84,Adr!A:B,2,FALSE)</f>
        <v>MINDA GYM BRATISLAVA</v>
      </c>
      <c r="C84" s="185" t="s">
        <v>350</v>
      </c>
      <c r="D84" s="187">
        <v>5000</v>
      </c>
      <c r="E84" s="173">
        <v>0</v>
      </c>
      <c r="F84" s="182" t="s">
        <v>349</v>
      </c>
      <c r="G84" s="185" t="s">
        <v>321</v>
      </c>
      <c r="H84" s="185" t="s">
        <v>1029</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1810</v>
      </c>
      <c r="B85" s="204" t="str">
        <f>VLOOKUP(A85,Adr!A:B,2,FALSE)</f>
        <v>Mládežnícka basketbalová akadémia Prievidza</v>
      </c>
      <c r="C85" s="196" t="s">
        <v>2201</v>
      </c>
      <c r="D85" s="286">
        <v>7760</v>
      </c>
      <c r="E85" s="173">
        <v>0</v>
      </c>
      <c r="F85" s="166" t="s">
        <v>362</v>
      </c>
      <c r="G85" s="169" t="s">
        <v>321</v>
      </c>
      <c r="H85" s="169" t="s">
        <v>1029</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2630</v>
      </c>
      <c r="B86" s="204" t="str">
        <f>VLOOKUP(A86,Adr!A:B,2,FALSE)</f>
        <v>MŠK - STO Krompachy</v>
      </c>
      <c r="C86" s="196" t="s">
        <v>2987</v>
      </c>
      <c r="D86" s="288">
        <v>5000</v>
      </c>
      <c r="E86" s="230">
        <v>0</v>
      </c>
      <c r="F86" s="166" t="s">
        <v>360</v>
      </c>
      <c r="G86" s="169" t="s">
        <v>317</v>
      </c>
      <c r="H86" s="169" t="s">
        <v>1029</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2639</v>
      </c>
      <c r="B87" s="204" t="str">
        <f>VLOOKUP(A87,Adr!A:B,2,FALSE)</f>
        <v>MŠK Púchov s. r. o.</v>
      </c>
      <c r="C87" s="185" t="s">
        <v>350</v>
      </c>
      <c r="D87" s="187">
        <v>13000</v>
      </c>
      <c r="E87" s="173">
        <v>0</v>
      </c>
      <c r="F87" s="182" t="s">
        <v>349</v>
      </c>
      <c r="G87" s="185" t="s">
        <v>321</v>
      </c>
      <c r="H87" s="185" t="s">
        <v>1029</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2645</v>
      </c>
      <c r="B88" s="204" t="str">
        <f>VLOOKUP(A88,Adr!A:B,2,FALSE)</f>
        <v>MUSHER KLUB LUČENEC</v>
      </c>
      <c r="C88" s="185" t="s">
        <v>350</v>
      </c>
      <c r="D88" s="187">
        <v>4500</v>
      </c>
      <c r="E88" s="230">
        <v>0</v>
      </c>
      <c r="F88" s="182" t="s">
        <v>349</v>
      </c>
      <c r="G88" s="185" t="s">
        <v>321</v>
      </c>
      <c r="H88" s="185" t="s">
        <v>1029</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2653</v>
      </c>
      <c r="B89" s="204" t="str">
        <f>VLOOKUP(A89,Adr!A:B,2,FALSE)</f>
        <v>NOVÉ TVÁRE/NEW FACES</v>
      </c>
      <c r="C89" s="185" t="s">
        <v>350</v>
      </c>
      <c r="D89" s="187">
        <v>5000</v>
      </c>
      <c r="E89" s="230">
        <v>0</v>
      </c>
      <c r="F89" s="182" t="s">
        <v>349</v>
      </c>
      <c r="G89" s="185" t="s">
        <v>321</v>
      </c>
      <c r="H89" s="185" t="s">
        <v>1029</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1819</v>
      </c>
      <c r="B90" s="204" t="str">
        <f>VLOOKUP(A90,Adr!A:B,2,FALSE)</f>
        <v>Občianske združenie "Športový klub DELFÍN Nitra"</v>
      </c>
      <c r="C90" s="185" t="s">
        <v>2202</v>
      </c>
      <c r="D90" s="286">
        <v>7000</v>
      </c>
      <c r="E90" s="230">
        <v>0</v>
      </c>
      <c r="F90" s="166" t="s">
        <v>362</v>
      </c>
      <c r="G90" s="169" t="s">
        <v>321</v>
      </c>
      <c r="H90" s="169" t="s">
        <v>1029</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2659</v>
      </c>
      <c r="B91" s="204" t="str">
        <f>VLOOKUP(A91,Adr!A:B,2,FALSE)</f>
        <v>Občianske združenie Sokolík</v>
      </c>
      <c r="C91" s="196" t="s">
        <v>2987</v>
      </c>
      <c r="D91" s="286">
        <v>5000</v>
      </c>
      <c r="E91" s="173">
        <v>0</v>
      </c>
      <c r="F91" s="166" t="s">
        <v>360</v>
      </c>
      <c r="G91" s="169" t="s">
        <v>317</v>
      </c>
      <c r="H91" s="169" t="s">
        <v>1029</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1827</v>
      </c>
      <c r="B92" s="204" t="str">
        <f>VLOOKUP(A92,Adr!A:B,2,FALSE)</f>
        <v>OCRA Slovakia</v>
      </c>
      <c r="C92" s="169" t="s">
        <v>2232</v>
      </c>
      <c r="D92" s="287">
        <v>15000</v>
      </c>
      <c r="E92" s="173">
        <v>0</v>
      </c>
      <c r="F92" s="166" t="s">
        <v>349</v>
      </c>
      <c r="G92" s="169" t="s">
        <v>321</v>
      </c>
      <c r="H92" s="169" t="s">
        <v>1029</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2669</v>
      </c>
      <c r="B93" s="204" t="str">
        <f>VLOOKUP(A93,Adr!A:B,2,FALSE)</f>
        <v>Penguin sport club</v>
      </c>
      <c r="C93" s="197" t="s">
        <v>2987</v>
      </c>
      <c r="D93" s="289">
        <v>5000</v>
      </c>
      <c r="E93" s="230">
        <v>0</v>
      </c>
      <c r="F93" s="166" t="s">
        <v>360</v>
      </c>
      <c r="G93" s="169" t="s">
        <v>317</v>
      </c>
      <c r="H93" s="169" t="s">
        <v>1029</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2.5" x14ac:dyDescent="0.2">
      <c r="A94" s="166" t="s">
        <v>1834</v>
      </c>
      <c r="B94" s="204" t="str">
        <f>VLOOKUP(A94,Adr!A:B,2,FALSE)</f>
        <v>Philosophers Nitra</v>
      </c>
      <c r="C94" s="196" t="s">
        <v>2155</v>
      </c>
      <c r="D94" s="288">
        <v>25000</v>
      </c>
      <c r="E94" s="173">
        <v>0</v>
      </c>
      <c r="F94" s="166" t="s">
        <v>349</v>
      </c>
      <c r="G94" s="169" t="s">
        <v>321</v>
      </c>
      <c r="H94" s="169" t="s">
        <v>1029</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2679</v>
      </c>
      <c r="B95" s="204" t="str">
        <f>VLOOKUP(A95,Adr!A:B,2,FALSE)</f>
        <v>Pilot JET s.r.o.</v>
      </c>
      <c r="C95" s="196" t="s">
        <v>350</v>
      </c>
      <c r="D95" s="288">
        <v>25000</v>
      </c>
      <c r="E95" s="230">
        <v>0</v>
      </c>
      <c r="F95" s="166" t="s">
        <v>349</v>
      </c>
      <c r="G95" s="169" t="s">
        <v>317</v>
      </c>
      <c r="H95" s="169" t="s">
        <v>1029</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1841</v>
      </c>
      <c r="B96" s="204" t="str">
        <f>VLOOKUP(A96,Adr!A:B,2,FALSE)</f>
        <v>PIRANA Sport Club</v>
      </c>
      <c r="C96" s="185" t="s">
        <v>2203</v>
      </c>
      <c r="D96" s="286">
        <v>2600</v>
      </c>
      <c r="E96" s="173">
        <v>0</v>
      </c>
      <c r="F96" s="166" t="s">
        <v>362</v>
      </c>
      <c r="G96" s="169" t="s">
        <v>321</v>
      </c>
      <c r="H96" s="169" t="s">
        <v>1029</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1851</v>
      </c>
      <c r="B97" s="204" t="str">
        <f>VLOOKUP(A97,Adr!A:B,2,FALSE)</f>
        <v>Pohyb ako dar</v>
      </c>
      <c r="C97" s="196" t="s">
        <v>2204</v>
      </c>
      <c r="D97" s="286">
        <v>4500</v>
      </c>
      <c r="E97" s="173">
        <v>0</v>
      </c>
      <c r="F97" s="166" t="s">
        <v>362</v>
      </c>
      <c r="G97" s="169" t="s">
        <v>321</v>
      </c>
      <c r="H97" s="169" t="s">
        <v>1029</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1858</v>
      </c>
      <c r="B98" s="204" t="str">
        <f>VLOOKUP(A98,Adr!A:B,2,FALSE)</f>
        <v>SKI CLUB VRÁTNA</v>
      </c>
      <c r="C98" s="196" t="s">
        <v>2205</v>
      </c>
      <c r="D98" s="286">
        <v>4333.5</v>
      </c>
      <c r="E98" s="230">
        <v>0</v>
      </c>
      <c r="F98" s="166" t="s">
        <v>362</v>
      </c>
      <c r="G98" s="169" t="s">
        <v>321</v>
      </c>
      <c r="H98" s="169" t="s">
        <v>1029</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2689</v>
      </c>
      <c r="B99" s="204" t="str">
        <f>VLOOKUP(A99,Adr!A:B,2,FALSE)</f>
        <v>Slávia Gymnastické centrum Bratislava</v>
      </c>
      <c r="C99" s="185" t="s">
        <v>2987</v>
      </c>
      <c r="D99" s="288">
        <v>5000</v>
      </c>
      <c r="E99" s="173">
        <v>0</v>
      </c>
      <c r="F99" s="166" t="s">
        <v>360</v>
      </c>
      <c r="G99" s="169" t="s">
        <v>317</v>
      </c>
      <c r="H99" s="169" t="s">
        <v>1029</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1030</v>
      </c>
      <c r="D100" s="289">
        <v>20620</v>
      </c>
      <c r="E100" s="230">
        <v>0</v>
      </c>
      <c r="F100" s="166" t="s">
        <v>339</v>
      </c>
      <c r="G100" s="169" t="s">
        <v>319</v>
      </c>
      <c r="H100" s="169" t="s">
        <v>1029</v>
      </c>
      <c r="I100" s="192" t="str">
        <f t="shared" si="5"/>
        <v>30787009a</v>
      </c>
      <c r="J100" s="167" t="str">
        <f t="shared" si="6"/>
        <v>30787009026 02</v>
      </c>
      <c r="K100" s="5" t="s">
        <v>1031</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1032</v>
      </c>
      <c r="D101" s="287">
        <v>19239</v>
      </c>
      <c r="E101" s="173">
        <v>0</v>
      </c>
      <c r="F101" s="166" t="s">
        <v>339</v>
      </c>
      <c r="G101" s="169" t="s">
        <v>319</v>
      </c>
      <c r="H101" s="169" t="s">
        <v>1029</v>
      </c>
      <c r="I101" s="192" t="str">
        <f t="shared" si="5"/>
        <v>00631655a</v>
      </c>
      <c r="J101" s="167" t="str">
        <f t="shared" si="6"/>
        <v>00631655026 02</v>
      </c>
      <c r="K101" s="5" t="s">
        <v>1033</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1034</v>
      </c>
      <c r="D102" s="286">
        <v>19239</v>
      </c>
      <c r="E102" s="230">
        <v>0</v>
      </c>
      <c r="F102" s="166" t="s">
        <v>339</v>
      </c>
      <c r="G102" s="169" t="s">
        <v>319</v>
      </c>
      <c r="H102" s="169" t="s">
        <v>1029</v>
      </c>
      <c r="I102" s="192" t="str">
        <f t="shared" si="5"/>
        <v>00631655a</v>
      </c>
      <c r="J102" s="167" t="str">
        <f t="shared" si="6"/>
        <v>00631655026 02</v>
      </c>
      <c r="K102" s="5" t="s">
        <v>1035</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1036</v>
      </c>
      <c r="D103" s="286">
        <v>30377</v>
      </c>
      <c r="E103" s="173">
        <v>0</v>
      </c>
      <c r="F103" s="166" t="s">
        <v>339</v>
      </c>
      <c r="G103" s="169" t="s">
        <v>319</v>
      </c>
      <c r="H103" s="169" t="s">
        <v>1029</v>
      </c>
      <c r="I103" s="192" t="str">
        <f t="shared" si="5"/>
        <v>42019541a</v>
      </c>
      <c r="J103" s="167" t="str">
        <f t="shared" si="6"/>
        <v>42019541026 02</v>
      </c>
      <c r="K103" s="5" t="s">
        <v>1037</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1038</v>
      </c>
      <c r="D104" s="287">
        <v>28868</v>
      </c>
      <c r="E104" s="230">
        <v>0</v>
      </c>
      <c r="F104" s="166" t="s">
        <v>339</v>
      </c>
      <c r="G104" s="169" t="s">
        <v>319</v>
      </c>
      <c r="H104" s="169" t="s">
        <v>1029</v>
      </c>
      <c r="I104" s="192" t="str">
        <f t="shared" si="5"/>
        <v>30810108a</v>
      </c>
      <c r="J104" s="167" t="str">
        <f t="shared" si="6"/>
        <v>30810108026 02</v>
      </c>
      <c r="K104" s="5" t="s">
        <v>1039</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1040</v>
      </c>
      <c r="D105" s="288">
        <v>501165</v>
      </c>
      <c r="E105" s="173">
        <v>0</v>
      </c>
      <c r="F105" s="166" t="s">
        <v>339</v>
      </c>
      <c r="G105" s="169" t="s">
        <v>319</v>
      </c>
      <c r="H105" s="169" t="s">
        <v>1029</v>
      </c>
      <c r="I105" s="192" t="str">
        <f t="shared" si="5"/>
        <v>30842069a</v>
      </c>
      <c r="J105" s="167" t="str">
        <f t="shared" si="6"/>
        <v>30842069026 02</v>
      </c>
      <c r="K105" s="5" t="s">
        <v>1041</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1042</v>
      </c>
      <c r="D106" s="286">
        <v>24014</v>
      </c>
      <c r="E106" s="230">
        <v>0</v>
      </c>
      <c r="F106" s="166" t="s">
        <v>339</v>
      </c>
      <c r="G106" s="169" t="s">
        <v>319</v>
      </c>
      <c r="H106" s="169" t="s">
        <v>1029</v>
      </c>
      <c r="I106" s="192" t="str">
        <f t="shared" si="5"/>
        <v>30842069a</v>
      </c>
      <c r="J106" s="167" t="str">
        <f t="shared" si="6"/>
        <v>30842069026 02</v>
      </c>
      <c r="K106" s="5" t="s">
        <v>1043</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1493</v>
      </c>
      <c r="D107" s="288">
        <v>20000</v>
      </c>
      <c r="E107" s="173">
        <v>0</v>
      </c>
      <c r="F107" s="166" t="s">
        <v>345</v>
      </c>
      <c r="G107" s="169" t="s">
        <v>321</v>
      </c>
      <c r="H107" s="169" t="s">
        <v>1029</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1494</v>
      </c>
      <c r="D108" s="288">
        <v>15000</v>
      </c>
      <c r="E108" s="230">
        <v>0</v>
      </c>
      <c r="F108" s="166" t="s">
        <v>345</v>
      </c>
      <c r="G108" s="169" t="s">
        <v>321</v>
      </c>
      <c r="H108" s="169" t="s">
        <v>1029</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1044</v>
      </c>
      <c r="D109" s="288">
        <v>69132</v>
      </c>
      <c r="E109" s="173">
        <v>0</v>
      </c>
      <c r="F109" s="166" t="s">
        <v>339</v>
      </c>
      <c r="G109" s="169" t="s">
        <v>319</v>
      </c>
      <c r="H109" s="169" t="s">
        <v>1029</v>
      </c>
      <c r="I109" s="192" t="str">
        <f t="shared" si="5"/>
        <v>31749852a</v>
      </c>
      <c r="J109" s="167" t="str">
        <f t="shared" si="6"/>
        <v>31749852026 02</v>
      </c>
      <c r="K109" s="5" t="s">
        <v>1045</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1046</v>
      </c>
      <c r="D110" s="287">
        <v>19239</v>
      </c>
      <c r="E110" s="230">
        <v>0</v>
      </c>
      <c r="F110" s="166" t="s">
        <v>339</v>
      </c>
      <c r="G110" s="169" t="s">
        <v>319</v>
      </c>
      <c r="H110" s="169" t="s">
        <v>1029</v>
      </c>
      <c r="I110" s="192" t="str">
        <f t="shared" si="5"/>
        <v>30844711a</v>
      </c>
      <c r="J110" s="167" t="str">
        <f t="shared" si="6"/>
        <v>30844711026 02</v>
      </c>
      <c r="K110" s="5" t="s">
        <v>1047</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1048</v>
      </c>
      <c r="D111" s="287">
        <v>29908</v>
      </c>
      <c r="E111" s="173">
        <v>0</v>
      </c>
      <c r="F111" s="166" t="s">
        <v>339</v>
      </c>
      <c r="G111" s="169" t="s">
        <v>319</v>
      </c>
      <c r="H111" s="169" t="s">
        <v>1029</v>
      </c>
      <c r="I111" s="192" t="str">
        <f t="shared" si="5"/>
        <v>31940668a</v>
      </c>
      <c r="J111" s="167" t="str">
        <f t="shared" si="6"/>
        <v>31940668026 02</v>
      </c>
      <c r="K111" s="5" t="s">
        <v>1049</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1050</v>
      </c>
      <c r="D112" s="288">
        <v>389148</v>
      </c>
      <c r="E112" s="230">
        <v>0</v>
      </c>
      <c r="F112" s="166" t="s">
        <v>339</v>
      </c>
      <c r="G112" s="169" t="s">
        <v>319</v>
      </c>
      <c r="H112" s="169" t="s">
        <v>1029</v>
      </c>
      <c r="I112" s="192" t="str">
        <f t="shared" si="5"/>
        <v>31824021a</v>
      </c>
      <c r="J112" s="167" t="str">
        <f t="shared" si="6"/>
        <v>31824021026 02</v>
      </c>
      <c r="K112" s="5" t="s">
        <v>1051</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1496</v>
      </c>
      <c r="D113" s="288">
        <v>10000</v>
      </c>
      <c r="E113" s="230">
        <v>0</v>
      </c>
      <c r="F113" s="166" t="s">
        <v>345</v>
      </c>
      <c r="G113" s="169" t="s">
        <v>321</v>
      </c>
      <c r="H113" s="169" t="s">
        <v>1029</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498</v>
      </c>
      <c r="B114" s="204" t="str">
        <f>VLOOKUP(A114,Adr!A:B,2,FALSE)</f>
        <v>Slovenská asociácia motoristického športu</v>
      </c>
      <c r="C114" s="185" t="s">
        <v>1495</v>
      </c>
      <c r="D114" s="288">
        <v>20000</v>
      </c>
      <c r="E114" s="173">
        <v>0</v>
      </c>
      <c r="F114" s="166" t="s">
        <v>345</v>
      </c>
      <c r="G114" s="169" t="s">
        <v>321</v>
      </c>
      <c r="H114" s="169" t="s">
        <v>1029</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22.5" x14ac:dyDescent="0.2">
      <c r="A115" s="198" t="s">
        <v>1868</v>
      </c>
      <c r="B115" s="204" t="str">
        <f>VLOOKUP(A115,Adr!A:B,2,FALSE)</f>
        <v>Slovenská asociácia naturálnej kulturistiky</v>
      </c>
      <c r="C115" s="190" t="s">
        <v>352</v>
      </c>
      <c r="D115" s="287">
        <v>25000</v>
      </c>
      <c r="E115" s="173">
        <v>0</v>
      </c>
      <c r="F115" s="166" t="s">
        <v>351</v>
      </c>
      <c r="G115" s="169" t="s">
        <v>321</v>
      </c>
      <c r="H115" s="169" t="s">
        <v>1029</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1053</v>
      </c>
      <c r="D116" s="286">
        <v>39888</v>
      </c>
      <c r="E116" s="230">
        <v>0</v>
      </c>
      <c r="F116" s="166" t="s">
        <v>339</v>
      </c>
      <c r="G116" s="169" t="s">
        <v>319</v>
      </c>
      <c r="H116" s="169" t="s">
        <v>1029</v>
      </c>
      <c r="I116" s="192" t="str">
        <f t="shared" si="5"/>
        <v>30811686a</v>
      </c>
      <c r="J116" s="167" t="str">
        <f t="shared" si="6"/>
        <v>30811686026 02</v>
      </c>
      <c r="K116" s="5" t="s">
        <v>1054</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1055</v>
      </c>
      <c r="D117" s="286">
        <v>46106</v>
      </c>
      <c r="E117" s="173">
        <v>0</v>
      </c>
      <c r="F117" s="166" t="s">
        <v>339</v>
      </c>
      <c r="G117" s="169" t="s">
        <v>319</v>
      </c>
      <c r="H117" s="169" t="s">
        <v>1029</v>
      </c>
      <c r="I117" s="192" t="str">
        <f t="shared" si="5"/>
        <v>30814910a</v>
      </c>
      <c r="J117" s="167" t="str">
        <f t="shared" si="6"/>
        <v>30814910026 02</v>
      </c>
      <c r="K117" s="5" t="s">
        <v>1056</v>
      </c>
      <c r="L117" s="167" t="str">
        <f t="shared" si="7"/>
        <v>30814910026 02B</v>
      </c>
      <c r="M117" s="5" t="str">
        <f t="shared" si="8"/>
        <v>Slovenská asociácia Taekwondo WTaBtaekwondo - bežné transfery</v>
      </c>
      <c r="N117" s="3" t="str">
        <f t="shared" si="9"/>
        <v>30814910aB</v>
      </c>
    </row>
    <row r="118" spans="1:14" ht="22.5" x14ac:dyDescent="0.2">
      <c r="A118" s="166" t="s">
        <v>518</v>
      </c>
      <c r="B118" s="204" t="str">
        <f>VLOOKUP(A118,Adr!A:B,2,FALSE)</f>
        <v>Slovenská asociácia Taekwondo WT</v>
      </c>
      <c r="C118" s="196" t="s">
        <v>1467</v>
      </c>
      <c r="D118" s="288">
        <v>10340</v>
      </c>
      <c r="E118" s="173">
        <v>0</v>
      </c>
      <c r="F118" s="166" t="s">
        <v>343</v>
      </c>
      <c r="G118" s="169" t="s">
        <v>321</v>
      </c>
      <c r="H118" s="169" t="s">
        <v>1029</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1497</v>
      </c>
      <c r="D119" s="287">
        <v>35000</v>
      </c>
      <c r="E119" s="173">
        <v>0</v>
      </c>
      <c r="F119" s="166" t="s">
        <v>345</v>
      </c>
      <c r="G119" s="169" t="s">
        <v>321</v>
      </c>
      <c r="H119" s="169" t="s">
        <v>1029</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2987</v>
      </c>
      <c r="D120" s="288">
        <v>4800</v>
      </c>
      <c r="E120" s="230">
        <v>0</v>
      </c>
      <c r="F120" s="166" t="s">
        <v>360</v>
      </c>
      <c r="G120" s="169" t="s">
        <v>317</v>
      </c>
      <c r="H120" s="169" t="s">
        <v>1029</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1398</v>
      </c>
      <c r="B121" s="204" t="str">
        <f>VLOOKUP(A121,Adr!A:B,2,FALSE)</f>
        <v>Slovenská asociácia univerzitného športu</v>
      </c>
      <c r="C121" s="185" t="s">
        <v>1477</v>
      </c>
      <c r="D121" s="286">
        <v>588000</v>
      </c>
      <c r="E121" s="173">
        <v>0</v>
      </c>
      <c r="F121" s="166" t="s">
        <v>349</v>
      </c>
      <c r="G121" s="169" t="s">
        <v>321</v>
      </c>
      <c r="H121" s="169" t="s">
        <v>1029</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1879</v>
      </c>
      <c r="B122" s="204" t="str">
        <f>VLOOKUP(A122,Adr!A:B,2,FALSE)</f>
        <v>SLOVENSKÁ ASOCIÁCIA ZLATOKOPOV</v>
      </c>
      <c r="C122" s="169" t="s">
        <v>352</v>
      </c>
      <c r="D122" s="287">
        <v>25000</v>
      </c>
      <c r="E122" s="173">
        <v>0</v>
      </c>
      <c r="F122" s="166" t="s">
        <v>351</v>
      </c>
      <c r="G122" s="169" t="s">
        <v>321</v>
      </c>
      <c r="H122" s="169" t="s">
        <v>1029</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1405</v>
      </c>
      <c r="B123" s="204" t="str">
        <f>VLOOKUP(A123,Adr!A:B,2,FALSE)</f>
        <v>Slovenská asociácia zrakovo postihnutých športovcov</v>
      </c>
      <c r="C123" s="169" t="s">
        <v>1465</v>
      </c>
      <c r="D123" s="287">
        <v>174534</v>
      </c>
      <c r="E123" s="173">
        <v>0</v>
      </c>
      <c r="F123" s="166" t="s">
        <v>343</v>
      </c>
      <c r="G123" s="169" t="s">
        <v>321</v>
      </c>
      <c r="H123" s="169" t="s">
        <v>1029</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1057</v>
      </c>
      <c r="D124" s="286">
        <v>134297</v>
      </c>
      <c r="E124" s="230">
        <v>0</v>
      </c>
      <c r="F124" s="166" t="s">
        <v>339</v>
      </c>
      <c r="G124" s="169" t="s">
        <v>319</v>
      </c>
      <c r="H124" s="169" t="s">
        <v>1029</v>
      </c>
      <c r="I124" s="192" t="str">
        <f t="shared" si="5"/>
        <v>30844568a</v>
      </c>
      <c r="J124" s="167" t="str">
        <f t="shared" si="6"/>
        <v>30844568026 02</v>
      </c>
      <c r="K124" s="5" t="s">
        <v>1058</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1059</v>
      </c>
      <c r="D125" s="287">
        <v>1013260</v>
      </c>
      <c r="E125" s="173">
        <v>0</v>
      </c>
      <c r="F125" s="166" t="s">
        <v>339</v>
      </c>
      <c r="G125" s="169" t="s">
        <v>319</v>
      </c>
      <c r="H125" s="169" t="s">
        <v>1029</v>
      </c>
      <c r="I125" s="192" t="str">
        <f t="shared" si="5"/>
        <v>17315166a</v>
      </c>
      <c r="J125" s="167" t="str">
        <f t="shared" si="6"/>
        <v>17315166026 02</v>
      </c>
      <c r="K125" s="5" t="s">
        <v>1060</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1061</v>
      </c>
      <c r="D126" s="287">
        <v>239012</v>
      </c>
      <c r="E126" s="230">
        <v>0</v>
      </c>
      <c r="F126" s="166" t="s">
        <v>339</v>
      </c>
      <c r="G126" s="169" t="s">
        <v>319</v>
      </c>
      <c r="H126" s="169" t="s">
        <v>1029</v>
      </c>
      <c r="I126" s="192" t="str">
        <f t="shared" si="5"/>
        <v>31744621a</v>
      </c>
      <c r="J126" s="167" t="str">
        <f t="shared" si="6"/>
        <v>31744621026 02</v>
      </c>
      <c r="K126" s="5" t="s">
        <v>1062</v>
      </c>
      <c r="L126" s="167" t="str">
        <f t="shared" si="7"/>
        <v>31744621026 02B</v>
      </c>
      <c r="M126" s="5" t="str">
        <f t="shared" si="8"/>
        <v>Slovenská boxerská federáciaaBbox - bežné transfery</v>
      </c>
      <c r="N126" s="3" t="str">
        <f t="shared" si="9"/>
        <v>31744621aB</v>
      </c>
    </row>
    <row r="127" spans="1:14" x14ac:dyDescent="0.2">
      <c r="A127" s="202" t="s">
        <v>538</v>
      </c>
      <c r="B127" s="204" t="str">
        <f>VLOOKUP(A127,Adr!A:B,2,FALSE)</f>
        <v>Slovenská boxerská federácia</v>
      </c>
      <c r="C127" s="169" t="s">
        <v>2998</v>
      </c>
      <c r="D127" s="287">
        <v>75000</v>
      </c>
      <c r="E127" s="230">
        <v>0</v>
      </c>
      <c r="F127" s="166" t="s">
        <v>339</v>
      </c>
      <c r="G127" s="169" t="s">
        <v>319</v>
      </c>
      <c r="H127" s="169" t="s">
        <v>1052</v>
      </c>
      <c r="I127" s="192" t="str">
        <f t="shared" si="5"/>
        <v>31744621a</v>
      </c>
      <c r="J127" s="167" t="str">
        <f t="shared" si="6"/>
        <v>31744621026 02</v>
      </c>
      <c r="K127" s="5" t="s">
        <v>1062</v>
      </c>
      <c r="L127" s="167" t="str">
        <f t="shared" si="7"/>
        <v>31744621026 02K</v>
      </c>
      <c r="M127" s="5" t="str">
        <f t="shared" si="8"/>
        <v>Slovenská boxerská federáciaaKbox - kapitálové transfery</v>
      </c>
      <c r="N127" s="3" t="str">
        <f t="shared" si="9"/>
        <v>31744621aK</v>
      </c>
    </row>
    <row r="128" spans="1:14" x14ac:dyDescent="0.2">
      <c r="A128" s="166" t="s">
        <v>538</v>
      </c>
      <c r="B128" s="204" t="str">
        <f>VLOOKUP(A128,Adr!A:B,2,FALSE)</f>
        <v>Slovenská boxerská federácia</v>
      </c>
      <c r="C128" s="169" t="s">
        <v>2156</v>
      </c>
      <c r="D128" s="288">
        <v>15000</v>
      </c>
      <c r="E128" s="230">
        <v>0</v>
      </c>
      <c r="F128" s="166" t="s">
        <v>345</v>
      </c>
      <c r="G128" s="169" t="s">
        <v>321</v>
      </c>
      <c r="H128" s="169" t="s">
        <v>1029</v>
      </c>
      <c r="I128" s="192" t="str">
        <f t="shared" si="5"/>
        <v>31744621d</v>
      </c>
      <c r="J128" s="167" t="str">
        <f t="shared" si="6"/>
        <v>31744621026 03</v>
      </c>
      <c r="K128" s="5"/>
      <c r="L128" s="167" t="str">
        <f t="shared" si="7"/>
        <v>31744621026 03B</v>
      </c>
      <c r="M128" s="5" t="str">
        <f t="shared" si="8"/>
        <v>Slovenská boxerská federáciadBĎuríková Nicole</v>
      </c>
      <c r="N128" s="3" t="str">
        <f t="shared" si="9"/>
        <v>31744621dB</v>
      </c>
    </row>
    <row r="129" spans="1:14" x14ac:dyDescent="0.2">
      <c r="A129" s="166" t="s">
        <v>538</v>
      </c>
      <c r="B129" s="204" t="str">
        <f>VLOOKUP(A129,Adr!A:B,2,FALSE)</f>
        <v>Slovenská boxerská federácia</v>
      </c>
      <c r="C129" s="185" t="s">
        <v>2157</v>
      </c>
      <c r="D129" s="286">
        <v>20000</v>
      </c>
      <c r="E129" s="173">
        <v>0</v>
      </c>
      <c r="F129" s="166" t="s">
        <v>345</v>
      </c>
      <c r="G129" s="169" t="s">
        <v>321</v>
      </c>
      <c r="H129" s="169" t="s">
        <v>1029</v>
      </c>
      <c r="I129" s="192" t="str">
        <f t="shared" si="5"/>
        <v>31744621d</v>
      </c>
      <c r="J129" s="167" t="str">
        <f t="shared" si="6"/>
        <v>31744621026 03</v>
      </c>
      <c r="K129" s="5"/>
      <c r="L129" s="167" t="str">
        <f t="shared" si="7"/>
        <v>31744621026 03B</v>
      </c>
      <c r="M129" s="5" t="str">
        <f t="shared" si="8"/>
        <v>Slovenská boxerská federáciadBHerceg Miroslav</v>
      </c>
      <c r="N129" s="3" t="str">
        <f t="shared" si="9"/>
        <v>31744621dB</v>
      </c>
    </row>
    <row r="130" spans="1:14" x14ac:dyDescent="0.2">
      <c r="A130" s="178" t="s">
        <v>538</v>
      </c>
      <c r="B130" s="204" t="str">
        <f>VLOOKUP(A130,Adr!A:B,2,FALSE)</f>
        <v>Slovenská boxerská federácia</v>
      </c>
      <c r="C130" s="196" t="s">
        <v>2158</v>
      </c>
      <c r="D130" s="288">
        <v>20000</v>
      </c>
      <c r="E130" s="230">
        <v>0</v>
      </c>
      <c r="F130" s="166" t="s">
        <v>345</v>
      </c>
      <c r="G130" s="169" t="s">
        <v>321</v>
      </c>
      <c r="H130" s="169" t="s">
        <v>1029</v>
      </c>
      <c r="I130" s="192" t="str">
        <f t="shared" si="5"/>
        <v>31744621d</v>
      </c>
      <c r="J130" s="167" t="str">
        <f t="shared" si="6"/>
        <v>31744621026 03</v>
      </c>
      <c r="K130" s="5"/>
      <c r="L130" s="167" t="str">
        <f t="shared" si="7"/>
        <v>31744621026 03B</v>
      </c>
      <c r="M130" s="5" t="str">
        <f t="shared" si="8"/>
        <v>Slovenská boxerská federáciadBJedináková Miroslava</v>
      </c>
      <c r="N130" s="3" t="str">
        <f t="shared" si="9"/>
        <v>31744621dB</v>
      </c>
    </row>
    <row r="131" spans="1:14" x14ac:dyDescent="0.2">
      <c r="A131" s="202" t="s">
        <v>538</v>
      </c>
      <c r="B131" s="204" t="str">
        <f>VLOOKUP(A131,Adr!A:B,2,FALSE)</f>
        <v>Slovenská boxerská federácia</v>
      </c>
      <c r="C131" s="196" t="s">
        <v>2159</v>
      </c>
      <c r="D131" s="288">
        <v>45000</v>
      </c>
      <c r="E131" s="173">
        <v>0</v>
      </c>
      <c r="F131" s="166" t="s">
        <v>345</v>
      </c>
      <c r="G131" s="169" t="s">
        <v>321</v>
      </c>
      <c r="H131" s="169" t="s">
        <v>1029</v>
      </c>
      <c r="I131" s="192" t="str">
        <f t="shared" ref="I131:I194" si="10">A131&amp;F131</f>
        <v>31744621d</v>
      </c>
      <c r="J131" s="167" t="str">
        <f t="shared" ref="J131:J194" si="11">A131&amp;G131</f>
        <v>31744621026 03</v>
      </c>
      <c r="K131" s="5"/>
      <c r="L131" s="167" t="str">
        <f t="shared" ref="L131:L194" si="12">A131&amp;G131&amp;H131</f>
        <v>31744621026 03B</v>
      </c>
      <c r="M131" s="5" t="str">
        <f t="shared" ref="M131:M194" si="13">B131&amp;F131&amp;H131&amp;C131</f>
        <v>Slovenská boxerská federáciadBKubalová Tamara</v>
      </c>
      <c r="N131" s="3" t="str">
        <f t="shared" ref="N131:N194" si="14">+I131&amp;H131</f>
        <v>31744621dB</v>
      </c>
    </row>
    <row r="132" spans="1:14" x14ac:dyDescent="0.2">
      <c r="A132" s="198" t="s">
        <v>538</v>
      </c>
      <c r="B132" s="204" t="str">
        <f>VLOOKUP(A132,Adr!A:B,2,FALSE)</f>
        <v>Slovenská boxerská federácia</v>
      </c>
      <c r="C132" s="185" t="s">
        <v>2160</v>
      </c>
      <c r="D132" s="286">
        <v>15000</v>
      </c>
      <c r="E132" s="230">
        <v>0</v>
      </c>
      <c r="F132" s="166" t="s">
        <v>345</v>
      </c>
      <c r="G132" s="169" t="s">
        <v>321</v>
      </c>
      <c r="H132" s="169" t="s">
        <v>1029</v>
      </c>
      <c r="I132" s="192" t="str">
        <f t="shared" si="10"/>
        <v>31744621d</v>
      </c>
      <c r="J132" s="167" t="str">
        <f t="shared" si="11"/>
        <v>31744621026 03</v>
      </c>
      <c r="K132" s="5"/>
      <c r="L132" s="167" t="str">
        <f t="shared" si="12"/>
        <v>31744621026 03B</v>
      </c>
      <c r="M132" s="5" t="str">
        <f t="shared" si="13"/>
        <v>Slovenská boxerská federáciadBLovašová Bibiana</v>
      </c>
      <c r="N132" s="3" t="str">
        <f t="shared" si="14"/>
        <v>31744621dB</v>
      </c>
    </row>
    <row r="133" spans="1:14" x14ac:dyDescent="0.2">
      <c r="A133" s="198" t="s">
        <v>538</v>
      </c>
      <c r="B133" s="204" t="str">
        <f>VLOOKUP(A133,Adr!A:B,2,FALSE)</f>
        <v>Slovenská boxerská federácia</v>
      </c>
      <c r="C133" s="185" t="s">
        <v>1498</v>
      </c>
      <c r="D133" s="286">
        <v>45000</v>
      </c>
      <c r="E133" s="173">
        <v>0</v>
      </c>
      <c r="F133" s="166" t="s">
        <v>345</v>
      </c>
      <c r="G133" s="169" t="s">
        <v>321</v>
      </c>
      <c r="H133" s="169" t="s">
        <v>1029</v>
      </c>
      <c r="I133" s="192" t="str">
        <f t="shared" si="10"/>
        <v>31744621d</v>
      </c>
      <c r="J133" s="167" t="str">
        <f t="shared" si="11"/>
        <v>31744621026 03</v>
      </c>
      <c r="K133" s="5"/>
      <c r="L133" s="167" t="str">
        <f t="shared" si="12"/>
        <v>31744621026 03B</v>
      </c>
      <c r="M133" s="5" t="str">
        <f t="shared" si="13"/>
        <v>Slovenská boxerská federáciadBTriebeľová Jessica</v>
      </c>
      <c r="N133" s="3" t="str">
        <f t="shared" si="14"/>
        <v>31744621dB</v>
      </c>
    </row>
    <row r="134" spans="1:14" x14ac:dyDescent="0.2">
      <c r="A134" s="166" t="s">
        <v>538</v>
      </c>
      <c r="B134" s="204" t="str">
        <f>VLOOKUP(A134,Adr!A:B,2,FALSE)</f>
        <v>Slovenská boxerská federácia</v>
      </c>
      <c r="C134" s="196" t="s">
        <v>2161</v>
      </c>
      <c r="D134" s="288">
        <v>10000</v>
      </c>
      <c r="E134" s="230">
        <v>0</v>
      </c>
      <c r="F134" s="166" t="s">
        <v>345</v>
      </c>
      <c r="G134" s="169" t="s">
        <v>321</v>
      </c>
      <c r="H134" s="169" t="s">
        <v>1029</v>
      </c>
      <c r="I134" s="192" t="str">
        <f t="shared" si="10"/>
        <v>31744621d</v>
      </c>
      <c r="J134" s="167" t="str">
        <f t="shared" si="11"/>
        <v>31744621026 03</v>
      </c>
      <c r="K134" s="5"/>
      <c r="L134" s="167" t="str">
        <f t="shared" si="12"/>
        <v>31744621026 03B</v>
      </c>
      <c r="M134" s="5" t="str">
        <f t="shared" si="13"/>
        <v>Slovenská boxerská federáciadBVymyslický Lukáš</v>
      </c>
      <c r="N134" s="3" t="str">
        <f t="shared" si="14"/>
        <v>31744621dB</v>
      </c>
    </row>
    <row r="135" spans="1:14" x14ac:dyDescent="0.2">
      <c r="A135" s="198" t="s">
        <v>538</v>
      </c>
      <c r="B135" s="204" t="str">
        <f>VLOOKUP(A135,Adr!A:B,2,FALSE)</f>
        <v>Slovenská boxerská federácia</v>
      </c>
      <c r="C135" s="169" t="s">
        <v>350</v>
      </c>
      <c r="D135" s="172">
        <v>20000</v>
      </c>
      <c r="E135" s="173">
        <v>0</v>
      </c>
      <c r="F135" s="166" t="s">
        <v>349</v>
      </c>
      <c r="G135" s="169" t="s">
        <v>321</v>
      </c>
      <c r="H135" s="169" t="s">
        <v>1029</v>
      </c>
      <c r="I135" s="192" t="str">
        <f t="shared" si="10"/>
        <v>31744621f</v>
      </c>
      <c r="J135" s="167" t="str">
        <f t="shared" si="11"/>
        <v>31744621026 03</v>
      </c>
      <c r="K135" s="5"/>
      <c r="L135" s="167" t="str">
        <f t="shared" si="12"/>
        <v>31744621026 03B</v>
      </c>
      <c r="M135" s="5" t="str">
        <f t="shared" si="13"/>
        <v>Slovenská boxerská federáciafBplnenie úloh verejného záujmu v športe</v>
      </c>
      <c r="N135" s="3" t="str">
        <f t="shared" si="14"/>
        <v>31744621fB</v>
      </c>
    </row>
    <row r="136" spans="1:14" x14ac:dyDescent="0.2">
      <c r="A136" s="166" t="s">
        <v>1890</v>
      </c>
      <c r="B136" s="204" t="str">
        <f>VLOOKUP(A136,Adr!A:B,2,FALSE)</f>
        <v>SLOVENSKÁ CYKLOTRIALOVÁ ÚNIA</v>
      </c>
      <c r="C136" s="196" t="s">
        <v>2232</v>
      </c>
      <c r="D136" s="288">
        <v>36500</v>
      </c>
      <c r="E136" s="230">
        <v>0</v>
      </c>
      <c r="F136" s="166" t="s">
        <v>349</v>
      </c>
      <c r="G136" s="169" t="s">
        <v>321</v>
      </c>
      <c r="H136" s="169" t="s">
        <v>1029</v>
      </c>
      <c r="I136" s="192" t="str">
        <f t="shared" si="10"/>
        <v>34056939f</v>
      </c>
      <c r="J136" s="167" t="str">
        <f t="shared" si="11"/>
        <v>34056939026 03</v>
      </c>
      <c r="K136" s="5"/>
      <c r="L136" s="167" t="str">
        <f t="shared" si="12"/>
        <v>34056939026 03B</v>
      </c>
      <c r="M136" s="5" t="str">
        <f t="shared" si="13"/>
        <v>SLOVENSKÁ CYKLOTRIALOVÁ ÚNIAfBpodpora a rozvoj športu</v>
      </c>
      <c r="N136" s="3" t="str">
        <f t="shared" si="14"/>
        <v>34056939fB</v>
      </c>
    </row>
    <row r="137" spans="1:14" x14ac:dyDescent="0.2">
      <c r="A137" s="202" t="s">
        <v>1899</v>
      </c>
      <c r="B137" s="204" t="str">
        <f>VLOOKUP(A137,Adr!A:B,2,FALSE)</f>
        <v>Slovenská Escrima Wing Tsun Organizácia (SEWTO)</v>
      </c>
      <c r="C137" s="185" t="s">
        <v>352</v>
      </c>
      <c r="D137" s="286">
        <v>19200</v>
      </c>
      <c r="E137" s="173">
        <v>0</v>
      </c>
      <c r="F137" s="166" t="s">
        <v>351</v>
      </c>
      <c r="G137" s="169" t="s">
        <v>321</v>
      </c>
      <c r="H137" s="169" t="s">
        <v>1029</v>
      </c>
      <c r="I137" s="192" t="str">
        <f t="shared" si="10"/>
        <v>37824465g</v>
      </c>
      <c r="J137" s="167" t="str">
        <f t="shared" si="11"/>
        <v>37824465026 03</v>
      </c>
      <c r="K137" s="5"/>
      <c r="L137" s="167" t="str">
        <f t="shared" si="12"/>
        <v>37824465026 03B</v>
      </c>
      <c r="M137" s="5" t="str">
        <f t="shared" si="13"/>
        <v>Slovenská Escrima Wing Tsun Organizácia (SEWTO)gBrozvoj športov, ktoré nie sú uznanými podľa zákona č. 440/2015 Z. z.</v>
      </c>
      <c r="N137" s="3" t="str">
        <f t="shared" si="14"/>
        <v>37824465gB</v>
      </c>
    </row>
    <row r="138" spans="1:14" x14ac:dyDescent="0.2">
      <c r="A138" s="198" t="s">
        <v>1899</v>
      </c>
      <c r="B138" s="204" t="str">
        <f>VLOOKUP(A138,Adr!A:B,2,FALSE)</f>
        <v>Slovenská Escrima Wing Tsun Organizácia (SEWTO)</v>
      </c>
      <c r="C138" s="185" t="s">
        <v>2987</v>
      </c>
      <c r="D138" s="286">
        <v>4324</v>
      </c>
      <c r="E138" s="230">
        <v>0</v>
      </c>
      <c r="F138" s="166" t="s">
        <v>360</v>
      </c>
      <c r="G138" s="169" t="s">
        <v>317</v>
      </c>
      <c r="H138" s="169" t="s">
        <v>1029</v>
      </c>
      <c r="I138" s="192" t="str">
        <f t="shared" si="10"/>
        <v>37824465l</v>
      </c>
      <c r="J138" s="167" t="str">
        <f t="shared" si="11"/>
        <v>37824465026 01</v>
      </c>
      <c r="K138" s="5"/>
      <c r="L138" s="167" t="str">
        <f t="shared" si="12"/>
        <v>37824465026 01B</v>
      </c>
      <c r="M138" s="5" t="str">
        <f t="shared" si="13"/>
        <v>Slovenská Escrima Wing Tsun Organizácia (SEWTO)lBšportové pohybové tábory pre mládež</v>
      </c>
      <c r="N138" s="3" t="str">
        <f t="shared" si="14"/>
        <v>37824465lB</v>
      </c>
    </row>
    <row r="139" spans="1:14" ht="22.5" x14ac:dyDescent="0.2">
      <c r="A139" s="166" t="s">
        <v>1909</v>
      </c>
      <c r="B139" s="204" t="str">
        <f>VLOOKUP(A139,Adr!A:B,2,FALSE)</f>
        <v>Slovenská federácia karate a bojových umení</v>
      </c>
      <c r="C139" s="196" t="s">
        <v>352</v>
      </c>
      <c r="D139" s="288">
        <v>138000</v>
      </c>
      <c r="E139" s="230">
        <v>0</v>
      </c>
      <c r="F139" s="166" t="s">
        <v>351</v>
      </c>
      <c r="G139" s="169" t="s">
        <v>321</v>
      </c>
      <c r="H139" s="169" t="s">
        <v>1029</v>
      </c>
      <c r="I139" s="192" t="str">
        <f t="shared" si="10"/>
        <v>34003975g</v>
      </c>
      <c r="J139" s="167" t="str">
        <f t="shared" si="11"/>
        <v>34003975026 03</v>
      </c>
      <c r="K139" s="5"/>
      <c r="L139" s="167" t="str">
        <f t="shared" si="12"/>
        <v>34003975026 03B</v>
      </c>
      <c r="M139" s="5" t="str">
        <f t="shared" si="13"/>
        <v>Slovenská federácia karate a bojových umenígBrozvoj športov, ktoré nie sú uznanými podľa zákona č. 440/2015 Z. z.</v>
      </c>
      <c r="N139" s="3" t="str">
        <f t="shared" si="14"/>
        <v>34003975gB</v>
      </c>
    </row>
    <row r="140" spans="1:14" x14ac:dyDescent="0.2">
      <c r="A140" s="166" t="s">
        <v>1909</v>
      </c>
      <c r="B140" s="204" t="str">
        <f>VLOOKUP(A140,Adr!A:B,2,FALSE)</f>
        <v>Slovenská federácia karate a bojových umení</v>
      </c>
      <c r="C140" s="185" t="s">
        <v>2987</v>
      </c>
      <c r="D140" s="286">
        <v>3200</v>
      </c>
      <c r="E140" s="173">
        <v>0</v>
      </c>
      <c r="F140" s="166" t="s">
        <v>360</v>
      </c>
      <c r="G140" s="169" t="s">
        <v>317</v>
      </c>
      <c r="H140" s="169" t="s">
        <v>1029</v>
      </c>
      <c r="I140" s="192" t="str">
        <f t="shared" si="10"/>
        <v>34003975l</v>
      </c>
      <c r="J140" s="167" t="str">
        <f t="shared" si="11"/>
        <v>34003975026 01</v>
      </c>
      <c r="K140" s="5"/>
      <c r="L140" s="167" t="str">
        <f t="shared" si="12"/>
        <v>34003975026 01B</v>
      </c>
      <c r="M140" s="5" t="str">
        <f t="shared" si="13"/>
        <v>Slovenská federácia karate a bojových umenílBšportové pohybové tábory pre mládež</v>
      </c>
      <c r="N140" s="3" t="str">
        <f t="shared" si="14"/>
        <v>34003975lB</v>
      </c>
    </row>
    <row r="141" spans="1:14" x14ac:dyDescent="0.2">
      <c r="A141" s="202" t="s">
        <v>1909</v>
      </c>
      <c r="B141" s="204" t="str">
        <f>VLOOKUP(A141,Adr!A:B,2,FALSE)</f>
        <v>Slovenská federácia karate a bojových umení</v>
      </c>
      <c r="C141" s="190" t="s">
        <v>2206</v>
      </c>
      <c r="D141" s="287">
        <v>7000</v>
      </c>
      <c r="E141" s="173">
        <v>0</v>
      </c>
      <c r="F141" s="166" t="s">
        <v>362</v>
      </c>
      <c r="G141" s="169" t="s">
        <v>321</v>
      </c>
      <c r="H141" s="169" t="s">
        <v>1029</v>
      </c>
      <c r="I141" s="192" t="str">
        <f t="shared" si="10"/>
        <v>34003975m</v>
      </c>
      <c r="J141" s="167" t="str">
        <f t="shared" si="11"/>
        <v>34003975026 03</v>
      </c>
      <c r="K141" s="5"/>
      <c r="L141" s="167" t="str">
        <f t="shared" si="12"/>
        <v>34003975026 03B</v>
      </c>
      <c r="M141" s="5" t="str">
        <f t="shared" si="13"/>
        <v>Slovenská federácia karate a bojových umenímBXXVIII. Slovakia open- WUKF European Cup 2025</v>
      </c>
      <c r="N141" s="3" t="str">
        <f t="shared" si="14"/>
        <v>34003975mB</v>
      </c>
    </row>
    <row r="142" spans="1:14" x14ac:dyDescent="0.2">
      <c r="A142" s="198" t="s">
        <v>547</v>
      </c>
      <c r="B142" s="204" t="str">
        <f>VLOOKUP(A142,Adr!A:B,2,FALSE)</f>
        <v>Slovenská federácia pétanque</v>
      </c>
      <c r="C142" s="169" t="s">
        <v>1063</v>
      </c>
      <c r="D142" s="287">
        <v>19239</v>
      </c>
      <c r="E142" s="230">
        <v>0</v>
      </c>
      <c r="F142" s="166" t="s">
        <v>339</v>
      </c>
      <c r="G142" s="169" t="s">
        <v>319</v>
      </c>
      <c r="H142" s="169" t="s">
        <v>1029</v>
      </c>
      <c r="I142" s="192" t="str">
        <f t="shared" si="10"/>
        <v>36064742a</v>
      </c>
      <c r="J142" s="167" t="str">
        <f t="shared" si="11"/>
        <v>36064742026 02</v>
      </c>
      <c r="K142" s="5" t="s">
        <v>1064</v>
      </c>
      <c r="L142" s="167" t="str">
        <f t="shared" si="12"/>
        <v>36064742026 02B</v>
      </c>
      <c r="M142" s="5" t="str">
        <f t="shared" si="13"/>
        <v>Slovenská federácia pétanqueaBpétanque - bežné transfery</v>
      </c>
      <c r="N142" s="3" t="str">
        <f t="shared" si="14"/>
        <v>36064742aB</v>
      </c>
    </row>
    <row r="143" spans="1:14" x14ac:dyDescent="0.2">
      <c r="A143" s="166" t="s">
        <v>1916</v>
      </c>
      <c r="B143" s="204" t="str">
        <f>VLOOKUP(A143,Adr!A:B,2,FALSE)</f>
        <v>Slovenská footgolfová asociácia</v>
      </c>
      <c r="C143" s="185" t="s">
        <v>352</v>
      </c>
      <c r="D143" s="286">
        <v>84600</v>
      </c>
      <c r="E143" s="230">
        <v>0</v>
      </c>
      <c r="F143" s="166" t="s">
        <v>351</v>
      </c>
      <c r="G143" s="169" t="s">
        <v>321</v>
      </c>
      <c r="H143" s="169" t="s">
        <v>1029</v>
      </c>
      <c r="I143" s="192" t="str">
        <f t="shared" si="10"/>
        <v>42361885g</v>
      </c>
      <c r="J143" s="167" t="str">
        <f t="shared" si="11"/>
        <v>42361885026 03</v>
      </c>
      <c r="K143" s="5"/>
      <c r="L143" s="167" t="str">
        <f t="shared" si="12"/>
        <v>42361885026 03B</v>
      </c>
      <c r="M143" s="5" t="str">
        <f t="shared" si="13"/>
        <v>Slovenská footgolfová asociáciagBrozvoj športov, ktoré nie sú uznanými podľa zákona č. 440/2015 Z. z.</v>
      </c>
      <c r="N143" s="3" t="str">
        <f t="shared" si="14"/>
        <v>42361885gB</v>
      </c>
    </row>
    <row r="144" spans="1:14" x14ac:dyDescent="0.2">
      <c r="A144" s="166" t="s">
        <v>555</v>
      </c>
      <c r="B144" s="204" t="str">
        <f>VLOOKUP(A144,Adr!A:B,2,FALSE)</f>
        <v>Slovenská golfová asociácia</v>
      </c>
      <c r="C144" s="169" t="s">
        <v>1065</v>
      </c>
      <c r="D144" s="287">
        <v>274059</v>
      </c>
      <c r="E144" s="173">
        <v>0</v>
      </c>
      <c r="F144" s="166" t="s">
        <v>339</v>
      </c>
      <c r="G144" s="169" t="s">
        <v>319</v>
      </c>
      <c r="H144" s="169" t="s">
        <v>1029</v>
      </c>
      <c r="I144" s="192" t="str">
        <f t="shared" si="10"/>
        <v>50284363a</v>
      </c>
      <c r="J144" s="167" t="str">
        <f t="shared" si="11"/>
        <v>50284363026 02</v>
      </c>
      <c r="K144" s="5" t="s">
        <v>1066</v>
      </c>
      <c r="L144" s="167" t="str">
        <f t="shared" si="12"/>
        <v>50284363026 02B</v>
      </c>
      <c r="M144" s="5" t="str">
        <f t="shared" si="13"/>
        <v>Slovenská golfová asociáciaaBgolf - bežné transfery</v>
      </c>
      <c r="N144" s="3" t="str">
        <f t="shared" si="14"/>
        <v>50284363aB</v>
      </c>
    </row>
    <row r="145" spans="1:14" x14ac:dyDescent="0.2">
      <c r="A145" s="202" t="s">
        <v>555</v>
      </c>
      <c r="B145" s="204" t="str">
        <f>VLOOKUP(A145,Adr!A:B,2,FALSE)</f>
        <v>Slovenská golfová asociácia</v>
      </c>
      <c r="C145" s="169" t="s">
        <v>1468</v>
      </c>
      <c r="D145" s="287">
        <v>5155</v>
      </c>
      <c r="E145" s="173">
        <v>0</v>
      </c>
      <c r="F145" s="166" t="s">
        <v>343</v>
      </c>
      <c r="G145" s="169" t="s">
        <v>321</v>
      </c>
      <c r="H145" s="169" t="s">
        <v>1029</v>
      </c>
      <c r="I145" s="192" t="str">
        <f t="shared" si="10"/>
        <v>50284363c</v>
      </c>
      <c r="J145" s="167" t="str">
        <f t="shared" si="11"/>
        <v>50284363026 03</v>
      </c>
      <c r="K145" s="5"/>
      <c r="L145" s="167" t="str">
        <f t="shared" si="12"/>
        <v>50284363026 03B</v>
      </c>
      <c r="M145" s="5" t="str">
        <f t="shared" si="13"/>
        <v>Slovenská golfová asociáciacBzabezpečenie a rozvoj športu golf zdravotne postihnutých športovcov</v>
      </c>
      <c r="N145" s="3" t="str">
        <f t="shared" si="14"/>
        <v>50284363cB</v>
      </c>
    </row>
    <row r="146" spans="1:14" x14ac:dyDescent="0.2">
      <c r="A146" s="166" t="s">
        <v>555</v>
      </c>
      <c r="B146" s="204" t="str">
        <f>VLOOKUP(A146,Adr!A:B,2,FALSE)</f>
        <v>Slovenská golfová asociácia</v>
      </c>
      <c r="C146" s="196" t="s">
        <v>1499</v>
      </c>
      <c r="D146" s="288">
        <v>20000</v>
      </c>
      <c r="E146" s="173">
        <v>0</v>
      </c>
      <c r="F146" s="166" t="s">
        <v>345</v>
      </c>
      <c r="G146" s="169" t="s">
        <v>321</v>
      </c>
      <c r="H146" s="169" t="s">
        <v>1029</v>
      </c>
      <c r="I146" s="192" t="str">
        <f t="shared" si="10"/>
        <v>50284363d</v>
      </c>
      <c r="J146" s="167" t="str">
        <f t="shared" si="11"/>
        <v>50284363026 03</v>
      </c>
      <c r="K146" s="5"/>
      <c r="L146" s="167" t="str">
        <f t="shared" si="12"/>
        <v>50284363026 03B</v>
      </c>
      <c r="M146" s="5" t="str">
        <f t="shared" si="13"/>
        <v>Slovenská golfová asociáciadBTeták Tadeáš</v>
      </c>
      <c r="N146" s="3" t="str">
        <f t="shared" si="14"/>
        <v>50284363dB</v>
      </c>
    </row>
    <row r="147" spans="1:14" x14ac:dyDescent="0.2">
      <c r="A147" s="202" t="s">
        <v>555</v>
      </c>
      <c r="B147" s="204" t="str">
        <f>VLOOKUP(A147,Adr!A:B,2,FALSE)</f>
        <v>Slovenská golfová asociácia</v>
      </c>
      <c r="C147" s="196" t="s">
        <v>2207</v>
      </c>
      <c r="D147" s="288">
        <v>2600</v>
      </c>
      <c r="E147" s="230">
        <v>0</v>
      </c>
      <c r="F147" s="166" t="s">
        <v>362</v>
      </c>
      <c r="G147" s="169" t="s">
        <v>321</v>
      </c>
      <c r="H147" s="169" t="s">
        <v>1029</v>
      </c>
      <c r="I147" s="192" t="str">
        <f t="shared" si="10"/>
        <v>50284363m</v>
      </c>
      <c r="J147" s="167" t="str">
        <f t="shared" si="11"/>
        <v>50284363026 03</v>
      </c>
      <c r="K147" s="5"/>
      <c r="L147" s="167" t="str">
        <f t="shared" si="12"/>
        <v>50284363026 03B</v>
      </c>
      <c r="M147" s="5" t="str">
        <f t="shared" si="13"/>
        <v>Slovenská golfová asociáciamBSLOVAK AMATEUR CHAMPIONSHIP</v>
      </c>
      <c r="N147" s="3" t="str">
        <f t="shared" si="14"/>
        <v>50284363mB</v>
      </c>
    </row>
    <row r="148" spans="1:14" x14ac:dyDescent="0.2">
      <c r="A148" s="198" t="s">
        <v>562</v>
      </c>
      <c r="B148" s="204" t="str">
        <f>VLOOKUP(A148,Adr!A:B,2,FALSE)</f>
        <v>Slovenská gymnastická federácia</v>
      </c>
      <c r="C148" s="169" t="s">
        <v>1067</v>
      </c>
      <c r="D148" s="287">
        <v>668145</v>
      </c>
      <c r="E148" s="230">
        <v>0</v>
      </c>
      <c r="F148" s="166" t="s">
        <v>339</v>
      </c>
      <c r="G148" s="169" t="s">
        <v>319</v>
      </c>
      <c r="H148" s="169" t="s">
        <v>1029</v>
      </c>
      <c r="I148" s="192" t="str">
        <f t="shared" si="10"/>
        <v>00688321a</v>
      </c>
      <c r="J148" s="167" t="str">
        <f t="shared" si="11"/>
        <v>00688321026 02</v>
      </c>
      <c r="K148" s="5" t="s">
        <v>1068</v>
      </c>
      <c r="L148" s="167" t="str">
        <f t="shared" si="12"/>
        <v>00688321026 02B</v>
      </c>
      <c r="M148" s="5" t="str">
        <f t="shared" si="13"/>
        <v>Slovenská gymnastická federáciaaBgymnastika - bežné transfery</v>
      </c>
      <c r="N148" s="3" t="str">
        <f t="shared" si="14"/>
        <v>00688321aB</v>
      </c>
    </row>
    <row r="149" spans="1:14" x14ac:dyDescent="0.2">
      <c r="A149" s="182" t="s">
        <v>562</v>
      </c>
      <c r="B149" s="204" t="str">
        <f>VLOOKUP(A149,Adr!A:B,2,FALSE)</f>
        <v>Slovenská gymnastická federácia</v>
      </c>
      <c r="C149" s="185" t="s">
        <v>2162</v>
      </c>
      <c r="D149" s="286">
        <v>10000</v>
      </c>
      <c r="E149" s="230">
        <v>0</v>
      </c>
      <c r="F149" s="166" t="s">
        <v>345</v>
      </c>
      <c r="G149" s="169" t="s">
        <v>321</v>
      </c>
      <c r="H149" s="169" t="s">
        <v>1029</v>
      </c>
      <c r="I149" s="192" t="str">
        <f t="shared" si="10"/>
        <v>00688321d</v>
      </c>
      <c r="J149" s="167" t="str">
        <f t="shared" si="11"/>
        <v>00688321026 03</v>
      </c>
      <c r="K149" s="5"/>
      <c r="L149" s="167" t="str">
        <f t="shared" si="12"/>
        <v>00688321026 03B</v>
      </c>
      <c r="M149" s="5" t="str">
        <f t="shared" si="13"/>
        <v>Slovenská gymnastická federáciadBPiliarová Lucia</v>
      </c>
      <c r="N149" s="3" t="str">
        <f t="shared" si="14"/>
        <v>00688321dB</v>
      </c>
    </row>
    <row r="150" spans="1:14" x14ac:dyDescent="0.2">
      <c r="A150" s="198" t="s">
        <v>562</v>
      </c>
      <c r="B150" s="204" t="str">
        <f>VLOOKUP(A150,Adr!A:B,2,FALSE)</f>
        <v>Slovenská gymnastická federácia</v>
      </c>
      <c r="C150" s="196" t="s">
        <v>2208</v>
      </c>
      <c r="D150" s="286">
        <v>7000</v>
      </c>
      <c r="E150" s="173">
        <v>0</v>
      </c>
      <c r="F150" s="166" t="s">
        <v>362</v>
      </c>
      <c r="G150" s="169" t="s">
        <v>321</v>
      </c>
      <c r="H150" s="169" t="s">
        <v>1029</v>
      </c>
      <c r="I150" s="192" t="str">
        <f t="shared" si="10"/>
        <v>00688321m</v>
      </c>
      <c r="J150" s="167" t="str">
        <f t="shared" si="11"/>
        <v>00688321026 03</v>
      </c>
      <c r="K150" s="5"/>
      <c r="L150" s="167" t="str">
        <f t="shared" si="12"/>
        <v>00688321026 03B</v>
      </c>
      <c r="M150" s="5" t="str">
        <f t="shared" si="13"/>
        <v>Slovenská gymnastická federáciamBSlovak Aerobik Open</v>
      </c>
      <c r="N150" s="3" t="str">
        <f t="shared" si="14"/>
        <v>00688321mB</v>
      </c>
    </row>
    <row r="151" spans="1:14" x14ac:dyDescent="0.2">
      <c r="A151" s="198" t="s">
        <v>1927</v>
      </c>
      <c r="B151" s="204" t="str">
        <f>VLOOKUP(A151,Adr!A:B,2,FALSE)</f>
        <v>Slovenská hokejbalová únia</v>
      </c>
      <c r="C151" s="185" t="s">
        <v>2232</v>
      </c>
      <c r="D151" s="286">
        <v>35500</v>
      </c>
      <c r="E151" s="173">
        <v>0</v>
      </c>
      <c r="F151" s="166" t="s">
        <v>349</v>
      </c>
      <c r="G151" s="169" t="s">
        <v>321</v>
      </c>
      <c r="H151" s="169" t="s">
        <v>1029</v>
      </c>
      <c r="I151" s="192" t="str">
        <f t="shared" si="10"/>
        <v>00603091f</v>
      </c>
      <c r="J151" s="167" t="str">
        <f t="shared" si="11"/>
        <v>00603091026 03</v>
      </c>
      <c r="K151" s="5"/>
      <c r="L151" s="167" t="str">
        <f t="shared" si="12"/>
        <v>00603091026 03B</v>
      </c>
      <c r="M151" s="5" t="str">
        <f t="shared" si="13"/>
        <v>Slovenská hokejbalová úniafBpodpora a rozvoj športu</v>
      </c>
      <c r="N151" s="3" t="str">
        <f t="shared" si="14"/>
        <v>00603091fB</v>
      </c>
    </row>
    <row r="152" spans="1:14" ht="22.5" x14ac:dyDescent="0.2">
      <c r="A152" s="166" t="s">
        <v>1927</v>
      </c>
      <c r="B152" s="204" t="str">
        <f>VLOOKUP(A152,Adr!A:B,2,FALSE)</f>
        <v>Slovenská hokejbalová únia</v>
      </c>
      <c r="C152" s="196" t="s">
        <v>352</v>
      </c>
      <c r="D152" s="288">
        <v>214300</v>
      </c>
      <c r="E152" s="173">
        <v>0</v>
      </c>
      <c r="F152" s="166" t="s">
        <v>351</v>
      </c>
      <c r="G152" s="169" t="s">
        <v>321</v>
      </c>
      <c r="H152" s="169" t="s">
        <v>1029</v>
      </c>
      <c r="I152" s="192" t="str">
        <f t="shared" si="10"/>
        <v>00603091g</v>
      </c>
      <c r="J152" s="167" t="str">
        <f t="shared" si="11"/>
        <v>00603091026 03</v>
      </c>
      <c r="K152" s="5"/>
      <c r="L152" s="167" t="str">
        <f t="shared" si="12"/>
        <v>00603091026 03B</v>
      </c>
      <c r="M152" s="5" t="str">
        <f t="shared" si="13"/>
        <v>Slovenská hokejbalová úniagBrozvoj športov, ktoré nie sú uznanými podľa zákona č. 440/2015 Z. z.</v>
      </c>
      <c r="N152" s="3" t="str">
        <f t="shared" si="14"/>
        <v>00603091gB</v>
      </c>
    </row>
    <row r="153" spans="1:14" x14ac:dyDescent="0.2">
      <c r="A153" s="202" t="s">
        <v>1927</v>
      </c>
      <c r="B153" s="204" t="str">
        <f>VLOOKUP(A153,Adr!A:B,2,FALSE)</f>
        <v>Slovenská hokejbalová únia</v>
      </c>
      <c r="C153" s="197" t="s">
        <v>2209</v>
      </c>
      <c r="D153" s="289">
        <v>7000</v>
      </c>
      <c r="E153" s="230">
        <v>0</v>
      </c>
      <c r="F153" s="166" t="s">
        <v>362</v>
      </c>
      <c r="G153" s="169" t="s">
        <v>321</v>
      </c>
      <c r="H153" s="169" t="s">
        <v>1029</v>
      </c>
      <c r="I153" s="192" t="str">
        <f t="shared" si="10"/>
        <v>00603091m</v>
      </c>
      <c r="J153" s="167" t="str">
        <f t="shared" si="11"/>
        <v>00603091026 03</v>
      </c>
      <c r="K153" s="5"/>
      <c r="L153" s="167" t="str">
        <f t="shared" si="12"/>
        <v>00603091026 03B</v>
      </c>
      <c r="M153" s="5" t="str">
        <f t="shared" si="13"/>
        <v>Slovenská hokejbalová úniamBOrszágh cup 2025</v>
      </c>
      <c r="N153" s="3" t="str">
        <f t="shared" si="14"/>
        <v>00603091mB</v>
      </c>
    </row>
    <row r="154" spans="1:14" x14ac:dyDescent="0.2">
      <c r="A154" s="202" t="s">
        <v>568</v>
      </c>
      <c r="B154" s="204" t="str">
        <f>VLOOKUP(A154,Adr!A:B,2,FALSE)</f>
        <v>SLOVENSKÁ CHEERLEADING ÚNIA</v>
      </c>
      <c r="C154" s="169" t="s">
        <v>1069</v>
      </c>
      <c r="D154" s="287">
        <v>19239</v>
      </c>
      <c r="E154" s="230">
        <v>0</v>
      </c>
      <c r="F154" s="166" t="s">
        <v>339</v>
      </c>
      <c r="G154" s="169" t="s">
        <v>319</v>
      </c>
      <c r="H154" s="169" t="s">
        <v>1029</v>
      </c>
      <c r="I154" s="192" t="str">
        <f t="shared" si="10"/>
        <v>54041368a</v>
      </c>
      <c r="J154" s="167" t="str">
        <f t="shared" si="11"/>
        <v>54041368026 02</v>
      </c>
      <c r="K154" s="5" t="s">
        <v>1070</v>
      </c>
      <c r="L154" s="167" t="str">
        <f t="shared" si="12"/>
        <v>54041368026 02B</v>
      </c>
      <c r="M154" s="5" t="str">
        <f t="shared" si="13"/>
        <v>SLOVENSKÁ CHEERLEADING ÚNIAaBcheerleading - bežné transfery</v>
      </c>
      <c r="N154" s="3" t="str">
        <f t="shared" si="14"/>
        <v>54041368aB</v>
      </c>
    </row>
    <row r="155" spans="1:14" x14ac:dyDescent="0.2">
      <c r="A155" s="166" t="s">
        <v>574</v>
      </c>
      <c r="B155" s="204" t="str">
        <f>VLOOKUP(A155,Adr!A:B,2,FALSE)</f>
        <v>SLOVENSKÁ JAZDECKÁ FEDERÁCIA</v>
      </c>
      <c r="C155" s="197" t="s">
        <v>1071</v>
      </c>
      <c r="D155" s="289">
        <v>120904</v>
      </c>
      <c r="E155" s="173">
        <v>0</v>
      </c>
      <c r="F155" s="166" t="s">
        <v>339</v>
      </c>
      <c r="G155" s="169" t="s">
        <v>319</v>
      </c>
      <c r="H155" s="169" t="s">
        <v>1029</v>
      </c>
      <c r="I155" s="192" t="str">
        <f t="shared" si="10"/>
        <v>31787801a</v>
      </c>
      <c r="J155" s="167" t="str">
        <f t="shared" si="11"/>
        <v>31787801026 02</v>
      </c>
      <c r="K155" s="5" t="s">
        <v>1072</v>
      </c>
      <c r="L155" s="167" t="str">
        <f t="shared" si="12"/>
        <v>31787801026 02B</v>
      </c>
      <c r="M155" s="5" t="str">
        <f t="shared" si="13"/>
        <v>SLOVENSKÁ JAZDECKÁ FEDERÁCIAaBjazdectvo - bežné transfery</v>
      </c>
      <c r="N155" s="3" t="str">
        <f t="shared" si="14"/>
        <v>31787801aB</v>
      </c>
    </row>
    <row r="156" spans="1:14" x14ac:dyDescent="0.2">
      <c r="A156" s="198" t="s">
        <v>581</v>
      </c>
      <c r="B156" s="204" t="str">
        <f>VLOOKUP(A156,Adr!A:B,2,FALSE)</f>
        <v>Slovenská kanoistika</v>
      </c>
      <c r="C156" s="196" t="s">
        <v>1073</v>
      </c>
      <c r="D156" s="286">
        <v>1181281</v>
      </c>
      <c r="E156" s="230">
        <v>0</v>
      </c>
      <c r="F156" s="166" t="s">
        <v>339</v>
      </c>
      <c r="G156" s="169" t="s">
        <v>319</v>
      </c>
      <c r="H156" s="169" t="s">
        <v>1029</v>
      </c>
      <c r="I156" s="192" t="str">
        <f t="shared" si="10"/>
        <v>50434101a</v>
      </c>
      <c r="J156" s="167" t="str">
        <f t="shared" si="11"/>
        <v>50434101026 02</v>
      </c>
      <c r="K156" s="5" t="s">
        <v>1074</v>
      </c>
      <c r="L156" s="167" t="str">
        <f t="shared" si="12"/>
        <v>50434101026 02B</v>
      </c>
      <c r="M156" s="5" t="str">
        <f t="shared" si="13"/>
        <v>Slovenská kanoistikaaBkanoistika - bežné transfery</v>
      </c>
      <c r="N156" s="3" t="str">
        <f t="shared" si="14"/>
        <v>50434101aB</v>
      </c>
    </row>
    <row r="157" spans="1:14" x14ac:dyDescent="0.2">
      <c r="A157" s="202" t="s">
        <v>581</v>
      </c>
      <c r="B157" s="204" t="str">
        <f>VLOOKUP(A157,Adr!A:B,2,FALSE)</f>
        <v>Slovenská kanoistika</v>
      </c>
      <c r="C157" s="185" t="s">
        <v>1500</v>
      </c>
      <c r="D157" s="286">
        <v>10000</v>
      </c>
      <c r="E157" s="173">
        <v>0</v>
      </c>
      <c r="F157" s="166" t="s">
        <v>345</v>
      </c>
      <c r="G157" s="169" t="s">
        <v>321</v>
      </c>
      <c r="H157" s="169" t="s">
        <v>1029</v>
      </c>
      <c r="I157" s="192" t="str">
        <f t="shared" si="10"/>
        <v>50434101d</v>
      </c>
      <c r="J157" s="167" t="str">
        <f t="shared" si="11"/>
        <v>50434101026 03</v>
      </c>
      <c r="K157" s="5"/>
      <c r="L157" s="167" t="str">
        <f t="shared" si="12"/>
        <v>50434101026 03B</v>
      </c>
      <c r="M157" s="5" t="str">
        <f t="shared" si="13"/>
        <v>Slovenská kanoistikadBAbrahámová Karolína</v>
      </c>
      <c r="N157" s="3" t="str">
        <f t="shared" si="14"/>
        <v>50434101dB</v>
      </c>
    </row>
    <row r="158" spans="1:14" x14ac:dyDescent="0.2">
      <c r="A158" s="182" t="s">
        <v>581</v>
      </c>
      <c r="B158" s="204" t="str">
        <f>VLOOKUP(A158,Adr!A:B,2,FALSE)</f>
        <v>Slovenská kanoistika</v>
      </c>
      <c r="C158" s="185" t="s">
        <v>1501</v>
      </c>
      <c r="D158" s="286">
        <v>9300</v>
      </c>
      <c r="E158" s="230">
        <v>0</v>
      </c>
      <c r="F158" s="166" t="s">
        <v>345</v>
      </c>
      <c r="G158" s="169" t="s">
        <v>321</v>
      </c>
      <c r="H158" s="169" t="s">
        <v>1029</v>
      </c>
      <c r="I158" s="192" t="str">
        <f t="shared" si="10"/>
        <v>50434101d</v>
      </c>
      <c r="J158" s="167" t="str">
        <f t="shared" si="11"/>
        <v>50434101026 03</v>
      </c>
      <c r="K158" s="5"/>
      <c r="L158" s="167" t="str">
        <f t="shared" si="12"/>
        <v>50434101026 03B</v>
      </c>
      <c r="M158" s="5" t="str">
        <f t="shared" si="13"/>
        <v>Slovenská kanoistikadBBábik Martin</v>
      </c>
      <c r="N158" s="3" t="str">
        <f t="shared" si="14"/>
        <v>50434101dB</v>
      </c>
    </row>
    <row r="159" spans="1:14" x14ac:dyDescent="0.2">
      <c r="A159" s="202" t="s">
        <v>581</v>
      </c>
      <c r="B159" s="204" t="str">
        <f>VLOOKUP(A159,Adr!A:B,2,FALSE)</f>
        <v>Slovenská kanoistika</v>
      </c>
      <c r="C159" s="185" t="s">
        <v>1502</v>
      </c>
      <c r="D159" s="286">
        <v>15600</v>
      </c>
      <c r="E159" s="173">
        <v>0</v>
      </c>
      <c r="F159" s="166" t="s">
        <v>345</v>
      </c>
      <c r="G159" s="169" t="s">
        <v>321</v>
      </c>
      <c r="H159" s="169" t="s">
        <v>1029</v>
      </c>
      <c r="I159" s="192" t="str">
        <f t="shared" si="10"/>
        <v>50434101d</v>
      </c>
      <c r="J159" s="167" t="str">
        <f t="shared" si="11"/>
        <v>50434101026 03</v>
      </c>
      <c r="K159" s="5"/>
      <c r="L159" s="167" t="str">
        <f t="shared" si="12"/>
        <v>50434101026 03B</v>
      </c>
      <c r="M159" s="5" t="str">
        <f t="shared" si="13"/>
        <v>Slovenská kanoistikadBBaláž Samuel</v>
      </c>
      <c r="N159" s="3" t="str">
        <f t="shared" si="14"/>
        <v>50434101dB</v>
      </c>
    </row>
    <row r="160" spans="1:14" x14ac:dyDescent="0.2">
      <c r="A160" s="202" t="s">
        <v>581</v>
      </c>
      <c r="B160" s="204" t="str">
        <f>VLOOKUP(A160,Adr!A:B,2,FALSE)</f>
        <v>Slovenská kanoistika</v>
      </c>
      <c r="C160" s="185" t="s">
        <v>1503</v>
      </c>
      <c r="D160" s="286">
        <v>80000</v>
      </c>
      <c r="E160" s="230">
        <v>0</v>
      </c>
      <c r="F160" s="166" t="s">
        <v>345</v>
      </c>
      <c r="G160" s="169" t="s">
        <v>321</v>
      </c>
      <c r="H160" s="169" t="s">
        <v>1029</v>
      </c>
      <c r="I160" s="192" t="str">
        <f t="shared" si="10"/>
        <v>50434101d</v>
      </c>
      <c r="J160" s="167" t="str">
        <f t="shared" si="11"/>
        <v>50434101026 03</v>
      </c>
      <c r="K160" s="5"/>
      <c r="L160" s="167" t="str">
        <f t="shared" si="12"/>
        <v>50434101026 03B</v>
      </c>
      <c r="M160" s="5" t="str">
        <f t="shared" si="13"/>
        <v>Slovenská kanoistikadBBeňuš Matej</v>
      </c>
      <c r="N160" s="3" t="str">
        <f t="shared" si="14"/>
        <v>50434101dB</v>
      </c>
    </row>
    <row r="161" spans="1:14" x14ac:dyDescent="0.2">
      <c r="A161" s="202" t="s">
        <v>581</v>
      </c>
      <c r="B161" s="204" t="str">
        <f>VLOOKUP(A161,Adr!A:B,2,FALSE)</f>
        <v>Slovenská kanoistika</v>
      </c>
      <c r="C161" s="185" t="s">
        <v>1504</v>
      </c>
      <c r="D161" s="286">
        <v>9300</v>
      </c>
      <c r="E161" s="173">
        <v>0</v>
      </c>
      <c r="F161" s="166" t="s">
        <v>345</v>
      </c>
      <c r="G161" s="169" t="s">
        <v>321</v>
      </c>
      <c r="H161" s="169" t="s">
        <v>1029</v>
      </c>
      <c r="I161" s="192" t="str">
        <f t="shared" si="10"/>
        <v>50434101d</v>
      </c>
      <c r="J161" s="167" t="str">
        <f t="shared" si="11"/>
        <v>50434101026 03</v>
      </c>
      <c r="K161" s="5"/>
      <c r="L161" s="167" t="str">
        <f t="shared" si="12"/>
        <v>50434101026 03B</v>
      </c>
      <c r="M161" s="5" t="str">
        <f t="shared" si="13"/>
        <v>Slovenská kanoistikadBBergendi Sofia</v>
      </c>
      <c r="N161" s="3" t="str">
        <f t="shared" si="14"/>
        <v>50434101dB</v>
      </c>
    </row>
    <row r="162" spans="1:14" x14ac:dyDescent="0.2">
      <c r="A162" s="166" t="s">
        <v>581</v>
      </c>
      <c r="B162" s="204" t="str">
        <f>VLOOKUP(A162,Adr!A:B,2,FALSE)</f>
        <v>Slovenská kanoistika</v>
      </c>
      <c r="C162" s="185" t="s">
        <v>1505</v>
      </c>
      <c r="D162" s="286">
        <v>15600</v>
      </c>
      <c r="E162" s="230">
        <v>0</v>
      </c>
      <c r="F162" s="166" t="s">
        <v>345</v>
      </c>
      <c r="G162" s="169" t="s">
        <v>321</v>
      </c>
      <c r="H162" s="169" t="s">
        <v>1029</v>
      </c>
      <c r="I162" s="192" t="str">
        <f t="shared" si="10"/>
        <v>50434101d</v>
      </c>
      <c r="J162" s="167" t="str">
        <f t="shared" si="11"/>
        <v>50434101026 03</v>
      </c>
      <c r="K162" s="5"/>
      <c r="L162" s="167" t="str">
        <f t="shared" si="12"/>
        <v>50434101026 03B</v>
      </c>
      <c r="M162" s="5" t="str">
        <f t="shared" si="13"/>
        <v>Slovenská kanoistikadBBotek Adam</v>
      </c>
      <c r="N162" s="3" t="str">
        <f t="shared" si="14"/>
        <v>50434101dB</v>
      </c>
    </row>
    <row r="163" spans="1:14" x14ac:dyDescent="0.2">
      <c r="A163" s="182" t="s">
        <v>581</v>
      </c>
      <c r="B163" s="204" t="str">
        <f>VLOOKUP(A163,Adr!A:B,2,FALSE)</f>
        <v>Slovenská kanoistika</v>
      </c>
      <c r="C163" s="185" t="s">
        <v>1506</v>
      </c>
      <c r="D163" s="286">
        <v>15000</v>
      </c>
      <c r="E163" s="173">
        <v>0</v>
      </c>
      <c r="F163" s="166" t="s">
        <v>345</v>
      </c>
      <c r="G163" s="169" t="s">
        <v>321</v>
      </c>
      <c r="H163" s="169" t="s">
        <v>1029</v>
      </c>
      <c r="I163" s="192" t="str">
        <f t="shared" si="10"/>
        <v>50434101d</v>
      </c>
      <c r="J163" s="167" t="str">
        <f t="shared" si="11"/>
        <v>50434101026 03</v>
      </c>
      <c r="K163" s="5"/>
      <c r="L163" s="167" t="str">
        <f t="shared" si="12"/>
        <v>50434101026 03B</v>
      </c>
      <c r="M163" s="5" t="str">
        <f t="shared" si="13"/>
        <v>Slovenská kanoistikadBBugár Reka</v>
      </c>
      <c r="N163" s="3" t="str">
        <f t="shared" si="14"/>
        <v>50434101dB</v>
      </c>
    </row>
    <row r="164" spans="1:14" x14ac:dyDescent="0.2">
      <c r="A164" s="166" t="s">
        <v>581</v>
      </c>
      <c r="B164" s="204" t="str">
        <f>VLOOKUP(A164,Adr!A:B,2,FALSE)</f>
        <v>Slovenská kanoistika</v>
      </c>
      <c r="C164" s="185" t="s">
        <v>1507</v>
      </c>
      <c r="D164" s="286">
        <v>9300</v>
      </c>
      <c r="E164" s="230">
        <v>0</v>
      </c>
      <c r="F164" s="166" t="s">
        <v>345</v>
      </c>
      <c r="G164" s="169" t="s">
        <v>321</v>
      </c>
      <c r="H164" s="169" t="s">
        <v>1029</v>
      </c>
      <c r="I164" s="192" t="str">
        <f t="shared" si="10"/>
        <v>50434101d</v>
      </c>
      <c r="J164" s="167" t="str">
        <f t="shared" si="11"/>
        <v>50434101026 03</v>
      </c>
      <c r="K164" s="5"/>
      <c r="L164" s="167" t="str">
        <f t="shared" si="12"/>
        <v>50434101026 03B</v>
      </c>
      <c r="M164" s="5" t="str">
        <f t="shared" si="13"/>
        <v>Slovenská kanoistikadBČulenová Dagmar</v>
      </c>
      <c r="N164" s="3" t="str">
        <f t="shared" si="14"/>
        <v>50434101dB</v>
      </c>
    </row>
    <row r="165" spans="1:14" x14ac:dyDescent="0.2">
      <c r="A165" s="166" t="s">
        <v>581</v>
      </c>
      <c r="B165" s="204" t="str">
        <f>VLOOKUP(A165,Adr!A:B,2,FALSE)</f>
        <v>Slovenská kanoistika</v>
      </c>
      <c r="C165" s="196" t="s">
        <v>1508</v>
      </c>
      <c r="D165" s="288">
        <v>7500</v>
      </c>
      <c r="E165" s="173">
        <v>0</v>
      </c>
      <c r="F165" s="166" t="s">
        <v>345</v>
      </c>
      <c r="G165" s="169" t="s">
        <v>321</v>
      </c>
      <c r="H165" s="169" t="s">
        <v>1029</v>
      </c>
      <c r="I165" s="192" t="str">
        <f t="shared" si="10"/>
        <v>50434101d</v>
      </c>
      <c r="J165" s="167" t="str">
        <f t="shared" si="11"/>
        <v>50434101026 03</v>
      </c>
      <c r="K165" s="5"/>
      <c r="L165" s="167" t="str">
        <f t="shared" si="12"/>
        <v>50434101026 03B</v>
      </c>
      <c r="M165" s="5" t="str">
        <f t="shared" si="13"/>
        <v>Slovenská kanoistikadBDoktorík Dominik</v>
      </c>
      <c r="N165" s="3" t="str">
        <f t="shared" si="14"/>
        <v>50434101dB</v>
      </c>
    </row>
    <row r="166" spans="1:14" x14ac:dyDescent="0.2">
      <c r="A166" s="166" t="s">
        <v>581</v>
      </c>
      <c r="B166" s="204" t="str">
        <f>VLOOKUP(A166,Adr!A:B,2,FALSE)</f>
        <v>Slovenská kanoistika</v>
      </c>
      <c r="C166" s="196" t="s">
        <v>1509</v>
      </c>
      <c r="D166" s="288">
        <v>15000</v>
      </c>
      <c r="E166" s="230">
        <v>0</v>
      </c>
      <c r="F166" s="166" t="s">
        <v>345</v>
      </c>
      <c r="G166" s="169" t="s">
        <v>321</v>
      </c>
      <c r="H166" s="169" t="s">
        <v>1029</v>
      </c>
      <c r="I166" s="192" t="str">
        <f t="shared" si="10"/>
        <v>50434101d</v>
      </c>
      <c r="J166" s="167" t="str">
        <f t="shared" si="11"/>
        <v>50434101026 03</v>
      </c>
      <c r="K166" s="5"/>
      <c r="L166" s="167" t="str">
        <f t="shared" si="12"/>
        <v>50434101026 03B</v>
      </c>
      <c r="M166" s="5" t="str">
        <f t="shared" si="13"/>
        <v>Slovenská kanoistikadBDorner Milan</v>
      </c>
      <c r="N166" s="3" t="str">
        <f t="shared" si="14"/>
        <v>50434101dB</v>
      </c>
    </row>
    <row r="167" spans="1:14" x14ac:dyDescent="0.2">
      <c r="A167" s="166" t="s">
        <v>581</v>
      </c>
      <c r="B167" s="204" t="str">
        <f>VLOOKUP(A167,Adr!A:B,2,FALSE)</f>
        <v>Slovenská kanoistika</v>
      </c>
      <c r="C167" s="190" t="s">
        <v>1510</v>
      </c>
      <c r="D167" s="288">
        <v>20000</v>
      </c>
      <c r="E167" s="173">
        <v>0</v>
      </c>
      <c r="F167" s="166" t="s">
        <v>345</v>
      </c>
      <c r="G167" s="169" t="s">
        <v>321</v>
      </c>
      <c r="H167" s="169" t="s">
        <v>1029</v>
      </c>
      <c r="I167" s="192" t="str">
        <f t="shared" si="10"/>
        <v>50434101d</v>
      </c>
      <c r="J167" s="167" t="str">
        <f t="shared" si="11"/>
        <v>50434101026 03</v>
      </c>
      <c r="K167" s="5"/>
      <c r="L167" s="167" t="str">
        <f t="shared" si="12"/>
        <v>50434101026 03B</v>
      </c>
      <c r="M167" s="5" t="str">
        <f t="shared" si="13"/>
        <v>Slovenská kanoistikadBDuda Filip</v>
      </c>
      <c r="N167" s="3" t="str">
        <f t="shared" si="14"/>
        <v>50434101dB</v>
      </c>
    </row>
    <row r="168" spans="1:14" x14ac:dyDescent="0.2">
      <c r="A168" s="182" t="s">
        <v>581</v>
      </c>
      <c r="B168" s="204" t="str">
        <f>VLOOKUP(A168,Adr!A:B,2,FALSE)</f>
        <v>Slovenská kanoistika</v>
      </c>
      <c r="C168" s="169" t="s">
        <v>1511</v>
      </c>
      <c r="D168" s="287">
        <v>10000</v>
      </c>
      <c r="E168" s="230">
        <v>0</v>
      </c>
      <c r="F168" s="166" t="s">
        <v>345</v>
      </c>
      <c r="G168" s="169" t="s">
        <v>321</v>
      </c>
      <c r="H168" s="169" t="s">
        <v>1029</v>
      </c>
      <c r="I168" s="192" t="str">
        <f t="shared" si="10"/>
        <v>50434101d</v>
      </c>
      <c r="J168" s="167" t="str">
        <f t="shared" si="11"/>
        <v>50434101026 03</v>
      </c>
      <c r="K168" s="5"/>
      <c r="L168" s="167" t="str">
        <f t="shared" si="12"/>
        <v>50434101026 03B</v>
      </c>
      <c r="M168" s="5" t="str">
        <f t="shared" si="13"/>
        <v>Slovenská kanoistikadBEgyházy Dominik</v>
      </c>
      <c r="N168" s="3" t="str">
        <f t="shared" si="14"/>
        <v>50434101dB</v>
      </c>
    </row>
    <row r="169" spans="1:14" x14ac:dyDescent="0.2">
      <c r="A169" s="202" t="s">
        <v>581</v>
      </c>
      <c r="B169" s="204" t="str">
        <f>VLOOKUP(A169,Adr!A:B,2,FALSE)</f>
        <v>Slovenská kanoistika</v>
      </c>
      <c r="C169" s="169" t="s">
        <v>1512</v>
      </c>
      <c r="D169" s="287">
        <v>15000</v>
      </c>
      <c r="E169" s="173">
        <v>0</v>
      </c>
      <c r="F169" s="166" t="s">
        <v>345</v>
      </c>
      <c r="G169" s="169" t="s">
        <v>321</v>
      </c>
      <c r="H169" s="169" t="s">
        <v>1029</v>
      </c>
      <c r="I169" s="192" t="str">
        <f t="shared" si="10"/>
        <v>50434101d</v>
      </c>
      <c r="J169" s="167" t="str">
        <f t="shared" si="11"/>
        <v>50434101026 03</v>
      </c>
      <c r="K169" s="5"/>
      <c r="L169" s="167" t="str">
        <f t="shared" si="12"/>
        <v>50434101026 03B</v>
      </c>
      <c r="M169" s="5" t="str">
        <f t="shared" si="13"/>
        <v>Slovenská kanoistikadBGacsal Ákos</v>
      </c>
      <c r="N169" s="3" t="str">
        <f t="shared" si="14"/>
        <v>50434101dB</v>
      </c>
    </row>
    <row r="170" spans="1:14" x14ac:dyDescent="0.2">
      <c r="A170" s="202" t="s">
        <v>581</v>
      </c>
      <c r="B170" s="204" t="str">
        <f>VLOOKUP(A170,Adr!A:B,2,FALSE)</f>
        <v>Slovenská kanoistika</v>
      </c>
      <c r="C170" s="196" t="s">
        <v>1513</v>
      </c>
      <c r="D170" s="288">
        <v>10000</v>
      </c>
      <c r="E170" s="230">
        <v>0</v>
      </c>
      <c r="F170" s="166" t="s">
        <v>345</v>
      </c>
      <c r="G170" s="169" t="s">
        <v>321</v>
      </c>
      <c r="H170" s="169" t="s">
        <v>1029</v>
      </c>
      <c r="I170" s="192" t="str">
        <f t="shared" si="10"/>
        <v>50434101d</v>
      </c>
      <c r="J170" s="167" t="str">
        <f t="shared" si="11"/>
        <v>50434101026 03</v>
      </c>
      <c r="K170" s="5"/>
      <c r="L170" s="167" t="str">
        <f t="shared" si="12"/>
        <v>50434101026 03B</v>
      </c>
      <c r="M170" s="5" t="str">
        <f t="shared" si="13"/>
        <v>Slovenská kanoistikadBGavorová Hana</v>
      </c>
      <c r="N170" s="3" t="str">
        <f t="shared" si="14"/>
        <v>50434101dB</v>
      </c>
    </row>
    <row r="171" spans="1:14" x14ac:dyDescent="0.2">
      <c r="A171" s="198" t="s">
        <v>581</v>
      </c>
      <c r="B171" s="204" t="str">
        <f>VLOOKUP(A171,Adr!A:B,2,FALSE)</f>
        <v>Slovenská kanoistika</v>
      </c>
      <c r="C171" s="185" t="s">
        <v>1514</v>
      </c>
      <c r="D171" s="286">
        <v>50000</v>
      </c>
      <c r="E171" s="173">
        <v>0</v>
      </c>
      <c r="F171" s="166" t="s">
        <v>345</v>
      </c>
      <c r="G171" s="169" t="s">
        <v>321</v>
      </c>
      <c r="H171" s="169" t="s">
        <v>1029</v>
      </c>
      <c r="I171" s="192" t="str">
        <f t="shared" si="10"/>
        <v>50434101d</v>
      </c>
      <c r="J171" s="167" t="str">
        <f t="shared" si="11"/>
        <v>50434101026 03</v>
      </c>
      <c r="K171" s="5"/>
      <c r="L171" s="167" t="str">
        <f t="shared" si="12"/>
        <v>50434101026 03B</v>
      </c>
      <c r="M171" s="5" t="str">
        <f t="shared" si="13"/>
        <v>Slovenská kanoistikadBGrigar Jakub</v>
      </c>
      <c r="N171" s="3" t="str">
        <f t="shared" si="14"/>
        <v>50434101dB</v>
      </c>
    </row>
    <row r="172" spans="1:14" x14ac:dyDescent="0.2">
      <c r="A172" s="202" t="s">
        <v>581</v>
      </c>
      <c r="B172" s="204" t="str">
        <f>VLOOKUP(A172,Adr!A:B,2,FALSE)</f>
        <v>Slovenská kanoistika</v>
      </c>
      <c r="C172" s="196" t="s">
        <v>1515</v>
      </c>
      <c r="D172" s="288">
        <v>10000</v>
      </c>
      <c r="E172" s="230">
        <v>0</v>
      </c>
      <c r="F172" s="166" t="s">
        <v>345</v>
      </c>
      <c r="G172" s="169" t="s">
        <v>321</v>
      </c>
      <c r="H172" s="169" t="s">
        <v>1029</v>
      </c>
      <c r="I172" s="192" t="str">
        <f t="shared" si="10"/>
        <v>50434101d</v>
      </c>
      <c r="J172" s="167" t="str">
        <f t="shared" si="11"/>
        <v>50434101026 03</v>
      </c>
      <c r="K172" s="5"/>
      <c r="L172" s="167" t="str">
        <f t="shared" si="12"/>
        <v>50434101026 03B</v>
      </c>
      <c r="M172" s="5" t="str">
        <f t="shared" si="13"/>
        <v>Slovenská kanoistikadBHvojníková Nikola</v>
      </c>
      <c r="N172" s="3" t="str">
        <f t="shared" si="14"/>
        <v>50434101dB</v>
      </c>
    </row>
    <row r="173" spans="1:14" x14ac:dyDescent="0.2">
      <c r="A173" s="198" t="s">
        <v>581</v>
      </c>
      <c r="B173" s="204" t="str">
        <f>VLOOKUP(A173,Adr!A:B,2,FALSE)</f>
        <v>Slovenská kanoistika</v>
      </c>
      <c r="C173" s="196" t="s">
        <v>2163</v>
      </c>
      <c r="D173" s="286">
        <v>10000</v>
      </c>
      <c r="E173" s="173">
        <v>0</v>
      </c>
      <c r="F173" s="166" t="s">
        <v>345</v>
      </c>
      <c r="G173" s="169" t="s">
        <v>321</v>
      </c>
      <c r="H173" s="169" t="s">
        <v>1029</v>
      </c>
      <c r="I173" s="192" t="str">
        <f t="shared" si="10"/>
        <v>50434101d</v>
      </c>
      <c r="J173" s="167" t="str">
        <f t="shared" si="11"/>
        <v>50434101026 03</v>
      </c>
      <c r="K173" s="5"/>
      <c r="L173" s="167" t="str">
        <f t="shared" si="12"/>
        <v>50434101026 03B</v>
      </c>
      <c r="M173" s="5" t="str">
        <f t="shared" si="13"/>
        <v>Slovenská kanoistikadBChlebová Ivana</v>
      </c>
      <c r="N173" s="3" t="str">
        <f t="shared" si="14"/>
        <v>50434101dB</v>
      </c>
    </row>
    <row r="174" spans="1:14" x14ac:dyDescent="0.2">
      <c r="A174" s="166" t="s">
        <v>581</v>
      </c>
      <c r="B174" s="204" t="str">
        <f>VLOOKUP(A174,Adr!A:B,2,FALSE)</f>
        <v>Slovenská kanoistika</v>
      </c>
      <c r="C174" s="169" t="s">
        <v>1516</v>
      </c>
      <c r="D174" s="287">
        <v>10000</v>
      </c>
      <c r="E174" s="230">
        <v>0</v>
      </c>
      <c r="F174" s="166" t="s">
        <v>345</v>
      </c>
      <c r="G174" s="169" t="s">
        <v>321</v>
      </c>
      <c r="H174" s="169" t="s">
        <v>1029</v>
      </c>
      <c r="I174" s="192" t="str">
        <f t="shared" si="10"/>
        <v>50434101d</v>
      </c>
      <c r="J174" s="167" t="str">
        <f t="shared" si="11"/>
        <v>50434101026 03</v>
      </c>
      <c r="K174" s="5"/>
      <c r="L174" s="167" t="str">
        <f t="shared" si="12"/>
        <v>50434101026 03B</v>
      </c>
      <c r="M174" s="5" t="str">
        <f t="shared" si="13"/>
        <v>Slovenská kanoistikadBKořínek Matyáš</v>
      </c>
      <c r="N174" s="3" t="str">
        <f t="shared" si="14"/>
        <v>50434101dB</v>
      </c>
    </row>
    <row r="175" spans="1:14" x14ac:dyDescent="0.2">
      <c r="A175" s="182" t="s">
        <v>581</v>
      </c>
      <c r="B175" s="204" t="str">
        <f>VLOOKUP(A175,Adr!A:B,2,FALSE)</f>
        <v>Slovenská kanoistika</v>
      </c>
      <c r="C175" s="169" t="s">
        <v>1517</v>
      </c>
      <c r="D175" s="287">
        <v>10000</v>
      </c>
      <c r="E175" s="173">
        <v>0</v>
      </c>
      <c r="F175" s="166" t="s">
        <v>345</v>
      </c>
      <c r="G175" s="169" t="s">
        <v>321</v>
      </c>
      <c r="H175" s="169" t="s">
        <v>1029</v>
      </c>
      <c r="I175" s="192" t="str">
        <f t="shared" si="10"/>
        <v>50434101d</v>
      </c>
      <c r="J175" s="167" t="str">
        <f t="shared" si="11"/>
        <v>50434101026 03</v>
      </c>
      <c r="K175" s="5"/>
      <c r="L175" s="167" t="str">
        <f t="shared" si="12"/>
        <v>50434101026 03B</v>
      </c>
      <c r="M175" s="5" t="str">
        <f t="shared" si="13"/>
        <v>Slovenská kanoistikadBKrajčí Samuel</v>
      </c>
      <c r="N175" s="3" t="str">
        <f t="shared" si="14"/>
        <v>50434101dB</v>
      </c>
    </row>
    <row r="176" spans="1:14" x14ac:dyDescent="0.2">
      <c r="A176" s="166" t="s">
        <v>581</v>
      </c>
      <c r="B176" s="204" t="str">
        <f>VLOOKUP(A176,Adr!A:B,2,FALSE)</f>
        <v>Slovenská kanoistika</v>
      </c>
      <c r="C176" s="185" t="s">
        <v>1518</v>
      </c>
      <c r="D176" s="286">
        <v>9300</v>
      </c>
      <c r="E176" s="230">
        <v>0</v>
      </c>
      <c r="F176" s="166" t="s">
        <v>345</v>
      </c>
      <c r="G176" s="169" t="s">
        <v>321</v>
      </c>
      <c r="H176" s="169" t="s">
        <v>1029</v>
      </c>
      <c r="I176" s="192" t="str">
        <f t="shared" si="10"/>
        <v>50434101d</v>
      </c>
      <c r="J176" s="167" t="str">
        <f t="shared" si="11"/>
        <v>50434101026 03</v>
      </c>
      <c r="K176" s="5"/>
      <c r="L176" s="167" t="str">
        <f t="shared" si="12"/>
        <v>50434101026 03B</v>
      </c>
      <c r="M176" s="5" t="str">
        <f t="shared" si="13"/>
        <v>Slovenská kanoistikadBLepi Máté</v>
      </c>
      <c r="N176" s="3" t="str">
        <f t="shared" si="14"/>
        <v>50434101dB</v>
      </c>
    </row>
    <row r="177" spans="1:14" x14ac:dyDescent="0.2">
      <c r="A177" s="198" t="s">
        <v>581</v>
      </c>
      <c r="B177" s="204" t="str">
        <f>VLOOKUP(A177,Adr!A:B,2,FALSE)</f>
        <v>Slovenská kanoistika</v>
      </c>
      <c r="C177" s="169" t="s">
        <v>1519</v>
      </c>
      <c r="D177" s="287">
        <v>10000</v>
      </c>
      <c r="E177" s="173">
        <v>0</v>
      </c>
      <c r="F177" s="166" t="s">
        <v>345</v>
      </c>
      <c r="G177" s="169" t="s">
        <v>321</v>
      </c>
      <c r="H177" s="169" t="s">
        <v>1029</v>
      </c>
      <c r="I177" s="192" t="str">
        <f t="shared" si="10"/>
        <v>50434101d</v>
      </c>
      <c r="J177" s="167" t="str">
        <f t="shared" si="11"/>
        <v>50434101026 03</v>
      </c>
      <c r="K177" s="5"/>
      <c r="L177" s="167" t="str">
        <f t="shared" si="12"/>
        <v>50434101026 03B</v>
      </c>
      <c r="M177" s="5" t="str">
        <f t="shared" si="13"/>
        <v>Slovenská kanoistikadBLukáč Teo Peter</v>
      </c>
      <c r="N177" s="3" t="str">
        <f t="shared" si="14"/>
        <v>50434101dB</v>
      </c>
    </row>
    <row r="178" spans="1:14" x14ac:dyDescent="0.2">
      <c r="A178" s="198" t="s">
        <v>581</v>
      </c>
      <c r="B178" s="204" t="str">
        <f>VLOOKUP(A178,Adr!A:B,2,FALSE)</f>
        <v>Slovenská kanoistika</v>
      </c>
      <c r="C178" s="169" t="s">
        <v>1520</v>
      </c>
      <c r="D178" s="287">
        <v>25000</v>
      </c>
      <c r="E178" s="230">
        <v>0</v>
      </c>
      <c r="F178" s="166" t="s">
        <v>345</v>
      </c>
      <c r="G178" s="169" t="s">
        <v>321</v>
      </c>
      <c r="H178" s="169" t="s">
        <v>1029</v>
      </c>
      <c r="I178" s="192" t="str">
        <f t="shared" si="10"/>
        <v>50434101d</v>
      </c>
      <c r="J178" s="167" t="str">
        <f t="shared" si="11"/>
        <v>50434101026 03</v>
      </c>
      <c r="K178" s="5"/>
      <c r="L178" s="167" t="str">
        <f t="shared" si="12"/>
        <v>50434101026 03B</v>
      </c>
      <c r="M178" s="5" t="str">
        <f t="shared" si="13"/>
        <v>Slovenská kanoistikadBLuknárová Emanuela</v>
      </c>
      <c r="N178" s="3" t="str">
        <f t="shared" si="14"/>
        <v>50434101dB</v>
      </c>
    </row>
    <row r="179" spans="1:14" x14ac:dyDescent="0.2">
      <c r="A179" s="198" t="s">
        <v>581</v>
      </c>
      <c r="B179" s="204" t="str">
        <f>VLOOKUP(A179,Adr!A:B,2,FALSE)</f>
        <v>Slovenská kanoistika</v>
      </c>
      <c r="C179" s="196" t="s">
        <v>1521</v>
      </c>
      <c r="D179" s="286">
        <v>9300</v>
      </c>
      <c r="E179" s="173">
        <v>0</v>
      </c>
      <c r="F179" s="166" t="s">
        <v>345</v>
      </c>
      <c r="G179" s="169" t="s">
        <v>321</v>
      </c>
      <c r="H179" s="169" t="s">
        <v>1029</v>
      </c>
      <c r="I179" s="192" t="str">
        <f t="shared" si="10"/>
        <v>50434101d</v>
      </c>
      <c r="J179" s="167" t="str">
        <f t="shared" si="11"/>
        <v>50434101026 03</v>
      </c>
      <c r="K179" s="5"/>
      <c r="L179" s="167" t="str">
        <f t="shared" si="12"/>
        <v>50434101026 03B</v>
      </c>
      <c r="M179" s="5" t="str">
        <f t="shared" si="13"/>
        <v>Slovenská kanoistikadBMarsal Máté</v>
      </c>
      <c r="N179" s="3" t="str">
        <f t="shared" si="14"/>
        <v>50434101dB</v>
      </c>
    </row>
    <row r="180" spans="1:14" x14ac:dyDescent="0.2">
      <c r="A180" s="202" t="s">
        <v>581</v>
      </c>
      <c r="B180" s="204" t="str">
        <f>VLOOKUP(A180,Adr!A:B,2,FALSE)</f>
        <v>Slovenská kanoistika</v>
      </c>
      <c r="C180" s="196" t="s">
        <v>2164</v>
      </c>
      <c r="D180" s="286">
        <v>20000</v>
      </c>
      <c r="E180" s="230">
        <v>0</v>
      </c>
      <c r="F180" s="166" t="s">
        <v>345</v>
      </c>
      <c r="G180" s="169" t="s">
        <v>321</v>
      </c>
      <c r="H180" s="169" t="s">
        <v>1029</v>
      </c>
      <c r="I180" s="192" t="str">
        <f t="shared" si="10"/>
        <v>50434101d</v>
      </c>
      <c r="J180" s="167" t="str">
        <f t="shared" si="11"/>
        <v>50434101026 03</v>
      </c>
      <c r="K180" s="5"/>
      <c r="L180" s="167" t="str">
        <f t="shared" si="12"/>
        <v>50434101026 03B</v>
      </c>
      <c r="M180" s="5" t="str">
        <f t="shared" si="13"/>
        <v>Slovenská kanoistikadBMartikán Michal</v>
      </c>
      <c r="N180" s="3" t="str">
        <f t="shared" si="14"/>
        <v>50434101dB</v>
      </c>
    </row>
    <row r="181" spans="1:14" x14ac:dyDescent="0.2">
      <c r="A181" s="202" t="s">
        <v>581</v>
      </c>
      <c r="B181" s="204" t="str">
        <f>VLOOKUP(A181,Adr!A:B,2,FALSE)</f>
        <v>Slovenská kanoistika</v>
      </c>
      <c r="C181" s="185" t="s">
        <v>1522</v>
      </c>
      <c r="D181" s="286">
        <v>70000</v>
      </c>
      <c r="E181" s="173">
        <v>0</v>
      </c>
      <c r="F181" s="166" t="s">
        <v>345</v>
      </c>
      <c r="G181" s="169" t="s">
        <v>321</v>
      </c>
      <c r="H181" s="169" t="s">
        <v>1029</v>
      </c>
      <c r="I181" s="192" t="str">
        <f t="shared" si="10"/>
        <v>50434101d</v>
      </c>
      <c r="J181" s="167" t="str">
        <f t="shared" si="11"/>
        <v>50434101026 03</v>
      </c>
      <c r="K181" s="5"/>
      <c r="L181" s="167" t="str">
        <f t="shared" si="12"/>
        <v>50434101026 03B</v>
      </c>
      <c r="M181" s="5" t="str">
        <f t="shared" si="13"/>
        <v>Slovenská kanoistikadBMintálová Eliška</v>
      </c>
      <c r="N181" s="3" t="str">
        <f t="shared" si="14"/>
        <v>50434101dB</v>
      </c>
    </row>
    <row r="182" spans="1:14" x14ac:dyDescent="0.2">
      <c r="A182" s="202" t="s">
        <v>581</v>
      </c>
      <c r="B182" s="204" t="str">
        <f>VLOOKUP(A182,Adr!A:B,2,FALSE)</f>
        <v>Slovenská kanoistika</v>
      </c>
      <c r="C182" s="196" t="s">
        <v>1523</v>
      </c>
      <c r="D182" s="286">
        <v>40000</v>
      </c>
      <c r="E182" s="230">
        <v>0</v>
      </c>
      <c r="F182" s="166" t="s">
        <v>345</v>
      </c>
      <c r="G182" s="169" t="s">
        <v>321</v>
      </c>
      <c r="H182" s="169" t="s">
        <v>1029</v>
      </c>
      <c r="I182" s="192" t="str">
        <f t="shared" si="10"/>
        <v>50434101d</v>
      </c>
      <c r="J182" s="167" t="str">
        <f t="shared" si="11"/>
        <v>50434101026 03</v>
      </c>
      <c r="K182" s="5"/>
      <c r="L182" s="167" t="str">
        <f t="shared" si="12"/>
        <v>50434101026 03B</v>
      </c>
      <c r="M182" s="5" t="str">
        <f t="shared" si="13"/>
        <v>Slovenská kanoistikadBMirgorodský Marko</v>
      </c>
      <c r="N182" s="3" t="str">
        <f t="shared" si="14"/>
        <v>50434101dB</v>
      </c>
    </row>
    <row r="183" spans="1:14" x14ac:dyDescent="0.2">
      <c r="A183" s="166" t="s">
        <v>581</v>
      </c>
      <c r="B183" s="204" t="str">
        <f>VLOOKUP(A183,Adr!A:B,2,FALSE)</f>
        <v>Slovenská kanoistika</v>
      </c>
      <c r="C183" s="185" t="s">
        <v>1524</v>
      </c>
      <c r="D183" s="286">
        <v>15600</v>
      </c>
      <c r="E183" s="173">
        <v>0</v>
      </c>
      <c r="F183" s="166" t="s">
        <v>345</v>
      </c>
      <c r="G183" s="169" t="s">
        <v>321</v>
      </c>
      <c r="H183" s="169" t="s">
        <v>1029</v>
      </c>
      <c r="I183" s="192" t="str">
        <f t="shared" si="10"/>
        <v>50434101d</v>
      </c>
      <c r="J183" s="167" t="str">
        <f t="shared" si="11"/>
        <v>50434101026 03</v>
      </c>
      <c r="K183" s="5"/>
      <c r="L183" s="167" t="str">
        <f t="shared" si="12"/>
        <v>50434101026 03B</v>
      </c>
      <c r="M183" s="5" t="str">
        <f t="shared" si="13"/>
        <v>Slovenská kanoistikadBMyšák Denis</v>
      </c>
      <c r="N183" s="3" t="str">
        <f t="shared" si="14"/>
        <v>50434101dB</v>
      </c>
    </row>
    <row r="184" spans="1:14" x14ac:dyDescent="0.2">
      <c r="A184" s="166" t="s">
        <v>581</v>
      </c>
      <c r="B184" s="204" t="str">
        <f>VLOOKUP(A184,Adr!A:B,2,FALSE)</f>
        <v>Slovenská kanoistika</v>
      </c>
      <c r="C184" s="196" t="s">
        <v>1525</v>
      </c>
      <c r="D184" s="288">
        <v>60000</v>
      </c>
      <c r="E184" s="230">
        <v>0</v>
      </c>
      <c r="F184" s="166" t="s">
        <v>345</v>
      </c>
      <c r="G184" s="169" t="s">
        <v>321</v>
      </c>
      <c r="H184" s="169" t="s">
        <v>1029</v>
      </c>
      <c r="I184" s="192" t="str">
        <f t="shared" si="10"/>
        <v>50434101d</v>
      </c>
      <c r="J184" s="167" t="str">
        <f t="shared" si="11"/>
        <v>50434101026 03</v>
      </c>
      <c r="K184" s="5"/>
      <c r="L184" s="167" t="str">
        <f t="shared" si="12"/>
        <v>50434101026 03B</v>
      </c>
      <c r="M184" s="5" t="str">
        <f t="shared" si="13"/>
        <v>Slovenská kanoistikadBPaňková Zuzana</v>
      </c>
      <c r="N184" s="3" t="str">
        <f t="shared" si="14"/>
        <v>50434101dB</v>
      </c>
    </row>
    <row r="185" spans="1:14" x14ac:dyDescent="0.2">
      <c r="A185" s="202" t="s">
        <v>581</v>
      </c>
      <c r="B185" s="204" t="str">
        <f>VLOOKUP(A185,Adr!A:B,2,FALSE)</f>
        <v>Slovenská kanoistika</v>
      </c>
      <c r="C185" s="185" t="s">
        <v>1526</v>
      </c>
      <c r="D185" s="286">
        <v>9300</v>
      </c>
      <c r="E185" s="173">
        <v>0</v>
      </c>
      <c r="F185" s="166" t="s">
        <v>345</v>
      </c>
      <c r="G185" s="169" t="s">
        <v>321</v>
      </c>
      <c r="H185" s="169" t="s">
        <v>1029</v>
      </c>
      <c r="I185" s="192" t="str">
        <f t="shared" si="10"/>
        <v>50434101d</v>
      </c>
      <c r="J185" s="167" t="str">
        <f t="shared" si="11"/>
        <v>50434101026 03</v>
      </c>
      <c r="K185" s="5"/>
      <c r="L185" s="167" t="str">
        <f t="shared" si="12"/>
        <v>50434101026 03B</v>
      </c>
      <c r="M185" s="5" t="str">
        <f t="shared" si="13"/>
        <v>Slovenská kanoistikadBPecsuková Katarína</v>
      </c>
      <c r="N185" s="3" t="str">
        <f t="shared" si="14"/>
        <v>50434101dB</v>
      </c>
    </row>
    <row r="186" spans="1:14" x14ac:dyDescent="0.2">
      <c r="A186" s="202" t="s">
        <v>581</v>
      </c>
      <c r="B186" s="204" t="str">
        <f>VLOOKUP(A186,Adr!A:B,2,FALSE)</f>
        <v>Slovenská kanoistika</v>
      </c>
      <c r="C186" s="185" t="s">
        <v>1527</v>
      </c>
      <c r="D186" s="286">
        <v>10000</v>
      </c>
      <c r="E186" s="230">
        <v>0</v>
      </c>
      <c r="F186" s="166" t="s">
        <v>345</v>
      </c>
      <c r="G186" s="169" t="s">
        <v>321</v>
      </c>
      <c r="H186" s="169" t="s">
        <v>1029</v>
      </c>
      <c r="I186" s="192" t="str">
        <f t="shared" si="10"/>
        <v>50434101d</v>
      </c>
      <c r="J186" s="167" t="str">
        <f t="shared" si="11"/>
        <v>50434101026 03</v>
      </c>
      <c r="K186" s="5"/>
      <c r="L186" s="167" t="str">
        <f t="shared" si="12"/>
        <v>50434101026 03B</v>
      </c>
      <c r="M186" s="5" t="str">
        <f t="shared" si="13"/>
        <v>Slovenská kanoistikadBRumanský Richard</v>
      </c>
      <c r="N186" s="3" t="str">
        <f t="shared" si="14"/>
        <v>50434101dB</v>
      </c>
    </row>
    <row r="187" spans="1:14" x14ac:dyDescent="0.2">
      <c r="A187" s="202" t="s">
        <v>581</v>
      </c>
      <c r="B187" s="204" t="str">
        <f>VLOOKUP(A187,Adr!A:B,2,FALSE)</f>
        <v>Slovenská kanoistika</v>
      </c>
      <c r="C187" s="196" t="s">
        <v>1528</v>
      </c>
      <c r="D187" s="286">
        <v>10000</v>
      </c>
      <c r="E187" s="173">
        <v>0</v>
      </c>
      <c r="F187" s="166" t="s">
        <v>345</v>
      </c>
      <c r="G187" s="169" t="s">
        <v>321</v>
      </c>
      <c r="H187" s="169" t="s">
        <v>1029</v>
      </c>
      <c r="I187" s="192" t="str">
        <f t="shared" si="10"/>
        <v>50434101d</v>
      </c>
      <c r="J187" s="167" t="str">
        <f t="shared" si="11"/>
        <v>50434101026 03</v>
      </c>
      <c r="K187" s="5"/>
      <c r="L187" s="167" t="str">
        <f t="shared" si="12"/>
        <v>50434101026 03B</v>
      </c>
      <c r="M187" s="5" t="str">
        <f t="shared" si="13"/>
        <v>Slovenská kanoistikadBRužič Patrik</v>
      </c>
      <c r="N187" s="3" t="str">
        <f t="shared" si="14"/>
        <v>50434101dB</v>
      </c>
    </row>
    <row r="188" spans="1:14" x14ac:dyDescent="0.2">
      <c r="A188" s="202" t="s">
        <v>581</v>
      </c>
      <c r="B188" s="204" t="str">
        <f>VLOOKUP(A188,Adr!A:B,2,FALSE)</f>
        <v>Slovenská kanoistika</v>
      </c>
      <c r="C188" s="185" t="s">
        <v>1529</v>
      </c>
      <c r="D188" s="286">
        <v>15000</v>
      </c>
      <c r="E188" s="230">
        <v>0</v>
      </c>
      <c r="F188" s="166" t="s">
        <v>345</v>
      </c>
      <c r="G188" s="169" t="s">
        <v>321</v>
      </c>
      <c r="H188" s="169" t="s">
        <v>1029</v>
      </c>
      <c r="I188" s="192" t="str">
        <f t="shared" si="10"/>
        <v>50434101d</v>
      </c>
      <c r="J188" s="167" t="str">
        <f t="shared" si="11"/>
        <v>50434101026 03</v>
      </c>
      <c r="K188" s="5"/>
      <c r="L188" s="167" t="str">
        <f t="shared" si="12"/>
        <v>50434101026 03B</v>
      </c>
      <c r="M188" s="5" t="str">
        <f t="shared" si="13"/>
        <v>Slovenská kanoistikadBSidová Bianka</v>
      </c>
      <c r="N188" s="3" t="str">
        <f t="shared" si="14"/>
        <v>50434101dB</v>
      </c>
    </row>
    <row r="189" spans="1:14" x14ac:dyDescent="0.2">
      <c r="A189" s="166" t="s">
        <v>581</v>
      </c>
      <c r="B189" s="204" t="str">
        <f>VLOOKUP(A189,Adr!A:B,2,FALSE)</f>
        <v>Slovenská kanoistika</v>
      </c>
      <c r="C189" s="196" t="s">
        <v>1530</v>
      </c>
      <c r="D189" s="288">
        <v>10000</v>
      </c>
      <c r="E189" s="173">
        <v>0</v>
      </c>
      <c r="F189" s="166" t="s">
        <v>345</v>
      </c>
      <c r="G189" s="169" t="s">
        <v>321</v>
      </c>
      <c r="H189" s="169" t="s">
        <v>1029</v>
      </c>
      <c r="I189" s="192" t="str">
        <f t="shared" si="10"/>
        <v>50434101d</v>
      </c>
      <c r="J189" s="167" t="str">
        <f t="shared" si="11"/>
        <v>50434101026 03</v>
      </c>
      <c r="K189" s="5"/>
      <c r="L189" s="167" t="str">
        <f t="shared" si="12"/>
        <v>50434101026 03B</v>
      </c>
      <c r="M189" s="5" t="str">
        <f t="shared" si="13"/>
        <v>Slovenská kanoistikadBSkubík Dávid</v>
      </c>
      <c r="N189" s="3" t="str">
        <f t="shared" si="14"/>
        <v>50434101dB</v>
      </c>
    </row>
    <row r="190" spans="1:14" x14ac:dyDescent="0.2">
      <c r="A190" s="202" t="s">
        <v>581</v>
      </c>
      <c r="B190" s="204" t="str">
        <f>VLOOKUP(A190,Adr!A:B,2,FALSE)</f>
        <v>Slovenská kanoistika</v>
      </c>
      <c r="C190" s="169" t="s">
        <v>1531</v>
      </c>
      <c r="D190" s="287">
        <v>35000</v>
      </c>
      <c r="E190" s="230">
        <v>0</v>
      </c>
      <c r="F190" s="166" t="s">
        <v>345</v>
      </c>
      <c r="G190" s="169" t="s">
        <v>321</v>
      </c>
      <c r="H190" s="169" t="s">
        <v>1029</v>
      </c>
      <c r="I190" s="192" t="str">
        <f t="shared" si="10"/>
        <v>50434101d</v>
      </c>
      <c r="J190" s="167" t="str">
        <f t="shared" si="11"/>
        <v>50434101026 03</v>
      </c>
      <c r="K190" s="5"/>
      <c r="L190" s="167" t="str">
        <f t="shared" si="12"/>
        <v>50434101026 03B</v>
      </c>
      <c r="M190" s="5" t="str">
        <f t="shared" si="13"/>
        <v>Slovenská kanoistikadBStanovská Soňa</v>
      </c>
      <c r="N190" s="3" t="str">
        <f t="shared" si="14"/>
        <v>50434101dB</v>
      </c>
    </row>
    <row r="191" spans="1:14" x14ac:dyDescent="0.2">
      <c r="A191" s="202" t="s">
        <v>581</v>
      </c>
      <c r="B191" s="204" t="str">
        <f>VLOOKUP(A191,Adr!A:B,2,FALSE)</f>
        <v>Slovenská kanoistika</v>
      </c>
      <c r="C191" s="185" t="s">
        <v>1532</v>
      </c>
      <c r="D191" s="286">
        <v>9300</v>
      </c>
      <c r="E191" s="173">
        <v>0</v>
      </c>
      <c r="F191" s="166" t="s">
        <v>345</v>
      </c>
      <c r="G191" s="169" t="s">
        <v>321</v>
      </c>
      <c r="H191" s="169" t="s">
        <v>1029</v>
      </c>
      <c r="I191" s="192" t="str">
        <f t="shared" si="10"/>
        <v>50434101d</v>
      </c>
      <c r="J191" s="167" t="str">
        <f t="shared" si="11"/>
        <v>50434101026 03</v>
      </c>
      <c r="K191" s="5"/>
      <c r="L191" s="167" t="str">
        <f t="shared" si="12"/>
        <v>50434101026 03B</v>
      </c>
      <c r="M191" s="5" t="str">
        <f t="shared" si="13"/>
        <v>Slovenská kanoistikadBSzabó Maximilián</v>
      </c>
      <c r="N191" s="3" t="str">
        <f t="shared" si="14"/>
        <v>50434101dB</v>
      </c>
    </row>
    <row r="192" spans="1:14" x14ac:dyDescent="0.2">
      <c r="A192" s="166" t="s">
        <v>581</v>
      </c>
      <c r="B192" s="204" t="str">
        <f>VLOOKUP(A192,Adr!A:B,2,FALSE)</f>
        <v>Slovenská kanoistika</v>
      </c>
      <c r="C192" s="196" t="s">
        <v>1533</v>
      </c>
      <c r="D192" s="288">
        <v>10000</v>
      </c>
      <c r="E192" s="230">
        <v>0</v>
      </c>
      <c r="F192" s="166" t="s">
        <v>345</v>
      </c>
      <c r="G192" s="169" t="s">
        <v>321</v>
      </c>
      <c r="H192" s="169" t="s">
        <v>1029</v>
      </c>
      <c r="I192" s="192" t="str">
        <f t="shared" si="10"/>
        <v>50434101d</v>
      </c>
      <c r="J192" s="167" t="str">
        <f t="shared" si="11"/>
        <v>50434101026 03</v>
      </c>
      <c r="K192" s="5"/>
      <c r="L192" s="167" t="str">
        <f t="shared" si="12"/>
        <v>50434101026 03B</v>
      </c>
      <c r="M192" s="5" t="str">
        <f t="shared" si="13"/>
        <v>Slovenská kanoistikadBŠevčík Jakub</v>
      </c>
      <c r="N192" s="3" t="str">
        <f t="shared" si="14"/>
        <v>50434101dB</v>
      </c>
    </row>
    <row r="193" spans="1:14" x14ac:dyDescent="0.2">
      <c r="A193" s="166" t="s">
        <v>581</v>
      </c>
      <c r="B193" s="204" t="str">
        <f>VLOOKUP(A193,Adr!A:B,2,FALSE)</f>
        <v>Slovenská kanoistika</v>
      </c>
      <c r="C193" s="196" t="s">
        <v>1534</v>
      </c>
      <c r="D193" s="288">
        <v>7500</v>
      </c>
      <c r="E193" s="230">
        <v>0</v>
      </c>
      <c r="F193" s="166" t="s">
        <v>345</v>
      </c>
      <c r="G193" s="169" t="s">
        <v>321</v>
      </c>
      <c r="H193" s="169" t="s">
        <v>1029</v>
      </c>
      <c r="I193" s="192" t="str">
        <f t="shared" si="10"/>
        <v>50434101d</v>
      </c>
      <c r="J193" s="167" t="str">
        <f t="shared" si="11"/>
        <v>50434101026 03</v>
      </c>
      <c r="K193" s="5"/>
      <c r="L193" s="167" t="str">
        <f t="shared" si="12"/>
        <v>50434101026 03B</v>
      </c>
      <c r="M193" s="5" t="str">
        <f t="shared" si="13"/>
        <v>Slovenská kanoistikadBŠvecová Romana</v>
      </c>
      <c r="N193" s="3" t="str">
        <f t="shared" si="14"/>
        <v>50434101dB</v>
      </c>
    </row>
    <row r="194" spans="1:14" x14ac:dyDescent="0.2">
      <c r="A194" s="166" t="s">
        <v>581</v>
      </c>
      <c r="B194" s="204" t="str">
        <f>VLOOKUP(A194,Adr!A:B,2,FALSE)</f>
        <v>Slovenská kanoistika</v>
      </c>
      <c r="C194" s="196" t="s">
        <v>1535</v>
      </c>
      <c r="D194" s="288">
        <v>7500</v>
      </c>
      <c r="E194" s="173">
        <v>0</v>
      </c>
      <c r="F194" s="166" t="s">
        <v>345</v>
      </c>
      <c r="G194" s="169" t="s">
        <v>321</v>
      </c>
      <c r="H194" s="169" t="s">
        <v>1029</v>
      </c>
      <c r="I194" s="192" t="str">
        <f t="shared" si="10"/>
        <v>50434101d</v>
      </c>
      <c r="J194" s="167" t="str">
        <f t="shared" si="11"/>
        <v>50434101026 03</v>
      </c>
      <c r="K194" s="5"/>
      <c r="L194" s="167" t="str">
        <f t="shared" si="12"/>
        <v>50434101026 03B</v>
      </c>
      <c r="M194" s="5" t="str">
        <f t="shared" si="13"/>
        <v>Slovenská kanoistikadBTóth Ludovít</v>
      </c>
      <c r="N194" s="3" t="str">
        <f t="shared" si="14"/>
        <v>50434101dB</v>
      </c>
    </row>
    <row r="195" spans="1:14" x14ac:dyDescent="0.2">
      <c r="A195" s="202" t="s">
        <v>581</v>
      </c>
      <c r="B195" s="204" t="str">
        <f>VLOOKUP(A195,Adr!A:B,2,FALSE)</f>
        <v>Slovenská kanoistika</v>
      </c>
      <c r="C195" s="196" t="s">
        <v>1536</v>
      </c>
      <c r="D195" s="286">
        <v>15600</v>
      </c>
      <c r="E195" s="230">
        <v>0</v>
      </c>
      <c r="F195" s="166" t="s">
        <v>345</v>
      </c>
      <c r="G195" s="169" t="s">
        <v>321</v>
      </c>
      <c r="H195" s="169" t="s">
        <v>1029</v>
      </c>
      <c r="I195" s="192" t="str">
        <f t="shared" ref="I195:I258" si="15">A195&amp;F195</f>
        <v>50434101d</v>
      </c>
      <c r="J195" s="167" t="str">
        <f t="shared" ref="J195:J258" si="16">A195&amp;G195</f>
        <v>50434101026 03</v>
      </c>
      <c r="K195" s="5"/>
      <c r="L195" s="167" t="str">
        <f t="shared" ref="L195:L258" si="17">A195&amp;G195&amp;H195</f>
        <v>50434101026 03B</v>
      </c>
      <c r="M195" s="5" t="str">
        <f t="shared" ref="M195:M258" si="18">B195&amp;F195&amp;H195&amp;C195</f>
        <v>Slovenská kanoistikadBZalka Csaba</v>
      </c>
      <c r="N195" s="3" t="str">
        <f t="shared" ref="N195:N258" si="19">+I195&amp;H195</f>
        <v>50434101dB</v>
      </c>
    </row>
    <row r="196" spans="1:14" x14ac:dyDescent="0.2">
      <c r="A196" s="202" t="s">
        <v>581</v>
      </c>
      <c r="B196" s="204" t="str">
        <f>VLOOKUP(A196,Adr!A:B,2,FALSE)</f>
        <v>Slovenská kanoistika</v>
      </c>
      <c r="C196" s="185" t="s">
        <v>1537</v>
      </c>
      <c r="D196" s="286">
        <v>9300</v>
      </c>
      <c r="E196" s="230">
        <v>0</v>
      </c>
      <c r="F196" s="166" t="s">
        <v>345</v>
      </c>
      <c r="G196" s="169" t="s">
        <v>321</v>
      </c>
      <c r="H196" s="169" t="s">
        <v>1029</v>
      </c>
      <c r="I196" s="192" t="str">
        <f t="shared" si="15"/>
        <v>50434101d</v>
      </c>
      <c r="J196" s="167" t="str">
        <f t="shared" si="16"/>
        <v>50434101026 03</v>
      </c>
      <c r="K196" s="5"/>
      <c r="L196" s="167" t="str">
        <f t="shared" si="17"/>
        <v>50434101026 03B</v>
      </c>
      <c r="M196" s="5" t="str">
        <f t="shared" si="18"/>
        <v>Slovenská kanoistikadBZemánková Hana</v>
      </c>
      <c r="N196" s="3" t="str">
        <f t="shared" si="19"/>
        <v>50434101dB</v>
      </c>
    </row>
    <row r="197" spans="1:14" x14ac:dyDescent="0.2">
      <c r="A197" s="202" t="s">
        <v>586</v>
      </c>
      <c r="B197" s="204" t="str">
        <f>VLOOKUP(A197,Adr!A:B,2,FALSE)</f>
        <v>Slovenská Lakrosová Federácia</v>
      </c>
      <c r="C197" s="185" t="s">
        <v>1075</v>
      </c>
      <c r="D197" s="286">
        <v>19239</v>
      </c>
      <c r="E197" s="173">
        <v>0</v>
      </c>
      <c r="F197" s="166" t="s">
        <v>339</v>
      </c>
      <c r="G197" s="169" t="s">
        <v>319</v>
      </c>
      <c r="H197" s="169" t="s">
        <v>1029</v>
      </c>
      <c r="I197" s="192" t="str">
        <f t="shared" si="15"/>
        <v>30853427a</v>
      </c>
      <c r="J197" s="167" t="str">
        <f t="shared" si="16"/>
        <v>30853427026 02</v>
      </c>
      <c r="K197" s="5" t="s">
        <v>1076</v>
      </c>
      <c r="L197" s="167" t="str">
        <f t="shared" si="17"/>
        <v>30853427026 02B</v>
      </c>
      <c r="M197" s="5" t="str">
        <f t="shared" si="18"/>
        <v>Slovenská Lakrosová FederáciaaBlakros - bežné transfery</v>
      </c>
      <c r="N197" s="3" t="str">
        <f t="shared" si="19"/>
        <v>30853427aB</v>
      </c>
    </row>
    <row r="198" spans="1:14" ht="22.5" x14ac:dyDescent="0.2">
      <c r="A198" s="198" t="s">
        <v>1935</v>
      </c>
      <c r="B198" s="204" t="str">
        <f>VLOOKUP(A198,Adr!A:B,2,FALSE)</f>
        <v>Slovenská lukostrelecká asociácia 3D</v>
      </c>
      <c r="C198" s="196" t="s">
        <v>352</v>
      </c>
      <c r="D198" s="286">
        <v>45800</v>
      </c>
      <c r="E198" s="230">
        <v>0</v>
      </c>
      <c r="F198" s="166" t="s">
        <v>351</v>
      </c>
      <c r="G198" s="169" t="s">
        <v>321</v>
      </c>
      <c r="H198" s="169" t="s">
        <v>1029</v>
      </c>
      <c r="I198" s="192" t="str">
        <f t="shared" si="15"/>
        <v>36075809g</v>
      </c>
      <c r="J198" s="167" t="str">
        <f t="shared" si="16"/>
        <v>36075809026 03</v>
      </c>
      <c r="K198" s="5"/>
      <c r="L198" s="167" t="str">
        <f t="shared" si="17"/>
        <v>36075809026 03B</v>
      </c>
      <c r="M198" s="5" t="str">
        <f t="shared" si="18"/>
        <v>Slovenská lukostrelecká asociácia 3DgBrozvoj športov, ktoré nie sú uznanými podľa zákona č. 440/2015 Z. z.</v>
      </c>
      <c r="N198" s="3" t="str">
        <f t="shared" si="19"/>
        <v>36075809gB</v>
      </c>
    </row>
    <row r="199" spans="1:14" x14ac:dyDescent="0.2">
      <c r="A199" s="202" t="s">
        <v>594</v>
      </c>
      <c r="B199" s="204" t="str">
        <f>VLOOKUP(A199,Adr!A:B,2,FALSE)</f>
        <v>Slovenská motocyklová federácia</v>
      </c>
      <c r="C199" s="196" t="s">
        <v>1077</v>
      </c>
      <c r="D199" s="288">
        <v>88269</v>
      </c>
      <c r="E199" s="230">
        <v>0</v>
      </c>
      <c r="F199" s="166" t="s">
        <v>339</v>
      </c>
      <c r="G199" s="169" t="s">
        <v>319</v>
      </c>
      <c r="H199" s="169" t="s">
        <v>1029</v>
      </c>
      <c r="I199" s="192" t="str">
        <f t="shared" si="15"/>
        <v>30813883a</v>
      </c>
      <c r="J199" s="167" t="str">
        <f t="shared" si="16"/>
        <v>30813883026 02</v>
      </c>
      <c r="K199" s="5" t="s">
        <v>1078</v>
      </c>
      <c r="L199" s="167" t="str">
        <f t="shared" si="17"/>
        <v>30813883026 02B</v>
      </c>
      <c r="M199" s="5" t="str">
        <f t="shared" si="18"/>
        <v>Slovenská motocyklová federáciaaBmotocyklový šport - bežné transfery</v>
      </c>
      <c r="N199" s="3" t="str">
        <f t="shared" si="19"/>
        <v>30813883aB</v>
      </c>
    </row>
    <row r="200" spans="1:14" x14ac:dyDescent="0.2">
      <c r="A200" s="202" t="s">
        <v>594</v>
      </c>
      <c r="B200" s="204" t="str">
        <f>VLOOKUP(A200,Adr!A:B,2,FALSE)</f>
        <v>Slovenská motocyklová federácia</v>
      </c>
      <c r="C200" s="196" t="s">
        <v>1538</v>
      </c>
      <c r="D200" s="286">
        <v>20000</v>
      </c>
      <c r="E200" s="173">
        <v>0</v>
      </c>
      <c r="F200" s="166" t="s">
        <v>345</v>
      </c>
      <c r="G200" s="169" t="s">
        <v>321</v>
      </c>
      <c r="H200" s="169" t="s">
        <v>1029</v>
      </c>
      <c r="I200" s="192" t="str">
        <f t="shared" si="15"/>
        <v>30813883d</v>
      </c>
      <c r="J200" s="167" t="str">
        <f t="shared" si="16"/>
        <v>30813883026 03</v>
      </c>
      <c r="K200" s="5"/>
      <c r="L200" s="167" t="str">
        <f t="shared" si="17"/>
        <v>30813883026 03B</v>
      </c>
      <c r="M200" s="5" t="str">
        <f t="shared" si="18"/>
        <v>Slovenská motocyklová federáciadBSvitko Štefan</v>
      </c>
      <c r="N200" s="3" t="str">
        <f t="shared" si="19"/>
        <v>30813883dB</v>
      </c>
    </row>
    <row r="201" spans="1:14" x14ac:dyDescent="0.2">
      <c r="A201" s="202" t="s">
        <v>594</v>
      </c>
      <c r="B201" s="204" t="str">
        <f>VLOOKUP(A201,Adr!A:B,2,FALSE)</f>
        <v>Slovenská motocyklová federácia</v>
      </c>
      <c r="C201" s="185" t="s">
        <v>1539</v>
      </c>
      <c r="D201" s="286">
        <v>35000</v>
      </c>
      <c r="E201" s="173">
        <v>0</v>
      </c>
      <c r="F201" s="166" t="s">
        <v>345</v>
      </c>
      <c r="G201" s="169" t="s">
        <v>321</v>
      </c>
      <c r="H201" s="169" t="s">
        <v>1029</v>
      </c>
      <c r="I201" s="192" t="str">
        <f t="shared" si="15"/>
        <v>30813883d</v>
      </c>
      <c r="J201" s="167" t="str">
        <f t="shared" si="16"/>
        <v>30813883026 03</v>
      </c>
      <c r="K201" s="5"/>
      <c r="L201" s="167" t="str">
        <f t="shared" si="17"/>
        <v>30813883026 03B</v>
      </c>
      <c r="M201" s="5" t="str">
        <f t="shared" si="18"/>
        <v>Slovenská motocyklová federáciadBVaculík Martin</v>
      </c>
      <c r="N201" s="3" t="str">
        <f t="shared" si="19"/>
        <v>30813883dB</v>
      </c>
    </row>
    <row r="202" spans="1:14" x14ac:dyDescent="0.2">
      <c r="A202" s="198" t="s">
        <v>604</v>
      </c>
      <c r="B202" s="204" t="str">
        <f>VLOOKUP(A202,Adr!A:B,2,FALSE)</f>
        <v>Slovenská Muaythai asociácia</v>
      </c>
      <c r="C202" s="185" t="s">
        <v>1079</v>
      </c>
      <c r="D202" s="286">
        <v>19609</v>
      </c>
      <c r="E202" s="173">
        <v>0</v>
      </c>
      <c r="F202" s="166" t="s">
        <v>339</v>
      </c>
      <c r="G202" s="169" t="s">
        <v>319</v>
      </c>
      <c r="H202" s="169" t="s">
        <v>1029</v>
      </c>
      <c r="I202" s="192" t="str">
        <f t="shared" si="15"/>
        <v>34057587a</v>
      </c>
      <c r="J202" s="167" t="str">
        <f t="shared" si="16"/>
        <v>34057587026 02</v>
      </c>
      <c r="K202" s="5" t="s">
        <v>1080</v>
      </c>
      <c r="L202" s="167" t="str">
        <f t="shared" si="17"/>
        <v>34057587026 02B</v>
      </c>
      <c r="M202" s="5" t="str">
        <f t="shared" si="18"/>
        <v>Slovenská Muaythai asociáciaaBthajský box - bežné transfery</v>
      </c>
      <c r="N202" s="3" t="str">
        <f t="shared" si="19"/>
        <v>34057587aB</v>
      </c>
    </row>
    <row r="203" spans="1:14" x14ac:dyDescent="0.2">
      <c r="A203" s="166" t="s">
        <v>604</v>
      </c>
      <c r="B203" s="204" t="str">
        <f>VLOOKUP(A203,Adr!A:B,2,FALSE)</f>
        <v>Slovenská Muaythai asociácia</v>
      </c>
      <c r="C203" s="169" t="s">
        <v>1540</v>
      </c>
      <c r="D203" s="287">
        <v>20000</v>
      </c>
      <c r="E203" s="230">
        <v>0</v>
      </c>
      <c r="F203" s="166" t="s">
        <v>345</v>
      </c>
      <c r="G203" s="169" t="s">
        <v>321</v>
      </c>
      <c r="H203" s="169" t="s">
        <v>1029</v>
      </c>
      <c r="I203" s="192" t="str">
        <f t="shared" si="15"/>
        <v>34057587d</v>
      </c>
      <c r="J203" s="167" t="str">
        <f t="shared" si="16"/>
        <v>34057587026 03</v>
      </c>
      <c r="K203" s="5"/>
      <c r="L203" s="167" t="str">
        <f t="shared" si="17"/>
        <v>34057587026 03B</v>
      </c>
      <c r="M203" s="5" t="str">
        <f t="shared" si="18"/>
        <v>Slovenská Muaythai asociáciadBChochlíková Monika</v>
      </c>
      <c r="N203" s="3" t="str">
        <f t="shared" si="19"/>
        <v>34057587dB</v>
      </c>
    </row>
    <row r="204" spans="1:14" ht="22.5" x14ac:dyDescent="0.2">
      <c r="A204" s="166" t="s">
        <v>1414</v>
      </c>
      <c r="B204" s="204" t="str">
        <f>VLOOKUP(A204,Adr!A:B,2,FALSE)</f>
        <v>Slovenská nohejbalová asociácia</v>
      </c>
      <c r="C204" s="190" t="s">
        <v>352</v>
      </c>
      <c r="D204" s="287">
        <v>46100</v>
      </c>
      <c r="E204" s="173">
        <v>0</v>
      </c>
      <c r="F204" s="166" t="s">
        <v>351</v>
      </c>
      <c r="G204" s="169" t="s">
        <v>321</v>
      </c>
      <c r="H204" s="169" t="s">
        <v>1029</v>
      </c>
      <c r="I204" s="192" t="str">
        <f t="shared" si="15"/>
        <v>30806887g</v>
      </c>
      <c r="J204" s="167" t="str">
        <f t="shared" si="16"/>
        <v>30806887026 03</v>
      </c>
      <c r="K204" s="5"/>
      <c r="L204" s="167" t="str">
        <f t="shared" si="17"/>
        <v>30806887026 03B</v>
      </c>
      <c r="M204" s="5" t="str">
        <f t="shared" si="18"/>
        <v>Slovenská nohejbalová asociáciagBrozvoj športov, ktoré nie sú uznanými podľa zákona č. 440/2015 Z. z.</v>
      </c>
      <c r="N204" s="3" t="str">
        <f t="shared" si="19"/>
        <v>30806887gB</v>
      </c>
    </row>
    <row r="205" spans="1:14" x14ac:dyDescent="0.2">
      <c r="A205" s="198" t="s">
        <v>1944</v>
      </c>
      <c r="B205" s="204" t="str">
        <f>VLOOKUP(A205,Adr!A:B,2,FALSE)</f>
        <v>SLOVENSKÁ PADELOVÁ ASOCIÁCIA</v>
      </c>
      <c r="C205" s="196" t="s">
        <v>2232</v>
      </c>
      <c r="D205" s="286">
        <v>15000</v>
      </c>
      <c r="E205" s="230">
        <v>0</v>
      </c>
      <c r="F205" s="166" t="s">
        <v>349</v>
      </c>
      <c r="G205" s="169" t="s">
        <v>321</v>
      </c>
      <c r="H205" s="169" t="s">
        <v>1029</v>
      </c>
      <c r="I205" s="192" t="str">
        <f t="shared" si="15"/>
        <v>51852179f</v>
      </c>
      <c r="J205" s="167" t="str">
        <f t="shared" si="16"/>
        <v>51852179026 03</v>
      </c>
      <c r="K205" s="5"/>
      <c r="L205" s="167" t="str">
        <f t="shared" si="17"/>
        <v>51852179026 03B</v>
      </c>
      <c r="M205" s="5" t="str">
        <f t="shared" si="18"/>
        <v>SLOVENSKÁ PADELOVÁ ASOCIÁCIAfBpodpora a rozvoj športu</v>
      </c>
      <c r="N205" s="3" t="str">
        <f t="shared" si="19"/>
        <v>51852179fB</v>
      </c>
    </row>
    <row r="206" spans="1:14" x14ac:dyDescent="0.2">
      <c r="A206" s="198" t="s">
        <v>611</v>
      </c>
      <c r="B206" s="204" t="str">
        <f>VLOOKUP(A206,Adr!A:B,2,FALSE)</f>
        <v>Slovenská plavecká federácia</v>
      </c>
      <c r="C206" s="185" t="s">
        <v>1081</v>
      </c>
      <c r="D206" s="286">
        <v>1740292</v>
      </c>
      <c r="E206" s="173">
        <v>0</v>
      </c>
      <c r="F206" s="166" t="s">
        <v>339</v>
      </c>
      <c r="G206" s="169" t="s">
        <v>319</v>
      </c>
      <c r="H206" s="169" t="s">
        <v>1029</v>
      </c>
      <c r="I206" s="192" t="str">
        <f t="shared" si="15"/>
        <v>36068764a</v>
      </c>
      <c r="J206" s="167" t="str">
        <f t="shared" si="16"/>
        <v>36068764026 02</v>
      </c>
      <c r="K206" s="5" t="s">
        <v>1082</v>
      </c>
      <c r="L206" s="167" t="str">
        <f t="shared" si="17"/>
        <v>36068764026 02B</v>
      </c>
      <c r="M206" s="5" t="str">
        <f t="shared" si="18"/>
        <v>Slovenská plavecká federáciaaBplavecké športy - bežné transfery</v>
      </c>
      <c r="N206" s="3" t="str">
        <f t="shared" si="19"/>
        <v>36068764aB</v>
      </c>
    </row>
    <row r="207" spans="1:14" x14ac:dyDescent="0.2">
      <c r="A207" s="202" t="s">
        <v>611</v>
      </c>
      <c r="B207" s="204" t="str">
        <f>VLOOKUP(A207,Adr!A:B,2,FALSE)</f>
        <v>Slovenská plavecká federácia</v>
      </c>
      <c r="C207" s="185" t="s">
        <v>1541</v>
      </c>
      <c r="D207" s="286">
        <v>7500</v>
      </c>
      <c r="E207" s="173">
        <v>0</v>
      </c>
      <c r="F207" s="166" t="s">
        <v>345</v>
      </c>
      <c r="G207" s="169" t="s">
        <v>321</v>
      </c>
      <c r="H207" s="169" t="s">
        <v>1029</v>
      </c>
      <c r="I207" s="192" t="str">
        <f t="shared" si="15"/>
        <v>36068764d</v>
      </c>
      <c r="J207" s="167" t="str">
        <f t="shared" si="16"/>
        <v>36068764026 03</v>
      </c>
      <c r="K207" s="5"/>
      <c r="L207" s="167" t="str">
        <f t="shared" si="17"/>
        <v>36068764026 03B</v>
      </c>
      <c r="M207" s="5" t="str">
        <f t="shared" si="18"/>
        <v>Slovenská plavecká federáciadBBernathova Michaela</v>
      </c>
      <c r="N207" s="3" t="str">
        <f t="shared" si="19"/>
        <v>36068764dB</v>
      </c>
    </row>
    <row r="208" spans="1:14" x14ac:dyDescent="0.2">
      <c r="A208" s="202" t="s">
        <v>611</v>
      </c>
      <c r="B208" s="204" t="str">
        <f>VLOOKUP(A208,Adr!A:B,2,FALSE)</f>
        <v>Slovenská plavecká federácia</v>
      </c>
      <c r="C208" s="169" t="s">
        <v>1542</v>
      </c>
      <c r="D208" s="287">
        <v>20000</v>
      </c>
      <c r="E208" s="230">
        <v>0</v>
      </c>
      <c r="F208" s="166" t="s">
        <v>345</v>
      </c>
      <c r="G208" s="169" t="s">
        <v>321</v>
      </c>
      <c r="H208" s="169" t="s">
        <v>1029</v>
      </c>
      <c r="I208" s="192" t="str">
        <f t="shared" si="15"/>
        <v>36068764d</v>
      </c>
      <c r="J208" s="167" t="str">
        <f t="shared" si="16"/>
        <v>36068764026 03</v>
      </c>
      <c r="K208" s="5"/>
      <c r="L208" s="167" t="str">
        <f t="shared" si="17"/>
        <v>36068764026 03B</v>
      </c>
      <c r="M208" s="5" t="str">
        <f t="shared" si="18"/>
        <v>Slovenská plavecká federáciadBDuša Matej</v>
      </c>
      <c r="N208" s="3" t="str">
        <f t="shared" si="19"/>
        <v>36068764dB</v>
      </c>
    </row>
    <row r="209" spans="1:14" x14ac:dyDescent="0.2">
      <c r="A209" s="182" t="s">
        <v>611</v>
      </c>
      <c r="B209" s="204" t="str">
        <f>VLOOKUP(A209,Adr!A:B,2,FALSE)</f>
        <v>Slovenská plavecká federácia</v>
      </c>
      <c r="C209" s="185" t="s">
        <v>1543</v>
      </c>
      <c r="D209" s="286">
        <v>10000</v>
      </c>
      <c r="E209" s="230">
        <v>0</v>
      </c>
      <c r="F209" s="166" t="s">
        <v>345</v>
      </c>
      <c r="G209" s="169" t="s">
        <v>321</v>
      </c>
      <c r="H209" s="169" t="s">
        <v>1029</v>
      </c>
      <c r="I209" s="192" t="str">
        <f t="shared" si="15"/>
        <v>36068764d</v>
      </c>
      <c r="J209" s="167" t="str">
        <f t="shared" si="16"/>
        <v>36068764026 03</v>
      </c>
      <c r="K209" s="5"/>
      <c r="L209" s="167" t="str">
        <f t="shared" si="17"/>
        <v>36068764026 03B</v>
      </c>
      <c r="M209" s="5" t="str">
        <f t="shared" si="18"/>
        <v>Slovenská plavecká federáciadBHrnčárová Alexandra</v>
      </c>
      <c r="N209" s="3" t="str">
        <f t="shared" si="19"/>
        <v>36068764dB</v>
      </c>
    </row>
    <row r="210" spans="1:14" x14ac:dyDescent="0.2">
      <c r="A210" s="202" t="s">
        <v>611</v>
      </c>
      <c r="B210" s="204" t="str">
        <f>VLOOKUP(A210,Adr!A:B,2,FALSE)</f>
        <v>Slovenská plavecká federácia</v>
      </c>
      <c r="C210" s="169" t="s">
        <v>1545</v>
      </c>
      <c r="D210" s="287">
        <v>15000</v>
      </c>
      <c r="E210" s="173">
        <v>0</v>
      </c>
      <c r="F210" s="166" t="s">
        <v>345</v>
      </c>
      <c r="G210" s="169" t="s">
        <v>321</v>
      </c>
      <c r="H210" s="169" t="s">
        <v>1029</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166" t="s">
        <v>611</v>
      </c>
      <c r="B211" s="204" t="str">
        <f>VLOOKUP(A211,Adr!A:B,2,FALSE)</f>
        <v>Slovenská plavecká federácia</v>
      </c>
      <c r="C211" s="196" t="s">
        <v>1544</v>
      </c>
      <c r="D211" s="288">
        <v>7500</v>
      </c>
      <c r="E211" s="173">
        <v>0</v>
      </c>
      <c r="F211" s="166" t="s">
        <v>345</v>
      </c>
      <c r="G211" s="169" t="s">
        <v>321</v>
      </c>
      <c r="H211" s="169" t="s">
        <v>1029</v>
      </c>
      <c r="I211" s="192" t="str">
        <f t="shared" si="15"/>
        <v>36068764d</v>
      </c>
      <c r="J211" s="167" t="str">
        <f t="shared" si="16"/>
        <v>36068764026 03</v>
      </c>
      <c r="K211" s="5"/>
      <c r="L211" s="167" t="str">
        <f t="shared" si="17"/>
        <v>36068764026 03B</v>
      </c>
      <c r="M211" s="5" t="str">
        <f t="shared" si="18"/>
        <v>Slovenská plavecká federáciadBKrajčovičová Lea</v>
      </c>
      <c r="N211" s="3" t="str">
        <f t="shared" si="19"/>
        <v>36068764dB</v>
      </c>
    </row>
    <row r="212" spans="1:14" x14ac:dyDescent="0.2">
      <c r="A212" s="202" t="s">
        <v>611</v>
      </c>
      <c r="B212" s="204" t="str">
        <f>VLOOKUP(A212,Adr!A:B,2,FALSE)</f>
        <v>Slovenská plavecká federácia</v>
      </c>
      <c r="C212" s="185" t="s">
        <v>1546</v>
      </c>
      <c r="D212" s="286">
        <v>20000</v>
      </c>
      <c r="E212" s="173">
        <v>0</v>
      </c>
      <c r="F212" s="166" t="s">
        <v>345</v>
      </c>
      <c r="G212" s="169" t="s">
        <v>321</v>
      </c>
      <c r="H212" s="169" t="s">
        <v>1029</v>
      </c>
      <c r="I212" s="192" t="str">
        <f t="shared" si="15"/>
        <v>36068764d</v>
      </c>
      <c r="J212" s="167" t="str">
        <f t="shared" si="16"/>
        <v>36068764026 03</v>
      </c>
      <c r="K212" s="5"/>
      <c r="L212" s="167" t="str">
        <f t="shared" si="17"/>
        <v>36068764026 03B</v>
      </c>
      <c r="M212" s="5" t="str">
        <f t="shared" si="18"/>
        <v>Slovenská plavecká federáciadBNagy Richard</v>
      </c>
      <c r="N212" s="3" t="str">
        <f t="shared" si="19"/>
        <v>36068764dB</v>
      </c>
    </row>
    <row r="213" spans="1:14" x14ac:dyDescent="0.2">
      <c r="A213" s="166" t="s">
        <v>611</v>
      </c>
      <c r="B213" s="204" t="str">
        <f>VLOOKUP(A213,Adr!A:B,2,FALSE)</f>
        <v>Slovenská plavecká federácia</v>
      </c>
      <c r="C213" s="169" t="s">
        <v>1547</v>
      </c>
      <c r="D213" s="287">
        <v>20000</v>
      </c>
      <c r="E213" s="230">
        <v>0</v>
      </c>
      <c r="F213" s="166" t="s">
        <v>345</v>
      </c>
      <c r="G213" s="169" t="s">
        <v>321</v>
      </c>
      <c r="H213" s="169" t="s">
        <v>1029</v>
      </c>
      <c r="I213" s="192" t="str">
        <f t="shared" si="15"/>
        <v>36068764d</v>
      </c>
      <c r="J213" s="167" t="str">
        <f t="shared" si="16"/>
        <v>36068764026 03</v>
      </c>
      <c r="K213" s="5"/>
      <c r="L213" s="167" t="str">
        <f t="shared" si="17"/>
        <v>36068764026 03B</v>
      </c>
      <c r="M213" s="5" t="str">
        <f t="shared" si="18"/>
        <v>Slovenská plavecká federáciadBPodmaníková Andrea</v>
      </c>
      <c r="N213" s="3" t="str">
        <f t="shared" si="19"/>
        <v>36068764dB</v>
      </c>
    </row>
    <row r="214" spans="1:14" x14ac:dyDescent="0.2">
      <c r="A214" s="166" t="s">
        <v>611</v>
      </c>
      <c r="B214" s="204" t="str">
        <f>VLOOKUP(A214,Adr!A:B,2,FALSE)</f>
        <v>Slovenská plavecká federácia</v>
      </c>
      <c r="C214" s="196" t="s">
        <v>1548</v>
      </c>
      <c r="D214" s="288">
        <v>20000</v>
      </c>
      <c r="E214" s="173">
        <v>0</v>
      </c>
      <c r="F214" s="166" t="s">
        <v>345</v>
      </c>
      <c r="G214" s="169" t="s">
        <v>321</v>
      </c>
      <c r="H214" s="169" t="s">
        <v>1029</v>
      </c>
      <c r="I214" s="192" t="str">
        <f t="shared" si="15"/>
        <v>36068764d</v>
      </c>
      <c r="J214" s="167" t="str">
        <f t="shared" si="16"/>
        <v>36068764026 03</v>
      </c>
      <c r="K214" s="5"/>
      <c r="L214" s="167" t="str">
        <f t="shared" si="17"/>
        <v>36068764026 03B</v>
      </c>
      <c r="M214" s="5" t="str">
        <f t="shared" si="18"/>
        <v>Slovenská plavecká federáciadBPotocká Tamara</v>
      </c>
      <c r="N214" s="3" t="str">
        <f t="shared" si="19"/>
        <v>36068764dB</v>
      </c>
    </row>
    <row r="215" spans="1:14" x14ac:dyDescent="0.2">
      <c r="A215" s="182" t="s">
        <v>611</v>
      </c>
      <c r="B215" s="204" t="str">
        <f>VLOOKUP(A215,Adr!A:B,2,FALSE)</f>
        <v>Slovenská plavecká federácia</v>
      </c>
      <c r="C215" s="185" t="s">
        <v>1549</v>
      </c>
      <c r="D215" s="286">
        <v>10000</v>
      </c>
      <c r="E215" s="230">
        <v>0</v>
      </c>
      <c r="F215" s="166" t="s">
        <v>345</v>
      </c>
      <c r="G215" s="169" t="s">
        <v>321</v>
      </c>
      <c r="H215" s="169" t="s">
        <v>1029</v>
      </c>
      <c r="I215" s="192" t="str">
        <f t="shared" si="15"/>
        <v>36068764d</v>
      </c>
      <c r="J215" s="167" t="str">
        <f t="shared" si="16"/>
        <v>36068764026 03</v>
      </c>
      <c r="K215" s="5"/>
      <c r="L215" s="167" t="str">
        <f t="shared" si="17"/>
        <v>36068764026 03B</v>
      </c>
      <c r="M215" s="5" t="str">
        <f t="shared" si="18"/>
        <v>Slovenská plavecká federáciadBSlušná Lilian</v>
      </c>
      <c r="N215" s="3" t="str">
        <f t="shared" si="19"/>
        <v>36068764dB</v>
      </c>
    </row>
    <row r="216" spans="1:14" x14ac:dyDescent="0.2">
      <c r="A216" s="166" t="s">
        <v>611</v>
      </c>
      <c r="B216" s="204" t="str">
        <f>VLOOKUP(A216,Adr!A:B,2,FALSE)</f>
        <v>Slovenská plavecká federácia</v>
      </c>
      <c r="C216" s="197" t="s">
        <v>1550</v>
      </c>
      <c r="D216" s="289">
        <v>7500</v>
      </c>
      <c r="E216" s="173">
        <v>0</v>
      </c>
      <c r="F216" s="166" t="s">
        <v>345</v>
      </c>
      <c r="G216" s="169" t="s">
        <v>321</v>
      </c>
      <c r="H216" s="169" t="s">
        <v>1029</v>
      </c>
      <c r="I216" s="192" t="str">
        <f t="shared" si="15"/>
        <v>36068764d</v>
      </c>
      <c r="J216" s="167" t="str">
        <f t="shared" si="16"/>
        <v>36068764026 03</v>
      </c>
      <c r="K216" s="5"/>
      <c r="L216" s="167" t="str">
        <f t="shared" si="17"/>
        <v>36068764026 03B</v>
      </c>
      <c r="M216" s="5" t="str">
        <f t="shared" si="18"/>
        <v>Slovenská plavecká federáciadBStrapeková Žofia</v>
      </c>
      <c r="N216" s="3" t="str">
        <f t="shared" si="19"/>
        <v>36068764dB</v>
      </c>
    </row>
    <row r="217" spans="1:14" x14ac:dyDescent="0.2">
      <c r="A217" s="198" t="s">
        <v>611</v>
      </c>
      <c r="B217" s="204" t="str">
        <f>VLOOKUP(A217,Adr!A:B,2,FALSE)</f>
        <v>Slovenská plavecká federácia</v>
      </c>
      <c r="C217" s="169" t="s">
        <v>1551</v>
      </c>
      <c r="D217" s="287">
        <v>10000</v>
      </c>
      <c r="E217" s="230">
        <v>0</v>
      </c>
      <c r="F217" s="166" t="s">
        <v>345</v>
      </c>
      <c r="G217" s="169" t="s">
        <v>321</v>
      </c>
      <c r="H217" s="169" t="s">
        <v>1029</v>
      </c>
      <c r="I217" s="192" t="str">
        <f t="shared" si="15"/>
        <v>36068764d</v>
      </c>
      <c r="J217" s="167" t="str">
        <f t="shared" si="16"/>
        <v>36068764026 03</v>
      </c>
      <c r="K217" s="5"/>
      <c r="L217" s="167" t="str">
        <f t="shared" si="17"/>
        <v>36068764026 03B</v>
      </c>
      <c r="M217" s="5" t="str">
        <f t="shared" si="18"/>
        <v>Slovenská plavecká federáciadBštafeta - plávanie</v>
      </c>
      <c r="N217" s="3" t="str">
        <f t="shared" si="19"/>
        <v>36068764dB</v>
      </c>
    </row>
    <row r="218" spans="1:14" x14ac:dyDescent="0.2">
      <c r="A218" s="166" t="s">
        <v>618</v>
      </c>
      <c r="B218" s="204" t="str">
        <f>VLOOKUP(A218,Adr!A:B,2,FALSE)</f>
        <v>Slovenská rugbyová únia</v>
      </c>
      <c r="C218" s="185" t="s">
        <v>1083</v>
      </c>
      <c r="D218" s="286">
        <v>23402</v>
      </c>
      <c r="E218" s="230">
        <v>0</v>
      </c>
      <c r="F218" s="166" t="s">
        <v>339</v>
      </c>
      <c r="G218" s="169" t="s">
        <v>319</v>
      </c>
      <c r="H218" s="169" t="s">
        <v>1029</v>
      </c>
      <c r="I218" s="192" t="str">
        <f t="shared" si="15"/>
        <v>30851459a</v>
      </c>
      <c r="J218" s="167" t="str">
        <f t="shared" si="16"/>
        <v>30851459026 02</v>
      </c>
      <c r="K218" s="5" t="s">
        <v>1084</v>
      </c>
      <c r="L218" s="167" t="str">
        <f t="shared" si="17"/>
        <v>30851459026 02B</v>
      </c>
      <c r="M218" s="5" t="str">
        <f t="shared" si="18"/>
        <v>Slovenská rugbyová úniaaBrugby - bežné transfery</v>
      </c>
      <c r="N218" s="3" t="str">
        <f t="shared" si="19"/>
        <v>30851459aB</v>
      </c>
    </row>
    <row r="219" spans="1:14" x14ac:dyDescent="0.2">
      <c r="A219" s="198" t="s">
        <v>624</v>
      </c>
      <c r="B219" s="204" t="str">
        <f>VLOOKUP(A219,Adr!A:B,2,FALSE)</f>
        <v>Slovenská skialpinistická asociácia</v>
      </c>
      <c r="C219" s="185" t="s">
        <v>1085</v>
      </c>
      <c r="D219" s="286">
        <v>19239</v>
      </c>
      <c r="E219" s="173">
        <v>0</v>
      </c>
      <c r="F219" s="166" t="s">
        <v>339</v>
      </c>
      <c r="G219" s="169" t="s">
        <v>319</v>
      </c>
      <c r="H219" s="169" t="s">
        <v>1029</v>
      </c>
      <c r="I219" s="192" t="str">
        <f t="shared" si="15"/>
        <v>37998919a</v>
      </c>
      <c r="J219" s="167" t="str">
        <f t="shared" si="16"/>
        <v>37998919026 02</v>
      </c>
      <c r="K219" s="5" t="s">
        <v>1086</v>
      </c>
      <c r="L219" s="167" t="str">
        <f t="shared" si="17"/>
        <v>37998919026 02B</v>
      </c>
      <c r="M219" s="5" t="str">
        <f t="shared" si="18"/>
        <v>Slovenská skialpinistická asociáciaaBskialpinizmus - bežné transfery</v>
      </c>
      <c r="N219" s="3" t="str">
        <f t="shared" si="19"/>
        <v>37998919aB</v>
      </c>
    </row>
    <row r="220" spans="1:14" x14ac:dyDescent="0.2">
      <c r="A220" s="202" t="s">
        <v>624</v>
      </c>
      <c r="B220" s="204" t="str">
        <f>VLOOKUP(A220,Adr!A:B,2,FALSE)</f>
        <v>Slovenská skialpinistická asociácia</v>
      </c>
      <c r="C220" s="185" t="s">
        <v>1552</v>
      </c>
      <c r="D220" s="286">
        <v>30000</v>
      </c>
      <c r="E220" s="173">
        <v>0</v>
      </c>
      <c r="F220" s="166" t="s">
        <v>345</v>
      </c>
      <c r="G220" s="169" t="s">
        <v>321</v>
      </c>
      <c r="H220" s="169" t="s">
        <v>1029</v>
      </c>
      <c r="I220" s="192" t="str">
        <f t="shared" si="15"/>
        <v>37998919d</v>
      </c>
      <c r="J220" s="167" t="str">
        <f t="shared" si="16"/>
        <v>37998919026 03</v>
      </c>
      <c r="K220" s="5"/>
      <c r="L220" s="167" t="str">
        <f t="shared" si="17"/>
        <v>37998919026 03B</v>
      </c>
      <c r="M220" s="5" t="str">
        <f t="shared" si="18"/>
        <v>Slovenská skialpinistická asociáciadBdvojica - skialpinizmus (dospelí mix)</v>
      </c>
      <c r="N220" s="3" t="str">
        <f t="shared" si="19"/>
        <v>37998919dB</v>
      </c>
    </row>
    <row r="221" spans="1:14" x14ac:dyDescent="0.2">
      <c r="A221" s="202" t="s">
        <v>624</v>
      </c>
      <c r="B221" s="204" t="str">
        <f>VLOOKUP(A221,Adr!A:B,2,FALSE)</f>
        <v>Slovenská skialpinistická asociácia</v>
      </c>
      <c r="C221" s="185" t="s">
        <v>1553</v>
      </c>
      <c r="D221" s="286">
        <v>80000</v>
      </c>
      <c r="E221" s="173">
        <v>0</v>
      </c>
      <c r="F221" s="166" t="s">
        <v>345</v>
      </c>
      <c r="G221" s="169" t="s">
        <v>321</v>
      </c>
      <c r="H221" s="169" t="s">
        <v>1029</v>
      </c>
      <c r="I221" s="192" t="str">
        <f t="shared" si="15"/>
        <v>37998919d</v>
      </c>
      <c r="J221" s="167" t="str">
        <f t="shared" si="16"/>
        <v>37998919026 03</v>
      </c>
      <c r="K221" s="5"/>
      <c r="L221" s="167" t="str">
        <f t="shared" si="17"/>
        <v>37998919026 03B</v>
      </c>
      <c r="M221" s="5" t="str">
        <f t="shared" si="18"/>
        <v>Slovenská skialpinistická asociáciadBJagerčíková Marianna</v>
      </c>
      <c r="N221" s="3" t="str">
        <f t="shared" si="19"/>
        <v>37998919dB</v>
      </c>
    </row>
    <row r="222" spans="1:14" x14ac:dyDescent="0.2">
      <c r="A222" s="166" t="s">
        <v>624</v>
      </c>
      <c r="B222" s="204" t="str">
        <f>VLOOKUP(A222,Adr!A:B,2,FALSE)</f>
        <v>Slovenská skialpinistická asociácia</v>
      </c>
      <c r="C222" s="196" t="s">
        <v>1554</v>
      </c>
      <c r="D222" s="288">
        <v>20000</v>
      </c>
      <c r="E222" s="230">
        <v>0</v>
      </c>
      <c r="F222" s="166" t="s">
        <v>345</v>
      </c>
      <c r="G222" s="169" t="s">
        <v>321</v>
      </c>
      <c r="H222" s="169" t="s">
        <v>1029</v>
      </c>
      <c r="I222" s="192" t="str">
        <f t="shared" si="15"/>
        <v>37998919d</v>
      </c>
      <c r="J222" s="167" t="str">
        <f t="shared" si="16"/>
        <v>37998919026 03</v>
      </c>
      <c r="K222" s="5"/>
      <c r="L222" s="167" t="str">
        <f t="shared" si="17"/>
        <v>37998919026 03B</v>
      </c>
      <c r="M222" s="5" t="str">
        <f t="shared" si="18"/>
        <v>Slovenská skialpinistická asociáciadBŠiarnik Jakub</v>
      </c>
      <c r="N222" s="3" t="str">
        <f t="shared" si="19"/>
        <v>37998919dB</v>
      </c>
    </row>
    <row r="223" spans="1:14" x14ac:dyDescent="0.2">
      <c r="A223" s="166" t="s">
        <v>633</v>
      </c>
      <c r="B223" s="204" t="str">
        <f>VLOOKUP(A223,Adr!A:B,2,FALSE)</f>
        <v>Slovenská softballová asociácia</v>
      </c>
      <c r="C223" s="196" t="s">
        <v>1087</v>
      </c>
      <c r="D223" s="288">
        <v>30873</v>
      </c>
      <c r="E223" s="230">
        <v>0</v>
      </c>
      <c r="F223" s="166" t="s">
        <v>339</v>
      </c>
      <c r="G223" s="169" t="s">
        <v>319</v>
      </c>
      <c r="H223" s="169" t="s">
        <v>1029</v>
      </c>
      <c r="I223" s="192" t="str">
        <f t="shared" si="15"/>
        <v>17316723a</v>
      </c>
      <c r="J223" s="167" t="str">
        <f t="shared" si="16"/>
        <v>17316723026 02</v>
      </c>
      <c r="K223" s="5" t="s">
        <v>1088</v>
      </c>
      <c r="L223" s="167" t="str">
        <f t="shared" si="17"/>
        <v>17316723026 02B</v>
      </c>
      <c r="M223" s="5" t="str">
        <f t="shared" si="18"/>
        <v>Slovenská softballová asociáciaaBsoftbal - bežné transfery</v>
      </c>
      <c r="N223" s="3" t="str">
        <f t="shared" si="19"/>
        <v>17316723aB</v>
      </c>
    </row>
    <row r="224" spans="1:14" x14ac:dyDescent="0.2">
      <c r="A224" s="202" t="s">
        <v>639</v>
      </c>
      <c r="B224" s="204" t="str">
        <f>VLOOKUP(A224,Adr!A:B,2,FALSE)</f>
        <v>Slovenská squashová asociácia</v>
      </c>
      <c r="C224" s="185" t="s">
        <v>1089</v>
      </c>
      <c r="D224" s="286">
        <v>19239</v>
      </c>
      <c r="E224" s="230">
        <v>0</v>
      </c>
      <c r="F224" s="166" t="s">
        <v>339</v>
      </c>
      <c r="G224" s="169" t="s">
        <v>319</v>
      </c>
      <c r="H224" s="169" t="s">
        <v>1029</v>
      </c>
      <c r="I224" s="192" t="str">
        <f t="shared" si="15"/>
        <v>30807018a</v>
      </c>
      <c r="J224" s="167" t="str">
        <f t="shared" si="16"/>
        <v>30807018026 02</v>
      </c>
      <c r="K224" s="5" t="s">
        <v>1090</v>
      </c>
      <c r="L224" s="167" t="str">
        <f t="shared" si="17"/>
        <v>30807018026 02B</v>
      </c>
      <c r="M224" s="5" t="str">
        <f t="shared" si="18"/>
        <v>Slovenská squashová asociáciaaBsquash - bežné transfery</v>
      </c>
      <c r="N224" s="3" t="str">
        <f t="shared" si="19"/>
        <v>30807018aB</v>
      </c>
    </row>
    <row r="225" spans="1:14" x14ac:dyDescent="0.2">
      <c r="A225" s="202" t="s">
        <v>646</v>
      </c>
      <c r="B225" s="204" t="str">
        <f>VLOOKUP(A225,Adr!A:B,2,FALSE)</f>
        <v>Slovenská triatlonová únia</v>
      </c>
      <c r="C225" s="185" t="s">
        <v>1091</v>
      </c>
      <c r="D225" s="286">
        <v>168998</v>
      </c>
      <c r="E225" s="173">
        <v>0</v>
      </c>
      <c r="F225" s="166" t="s">
        <v>339</v>
      </c>
      <c r="G225" s="169" t="s">
        <v>319</v>
      </c>
      <c r="H225" s="169" t="s">
        <v>1029</v>
      </c>
      <c r="I225" s="192" t="str">
        <f t="shared" si="15"/>
        <v>31745466a</v>
      </c>
      <c r="J225" s="167" t="str">
        <f t="shared" si="16"/>
        <v>31745466026 02</v>
      </c>
      <c r="K225" s="5" t="s">
        <v>1092</v>
      </c>
      <c r="L225" s="167" t="str">
        <f t="shared" si="17"/>
        <v>31745466026 02B</v>
      </c>
      <c r="M225" s="5" t="str">
        <f t="shared" si="18"/>
        <v>Slovenská triatlonová úniaaBtriatlon - bežné transfery</v>
      </c>
      <c r="N225" s="3" t="str">
        <f t="shared" si="19"/>
        <v>31745466aB</v>
      </c>
    </row>
    <row r="226" spans="1:14" ht="22.5" x14ac:dyDescent="0.2">
      <c r="A226" s="166" t="s">
        <v>646</v>
      </c>
      <c r="B226" s="204" t="str">
        <f>VLOOKUP(A226,Adr!A:B,2,FALSE)</f>
        <v>Slovenská triatlonová únia</v>
      </c>
      <c r="C226" s="196" t="s">
        <v>1469</v>
      </c>
      <c r="D226" s="288">
        <v>7175</v>
      </c>
      <c r="E226" s="173">
        <v>0</v>
      </c>
      <c r="F226" s="166" t="s">
        <v>343</v>
      </c>
      <c r="G226" s="169" t="s">
        <v>321</v>
      </c>
      <c r="H226" s="169" t="s">
        <v>1029</v>
      </c>
      <c r="I226" s="192" t="str">
        <f t="shared" si="15"/>
        <v>31745466c</v>
      </c>
      <c r="J226" s="167" t="str">
        <f t="shared" si="16"/>
        <v>31745466026 03</v>
      </c>
      <c r="K226" s="5"/>
      <c r="L226" s="167" t="str">
        <f t="shared" si="17"/>
        <v>31745466026 03B</v>
      </c>
      <c r="M226" s="5" t="str">
        <f t="shared" si="18"/>
        <v>Slovenská triatlonová úniacBzabezpečenie a rozvoj športu triatlon zdravotne postihnutých športovcov</v>
      </c>
      <c r="N226" s="3" t="str">
        <f t="shared" si="19"/>
        <v>31745466cB</v>
      </c>
    </row>
    <row r="227" spans="1:14" x14ac:dyDescent="0.2">
      <c r="A227" s="202" t="s">
        <v>646</v>
      </c>
      <c r="B227" s="204" t="str">
        <f>VLOOKUP(A227,Adr!A:B,2,FALSE)</f>
        <v>Slovenská triatlonová únia</v>
      </c>
      <c r="C227" s="196" t="s">
        <v>1555</v>
      </c>
      <c r="D227" s="286">
        <v>10000</v>
      </c>
      <c r="E227" s="173">
        <v>0</v>
      </c>
      <c r="F227" s="166" t="s">
        <v>345</v>
      </c>
      <c r="G227" s="169" t="s">
        <v>321</v>
      </c>
      <c r="H227" s="169" t="s">
        <v>1029</v>
      </c>
      <c r="I227" s="192" t="str">
        <f t="shared" si="15"/>
        <v>31745466d</v>
      </c>
      <c r="J227" s="167" t="str">
        <f t="shared" si="16"/>
        <v>31745466026 03</v>
      </c>
      <c r="K227" s="5"/>
      <c r="L227" s="167" t="str">
        <f t="shared" si="17"/>
        <v>31745466026 03B</v>
      </c>
      <c r="M227" s="5" t="str">
        <f t="shared" si="18"/>
        <v>Slovenská triatlonová úniadBIvančík Dominik</v>
      </c>
      <c r="N227" s="3" t="str">
        <f t="shared" si="19"/>
        <v>31745466dB</v>
      </c>
    </row>
    <row r="228" spans="1:14" x14ac:dyDescent="0.2">
      <c r="A228" s="178" t="s">
        <v>646</v>
      </c>
      <c r="B228" s="204" t="str">
        <f>VLOOKUP(A228,Adr!A:B,2,FALSE)</f>
        <v>Slovenská triatlonová únia</v>
      </c>
      <c r="C228" s="169" t="s">
        <v>1556</v>
      </c>
      <c r="D228" s="287">
        <v>50000</v>
      </c>
      <c r="E228" s="230">
        <v>0</v>
      </c>
      <c r="F228" s="166" t="s">
        <v>345</v>
      </c>
      <c r="G228" s="169" t="s">
        <v>321</v>
      </c>
      <c r="H228" s="169" t="s">
        <v>1029</v>
      </c>
      <c r="I228" s="192" t="str">
        <f t="shared" si="15"/>
        <v>31745466d</v>
      </c>
      <c r="J228" s="167" t="str">
        <f t="shared" si="16"/>
        <v>31745466026 03</v>
      </c>
      <c r="K228" s="5"/>
      <c r="L228" s="167" t="str">
        <f t="shared" si="17"/>
        <v>31745466026 03B</v>
      </c>
      <c r="M228" s="5" t="str">
        <f t="shared" si="18"/>
        <v>Slovenská triatlonová úniadBMichaličková Zuzana</v>
      </c>
      <c r="N228" s="3" t="str">
        <f t="shared" si="19"/>
        <v>31745466dB</v>
      </c>
    </row>
    <row r="229" spans="1:14" x14ac:dyDescent="0.2">
      <c r="A229" s="202" t="s">
        <v>646</v>
      </c>
      <c r="B229" s="204" t="str">
        <f>VLOOKUP(A229,Adr!A:B,2,FALSE)</f>
        <v>Slovenská triatlonová únia</v>
      </c>
      <c r="C229" s="185" t="s">
        <v>1557</v>
      </c>
      <c r="D229" s="286">
        <v>10000</v>
      </c>
      <c r="E229" s="230">
        <v>0</v>
      </c>
      <c r="F229" s="166" t="s">
        <v>345</v>
      </c>
      <c r="G229" s="169" t="s">
        <v>321</v>
      </c>
      <c r="H229" s="169" t="s">
        <v>1029</v>
      </c>
      <c r="I229" s="192" t="str">
        <f t="shared" si="15"/>
        <v>31745466d</v>
      </c>
      <c r="J229" s="167" t="str">
        <f t="shared" si="16"/>
        <v>31745466026 03</v>
      </c>
      <c r="K229" s="5"/>
      <c r="L229" s="167" t="str">
        <f t="shared" si="17"/>
        <v>31745466026 03B</v>
      </c>
      <c r="M229" s="5" t="str">
        <f t="shared" si="18"/>
        <v>Slovenská triatlonová úniadBVráblová Margaréta</v>
      </c>
      <c r="N229" s="3" t="str">
        <f t="shared" si="19"/>
        <v>31745466dB</v>
      </c>
    </row>
    <row r="230" spans="1:14" x14ac:dyDescent="0.2">
      <c r="A230" s="202" t="s">
        <v>653</v>
      </c>
      <c r="B230" s="204" t="str">
        <f>VLOOKUP(A230,Adr!A:B,2,FALSE)</f>
        <v>Slovenská volejbalová federácia</v>
      </c>
      <c r="C230" s="169" t="s">
        <v>1093</v>
      </c>
      <c r="D230" s="287">
        <v>1214960</v>
      </c>
      <c r="E230" s="230">
        <v>0</v>
      </c>
      <c r="F230" s="166" t="s">
        <v>339</v>
      </c>
      <c r="G230" s="169" t="s">
        <v>319</v>
      </c>
      <c r="H230" s="169" t="s">
        <v>1029</v>
      </c>
      <c r="I230" s="192" t="str">
        <f t="shared" si="15"/>
        <v>00688819a</v>
      </c>
      <c r="J230" s="167" t="str">
        <f t="shared" si="16"/>
        <v>00688819026 02</v>
      </c>
      <c r="K230" s="5" t="s">
        <v>1094</v>
      </c>
      <c r="L230" s="167" t="str">
        <f t="shared" si="17"/>
        <v>00688819026 02B</v>
      </c>
      <c r="M230" s="5" t="str">
        <f t="shared" si="18"/>
        <v>Slovenská volejbalová federáciaaBvolejbal - bežné transfery</v>
      </c>
      <c r="N230" s="3" t="str">
        <f t="shared" si="19"/>
        <v>00688819aB</v>
      </c>
    </row>
    <row r="231" spans="1:14" x14ac:dyDescent="0.2">
      <c r="A231" s="198" t="s">
        <v>661</v>
      </c>
      <c r="B231" s="204" t="str">
        <f>VLOOKUP(A231,Adr!A:B,2,FALSE)</f>
        <v>Slovenský atletický zväz</v>
      </c>
      <c r="C231" s="185" t="s">
        <v>1095</v>
      </c>
      <c r="D231" s="286">
        <v>2167461</v>
      </c>
      <c r="E231" s="173">
        <v>0</v>
      </c>
      <c r="F231" s="166" t="s">
        <v>339</v>
      </c>
      <c r="G231" s="169" t="s">
        <v>319</v>
      </c>
      <c r="H231" s="169" t="s">
        <v>1029</v>
      </c>
      <c r="I231" s="192" t="str">
        <f t="shared" si="15"/>
        <v>36063835a</v>
      </c>
      <c r="J231" s="167" t="str">
        <f t="shared" si="16"/>
        <v>36063835026 02</v>
      </c>
      <c r="K231" s="5" t="s">
        <v>1096</v>
      </c>
      <c r="L231" s="167" t="str">
        <f t="shared" si="17"/>
        <v>36063835026 02B</v>
      </c>
      <c r="M231" s="5" t="str">
        <f t="shared" si="18"/>
        <v>Slovenský atletický zväzaBatletika - bežné transfery</v>
      </c>
      <c r="N231" s="3" t="str">
        <f t="shared" si="19"/>
        <v>36063835aB</v>
      </c>
    </row>
    <row r="232" spans="1:14" x14ac:dyDescent="0.2">
      <c r="A232" s="202" t="s">
        <v>661</v>
      </c>
      <c r="B232" s="204" t="str">
        <f>VLOOKUP(A232,Adr!A:B,2,FALSE)</f>
        <v>Slovenský atletický zväz</v>
      </c>
      <c r="C232" s="185" t="s">
        <v>1558</v>
      </c>
      <c r="D232" s="286">
        <v>20000</v>
      </c>
      <c r="E232" s="173">
        <v>0</v>
      </c>
      <c r="F232" s="166" t="s">
        <v>345</v>
      </c>
      <c r="G232" s="169" t="s">
        <v>321</v>
      </c>
      <c r="H232" s="169" t="s">
        <v>1029</v>
      </c>
      <c r="I232" s="192" t="str">
        <f t="shared" si="15"/>
        <v>36063835d</v>
      </c>
      <c r="J232" s="167" t="str">
        <f t="shared" si="16"/>
        <v>36063835026 03</v>
      </c>
      <c r="K232" s="5"/>
      <c r="L232" s="167" t="str">
        <f t="shared" si="17"/>
        <v>36063835026 03B</v>
      </c>
      <c r="M232" s="5" t="str">
        <f t="shared" si="18"/>
        <v>Slovenský atletický zväzdBBurzalová Hana</v>
      </c>
      <c r="N232" s="3" t="str">
        <f t="shared" si="19"/>
        <v>36063835dB</v>
      </c>
    </row>
    <row r="233" spans="1:14" x14ac:dyDescent="0.2">
      <c r="A233" s="178" t="s">
        <v>661</v>
      </c>
      <c r="B233" s="204" t="str">
        <f>VLOOKUP(A233,Adr!A:B,2,FALSE)</f>
        <v>Slovenský atletický zväz</v>
      </c>
      <c r="C233" s="190" t="s">
        <v>2165</v>
      </c>
      <c r="D233" s="287">
        <v>15974.27</v>
      </c>
      <c r="E233" s="230">
        <v>0</v>
      </c>
      <c r="F233" s="166" t="s">
        <v>345</v>
      </c>
      <c r="G233" s="169" t="s">
        <v>321</v>
      </c>
      <c r="H233" s="169" t="s">
        <v>1029</v>
      </c>
      <c r="I233" s="192" t="str">
        <f t="shared" si="15"/>
        <v>36063835d</v>
      </c>
      <c r="J233" s="167" t="str">
        <f t="shared" si="16"/>
        <v>36063835026 03</v>
      </c>
      <c r="K233" s="5"/>
      <c r="L233" s="167" t="str">
        <f t="shared" si="17"/>
        <v>36063835026 03B</v>
      </c>
      <c r="M233" s="5" t="str">
        <f t="shared" si="18"/>
        <v>Slovenský atletický zväzdBCzaková Mária Katerinka</v>
      </c>
      <c r="N233" s="3" t="str">
        <f t="shared" si="19"/>
        <v>36063835dB</v>
      </c>
    </row>
    <row r="234" spans="1:14" x14ac:dyDescent="0.2">
      <c r="A234" s="166" t="s">
        <v>661</v>
      </c>
      <c r="B234" s="204" t="str">
        <f>VLOOKUP(A234,Adr!A:B,2,FALSE)</f>
        <v>Slovenský atletický zväz</v>
      </c>
      <c r="C234" s="185" t="s">
        <v>1563</v>
      </c>
      <c r="D234" s="286">
        <v>20000</v>
      </c>
      <c r="E234" s="230">
        <v>0</v>
      </c>
      <c r="F234" s="166" t="s">
        <v>345</v>
      </c>
      <c r="G234" s="169" t="s">
        <v>321</v>
      </c>
      <c r="H234" s="169" t="s">
        <v>1029</v>
      </c>
      <c r="I234" s="192" t="str">
        <f t="shared" si="15"/>
        <v>36063835d</v>
      </c>
      <c r="J234" s="167" t="str">
        <f t="shared" si="16"/>
        <v>36063835026 03</v>
      </c>
      <c r="K234" s="5"/>
      <c r="L234" s="167" t="str">
        <f t="shared" si="17"/>
        <v>36063835026 03B</v>
      </c>
      <c r="M234" s="5" t="str">
        <f t="shared" si="18"/>
        <v>Slovenský atletický zväzdBČerný Dominik</v>
      </c>
      <c r="N234" s="3" t="str">
        <f t="shared" si="19"/>
        <v>36063835dB</v>
      </c>
    </row>
    <row r="235" spans="1:14" x14ac:dyDescent="0.2">
      <c r="A235" s="166" t="s">
        <v>661</v>
      </c>
      <c r="B235" s="204" t="str">
        <f>VLOOKUP(A235,Adr!A:B,2,FALSE)</f>
        <v>Slovenský atletický zväz</v>
      </c>
      <c r="C235" s="196" t="s">
        <v>1559</v>
      </c>
      <c r="D235" s="288">
        <v>10000</v>
      </c>
      <c r="E235" s="230">
        <v>0</v>
      </c>
      <c r="F235" s="166" t="s">
        <v>345</v>
      </c>
      <c r="G235" s="169" t="s">
        <v>321</v>
      </c>
      <c r="H235" s="169" t="s">
        <v>1029</v>
      </c>
      <c r="I235" s="192" t="str">
        <f t="shared" si="15"/>
        <v>36063835d</v>
      </c>
      <c r="J235" s="167" t="str">
        <f t="shared" si="16"/>
        <v>36063835026 03</v>
      </c>
      <c r="K235" s="5"/>
      <c r="L235" s="167" t="str">
        <f t="shared" si="17"/>
        <v>36063835026 03B</v>
      </c>
      <c r="M235" s="5" t="str">
        <f t="shared" si="18"/>
        <v>Slovenský atletický zväzdBFederič Filip</v>
      </c>
      <c r="N235" s="3" t="str">
        <f t="shared" si="19"/>
        <v>36063835dB</v>
      </c>
    </row>
    <row r="236" spans="1:14" x14ac:dyDescent="0.2">
      <c r="A236" s="202" t="s">
        <v>661</v>
      </c>
      <c r="B236" s="204" t="str">
        <f>VLOOKUP(A236,Adr!A:B,2,FALSE)</f>
        <v>Slovenský atletický zväz</v>
      </c>
      <c r="C236" s="185" t="s">
        <v>1560</v>
      </c>
      <c r="D236" s="286">
        <v>20000</v>
      </c>
      <c r="E236" s="173">
        <v>0</v>
      </c>
      <c r="F236" s="166" t="s">
        <v>345</v>
      </c>
      <c r="G236" s="169" t="s">
        <v>321</v>
      </c>
      <c r="H236" s="169" t="s">
        <v>1029</v>
      </c>
      <c r="I236" s="192" t="str">
        <f t="shared" si="15"/>
        <v>36063835d</v>
      </c>
      <c r="J236" s="167" t="str">
        <f t="shared" si="16"/>
        <v>36063835026 03</v>
      </c>
      <c r="K236" s="5"/>
      <c r="L236" s="167" t="str">
        <f t="shared" si="17"/>
        <v>36063835026 03B</v>
      </c>
      <c r="M236" s="5" t="str">
        <f t="shared" si="18"/>
        <v>Slovenský atletický zväzdBForster Viktória</v>
      </c>
      <c r="N236" s="3" t="str">
        <f t="shared" si="19"/>
        <v>36063835dB</v>
      </c>
    </row>
    <row r="237" spans="1:14" x14ac:dyDescent="0.2">
      <c r="A237" s="202" t="s">
        <v>661</v>
      </c>
      <c r="B237" s="204" t="str">
        <f>VLOOKUP(A237,Adr!A:B,2,FALSE)</f>
        <v>Slovenský atletický zväz</v>
      </c>
      <c r="C237" s="196" t="s">
        <v>2166</v>
      </c>
      <c r="D237" s="286">
        <v>20000</v>
      </c>
      <c r="E237" s="230">
        <v>0</v>
      </c>
      <c r="F237" s="166" t="s">
        <v>345</v>
      </c>
      <c r="G237" s="169" t="s">
        <v>321</v>
      </c>
      <c r="H237" s="169" t="s">
        <v>1029</v>
      </c>
      <c r="I237" s="192" t="str">
        <f t="shared" si="15"/>
        <v>36063835d</v>
      </c>
      <c r="J237" s="167" t="str">
        <f t="shared" si="16"/>
        <v>36063835026 03</v>
      </c>
      <c r="K237" s="5"/>
      <c r="L237" s="167" t="str">
        <f t="shared" si="17"/>
        <v>36063835026 03B</v>
      </c>
      <c r="M237" s="5" t="str">
        <f t="shared" si="18"/>
        <v>Slovenský atletický zväzdBFraňo Peter</v>
      </c>
      <c r="N237" s="3" t="str">
        <f t="shared" si="19"/>
        <v>36063835dB</v>
      </c>
    </row>
    <row r="238" spans="1:14" x14ac:dyDescent="0.2">
      <c r="A238" s="198" t="s">
        <v>661</v>
      </c>
      <c r="B238" s="204" t="str">
        <f>VLOOKUP(A238,Adr!A:B,2,FALSE)</f>
        <v>Slovenský atletický zväz</v>
      </c>
      <c r="C238" s="169" t="s">
        <v>1565</v>
      </c>
      <c r="D238" s="287">
        <v>10000</v>
      </c>
      <c r="E238" s="173">
        <v>0</v>
      </c>
      <c r="F238" s="166" t="s">
        <v>345</v>
      </c>
      <c r="G238" s="169" t="s">
        <v>321</v>
      </c>
      <c r="H238" s="169" t="s">
        <v>1029</v>
      </c>
      <c r="I238" s="192" t="str">
        <f t="shared" si="15"/>
        <v>36063835d</v>
      </c>
      <c r="J238" s="167" t="str">
        <f t="shared" si="16"/>
        <v>36063835026 03</v>
      </c>
      <c r="K238" s="5"/>
      <c r="L238" s="167" t="str">
        <f t="shared" si="17"/>
        <v>36063835026 03B</v>
      </c>
      <c r="M238" s="5" t="str">
        <f t="shared" si="18"/>
        <v>Slovenský atletický zväzdBFrličková Laura</v>
      </c>
      <c r="N238" s="3" t="str">
        <f t="shared" si="19"/>
        <v>36063835dB</v>
      </c>
    </row>
    <row r="239" spans="1:14" x14ac:dyDescent="0.2">
      <c r="A239" s="198" t="s">
        <v>661</v>
      </c>
      <c r="B239" s="204" t="str">
        <f>VLOOKUP(A239,Adr!A:B,2,FALSE)</f>
        <v>Slovenský atletický zväz</v>
      </c>
      <c r="C239" s="190" t="s">
        <v>1561</v>
      </c>
      <c r="D239" s="287">
        <v>50000</v>
      </c>
      <c r="E239" s="230">
        <v>0</v>
      </c>
      <c r="F239" s="166" t="s">
        <v>345</v>
      </c>
      <c r="G239" s="169" t="s">
        <v>321</v>
      </c>
      <c r="H239" s="169" t="s">
        <v>1029</v>
      </c>
      <c r="I239" s="192" t="str">
        <f t="shared" si="15"/>
        <v>36063835d</v>
      </c>
      <c r="J239" s="167" t="str">
        <f t="shared" si="16"/>
        <v>36063835026 03</v>
      </c>
      <c r="K239" s="5"/>
      <c r="L239" s="167" t="str">
        <f t="shared" si="17"/>
        <v>36063835026 03B</v>
      </c>
      <c r="M239" s="5" t="str">
        <f t="shared" si="18"/>
        <v>Slovenský atletický zväzdBGajanová Gabriela</v>
      </c>
      <c r="N239" s="3" t="str">
        <f t="shared" si="19"/>
        <v>36063835dB</v>
      </c>
    </row>
    <row r="240" spans="1:14" x14ac:dyDescent="0.2">
      <c r="A240" s="198" t="s">
        <v>661</v>
      </c>
      <c r="B240" s="204" t="str">
        <f>VLOOKUP(A240,Adr!A:B,2,FALSE)</f>
        <v>Slovenský atletický zväz</v>
      </c>
      <c r="C240" s="185" t="s">
        <v>1562</v>
      </c>
      <c r="D240" s="286">
        <v>15000</v>
      </c>
      <c r="E240" s="173">
        <v>0</v>
      </c>
      <c r="F240" s="166" t="s">
        <v>345</v>
      </c>
      <c r="G240" s="169" t="s">
        <v>321</v>
      </c>
      <c r="H240" s="169" t="s">
        <v>1029</v>
      </c>
      <c r="I240" s="192" t="str">
        <f t="shared" si="15"/>
        <v>36063835d</v>
      </c>
      <c r="J240" s="167" t="str">
        <f t="shared" si="16"/>
        <v>36063835026 03</v>
      </c>
      <c r="K240" s="5"/>
      <c r="L240" s="167" t="str">
        <f t="shared" si="17"/>
        <v>36063835026 03B</v>
      </c>
      <c r="M240" s="5" t="str">
        <f t="shared" si="18"/>
        <v>Slovenský atletický zväzdBRuffíni Robert</v>
      </c>
      <c r="N240" s="3" t="str">
        <f t="shared" si="19"/>
        <v>36063835dB</v>
      </c>
    </row>
    <row r="241" spans="1:14" x14ac:dyDescent="0.2">
      <c r="A241" s="166" t="s">
        <v>661</v>
      </c>
      <c r="B241" s="204" t="str">
        <f>VLOOKUP(A241,Adr!A:B,2,FALSE)</f>
        <v>Slovenský atletický zväz</v>
      </c>
      <c r="C241" s="196" t="s">
        <v>1564</v>
      </c>
      <c r="D241" s="288">
        <v>10000</v>
      </c>
      <c r="E241" s="173">
        <v>0</v>
      </c>
      <c r="F241" s="166" t="s">
        <v>345</v>
      </c>
      <c r="G241" s="169" t="s">
        <v>321</v>
      </c>
      <c r="H241" s="169" t="s">
        <v>1029</v>
      </c>
      <c r="I241" s="192" t="str">
        <f t="shared" si="15"/>
        <v>36063835d</v>
      </c>
      <c r="J241" s="167" t="str">
        <f t="shared" si="16"/>
        <v>36063835026 03</v>
      </c>
      <c r="K241" s="5"/>
      <c r="L241" s="167" t="str">
        <f t="shared" si="17"/>
        <v>36063835026 03B</v>
      </c>
      <c r="M241" s="5" t="str">
        <f t="shared" si="18"/>
        <v>Slovenský atletický zväzdBSlezáková Rebecca</v>
      </c>
      <c r="N241" s="3" t="str">
        <f t="shared" si="19"/>
        <v>36063835dB</v>
      </c>
    </row>
    <row r="242" spans="1:14" x14ac:dyDescent="0.2">
      <c r="A242" s="202" t="s">
        <v>661</v>
      </c>
      <c r="B242" s="204" t="str">
        <f>VLOOKUP(A242,Adr!A:B,2,FALSE)</f>
        <v>Slovenský atletický zväz</v>
      </c>
      <c r="C242" s="190" t="s">
        <v>1566</v>
      </c>
      <c r="D242" s="287">
        <v>20000</v>
      </c>
      <c r="E242" s="230">
        <v>0</v>
      </c>
      <c r="F242" s="166" t="s">
        <v>345</v>
      </c>
      <c r="G242" s="169" t="s">
        <v>321</v>
      </c>
      <c r="H242" s="169" t="s">
        <v>1029</v>
      </c>
      <c r="I242" s="192" t="str">
        <f t="shared" si="15"/>
        <v>36063835d</v>
      </c>
      <c r="J242" s="167" t="str">
        <f t="shared" si="16"/>
        <v>36063835026 03</v>
      </c>
      <c r="K242" s="5"/>
      <c r="L242" s="167" t="str">
        <f t="shared" si="17"/>
        <v>36063835026 03B</v>
      </c>
      <c r="M242" s="5" t="str">
        <f t="shared" si="18"/>
        <v>Slovenský atletický zväzdBVolko Ján</v>
      </c>
      <c r="N242" s="3" t="str">
        <f t="shared" si="19"/>
        <v>36063835dB</v>
      </c>
    </row>
    <row r="243" spans="1:14" x14ac:dyDescent="0.2">
      <c r="A243" s="166" t="s">
        <v>1952</v>
      </c>
      <c r="B243" s="204" t="str">
        <f>VLOOKUP(A243,Adr!A:B,2,FALSE)</f>
        <v>Slovenský bežecký spolok</v>
      </c>
      <c r="C243" s="196" t="s">
        <v>2228</v>
      </c>
      <c r="D243" s="288">
        <v>35000</v>
      </c>
      <c r="E243" s="230">
        <v>0</v>
      </c>
      <c r="F243" s="166" t="s">
        <v>349</v>
      </c>
      <c r="G243" s="169" t="s">
        <v>317</v>
      </c>
      <c r="H243" s="169" t="s">
        <v>1029</v>
      </c>
      <c r="I243" s="192" t="str">
        <f t="shared" si="15"/>
        <v>30845688f</v>
      </c>
      <c r="J243" s="167" t="str">
        <f t="shared" si="16"/>
        <v>30845688026 01</v>
      </c>
      <c r="K243" s="5"/>
      <c r="L243" s="167" t="str">
        <f t="shared" si="17"/>
        <v>30845688026 01B</v>
      </c>
      <c r="M243" s="5" t="str">
        <f t="shared" si="18"/>
        <v>Slovenský bežecký spolokfBpodpora a rozvoj športu pre všetkých</v>
      </c>
      <c r="N243" s="3" t="str">
        <f t="shared" si="19"/>
        <v>30845688fB</v>
      </c>
    </row>
    <row r="244" spans="1:14" x14ac:dyDescent="0.2">
      <c r="A244" s="202" t="s">
        <v>669</v>
      </c>
      <c r="B244" s="204" t="str">
        <f>VLOOKUP(A244,Adr!A:B,2,FALSE)</f>
        <v>Slovenský biliardový zväz</v>
      </c>
      <c r="C244" s="185" t="s">
        <v>1097</v>
      </c>
      <c r="D244" s="286">
        <v>31111</v>
      </c>
      <c r="E244" s="173">
        <v>0</v>
      </c>
      <c r="F244" s="166" t="s">
        <v>339</v>
      </c>
      <c r="G244" s="169" t="s">
        <v>319</v>
      </c>
      <c r="H244" s="169" t="s">
        <v>1029</v>
      </c>
      <c r="I244" s="192" t="str">
        <f t="shared" si="15"/>
        <v>31753825a</v>
      </c>
      <c r="J244" s="167" t="str">
        <f t="shared" si="16"/>
        <v>31753825026 02</v>
      </c>
      <c r="K244" s="5" t="s">
        <v>1098</v>
      </c>
      <c r="L244" s="167" t="str">
        <f t="shared" si="17"/>
        <v>31753825026 02B</v>
      </c>
      <c r="M244" s="5" t="str">
        <f t="shared" si="18"/>
        <v>Slovenský biliardový zväzaBbiliard - bežné transfery</v>
      </c>
      <c r="N244" s="3" t="str">
        <f t="shared" si="19"/>
        <v>31753825aB</v>
      </c>
    </row>
    <row r="245" spans="1:14" x14ac:dyDescent="0.2">
      <c r="A245" s="202" t="s">
        <v>672</v>
      </c>
      <c r="B245" s="204" t="str">
        <f>VLOOKUP(A245,Adr!A:B,2,FALSE)</f>
        <v>Slovenský bowlingový zväz</v>
      </c>
      <c r="C245" s="185" t="s">
        <v>1099</v>
      </c>
      <c r="D245" s="286">
        <v>37659</v>
      </c>
      <c r="E245" s="230">
        <v>0</v>
      </c>
      <c r="F245" s="166" t="s">
        <v>339</v>
      </c>
      <c r="G245" s="169" t="s">
        <v>319</v>
      </c>
      <c r="H245" s="169" t="s">
        <v>1029</v>
      </c>
      <c r="I245" s="192" t="str">
        <f t="shared" si="15"/>
        <v>36128147a</v>
      </c>
      <c r="J245" s="167" t="str">
        <f t="shared" si="16"/>
        <v>36128147026 02</v>
      </c>
      <c r="K245" s="5" t="s">
        <v>1100</v>
      </c>
      <c r="L245" s="167" t="str">
        <f t="shared" si="17"/>
        <v>36128147026 02B</v>
      </c>
      <c r="M245" s="5" t="str">
        <f t="shared" si="18"/>
        <v>Slovenský bowlingový zväzaBbowling - bežné transfery</v>
      </c>
      <c r="N245" s="3" t="str">
        <f t="shared" si="19"/>
        <v>36128147aB</v>
      </c>
    </row>
    <row r="246" spans="1:14" x14ac:dyDescent="0.2">
      <c r="A246" s="202" t="s">
        <v>679</v>
      </c>
      <c r="B246" s="204" t="str">
        <f>VLOOKUP(A246,Adr!A:B,2,FALSE)</f>
        <v>Slovenský bridžový zväz</v>
      </c>
      <c r="C246" s="185" t="s">
        <v>1101</v>
      </c>
      <c r="D246" s="286">
        <v>19239</v>
      </c>
      <c r="E246" s="173">
        <v>0</v>
      </c>
      <c r="F246" s="166" t="s">
        <v>339</v>
      </c>
      <c r="G246" s="169" t="s">
        <v>319</v>
      </c>
      <c r="H246" s="169" t="s">
        <v>1029</v>
      </c>
      <c r="I246" s="192" t="str">
        <f t="shared" si="15"/>
        <v>31770908a</v>
      </c>
      <c r="J246" s="167" t="str">
        <f t="shared" si="16"/>
        <v>31770908026 02</v>
      </c>
      <c r="K246" s="5" t="s">
        <v>1102</v>
      </c>
      <c r="L246" s="167" t="str">
        <f t="shared" si="17"/>
        <v>31770908026 02B</v>
      </c>
      <c r="M246" s="5" t="str">
        <f t="shared" si="18"/>
        <v>Slovenský bridžový zväzaBbridž - bežné transfery</v>
      </c>
      <c r="N246" s="3" t="str">
        <f t="shared" si="19"/>
        <v>31770908aB</v>
      </c>
    </row>
    <row r="247" spans="1:14" x14ac:dyDescent="0.2">
      <c r="A247" s="202" t="s">
        <v>684</v>
      </c>
      <c r="B247" s="204" t="str">
        <f>VLOOKUP(A247,Adr!A:B,2,FALSE)</f>
        <v>Slovenský curlingový zväz</v>
      </c>
      <c r="C247" s="185" t="s">
        <v>1103</v>
      </c>
      <c r="D247" s="286">
        <v>24607</v>
      </c>
      <c r="E247" s="230">
        <v>0</v>
      </c>
      <c r="F247" s="166" t="s">
        <v>339</v>
      </c>
      <c r="G247" s="169" t="s">
        <v>319</v>
      </c>
      <c r="H247" s="169" t="s">
        <v>1029</v>
      </c>
      <c r="I247" s="192" t="str">
        <f t="shared" si="15"/>
        <v>37841866a</v>
      </c>
      <c r="J247" s="167" t="str">
        <f t="shared" si="16"/>
        <v>37841866026 02</v>
      </c>
      <c r="K247" s="5" t="s">
        <v>1104</v>
      </c>
      <c r="L247" s="167" t="str">
        <f t="shared" si="17"/>
        <v>37841866026 02B</v>
      </c>
      <c r="M247" s="5" t="str">
        <f t="shared" si="18"/>
        <v>Slovenský curlingový zväzaBcurling - bežné transfery</v>
      </c>
      <c r="N247" s="3" t="str">
        <f t="shared" si="19"/>
        <v>37841866aB</v>
      </c>
    </row>
    <row r="248" spans="1:14" x14ac:dyDescent="0.2">
      <c r="A248" s="202" t="s">
        <v>1422</v>
      </c>
      <c r="B248" s="204" t="str">
        <f>VLOOKUP(A248,Adr!A:B,2,FALSE)</f>
        <v>Slovenský cykloklub</v>
      </c>
      <c r="C248" s="169" t="s">
        <v>1666</v>
      </c>
      <c r="D248" s="287">
        <v>50000</v>
      </c>
      <c r="E248" s="173">
        <v>0</v>
      </c>
      <c r="F248" s="166" t="s">
        <v>349</v>
      </c>
      <c r="G248" s="169" t="s">
        <v>317</v>
      </c>
      <c r="H248" s="169" t="s">
        <v>1029</v>
      </c>
      <c r="I248" s="192" t="str">
        <f t="shared" si="15"/>
        <v>34009388f</v>
      </c>
      <c r="J248" s="167" t="str">
        <f t="shared" si="16"/>
        <v>34009388026 01</v>
      </c>
      <c r="K248" s="5"/>
      <c r="L248" s="167" t="str">
        <f t="shared" si="17"/>
        <v>34009388026 01B</v>
      </c>
      <c r="M248" s="5" t="str">
        <f t="shared" si="18"/>
        <v>Slovenský cykloklubfBznačenie cykloturistických trás</v>
      </c>
      <c r="N248" s="3" t="str">
        <f t="shared" si="19"/>
        <v>34009388fB</v>
      </c>
    </row>
    <row r="249" spans="1:14" x14ac:dyDescent="0.2">
      <c r="A249" s="202" t="s">
        <v>693</v>
      </c>
      <c r="B249" s="204" t="str">
        <f>VLOOKUP(A249,Adr!A:B,2,FALSE)</f>
        <v>Slovenský futbalový zväz</v>
      </c>
      <c r="C249" s="185" t="s">
        <v>1105</v>
      </c>
      <c r="D249" s="286">
        <v>8176462</v>
      </c>
      <c r="E249" s="173">
        <v>0</v>
      </c>
      <c r="F249" s="166" t="s">
        <v>339</v>
      </c>
      <c r="G249" s="169" t="s">
        <v>319</v>
      </c>
      <c r="H249" s="169" t="s">
        <v>1029</v>
      </c>
      <c r="I249" s="192" t="str">
        <f t="shared" si="15"/>
        <v>00687308a</v>
      </c>
      <c r="J249" s="167" t="str">
        <f t="shared" si="16"/>
        <v>00687308026 02</v>
      </c>
      <c r="K249" s="5" t="s">
        <v>1106</v>
      </c>
      <c r="L249" s="167" t="str">
        <f t="shared" si="17"/>
        <v>00687308026 02B</v>
      </c>
      <c r="M249" s="5" t="str">
        <f t="shared" si="18"/>
        <v>Slovenský futbalový zväzaBfutbal - bežné transfery</v>
      </c>
      <c r="N249" s="3" t="str">
        <f t="shared" si="19"/>
        <v>00687308aB</v>
      </c>
    </row>
    <row r="250" spans="1:14" x14ac:dyDescent="0.2">
      <c r="A250" s="166" t="s">
        <v>693</v>
      </c>
      <c r="B250" s="204" t="str">
        <f>VLOOKUP(A250,Adr!A:B,2,FALSE)</f>
        <v>Slovenský futbalový zväz</v>
      </c>
      <c r="C250" s="196" t="s">
        <v>350</v>
      </c>
      <c r="D250" s="186">
        <v>15000</v>
      </c>
      <c r="E250" s="173">
        <v>0</v>
      </c>
      <c r="F250" s="166" t="s">
        <v>349</v>
      </c>
      <c r="G250" s="169" t="s">
        <v>321</v>
      </c>
      <c r="H250" s="169" t="s">
        <v>1029</v>
      </c>
      <c r="I250" s="192" t="str">
        <f t="shared" si="15"/>
        <v>00687308f</v>
      </c>
      <c r="J250" s="167" t="str">
        <f t="shared" si="16"/>
        <v>00687308026 03</v>
      </c>
      <c r="K250" s="5"/>
      <c r="L250" s="167" t="str">
        <f t="shared" si="17"/>
        <v>00687308026 03B</v>
      </c>
      <c r="M250" s="5" t="str">
        <f t="shared" si="18"/>
        <v>Slovenský futbalový zväzfBplnenie úloh verejného záujmu v športe</v>
      </c>
      <c r="N250" s="3" t="str">
        <f t="shared" si="19"/>
        <v>00687308fB</v>
      </c>
    </row>
    <row r="251" spans="1:14" x14ac:dyDescent="0.2">
      <c r="A251" s="202" t="s">
        <v>701</v>
      </c>
      <c r="B251" s="204" t="str">
        <f>VLOOKUP(A251,Adr!A:B,2,FALSE)</f>
        <v>Slovenský horolezecký spolok JAMES</v>
      </c>
      <c r="C251" s="185" t="s">
        <v>1107</v>
      </c>
      <c r="D251" s="286">
        <v>77278</v>
      </c>
      <c r="E251" s="230">
        <v>0</v>
      </c>
      <c r="F251" s="166" t="s">
        <v>339</v>
      </c>
      <c r="G251" s="169" t="s">
        <v>319</v>
      </c>
      <c r="H251" s="169" t="s">
        <v>1029</v>
      </c>
      <c r="I251" s="192" t="str">
        <f t="shared" si="15"/>
        <v>00586455a</v>
      </c>
      <c r="J251" s="167" t="str">
        <f t="shared" si="16"/>
        <v>00586455026 02</v>
      </c>
      <c r="K251" s="5" t="s">
        <v>1108</v>
      </c>
      <c r="L251" s="167" t="str">
        <f t="shared" si="17"/>
        <v>00586455026 02B</v>
      </c>
      <c r="M251" s="5" t="str">
        <f t="shared" si="18"/>
        <v>Slovenský horolezecký spolok JAMESaBhorolezectvo - bežné transfery</v>
      </c>
      <c r="N251" s="3" t="str">
        <f t="shared" si="19"/>
        <v>00586455aB</v>
      </c>
    </row>
    <row r="252" spans="1:14" x14ac:dyDescent="0.2">
      <c r="A252" s="202" t="s">
        <v>701</v>
      </c>
      <c r="B252" s="204" t="str">
        <f>VLOOKUP(A252,Adr!A:B,2,FALSE)</f>
        <v>Slovenský horolezecký spolok JAMES</v>
      </c>
      <c r="C252" s="185" t="s">
        <v>1109</v>
      </c>
      <c r="D252" s="286">
        <v>33812</v>
      </c>
      <c r="E252" s="173">
        <v>0</v>
      </c>
      <c r="F252" s="166" t="s">
        <v>339</v>
      </c>
      <c r="G252" s="169" t="s">
        <v>319</v>
      </c>
      <c r="H252" s="169" t="s">
        <v>1029</v>
      </c>
      <c r="I252" s="192" t="str">
        <f t="shared" si="15"/>
        <v>00586455a</v>
      </c>
      <c r="J252" s="167" t="str">
        <f t="shared" si="16"/>
        <v>00586455026 02</v>
      </c>
      <c r="K252" s="5" t="s">
        <v>1110</v>
      </c>
      <c r="L252" s="167" t="str">
        <f t="shared" si="17"/>
        <v>00586455026 02B</v>
      </c>
      <c r="M252" s="5" t="str">
        <f t="shared" si="18"/>
        <v>Slovenský horolezecký spolok JAMESaBšportové lezenie - bežné transfery</v>
      </c>
      <c r="N252" s="3" t="str">
        <f t="shared" si="19"/>
        <v>00586455aB</v>
      </c>
    </row>
    <row r="253" spans="1:14" x14ac:dyDescent="0.2">
      <c r="A253" s="198" t="s">
        <v>701</v>
      </c>
      <c r="B253" s="204" t="str">
        <f>VLOOKUP(A253,Adr!A:B,2,FALSE)</f>
        <v>Slovenský horolezecký spolok JAMES</v>
      </c>
      <c r="C253" s="169" t="s">
        <v>1470</v>
      </c>
      <c r="D253" s="287">
        <v>8829</v>
      </c>
      <c r="E253" s="230">
        <v>0</v>
      </c>
      <c r="F253" s="166" t="s">
        <v>343</v>
      </c>
      <c r="G253" s="169" t="s">
        <v>321</v>
      </c>
      <c r="H253" s="169" t="s">
        <v>1029</v>
      </c>
      <c r="I253" s="192" t="str">
        <f t="shared" si="15"/>
        <v>00586455c</v>
      </c>
      <c r="J253" s="167" t="str">
        <f t="shared" si="16"/>
        <v>00586455026 03</v>
      </c>
      <c r="K253" s="5"/>
      <c r="L253" s="167" t="str">
        <f t="shared" si="17"/>
        <v>00586455026 03B</v>
      </c>
      <c r="M253" s="5" t="str">
        <f t="shared" si="18"/>
        <v>Slovenský horolezecký spolok JAMEScBzabezpečenie a rozvoj športu para lezenie zdravotne postihnutých športovcov</v>
      </c>
      <c r="N253" s="3" t="str">
        <f t="shared" si="19"/>
        <v>00586455cB</v>
      </c>
    </row>
    <row r="254" spans="1:14" x14ac:dyDescent="0.2">
      <c r="A254" s="198" t="s">
        <v>701</v>
      </c>
      <c r="B254" s="204" t="str">
        <f>VLOOKUP(A254,Adr!A:B,2,FALSE)</f>
        <v>Slovenský horolezecký spolok JAMES</v>
      </c>
      <c r="C254" s="196" t="s">
        <v>1567</v>
      </c>
      <c r="D254" s="286">
        <v>10000</v>
      </c>
      <c r="E254" s="173">
        <v>0</v>
      </c>
      <c r="F254" s="166" t="s">
        <v>345</v>
      </c>
      <c r="G254" s="169" t="s">
        <v>321</v>
      </c>
      <c r="H254" s="169" t="s">
        <v>1029</v>
      </c>
      <c r="I254" s="192" t="str">
        <f t="shared" si="15"/>
        <v>00586455d</v>
      </c>
      <c r="J254" s="167" t="str">
        <f t="shared" si="16"/>
        <v>00586455026 03</v>
      </c>
      <c r="K254" s="5"/>
      <c r="L254" s="167" t="str">
        <f t="shared" si="17"/>
        <v>00586455026 03B</v>
      </c>
      <c r="M254" s="5" t="str">
        <f t="shared" si="18"/>
        <v>Slovenský horolezecký spolok JAMESdBBuršíková Martina</v>
      </c>
      <c r="N254" s="3" t="str">
        <f t="shared" si="19"/>
        <v>00586455dB</v>
      </c>
    </row>
    <row r="255" spans="1:14" x14ac:dyDescent="0.2">
      <c r="A255" s="202" t="s">
        <v>701</v>
      </c>
      <c r="B255" s="204" t="str">
        <f>VLOOKUP(A255,Adr!A:B,2,FALSE)</f>
        <v>Slovenský horolezecký spolok JAMES</v>
      </c>
      <c r="C255" s="185" t="s">
        <v>1568</v>
      </c>
      <c r="D255" s="286">
        <v>10000</v>
      </c>
      <c r="E255" s="173">
        <v>0</v>
      </c>
      <c r="F255" s="166" t="s">
        <v>345</v>
      </c>
      <c r="G255" s="169" t="s">
        <v>321</v>
      </c>
      <c r="H255" s="169" t="s">
        <v>1029</v>
      </c>
      <c r="I255" s="192" t="str">
        <f t="shared" si="15"/>
        <v>00586455d</v>
      </c>
      <c r="J255" s="167" t="str">
        <f t="shared" si="16"/>
        <v>00586455026 03</v>
      </c>
      <c r="K255" s="5"/>
      <c r="L255" s="167" t="str">
        <f t="shared" si="17"/>
        <v>00586455026 03B</v>
      </c>
      <c r="M255" s="5" t="str">
        <f t="shared" si="18"/>
        <v>Slovenský horolezecký spolok JAMESdBSlobodová Lea</v>
      </c>
      <c r="N255" s="3" t="str">
        <f t="shared" si="19"/>
        <v>00586455dB</v>
      </c>
    </row>
    <row r="256" spans="1:14" x14ac:dyDescent="0.2">
      <c r="A256" s="166" t="s">
        <v>701</v>
      </c>
      <c r="B256" s="204" t="str">
        <f>VLOOKUP(A256,Adr!A:B,2,FALSE)</f>
        <v>Slovenský horolezecký spolok JAMES</v>
      </c>
      <c r="C256" s="197" t="s">
        <v>350</v>
      </c>
      <c r="D256" s="191">
        <v>5000</v>
      </c>
      <c r="E256" s="173">
        <v>0</v>
      </c>
      <c r="F256" s="166" t="s">
        <v>349</v>
      </c>
      <c r="G256" s="169" t="s">
        <v>321</v>
      </c>
      <c r="H256" s="169" t="s">
        <v>1029</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98" t="s">
        <v>701</v>
      </c>
      <c r="B257" s="204" t="str">
        <f>VLOOKUP(A257,Adr!A:B,2,FALSE)</f>
        <v>Slovenský horolezecký spolok JAMES</v>
      </c>
      <c r="C257" s="169" t="s">
        <v>350</v>
      </c>
      <c r="D257" s="172">
        <v>5000</v>
      </c>
      <c r="E257" s="173">
        <v>0</v>
      </c>
      <c r="F257" s="166" t="s">
        <v>349</v>
      </c>
      <c r="G257" s="169" t="s">
        <v>321</v>
      </c>
      <c r="H257" s="169" t="s">
        <v>1029</v>
      </c>
      <c r="I257" s="192" t="str">
        <f t="shared" si="15"/>
        <v>00586455f</v>
      </c>
      <c r="J257" s="167" t="str">
        <f t="shared" si="16"/>
        <v>00586455026 03</v>
      </c>
      <c r="K257" s="5"/>
      <c r="L257" s="167" t="str">
        <f t="shared" si="17"/>
        <v>00586455026 03B</v>
      </c>
      <c r="M257" s="5" t="str">
        <f t="shared" si="18"/>
        <v>Slovenský horolezecký spolok JAMESfBplnenie úloh verejného záujmu v športe</v>
      </c>
      <c r="N257" s="3" t="str">
        <f t="shared" si="19"/>
        <v>00586455fB</v>
      </c>
    </row>
    <row r="258" spans="1:14" x14ac:dyDescent="0.2">
      <c r="A258" s="182" t="s">
        <v>701</v>
      </c>
      <c r="B258" s="204" t="str">
        <f>VLOOKUP(A258,Adr!A:B,2,FALSE)</f>
        <v>Slovenský horolezecký spolok JAMES</v>
      </c>
      <c r="C258" s="185" t="s">
        <v>2987</v>
      </c>
      <c r="D258" s="286">
        <v>2800</v>
      </c>
      <c r="E258" s="230">
        <v>0</v>
      </c>
      <c r="F258" s="166" t="s">
        <v>360</v>
      </c>
      <c r="G258" s="169" t="s">
        <v>317</v>
      </c>
      <c r="H258" s="169" t="s">
        <v>1029</v>
      </c>
      <c r="I258" s="192" t="str">
        <f t="shared" si="15"/>
        <v>00586455l</v>
      </c>
      <c r="J258" s="167" t="str">
        <f t="shared" si="16"/>
        <v>00586455026 01</v>
      </c>
      <c r="K258" s="5"/>
      <c r="L258" s="167" t="str">
        <f t="shared" si="17"/>
        <v>00586455026 01B</v>
      </c>
      <c r="M258" s="5" t="str">
        <f t="shared" si="18"/>
        <v>Slovenský horolezecký spolok JAMESlBšportové pohybové tábory pre mládež</v>
      </c>
      <c r="N258" s="3" t="str">
        <f t="shared" si="19"/>
        <v>00586455lB</v>
      </c>
    </row>
    <row r="259" spans="1:14" x14ac:dyDescent="0.2">
      <c r="A259" s="166" t="s">
        <v>1963</v>
      </c>
      <c r="B259" s="204" t="str">
        <f>VLOOKUP(A259,Adr!A:B,2,FALSE)</f>
        <v>Slovenský kolkársky zväz</v>
      </c>
      <c r="C259" s="185" t="s">
        <v>352</v>
      </c>
      <c r="D259" s="286">
        <v>34900</v>
      </c>
      <c r="E259" s="173">
        <v>0</v>
      </c>
      <c r="F259" s="166" t="s">
        <v>351</v>
      </c>
      <c r="G259" s="169" t="s">
        <v>321</v>
      </c>
      <c r="H259" s="169" t="s">
        <v>1029</v>
      </c>
      <c r="I259" s="192" t="str">
        <f t="shared" ref="I259:I328" si="20">A259&amp;F259</f>
        <v>31771688g</v>
      </c>
      <c r="J259" s="167" t="str">
        <f t="shared" ref="J259:J328" si="21">A259&amp;G259</f>
        <v>31771688026 03</v>
      </c>
      <c r="K259" s="5"/>
      <c r="L259" s="167" t="str">
        <f t="shared" ref="L259:L328" si="22">A259&amp;G259&amp;H259</f>
        <v>31771688026 03B</v>
      </c>
      <c r="M259" s="5" t="str">
        <f t="shared" ref="M259:M328" si="23">B259&amp;F259&amp;H259&amp;C259</f>
        <v>Slovenský kolkársky zväzgBrozvoj športov, ktoré nie sú uznanými podľa zákona č. 440/2015 Z. z.</v>
      </c>
      <c r="N259" s="3" t="str">
        <f t="shared" ref="N259:N328" si="24">+I259&amp;H259</f>
        <v>31771688gB</v>
      </c>
    </row>
    <row r="260" spans="1:14" x14ac:dyDescent="0.2">
      <c r="A260" s="166" t="s">
        <v>2706</v>
      </c>
      <c r="B260" s="204" t="str">
        <f>VLOOKUP(A260,Adr!A:B,2,FALSE)</f>
        <v>Slovenský korfbalový klub "Dolphins" Prievidza</v>
      </c>
      <c r="C260" s="185" t="s">
        <v>2987</v>
      </c>
      <c r="D260" s="286">
        <v>4700</v>
      </c>
      <c r="E260" s="173">
        <v>0</v>
      </c>
      <c r="F260" s="166" t="s">
        <v>360</v>
      </c>
      <c r="G260" s="169" t="s">
        <v>317</v>
      </c>
      <c r="H260" s="169" t="s">
        <v>1029</v>
      </c>
      <c r="I260" s="192" t="str">
        <f t="shared" si="20"/>
        <v>42013861l</v>
      </c>
      <c r="J260" s="167" t="str">
        <f t="shared" si="21"/>
        <v>42013861026 01</v>
      </c>
      <c r="K260" s="5"/>
      <c r="L260" s="167" t="str">
        <f t="shared" si="22"/>
        <v>42013861026 01B</v>
      </c>
      <c r="M260" s="5" t="str">
        <f t="shared" si="23"/>
        <v>Slovenský korfbalový klub "Dolphins" PrievidzalBšportové pohybové tábory pre mládež</v>
      </c>
      <c r="N260" s="3" t="str">
        <f t="shared" si="24"/>
        <v>42013861lB</v>
      </c>
    </row>
    <row r="261" spans="1:14" x14ac:dyDescent="0.2">
      <c r="A261" s="202" t="s">
        <v>707</v>
      </c>
      <c r="B261" s="204" t="str">
        <f>VLOOKUP(A261,Adr!A:B,2,FALSE)</f>
        <v>Slovenský krasokorčuliarsky zväz</v>
      </c>
      <c r="C261" s="185" t="s">
        <v>1111</v>
      </c>
      <c r="D261" s="286">
        <v>189027</v>
      </c>
      <c r="E261" s="230">
        <v>0</v>
      </c>
      <c r="F261" s="166" t="s">
        <v>339</v>
      </c>
      <c r="G261" s="169" t="s">
        <v>319</v>
      </c>
      <c r="H261" s="169" t="s">
        <v>1029</v>
      </c>
      <c r="I261" s="192" t="str">
        <f t="shared" si="20"/>
        <v>31805540a</v>
      </c>
      <c r="J261" s="167" t="str">
        <f t="shared" si="21"/>
        <v>31805540026 02</v>
      </c>
      <c r="K261" s="5" t="s">
        <v>1112</v>
      </c>
      <c r="L261" s="167" t="str">
        <f t="shared" si="22"/>
        <v>31805540026 02B</v>
      </c>
      <c r="M261" s="5" t="str">
        <f t="shared" si="23"/>
        <v>Slovenský krasokorčuliarsky zväzaBkrasokorčuľovanie - bežné transfery</v>
      </c>
      <c r="N261" s="3" t="str">
        <f t="shared" si="24"/>
        <v>31805540aB</v>
      </c>
    </row>
    <row r="262" spans="1:14" x14ac:dyDescent="0.2">
      <c r="A262" s="198" t="s">
        <v>707</v>
      </c>
      <c r="B262" s="204" t="str">
        <f>VLOOKUP(A262,Adr!A:B,2,FALSE)</f>
        <v>Slovenský krasokorčuliarsky zväz</v>
      </c>
      <c r="C262" s="196" t="s">
        <v>1569</v>
      </c>
      <c r="D262" s="286">
        <v>20000</v>
      </c>
      <c r="E262" s="230">
        <v>0</v>
      </c>
      <c r="F262" s="166" t="s">
        <v>345</v>
      </c>
      <c r="G262" s="169" t="s">
        <v>321</v>
      </c>
      <c r="H262" s="169" t="s">
        <v>1029</v>
      </c>
      <c r="I262" s="192" t="str">
        <f t="shared" si="20"/>
        <v>31805540d</v>
      </c>
      <c r="J262" s="167" t="str">
        <f t="shared" si="21"/>
        <v>31805540026 03</v>
      </c>
      <c r="K262" s="5"/>
      <c r="L262" s="167" t="str">
        <f t="shared" si="22"/>
        <v>31805540026 03B</v>
      </c>
      <c r="M262" s="5" t="str">
        <f t="shared" si="23"/>
        <v>Slovenský krasokorčuliarsky zväzdBHagara Adam</v>
      </c>
      <c r="N262" s="3" t="str">
        <f t="shared" si="24"/>
        <v>31805540dB</v>
      </c>
    </row>
    <row r="263" spans="1:14" x14ac:dyDescent="0.2">
      <c r="A263" s="202" t="s">
        <v>715</v>
      </c>
      <c r="B263" s="204" t="str">
        <f>VLOOKUP(A263,Adr!A:B,2,FALSE)</f>
        <v>Slovenský lukostrelecký zväz</v>
      </c>
      <c r="C263" s="185" t="s">
        <v>1113</v>
      </c>
      <c r="D263" s="286">
        <v>143067</v>
      </c>
      <c r="E263" s="230">
        <v>0</v>
      </c>
      <c r="F263" s="166" t="s">
        <v>339</v>
      </c>
      <c r="G263" s="169" t="s">
        <v>319</v>
      </c>
      <c r="H263" s="169" t="s">
        <v>1029</v>
      </c>
      <c r="I263" s="192" t="str">
        <f t="shared" si="20"/>
        <v>30793009a</v>
      </c>
      <c r="J263" s="167" t="str">
        <f t="shared" si="21"/>
        <v>30793009026 02</v>
      </c>
      <c r="K263" s="5" t="s">
        <v>1114</v>
      </c>
      <c r="L263" s="167" t="str">
        <f t="shared" si="22"/>
        <v>30793009026 02B</v>
      </c>
      <c r="M263" s="5" t="str">
        <f t="shared" si="23"/>
        <v>Slovenský lukostrelecký zväzaBlukostreľba - bežné transfery</v>
      </c>
      <c r="N263" s="3" t="str">
        <f t="shared" si="24"/>
        <v>30793009aB</v>
      </c>
    </row>
    <row r="264" spans="1:14" x14ac:dyDescent="0.2">
      <c r="A264" s="202" t="s">
        <v>715</v>
      </c>
      <c r="B264" s="204" t="str">
        <f>VLOOKUP(A264,Adr!A:B,2,FALSE)</f>
        <v>Slovenský lukostrelecký zväz</v>
      </c>
      <c r="C264" s="185" t="s">
        <v>2999</v>
      </c>
      <c r="D264" s="286">
        <v>3800</v>
      </c>
      <c r="E264" s="230">
        <v>0</v>
      </c>
      <c r="F264" s="166" t="s">
        <v>339</v>
      </c>
      <c r="G264" s="169" t="s">
        <v>319</v>
      </c>
      <c r="H264" s="169" t="s">
        <v>1052</v>
      </c>
      <c r="I264" s="192" t="str">
        <f t="shared" si="20"/>
        <v>30793009a</v>
      </c>
      <c r="J264" s="167" t="str">
        <f t="shared" si="21"/>
        <v>30793009026 02</v>
      </c>
      <c r="K264" s="5"/>
      <c r="L264" s="167" t="str">
        <f t="shared" si="22"/>
        <v>30793009026 02K</v>
      </c>
      <c r="M264" s="5" t="str">
        <f t="shared" si="23"/>
        <v>Slovenský lukostrelecký zväzaKlukostreľba - kapitálové transfery</v>
      </c>
      <c r="N264" s="3" t="str">
        <f t="shared" si="24"/>
        <v>30793009aK</v>
      </c>
    </row>
    <row r="265" spans="1:14" x14ac:dyDescent="0.2">
      <c r="A265" s="202" t="s">
        <v>715</v>
      </c>
      <c r="B265" s="204" t="str">
        <f>VLOOKUP(A265,Adr!A:B,2,FALSE)</f>
        <v>Slovenský lukostrelecký zväz</v>
      </c>
      <c r="C265" s="185" t="s">
        <v>1570</v>
      </c>
      <c r="D265" s="286">
        <v>20000</v>
      </c>
      <c r="E265" s="230">
        <v>0</v>
      </c>
      <c r="F265" s="166" t="s">
        <v>345</v>
      </c>
      <c r="G265" s="169" t="s">
        <v>321</v>
      </c>
      <c r="H265" s="169" t="s">
        <v>1029</v>
      </c>
      <c r="I265" s="192" t="str">
        <f t="shared" si="20"/>
        <v>30793009d</v>
      </c>
      <c r="J265" s="167" t="str">
        <f t="shared" si="21"/>
        <v>30793009026 03</v>
      </c>
      <c r="K265" s="5"/>
      <c r="L265" s="167" t="str">
        <f t="shared" si="22"/>
        <v>30793009026 03B</v>
      </c>
      <c r="M265" s="5" t="str">
        <f t="shared" si="23"/>
        <v>Slovenský lukostrelecký zväzdBBaránková Denisa</v>
      </c>
      <c r="N265" s="3" t="str">
        <f t="shared" si="24"/>
        <v>30793009dB</v>
      </c>
    </row>
    <row r="266" spans="1:14" x14ac:dyDescent="0.2">
      <c r="A266" s="182" t="s">
        <v>715</v>
      </c>
      <c r="B266" s="204" t="str">
        <f>VLOOKUP(A266,Adr!A:B,2,FALSE)</f>
        <v>Slovenský lukostrelecký zväz</v>
      </c>
      <c r="C266" s="196" t="s">
        <v>2167</v>
      </c>
      <c r="D266" s="288">
        <v>20000</v>
      </c>
      <c r="E266" s="230">
        <v>0</v>
      </c>
      <c r="F266" s="166" t="s">
        <v>345</v>
      </c>
      <c r="G266" s="169" t="s">
        <v>321</v>
      </c>
      <c r="H266" s="169" t="s">
        <v>1029</v>
      </c>
      <c r="I266" s="192" t="str">
        <f t="shared" si="20"/>
        <v>30793009d</v>
      </c>
      <c r="J266" s="167" t="str">
        <f t="shared" si="21"/>
        <v>30793009026 03</v>
      </c>
      <c r="K266" s="5"/>
      <c r="L266" s="167" t="str">
        <f t="shared" si="22"/>
        <v>30793009026 03B</v>
      </c>
      <c r="M266" s="5" t="str">
        <f t="shared" si="23"/>
        <v>Slovenský lukostrelecký zväzdBBošanský Jozef</v>
      </c>
      <c r="N266" s="3" t="str">
        <f t="shared" si="24"/>
        <v>30793009dB</v>
      </c>
    </row>
    <row r="267" spans="1:14" x14ac:dyDescent="0.2">
      <c r="A267" s="202" t="s">
        <v>721</v>
      </c>
      <c r="B267" s="204" t="str">
        <f>VLOOKUP(A267,Adr!A:B,2,FALSE)</f>
        <v>Slovenský národný aeroklub generála Milana Rastislava Štefánika</v>
      </c>
      <c r="C267" s="185" t="s">
        <v>1115</v>
      </c>
      <c r="D267" s="286">
        <v>90011</v>
      </c>
      <c r="E267" s="230">
        <v>0</v>
      </c>
      <c r="F267" s="166" t="s">
        <v>339</v>
      </c>
      <c r="G267" s="169" t="s">
        <v>319</v>
      </c>
      <c r="H267" s="169" t="s">
        <v>1029</v>
      </c>
      <c r="I267" s="192" t="str">
        <f t="shared" si="20"/>
        <v>00677604a</v>
      </c>
      <c r="J267" s="167" t="str">
        <f t="shared" si="21"/>
        <v>00677604026 02</v>
      </c>
      <c r="K267" s="5" t="s">
        <v>1116</v>
      </c>
      <c r="L267" s="167" t="str">
        <f t="shared" si="22"/>
        <v>00677604026 02B</v>
      </c>
      <c r="M267" s="5" t="str">
        <f t="shared" si="23"/>
        <v>Slovenský národný aeroklub generála Milana Rastislava ŠtefánikaaBletecké športy - bežné transfery</v>
      </c>
      <c r="N267" s="3" t="str">
        <f t="shared" si="24"/>
        <v>00677604aB</v>
      </c>
    </row>
    <row r="268" spans="1:14" x14ac:dyDescent="0.2">
      <c r="A268" s="166" t="s">
        <v>730</v>
      </c>
      <c r="B268" s="204" t="str">
        <f>VLOOKUP(A268,Adr!A:B,2,FALSE)</f>
        <v>Slovenský olympijský a športový výbor</v>
      </c>
      <c r="C268" s="196" t="s">
        <v>1117</v>
      </c>
      <c r="D268" s="288">
        <v>2408259</v>
      </c>
      <c r="E268" s="173">
        <v>0</v>
      </c>
      <c r="F268" s="166" t="s">
        <v>341</v>
      </c>
      <c r="G268" s="169" t="s">
        <v>321</v>
      </c>
      <c r="H268" s="169" t="s">
        <v>1029</v>
      </c>
      <c r="I268" s="192" t="str">
        <f t="shared" si="20"/>
        <v>30811082b</v>
      </c>
      <c r="J268" s="167" t="str">
        <f t="shared" si="21"/>
        <v>30811082026 03</v>
      </c>
      <c r="K268" s="5"/>
      <c r="L268" s="167" t="str">
        <f t="shared" si="22"/>
        <v>30811082026 03B</v>
      </c>
      <c r="M268" s="5" t="str">
        <f t="shared" si="23"/>
        <v>Slovenský olympijský a športový výborbBčinnosť Slovenského olympijského a športového výboru</v>
      </c>
      <c r="N268" s="3" t="str">
        <f t="shared" si="24"/>
        <v>30811082bB</v>
      </c>
    </row>
    <row r="269" spans="1:14" ht="22.5" x14ac:dyDescent="0.2">
      <c r="A269" s="166" t="s">
        <v>730</v>
      </c>
      <c r="B269" s="204" t="str">
        <f>VLOOKUP(A269,Adr!A:B,2,FALSE)</f>
        <v>Slovenský olympijský a športový výbor</v>
      </c>
      <c r="C269" s="197" t="s">
        <v>2229</v>
      </c>
      <c r="D269" s="289">
        <v>517000</v>
      </c>
      <c r="E269" s="230">
        <v>0</v>
      </c>
      <c r="F269" s="166" t="s">
        <v>347</v>
      </c>
      <c r="G269" s="169" t="s">
        <v>321</v>
      </c>
      <c r="H269" s="169" t="s">
        <v>1029</v>
      </c>
      <c r="I269" s="192" t="str">
        <f t="shared" si="20"/>
        <v>30811082e</v>
      </c>
      <c r="J269" s="167" t="str">
        <f t="shared" si="21"/>
        <v>30811082026 03</v>
      </c>
      <c r="K269" s="5"/>
      <c r="L269" s="167" t="str">
        <f t="shared" si="22"/>
        <v>30811082026 03B</v>
      </c>
      <c r="M269" s="5" t="str">
        <f t="shared" si="23"/>
        <v>Slovenský olympijský a športový výboreBzabezpečenie účasti reprezentantov SR na XXV. Zimných olympijských hrách v Miláne a Cortine d´Ampezzo v roku 2026</v>
      </c>
      <c r="N269" s="3" t="str">
        <f t="shared" si="24"/>
        <v>30811082eB</v>
      </c>
    </row>
    <row r="270" spans="1:14" ht="33.75" x14ac:dyDescent="0.2">
      <c r="A270" s="166" t="s">
        <v>730</v>
      </c>
      <c r="B270" s="204" t="str">
        <f>VLOOKUP(A270,Adr!A:B,2,FALSE)</f>
        <v>Slovenský olympijský a športový výbor</v>
      </c>
      <c r="C270" s="197" t="s">
        <v>2995</v>
      </c>
      <c r="D270" s="289">
        <v>217000</v>
      </c>
      <c r="E270" s="173">
        <v>0</v>
      </c>
      <c r="F270" s="166" t="s">
        <v>347</v>
      </c>
      <c r="G270" s="169" t="s">
        <v>321</v>
      </c>
      <c r="H270" s="169" t="s">
        <v>1029</v>
      </c>
      <c r="I270" s="192" t="str">
        <f t="shared" ref="I270:I272" si="25">A270&amp;F270</f>
        <v>30811082e</v>
      </c>
      <c r="J270" s="167" t="str">
        <f t="shared" ref="J270:J272" si="26">A270&amp;G270</f>
        <v>30811082026 03</v>
      </c>
      <c r="K270" s="5"/>
      <c r="L270" s="167" t="str">
        <f t="shared" ref="L270:L272" si="27">A270&amp;G270&amp;H270</f>
        <v>30811082026 03B</v>
      </c>
      <c r="M270" s="5" t="str">
        <f t="shared" ref="M270:M272" si="28">B270&amp;F270&amp;H270&amp;C270</f>
        <v>Slovenský olympijský a športový výboreBzabezpečenie účasti športovej reprezentácie SR na Zimnom Európskom olympijskom festivale mládeže (EYOF) v Bakuriani, Gruzínsko</v>
      </c>
      <c r="N270" s="3" t="str">
        <f t="shared" ref="N270:N272" si="29">+I270&amp;H270</f>
        <v>30811082eB</v>
      </c>
    </row>
    <row r="271" spans="1:14" ht="33.75" x14ac:dyDescent="0.2">
      <c r="A271" s="166" t="s">
        <v>730</v>
      </c>
      <c r="B271" s="204" t="str">
        <f>VLOOKUP(A271,Adr!A:B,2,FALSE)</f>
        <v>Slovenský olympijský a športový výbor</v>
      </c>
      <c r="C271" s="197" t="s">
        <v>2996</v>
      </c>
      <c r="D271" s="289">
        <v>156100</v>
      </c>
      <c r="E271" s="230">
        <v>0</v>
      </c>
      <c r="F271" s="166" t="s">
        <v>347</v>
      </c>
      <c r="G271" s="169" t="s">
        <v>321</v>
      </c>
      <c r="H271" s="169" t="s">
        <v>1029</v>
      </c>
      <c r="I271" s="192" t="str">
        <f t="shared" si="25"/>
        <v>30811082e</v>
      </c>
      <c r="J271" s="167" t="str">
        <f t="shared" si="26"/>
        <v>30811082026 03</v>
      </c>
      <c r="K271" s="5"/>
      <c r="L271" s="167" t="str">
        <f t="shared" si="27"/>
        <v>30811082026 03B</v>
      </c>
      <c r="M271" s="5" t="str">
        <f t="shared" si="28"/>
        <v>Slovenský olympijský a športový výboreBzabezpečenie účasti športovej reprezentácie SR na Letnom Európskom olympijskom festivale mládeže (EYOF) v Skopje, Severné Macedónsko</v>
      </c>
      <c r="N271" s="3" t="str">
        <f t="shared" si="29"/>
        <v>30811082eB</v>
      </c>
    </row>
    <row r="272" spans="1:14" ht="22.5" x14ac:dyDescent="0.2">
      <c r="A272" s="166" t="s">
        <v>730</v>
      </c>
      <c r="B272" s="204" t="str">
        <f>VLOOKUP(A272,Adr!A:B,2,FALSE)</f>
        <v>Slovenský olympijský a športový výbor</v>
      </c>
      <c r="C272" s="197" t="s">
        <v>2997</v>
      </c>
      <c r="D272" s="289">
        <v>159485.26999999999</v>
      </c>
      <c r="E272" s="173">
        <v>0</v>
      </c>
      <c r="F272" s="166" t="s">
        <v>347</v>
      </c>
      <c r="G272" s="169" t="s">
        <v>321</v>
      </c>
      <c r="H272" s="169" t="s">
        <v>1029</v>
      </c>
      <c r="I272" s="192" t="str">
        <f t="shared" si="25"/>
        <v>30811082e</v>
      </c>
      <c r="J272" s="167" t="str">
        <f t="shared" si="26"/>
        <v>30811082026 03</v>
      </c>
      <c r="K272" s="5"/>
      <c r="L272" s="167" t="str">
        <f t="shared" si="27"/>
        <v>30811082026 03B</v>
      </c>
      <c r="M272" s="5" t="str">
        <f t="shared" si="28"/>
        <v>Slovenský olympijský a športový výboreBzabezpečenie účasti športovej reprezentácie SR na Svetových hrách 2025 v Čcheng-tu, Čína</v>
      </c>
      <c r="N272" s="3" t="str">
        <f t="shared" si="29"/>
        <v>30811082eB</v>
      </c>
    </row>
    <row r="273" spans="1:14" x14ac:dyDescent="0.2">
      <c r="A273" s="166" t="s">
        <v>730</v>
      </c>
      <c r="B273" s="204" t="str">
        <f>VLOOKUP(A273,Adr!A:B,2,FALSE)</f>
        <v>Slovenský olympijský a športový výbor</v>
      </c>
      <c r="C273" s="197" t="s">
        <v>3003</v>
      </c>
      <c r="D273" s="289">
        <v>33886.730000000003</v>
      </c>
      <c r="E273" s="173">
        <v>0</v>
      </c>
      <c r="F273" s="166" t="s">
        <v>347</v>
      </c>
      <c r="G273" s="169" t="s">
        <v>321</v>
      </c>
      <c r="H273" s="169" t="s">
        <v>1029</v>
      </c>
      <c r="I273" s="192" t="str">
        <f t="shared" ref="I273" si="30">A273&amp;F273</f>
        <v>30811082e</v>
      </c>
      <c r="J273" s="167" t="str">
        <f t="shared" ref="J273" si="31">A273&amp;G273</f>
        <v>30811082026 03</v>
      </c>
      <c r="K273" s="5"/>
      <c r="L273" s="167" t="str">
        <f t="shared" ref="L273" si="32">A273&amp;G273&amp;H273</f>
        <v>30811082026 03B</v>
      </c>
      <c r="M273" s="5" t="str">
        <f t="shared" ref="M273" si="33">B273&amp;F273&amp;H273&amp;C273</f>
        <v>Slovenský olympijský a športový výboreBXXV. Zimné olympijské hry v Miláne a Cortine d´Ampezzo 2026</v>
      </c>
      <c r="N273" s="3" t="str">
        <f t="shared" ref="N273" si="34">+I273&amp;H273</f>
        <v>30811082eB</v>
      </c>
    </row>
    <row r="274" spans="1:14" x14ac:dyDescent="0.2">
      <c r="A274" s="202" t="s">
        <v>730</v>
      </c>
      <c r="B274" s="204" t="str">
        <f>VLOOKUP(A274,Adr!A:B,2,FALSE)</f>
        <v>Slovenský olympijský a športový výbor</v>
      </c>
      <c r="C274" s="185" t="s">
        <v>1478</v>
      </c>
      <c r="D274" s="286">
        <v>80000</v>
      </c>
      <c r="E274" s="230">
        <v>0</v>
      </c>
      <c r="F274" s="166" t="s">
        <v>349</v>
      </c>
      <c r="G274" s="169" t="s">
        <v>321</v>
      </c>
      <c r="H274" s="169" t="s">
        <v>1029</v>
      </c>
      <c r="I274" s="192" t="str">
        <f t="shared" si="20"/>
        <v>30811082f</v>
      </c>
      <c r="J274" s="167" t="str">
        <f t="shared" si="21"/>
        <v>30811082026 03</v>
      </c>
      <c r="K274" s="5"/>
      <c r="L274" s="167" t="str">
        <f t="shared" si="22"/>
        <v>30811082026 03B</v>
      </c>
      <c r="M274" s="5" t="str">
        <f t="shared" si="23"/>
        <v>Slovenský olympijský a športový výborfBSlovenské olympijské a športové múzeum</v>
      </c>
      <c r="N274" s="3" t="str">
        <f t="shared" si="24"/>
        <v>30811082fB</v>
      </c>
    </row>
    <row r="275" spans="1:14" x14ac:dyDescent="0.2">
      <c r="A275" s="202" t="s">
        <v>730</v>
      </c>
      <c r="B275" s="204" t="str">
        <f>VLOOKUP(A275,Adr!A:B,2,FALSE)</f>
        <v>Slovenský olympijský a športový výbor</v>
      </c>
      <c r="C275" s="185" t="s">
        <v>2994</v>
      </c>
      <c r="D275" s="286">
        <v>200000</v>
      </c>
      <c r="E275" s="230">
        <v>0</v>
      </c>
      <c r="F275" s="166" t="s">
        <v>349</v>
      </c>
      <c r="G275" s="169" t="s">
        <v>321</v>
      </c>
      <c r="H275" s="169" t="s">
        <v>1029</v>
      </c>
      <c r="I275" s="192" t="str">
        <f t="shared" ref="I275" si="35">A275&amp;F275</f>
        <v>30811082f</v>
      </c>
      <c r="J275" s="167" t="str">
        <f t="shared" ref="J275" si="36">A275&amp;G275</f>
        <v>30811082026 03</v>
      </c>
      <c r="K275" s="5"/>
      <c r="L275" s="167" t="str">
        <f t="shared" ref="L275" si="37">A275&amp;G275&amp;H275</f>
        <v>30811082026 03B</v>
      </c>
      <c r="M275" s="5" t="str">
        <f t="shared" ref="M275" si="38">B275&amp;F275&amp;H275&amp;C275</f>
        <v>Slovenský olympijský a športový výborfBŠportovec roka 2024</v>
      </c>
      <c r="N275" s="3" t="str">
        <f t="shared" ref="N275" si="39">+I275&amp;H275</f>
        <v>30811082fB</v>
      </c>
    </row>
    <row r="276" spans="1:14" x14ac:dyDescent="0.2">
      <c r="A276" s="182" t="s">
        <v>1432</v>
      </c>
      <c r="B276" s="204" t="str">
        <f>VLOOKUP(A276,Adr!A:B,2,FALSE)</f>
        <v>Slovenský paralympijský výbor</v>
      </c>
      <c r="C276" s="196" t="s">
        <v>1464</v>
      </c>
      <c r="D276" s="286">
        <v>1196273</v>
      </c>
      <c r="E276" s="230">
        <v>0</v>
      </c>
      <c r="F276" s="166" t="s">
        <v>343</v>
      </c>
      <c r="G276" s="169" t="s">
        <v>321</v>
      </c>
      <c r="H276" s="169" t="s">
        <v>1029</v>
      </c>
      <c r="I276" s="192" t="str">
        <f t="shared" si="20"/>
        <v>31745661c</v>
      </c>
      <c r="J276" s="167" t="str">
        <f t="shared" si="21"/>
        <v>31745661026 03</v>
      </c>
      <c r="K276" s="5"/>
      <c r="L276" s="167" t="str">
        <f t="shared" si="22"/>
        <v>31745661026 03B</v>
      </c>
      <c r="M276" s="5" t="str">
        <f t="shared" si="23"/>
        <v>Slovenský paralympijský výborcBčinnosť Slovenského paralympijského výboru</v>
      </c>
      <c r="N276" s="3" t="str">
        <f t="shared" si="24"/>
        <v>31745661cB</v>
      </c>
    </row>
    <row r="277" spans="1:14" x14ac:dyDescent="0.2">
      <c r="A277" s="166" t="s">
        <v>1432</v>
      </c>
      <c r="B277" s="204" t="str">
        <f>VLOOKUP(A277,Adr!A:B,2,FALSE)</f>
        <v>Slovenský paralympijský výbor</v>
      </c>
      <c r="C277" s="196" t="s">
        <v>1571</v>
      </c>
      <c r="D277" s="288">
        <v>22500</v>
      </c>
      <c r="E277" s="173">
        <v>0</v>
      </c>
      <c r="F277" s="166" t="s">
        <v>345</v>
      </c>
      <c r="G277" s="169" t="s">
        <v>321</v>
      </c>
      <c r="H277" s="169" t="s">
        <v>1029</v>
      </c>
      <c r="I277" s="192" t="str">
        <f t="shared" si="20"/>
        <v>31745661d</v>
      </c>
      <c r="J277" s="167" t="str">
        <f t="shared" si="21"/>
        <v>31745661026 03</v>
      </c>
      <c r="K277" s="5"/>
      <c r="L277" s="167" t="str">
        <f t="shared" si="22"/>
        <v>31745661026 03B</v>
      </c>
      <c r="M277" s="5" t="str">
        <f t="shared" si="23"/>
        <v>Slovenský paralympijský výbordBČuchran Ladislav</v>
      </c>
      <c r="N277" s="3" t="str">
        <f t="shared" si="24"/>
        <v>31745661dB</v>
      </c>
    </row>
    <row r="278" spans="1:14" x14ac:dyDescent="0.2">
      <c r="A278" s="166" t="s">
        <v>1432</v>
      </c>
      <c r="B278" s="204" t="str">
        <f>VLOOKUP(A278,Adr!A:B,2,FALSE)</f>
        <v>Slovenský paralympijský výbor</v>
      </c>
      <c r="C278" s="196" t="s">
        <v>1572</v>
      </c>
      <c r="D278" s="288">
        <v>10000</v>
      </c>
      <c r="E278" s="230">
        <v>0</v>
      </c>
      <c r="F278" s="166" t="s">
        <v>345</v>
      </c>
      <c r="G278" s="169" t="s">
        <v>321</v>
      </c>
      <c r="H278" s="169" t="s">
        <v>1029</v>
      </c>
      <c r="I278" s="192" t="str">
        <f t="shared" si="20"/>
        <v>31745661d</v>
      </c>
      <c r="J278" s="167" t="str">
        <f t="shared" si="21"/>
        <v>31745661026 03</v>
      </c>
      <c r="K278" s="5"/>
      <c r="L278" s="167" t="str">
        <f t="shared" si="22"/>
        <v>31745661026 03B</v>
      </c>
      <c r="M278" s="5" t="str">
        <f t="shared" si="23"/>
        <v>Slovenský paralympijský výbordBFunková Kristína</v>
      </c>
      <c r="N278" s="3" t="str">
        <f t="shared" si="24"/>
        <v>31745661dB</v>
      </c>
    </row>
    <row r="279" spans="1:14" x14ac:dyDescent="0.2">
      <c r="A279" s="182" t="s">
        <v>1432</v>
      </c>
      <c r="B279" s="204" t="str">
        <f>VLOOKUP(A279,Adr!A:B,2,FALSE)</f>
        <v>Slovenský paralympijský výbor</v>
      </c>
      <c r="C279" s="185" t="s">
        <v>2168</v>
      </c>
      <c r="D279" s="286">
        <v>5000</v>
      </c>
      <c r="E279" s="173">
        <v>0</v>
      </c>
      <c r="F279" s="166" t="s">
        <v>345</v>
      </c>
      <c r="G279" s="169" t="s">
        <v>321</v>
      </c>
      <c r="H279" s="169" t="s">
        <v>1029</v>
      </c>
      <c r="I279" s="192" t="str">
        <f t="shared" si="20"/>
        <v>31745661d</v>
      </c>
      <c r="J279" s="167" t="str">
        <f t="shared" si="21"/>
        <v>31745661026 03</v>
      </c>
      <c r="K279" s="5"/>
      <c r="L279" s="167" t="str">
        <f t="shared" si="22"/>
        <v>31745661026 03B</v>
      </c>
      <c r="M279" s="5" t="str">
        <f t="shared" si="23"/>
        <v>Slovenský paralympijský výbordBHolenda Viliam</v>
      </c>
      <c r="N279" s="3" t="str">
        <f t="shared" si="24"/>
        <v>31745661dB</v>
      </c>
    </row>
    <row r="280" spans="1:14" x14ac:dyDescent="0.2">
      <c r="A280" s="182" t="s">
        <v>1432</v>
      </c>
      <c r="B280" s="204" t="str">
        <f>VLOOKUP(A280,Adr!A:B,2,FALSE)</f>
        <v>Slovenský paralympijský výbor</v>
      </c>
      <c r="C280" s="185" t="s">
        <v>1574</v>
      </c>
      <c r="D280" s="286">
        <v>10000</v>
      </c>
      <c r="E280" s="173">
        <v>0</v>
      </c>
      <c r="F280" s="166" t="s">
        <v>345</v>
      </c>
      <c r="G280" s="169" t="s">
        <v>321</v>
      </c>
      <c r="H280" s="169" t="s">
        <v>1029</v>
      </c>
      <c r="I280" s="192" t="str">
        <f t="shared" si="20"/>
        <v>31745661d</v>
      </c>
      <c r="J280" s="167" t="str">
        <f t="shared" si="21"/>
        <v>31745661026 03</v>
      </c>
      <c r="K280" s="5"/>
      <c r="L280" s="167" t="str">
        <f t="shared" si="22"/>
        <v>31745661026 03B</v>
      </c>
      <c r="M280" s="5" t="str">
        <f t="shared" si="23"/>
        <v>Slovenský paralympijský výbordBKubová Alžbeta</v>
      </c>
      <c r="N280" s="3" t="str">
        <f t="shared" si="24"/>
        <v>31745661dB</v>
      </c>
    </row>
    <row r="281" spans="1:14" x14ac:dyDescent="0.2">
      <c r="A281" s="202" t="s">
        <v>1432</v>
      </c>
      <c r="B281" s="204" t="str">
        <f>VLOOKUP(A281,Adr!A:B,2,FALSE)</f>
        <v>Slovenský paralympijský výbor</v>
      </c>
      <c r="C281" s="169" t="s">
        <v>1573</v>
      </c>
      <c r="D281" s="288">
        <v>20000</v>
      </c>
      <c r="E281" s="230">
        <v>0</v>
      </c>
      <c r="F281" s="166" t="s">
        <v>345</v>
      </c>
      <c r="G281" s="169" t="s">
        <v>321</v>
      </c>
      <c r="H281" s="169" t="s">
        <v>1029</v>
      </c>
      <c r="I281" s="192" t="str">
        <f t="shared" si="20"/>
        <v>31745661d</v>
      </c>
      <c r="J281" s="167" t="str">
        <f t="shared" si="21"/>
        <v>31745661026 03</v>
      </c>
      <c r="K281" s="5"/>
      <c r="L281" s="167" t="str">
        <f t="shared" si="22"/>
        <v>31745661026 03B</v>
      </c>
      <c r="M281" s="5" t="str">
        <f t="shared" si="23"/>
        <v>Slovenský paralympijský výbordBKuřeja Marián</v>
      </c>
      <c r="N281" s="3" t="str">
        <f t="shared" si="24"/>
        <v>31745661dB</v>
      </c>
    </row>
    <row r="282" spans="1:14" x14ac:dyDescent="0.2">
      <c r="A282" s="166" t="s">
        <v>1432</v>
      </c>
      <c r="B282" s="204" t="str">
        <f>VLOOKUP(A282,Adr!A:B,2,FALSE)</f>
        <v>Slovenský paralympijský výbor</v>
      </c>
      <c r="C282" s="196" t="s">
        <v>1575</v>
      </c>
      <c r="D282" s="288">
        <v>45000</v>
      </c>
      <c r="E282" s="230">
        <v>0</v>
      </c>
      <c r="F282" s="166" t="s">
        <v>345</v>
      </c>
      <c r="G282" s="169" t="s">
        <v>321</v>
      </c>
      <c r="H282" s="169" t="s">
        <v>1029</v>
      </c>
      <c r="I282" s="192" t="str">
        <f t="shared" si="20"/>
        <v>31745661d</v>
      </c>
      <c r="J282" s="167" t="str">
        <f t="shared" si="21"/>
        <v>31745661026 03</v>
      </c>
      <c r="K282" s="5"/>
      <c r="L282" s="167" t="str">
        <f t="shared" si="22"/>
        <v>31745661026 03B</v>
      </c>
      <c r="M282" s="5" t="str">
        <f t="shared" si="23"/>
        <v>Slovenský paralympijský výbordBLaczkó Dušan</v>
      </c>
      <c r="N282" s="3" t="str">
        <f t="shared" si="24"/>
        <v>31745661dB</v>
      </c>
    </row>
    <row r="283" spans="1:14" x14ac:dyDescent="0.2">
      <c r="A283" s="182" t="s">
        <v>1432</v>
      </c>
      <c r="B283" s="204" t="str">
        <f>VLOOKUP(A283,Adr!A:B,2,FALSE)</f>
        <v>Slovenský paralympijský výbor</v>
      </c>
      <c r="C283" s="185" t="s">
        <v>1576</v>
      </c>
      <c r="D283" s="286">
        <v>50000</v>
      </c>
      <c r="E283" s="173">
        <v>0</v>
      </c>
      <c r="F283" s="166" t="s">
        <v>345</v>
      </c>
      <c r="G283" s="169" t="s">
        <v>321</v>
      </c>
      <c r="H283" s="169" t="s">
        <v>1029</v>
      </c>
      <c r="I283" s="192" t="str">
        <f t="shared" si="20"/>
        <v>31745661d</v>
      </c>
      <c r="J283" s="167" t="str">
        <f t="shared" si="21"/>
        <v>31745661026 03</v>
      </c>
      <c r="K283" s="5"/>
      <c r="L283" s="167" t="str">
        <f t="shared" si="22"/>
        <v>31745661026 03B</v>
      </c>
      <c r="M283" s="5" t="str">
        <f t="shared" si="23"/>
        <v>Slovenský paralympijský výbordBMalenovský Radoslav</v>
      </c>
      <c r="N283" s="3" t="str">
        <f t="shared" si="24"/>
        <v>31745661dB</v>
      </c>
    </row>
    <row r="284" spans="1:14" x14ac:dyDescent="0.2">
      <c r="A284" s="198" t="s">
        <v>1432</v>
      </c>
      <c r="B284" s="204" t="str">
        <f>VLOOKUP(A284,Adr!A:B,2,FALSE)</f>
        <v>Slovenský paralympijský výbor</v>
      </c>
      <c r="C284" s="169" t="s">
        <v>2169</v>
      </c>
      <c r="D284" s="287">
        <v>20000</v>
      </c>
      <c r="E284" s="173">
        <v>0</v>
      </c>
      <c r="F284" s="166" t="s">
        <v>345</v>
      </c>
      <c r="G284" s="169" t="s">
        <v>321</v>
      </c>
      <c r="H284" s="169" t="s">
        <v>1029</v>
      </c>
      <c r="I284" s="192" t="str">
        <f t="shared" si="20"/>
        <v>31745661d</v>
      </c>
      <c r="J284" s="167" t="str">
        <f t="shared" si="21"/>
        <v>31745661026 03</v>
      </c>
      <c r="K284" s="5"/>
      <c r="L284" s="167" t="str">
        <f t="shared" si="22"/>
        <v>31745661026 03B</v>
      </c>
      <c r="M284" s="5" t="str">
        <f t="shared" si="23"/>
        <v>Slovenský paralympijský výbordBMarinov Filip</v>
      </c>
      <c r="N284" s="3" t="str">
        <f t="shared" si="24"/>
        <v>31745661dB</v>
      </c>
    </row>
    <row r="285" spans="1:14" x14ac:dyDescent="0.2">
      <c r="A285" s="166" t="s">
        <v>1432</v>
      </c>
      <c r="B285" s="204" t="str">
        <f>VLOOKUP(A285,Adr!A:B,2,FALSE)</f>
        <v>Slovenský paralympijský výbor</v>
      </c>
      <c r="C285" s="185" t="s">
        <v>1577</v>
      </c>
      <c r="D285" s="288">
        <v>20000</v>
      </c>
      <c r="E285" s="230">
        <v>0</v>
      </c>
      <c r="F285" s="166" t="s">
        <v>345</v>
      </c>
      <c r="G285" s="169" t="s">
        <v>321</v>
      </c>
      <c r="H285" s="169" t="s">
        <v>1029</v>
      </c>
      <c r="I285" s="192" t="str">
        <f t="shared" si="20"/>
        <v>31745661d</v>
      </c>
      <c r="J285" s="167" t="str">
        <f t="shared" si="21"/>
        <v>31745661026 03</v>
      </c>
      <c r="K285" s="5"/>
      <c r="L285" s="167" t="str">
        <f t="shared" si="22"/>
        <v>31745661026 03B</v>
      </c>
      <c r="M285" s="5" t="str">
        <f t="shared" si="23"/>
        <v>Slovenský paralympijský výbordBPetrikovičová Karin</v>
      </c>
      <c r="N285" s="3" t="str">
        <f t="shared" si="24"/>
        <v>31745661dB</v>
      </c>
    </row>
    <row r="286" spans="1:14" x14ac:dyDescent="0.2">
      <c r="A286" s="166" t="s">
        <v>1432</v>
      </c>
      <c r="B286" s="204" t="str">
        <f>VLOOKUP(A286,Adr!A:B,2,FALSE)</f>
        <v>Slovenský paralympijský výbor</v>
      </c>
      <c r="C286" s="196" t="s">
        <v>1578</v>
      </c>
      <c r="D286" s="288">
        <v>55000</v>
      </c>
      <c r="E286" s="173">
        <v>0</v>
      </c>
      <c r="F286" s="166" t="s">
        <v>345</v>
      </c>
      <c r="G286" s="169" t="s">
        <v>321</v>
      </c>
      <c r="H286" s="169" t="s">
        <v>1029</v>
      </c>
      <c r="I286" s="192" t="str">
        <f t="shared" si="20"/>
        <v>31745661d</v>
      </c>
      <c r="J286" s="167" t="str">
        <f t="shared" si="21"/>
        <v>31745661026 03</v>
      </c>
      <c r="K286" s="5"/>
      <c r="L286" s="167" t="str">
        <f t="shared" si="22"/>
        <v>31745661026 03B</v>
      </c>
      <c r="M286" s="5" t="str">
        <f t="shared" si="23"/>
        <v>Slovenský paralympijský výbordBVadovičová Veronika</v>
      </c>
      <c r="N286" s="3" t="str">
        <f t="shared" si="24"/>
        <v>31745661dB</v>
      </c>
    </row>
    <row r="287" spans="1:14" x14ac:dyDescent="0.2">
      <c r="A287" s="202" t="s">
        <v>1432</v>
      </c>
      <c r="B287" s="204" t="str">
        <f>VLOOKUP(A287,Adr!A:B,2,FALSE)</f>
        <v>Slovenský paralympijský výbor</v>
      </c>
      <c r="C287" s="185" t="s">
        <v>2230</v>
      </c>
      <c r="D287" s="286">
        <v>457250</v>
      </c>
      <c r="E287" s="173">
        <v>0</v>
      </c>
      <c r="F287" s="166" t="s">
        <v>347</v>
      </c>
      <c r="G287" s="169" t="s">
        <v>321</v>
      </c>
      <c r="H287" s="169" t="s">
        <v>1029</v>
      </c>
      <c r="I287" s="192" t="str">
        <f t="shared" si="20"/>
        <v>31745661e</v>
      </c>
      <c r="J287" s="167" t="str">
        <f t="shared" si="21"/>
        <v>31745661026 03</v>
      </c>
      <c r="K287" s="5"/>
      <c r="L287" s="167" t="str">
        <f t="shared" si="22"/>
        <v>31745661026 03B</v>
      </c>
      <c r="M287" s="5" t="str">
        <f t="shared" si="23"/>
        <v>Slovenský paralympijský výboreBzabezpečenie účasti reprezentantov SR na XIV. Zimných paralympijských hrách v Miláne a Cortine d´Ampezzo v roku 2026</v>
      </c>
      <c r="N287" s="3" t="str">
        <f t="shared" si="24"/>
        <v>31745661eB</v>
      </c>
    </row>
    <row r="288" spans="1:14" x14ac:dyDescent="0.2">
      <c r="A288" s="202" t="s">
        <v>1432</v>
      </c>
      <c r="B288" s="204" t="str">
        <f>VLOOKUP(A288,Adr!A:B,2,FALSE)</f>
        <v>Slovenský paralympijský výbor</v>
      </c>
      <c r="C288" s="185" t="s">
        <v>350</v>
      </c>
      <c r="D288" s="286">
        <v>10000</v>
      </c>
      <c r="E288" s="173">
        <v>0</v>
      </c>
      <c r="F288" s="166" t="s">
        <v>349</v>
      </c>
      <c r="G288" s="169" t="s">
        <v>317</v>
      </c>
      <c r="H288" s="169" t="s">
        <v>1029</v>
      </c>
      <c r="I288" s="192" t="str">
        <f t="shared" si="20"/>
        <v>31745661f</v>
      </c>
      <c r="J288" s="167" t="str">
        <f t="shared" si="21"/>
        <v>31745661026 01</v>
      </c>
      <c r="K288" s="5"/>
      <c r="L288" s="167" t="str">
        <f t="shared" si="22"/>
        <v>31745661026 01B</v>
      </c>
      <c r="M288" s="5" t="str">
        <f t="shared" si="23"/>
        <v>Slovenský paralympijský výborfBplnenie úloh verejného záujmu v športe</v>
      </c>
      <c r="N288" s="3" t="str">
        <f t="shared" si="24"/>
        <v>31745661fB</v>
      </c>
    </row>
    <row r="289" spans="1:14" x14ac:dyDescent="0.2">
      <c r="A289" s="166" t="s">
        <v>2711</v>
      </c>
      <c r="B289" s="204" t="str">
        <f>VLOOKUP(A289,Adr!A:B,2,FALSE)</f>
        <v>Slovenský rybársky zväz</v>
      </c>
      <c r="C289" s="185" t="s">
        <v>2987</v>
      </c>
      <c r="D289" s="286">
        <v>5000</v>
      </c>
      <c r="E289" s="230">
        <v>0</v>
      </c>
      <c r="F289" s="166" t="s">
        <v>360</v>
      </c>
      <c r="G289" s="169" t="s">
        <v>317</v>
      </c>
      <c r="H289" s="169" t="s">
        <v>1029</v>
      </c>
      <c r="I289" s="192" t="str">
        <f t="shared" si="20"/>
        <v>00178209l</v>
      </c>
      <c r="J289" s="167" t="str">
        <f t="shared" si="21"/>
        <v>00178209026 01</v>
      </c>
      <c r="K289" s="5"/>
      <c r="L289" s="167" t="str">
        <f t="shared" si="22"/>
        <v>00178209026 01B</v>
      </c>
      <c r="M289" s="5" t="str">
        <f t="shared" si="23"/>
        <v>Slovenský rybársky zväzlBšportové pohybové tábory pre mládež</v>
      </c>
      <c r="N289" s="3" t="str">
        <f t="shared" si="24"/>
        <v>00178209lB</v>
      </c>
    </row>
    <row r="290" spans="1:14" x14ac:dyDescent="0.2">
      <c r="A290" s="198" t="s">
        <v>738</v>
      </c>
      <c r="B290" s="204" t="str">
        <f>VLOOKUP(A290,Adr!A:B,2,FALSE)</f>
        <v>Slovenský rýchlokorčuliarsky zväz</v>
      </c>
      <c r="C290" s="185" t="s">
        <v>1118</v>
      </c>
      <c r="D290" s="286">
        <v>42157</v>
      </c>
      <c r="E290" s="230">
        <v>0</v>
      </c>
      <c r="F290" s="166" t="s">
        <v>339</v>
      </c>
      <c r="G290" s="169" t="s">
        <v>319</v>
      </c>
      <c r="H290" s="169" t="s">
        <v>1029</v>
      </c>
      <c r="I290" s="192" t="str">
        <f t="shared" si="20"/>
        <v>30688060a</v>
      </c>
      <c r="J290" s="167" t="str">
        <f t="shared" si="21"/>
        <v>30688060026 02</v>
      </c>
      <c r="K290" s="5" t="s">
        <v>1119</v>
      </c>
      <c r="L290" s="167" t="str">
        <f t="shared" si="22"/>
        <v>30688060026 02B</v>
      </c>
      <c r="M290" s="5" t="str">
        <f t="shared" si="23"/>
        <v>Slovenský rýchlokorčuliarsky zväzaBrýchlokorčuľovanie - bežné transfery</v>
      </c>
      <c r="N290" s="3" t="str">
        <f t="shared" si="24"/>
        <v>30688060aB</v>
      </c>
    </row>
    <row r="291" spans="1:14" x14ac:dyDescent="0.2">
      <c r="A291" s="198" t="s">
        <v>738</v>
      </c>
      <c r="B291" s="204" t="str">
        <f>VLOOKUP(A291,Adr!A:B,2,FALSE)</f>
        <v>Slovenský rýchlokorčuliarsky zväz</v>
      </c>
      <c r="C291" s="169" t="s">
        <v>1579</v>
      </c>
      <c r="D291" s="288">
        <v>10000</v>
      </c>
      <c r="E291" s="173">
        <v>0</v>
      </c>
      <c r="F291" s="166" t="s">
        <v>345</v>
      </c>
      <c r="G291" s="169" t="s">
        <v>321</v>
      </c>
      <c r="H291" s="169" t="s">
        <v>1029</v>
      </c>
      <c r="I291" s="192" t="str">
        <f t="shared" si="20"/>
        <v>30688060d</v>
      </c>
      <c r="J291" s="167" t="str">
        <f t="shared" si="21"/>
        <v>30688060026 03</v>
      </c>
      <c r="K291" s="5"/>
      <c r="L291" s="167" t="str">
        <f t="shared" si="22"/>
        <v>30688060026 03B</v>
      </c>
      <c r="M291" s="5" t="str">
        <f t="shared" si="23"/>
        <v>Slovenský rýchlokorčuliarsky zväzdBTokárová Tamara</v>
      </c>
      <c r="N291" s="3" t="str">
        <f t="shared" si="24"/>
        <v>30688060dB</v>
      </c>
    </row>
    <row r="292" spans="1:14" x14ac:dyDescent="0.2">
      <c r="A292" s="198" t="s">
        <v>745</v>
      </c>
      <c r="B292" s="204" t="str">
        <f>VLOOKUP(A292,Adr!A:B,2,FALSE)</f>
        <v>Slovenský stolnotenisový zväz</v>
      </c>
      <c r="C292" s="185" t="s">
        <v>1120</v>
      </c>
      <c r="D292" s="286">
        <v>979232</v>
      </c>
      <c r="E292" s="173">
        <v>0</v>
      </c>
      <c r="F292" s="166" t="s">
        <v>339</v>
      </c>
      <c r="G292" s="169" t="s">
        <v>319</v>
      </c>
      <c r="H292" s="169" t="s">
        <v>1029</v>
      </c>
      <c r="I292" s="192" t="str">
        <f t="shared" si="20"/>
        <v>30806836a</v>
      </c>
      <c r="J292" s="167" t="str">
        <f t="shared" si="21"/>
        <v>30806836026 02</v>
      </c>
      <c r="K292" s="5" t="s">
        <v>1121</v>
      </c>
      <c r="L292" s="167" t="str">
        <f t="shared" si="22"/>
        <v>30806836026 02B</v>
      </c>
      <c r="M292" s="5" t="str">
        <f t="shared" si="23"/>
        <v>Slovenský stolnotenisový zväzaBstolný tenis - bežné transfery</v>
      </c>
      <c r="N292" s="3" t="str">
        <f t="shared" si="24"/>
        <v>30806836aB</v>
      </c>
    </row>
    <row r="293" spans="1:14" x14ac:dyDescent="0.2">
      <c r="A293" s="182" t="s">
        <v>745</v>
      </c>
      <c r="B293" s="204" t="str">
        <f>VLOOKUP(A293,Adr!A:B,2,FALSE)</f>
        <v>Slovenský stolnotenisový zväz</v>
      </c>
      <c r="C293" s="185" t="s">
        <v>2170</v>
      </c>
      <c r="D293" s="286">
        <v>7500</v>
      </c>
      <c r="E293" s="173">
        <v>0</v>
      </c>
      <c r="F293" s="166" t="s">
        <v>345</v>
      </c>
      <c r="G293" s="169" t="s">
        <v>321</v>
      </c>
      <c r="H293" s="169" t="s">
        <v>1029</v>
      </c>
      <c r="I293" s="192" t="str">
        <f t="shared" si="20"/>
        <v>30806836d</v>
      </c>
      <c r="J293" s="167" t="str">
        <f t="shared" si="21"/>
        <v>30806836026 03</v>
      </c>
      <c r="K293" s="5"/>
      <c r="L293" s="167" t="str">
        <f t="shared" si="22"/>
        <v>30806836026 03B</v>
      </c>
      <c r="M293" s="5" t="str">
        <f t="shared" si="23"/>
        <v>Slovenský stolnotenisový zväzdBArpáš Samuel + 1</v>
      </c>
      <c r="N293" s="3" t="str">
        <f t="shared" si="24"/>
        <v>30806836dB</v>
      </c>
    </row>
    <row r="294" spans="1:14" x14ac:dyDescent="0.2">
      <c r="A294" s="182" t="s">
        <v>745</v>
      </c>
      <c r="B294" s="204" t="str">
        <f>VLOOKUP(A294,Adr!A:B,2,FALSE)</f>
        <v>Slovenský stolnotenisový zväz</v>
      </c>
      <c r="C294" s="169" t="s">
        <v>2171</v>
      </c>
      <c r="D294" s="287">
        <v>15000</v>
      </c>
      <c r="E294" s="230">
        <v>0</v>
      </c>
      <c r="F294" s="166" t="s">
        <v>345</v>
      </c>
      <c r="G294" s="169" t="s">
        <v>321</v>
      </c>
      <c r="H294" s="169" t="s">
        <v>1029</v>
      </c>
      <c r="I294" s="192" t="str">
        <f t="shared" si="20"/>
        <v>30806836d</v>
      </c>
      <c r="J294" s="167" t="str">
        <f t="shared" si="21"/>
        <v>30806836026 03</v>
      </c>
      <c r="K294" s="5"/>
      <c r="L294" s="167" t="str">
        <f t="shared" si="22"/>
        <v>30806836026 03B</v>
      </c>
      <c r="M294" s="5" t="str">
        <f t="shared" si="23"/>
        <v>Slovenský stolnotenisový zväzdBBalážová Barbora + 1</v>
      </c>
      <c r="N294" s="3" t="str">
        <f t="shared" si="24"/>
        <v>30806836dB</v>
      </c>
    </row>
    <row r="295" spans="1:14" x14ac:dyDescent="0.2">
      <c r="A295" s="202" t="s">
        <v>745</v>
      </c>
      <c r="B295" s="204" t="str">
        <f>VLOOKUP(A295,Adr!A:B,2,FALSE)</f>
        <v>Slovenský stolnotenisový zväz</v>
      </c>
      <c r="C295" s="196" t="s">
        <v>1580</v>
      </c>
      <c r="D295" s="288">
        <v>20000</v>
      </c>
      <c r="E295" s="230">
        <v>0</v>
      </c>
      <c r="F295" s="166" t="s">
        <v>345</v>
      </c>
      <c r="G295" s="169" t="s">
        <v>321</v>
      </c>
      <c r="H295" s="169" t="s">
        <v>1029</v>
      </c>
      <c r="I295" s="192" t="str">
        <f t="shared" si="20"/>
        <v>30806836d</v>
      </c>
      <c r="J295" s="167" t="str">
        <f t="shared" si="21"/>
        <v>30806836026 03</v>
      </c>
      <c r="K295" s="5"/>
      <c r="L295" s="167" t="str">
        <f t="shared" si="22"/>
        <v>30806836026 03B</v>
      </c>
      <c r="M295" s="5" t="str">
        <f t="shared" si="23"/>
        <v>Slovenský stolnotenisový zväzdBdružstvo - dospelí - ženy</v>
      </c>
      <c r="N295" s="3" t="str">
        <f t="shared" si="24"/>
        <v>30806836dB</v>
      </c>
    </row>
    <row r="296" spans="1:14" x14ac:dyDescent="0.2">
      <c r="A296" s="166" t="s">
        <v>745</v>
      </c>
      <c r="B296" s="204" t="str">
        <f>VLOOKUP(A296,Adr!A:B,2,FALSE)</f>
        <v>Slovenský stolnotenisový zväz</v>
      </c>
      <c r="C296" s="185" t="s">
        <v>1581</v>
      </c>
      <c r="D296" s="286">
        <v>15000</v>
      </c>
      <c r="E296" s="173">
        <v>0</v>
      </c>
      <c r="F296" s="166" t="s">
        <v>345</v>
      </c>
      <c r="G296" s="169" t="s">
        <v>321</v>
      </c>
      <c r="H296" s="169" t="s">
        <v>1029</v>
      </c>
      <c r="I296" s="192" t="str">
        <f t="shared" si="20"/>
        <v>30806836d</v>
      </c>
      <c r="J296" s="167" t="str">
        <f t="shared" si="21"/>
        <v>30806836026 03</v>
      </c>
      <c r="K296" s="5"/>
      <c r="L296" s="167" t="str">
        <f t="shared" si="22"/>
        <v>30806836026 03B</v>
      </c>
      <c r="M296" s="5" t="str">
        <f t="shared" si="23"/>
        <v>Slovenský stolnotenisový zväzdBdružstvo - juniori - muži</v>
      </c>
      <c r="N296" s="3" t="str">
        <f t="shared" si="24"/>
        <v>30806836dB</v>
      </c>
    </row>
    <row r="297" spans="1:14" x14ac:dyDescent="0.2">
      <c r="A297" s="198" t="s">
        <v>745</v>
      </c>
      <c r="B297" s="204" t="str">
        <f>VLOOKUP(A297,Adr!A:B,2,FALSE)</f>
        <v>Slovenský stolnotenisový zväz</v>
      </c>
      <c r="C297" s="185" t="s">
        <v>2172</v>
      </c>
      <c r="D297" s="286">
        <v>15000</v>
      </c>
      <c r="E297" s="230">
        <v>0</v>
      </c>
      <c r="F297" s="166" t="s">
        <v>345</v>
      </c>
      <c r="G297" s="169" t="s">
        <v>321</v>
      </c>
      <c r="H297" s="169" t="s">
        <v>1029</v>
      </c>
      <c r="I297" s="192" t="str">
        <f t="shared" si="20"/>
        <v>30806836d</v>
      </c>
      <c r="J297" s="167" t="str">
        <f t="shared" si="21"/>
        <v>30806836026 03</v>
      </c>
      <c r="K297" s="5"/>
      <c r="L297" s="167" t="str">
        <f t="shared" si="22"/>
        <v>30806836026 03B</v>
      </c>
      <c r="M297" s="5" t="str">
        <f t="shared" si="23"/>
        <v>Slovenský stolnotenisový zväzdBKukuľková Tatiana + 1</v>
      </c>
      <c r="N297" s="3" t="str">
        <f t="shared" si="24"/>
        <v>30806836dB</v>
      </c>
    </row>
    <row r="298" spans="1:14" x14ac:dyDescent="0.2">
      <c r="A298" s="202" t="s">
        <v>745</v>
      </c>
      <c r="B298" s="204" t="str">
        <f>VLOOKUP(A298,Adr!A:B,2,FALSE)</f>
        <v>Slovenský stolnotenisový zväz</v>
      </c>
      <c r="C298" s="185" t="s">
        <v>1582</v>
      </c>
      <c r="D298" s="286">
        <v>20000</v>
      </c>
      <c r="E298" s="173">
        <v>0</v>
      </c>
      <c r="F298" s="166" t="s">
        <v>345</v>
      </c>
      <c r="G298" s="169" t="s">
        <v>321</v>
      </c>
      <c r="H298" s="169" t="s">
        <v>1029</v>
      </c>
      <c r="I298" s="192" t="str">
        <f t="shared" si="20"/>
        <v>30806836d</v>
      </c>
      <c r="J298" s="167" t="str">
        <f t="shared" si="21"/>
        <v>30806836026 03</v>
      </c>
      <c r="K298" s="5"/>
      <c r="L298" s="167" t="str">
        <f t="shared" si="22"/>
        <v>30806836026 03B</v>
      </c>
      <c r="M298" s="5" t="str">
        <f t="shared" si="23"/>
        <v>Slovenský stolnotenisový zväzdBWang Yang</v>
      </c>
      <c r="N298" s="3" t="str">
        <f t="shared" si="24"/>
        <v>30806836dB</v>
      </c>
    </row>
    <row r="299" spans="1:14" x14ac:dyDescent="0.2">
      <c r="A299" s="166" t="s">
        <v>745</v>
      </c>
      <c r="B299" s="204" t="str">
        <f>VLOOKUP(A299,Adr!A:B,2,FALSE)</f>
        <v>Slovenský stolnotenisový zväz</v>
      </c>
      <c r="C299" s="196" t="s">
        <v>2231</v>
      </c>
      <c r="D299" s="288">
        <v>50000</v>
      </c>
      <c r="E299" s="230">
        <v>0</v>
      </c>
      <c r="F299" s="166" t="s">
        <v>347</v>
      </c>
      <c r="G299" s="169" t="s">
        <v>321</v>
      </c>
      <c r="H299" s="169" t="s">
        <v>1029</v>
      </c>
      <c r="I299" s="192" t="str">
        <f t="shared" si="20"/>
        <v>30806836e</v>
      </c>
      <c r="J299" s="167" t="str">
        <f t="shared" si="21"/>
        <v>30806836026 03</v>
      </c>
      <c r="K299" s="5"/>
      <c r="L299" s="167" t="str">
        <f t="shared" si="22"/>
        <v>30806836026 03B</v>
      </c>
      <c r="M299" s="5" t="str">
        <f t="shared" si="23"/>
        <v>Slovenský stolnotenisový zväzeBMajstrovstvá Európy do 21 rokov</v>
      </c>
      <c r="N299" s="3" t="str">
        <f t="shared" si="24"/>
        <v>30806836eB</v>
      </c>
    </row>
    <row r="300" spans="1:14" x14ac:dyDescent="0.2">
      <c r="A300" s="202" t="s">
        <v>754</v>
      </c>
      <c r="B300" s="204" t="str">
        <f>VLOOKUP(A300,Adr!A:B,2,FALSE)</f>
        <v>SLOVENSKÝ STRELECKÝ ZVÄZ</v>
      </c>
      <c r="C300" s="169" t="s">
        <v>1122</v>
      </c>
      <c r="D300" s="287">
        <v>579804</v>
      </c>
      <c r="E300" s="230">
        <v>0</v>
      </c>
      <c r="F300" s="166" t="s">
        <v>339</v>
      </c>
      <c r="G300" s="169" t="s">
        <v>319</v>
      </c>
      <c r="H300" s="169" t="s">
        <v>1029</v>
      </c>
      <c r="I300" s="192" t="str">
        <f t="shared" si="20"/>
        <v>00603341a</v>
      </c>
      <c r="J300" s="167" t="str">
        <f t="shared" si="21"/>
        <v>00603341026 02</v>
      </c>
      <c r="K300" s="5" t="s">
        <v>1123</v>
      </c>
      <c r="L300" s="167" t="str">
        <f t="shared" si="22"/>
        <v>00603341026 02B</v>
      </c>
      <c r="M300" s="5" t="str">
        <f t="shared" si="23"/>
        <v>SLOVENSKÝ STRELECKÝ ZVÄZaBstreľba - bežné transfery</v>
      </c>
      <c r="N300" s="3" t="str">
        <f t="shared" si="24"/>
        <v>00603341aB</v>
      </c>
    </row>
    <row r="301" spans="1:14" x14ac:dyDescent="0.2">
      <c r="A301" s="198" t="s">
        <v>754</v>
      </c>
      <c r="B301" s="204" t="str">
        <f>VLOOKUP(A301,Adr!A:B,2,FALSE)</f>
        <v>SLOVENSKÝ STRELECKÝ ZVÄZ</v>
      </c>
      <c r="C301" s="169" t="s">
        <v>2981</v>
      </c>
      <c r="D301" s="287">
        <v>20000</v>
      </c>
      <c r="E301" s="230">
        <v>0</v>
      </c>
      <c r="F301" s="166" t="s">
        <v>345</v>
      </c>
      <c r="G301" s="169" t="s">
        <v>321</v>
      </c>
      <c r="H301" s="169" t="s">
        <v>1029</v>
      </c>
      <c r="I301" s="192" t="str">
        <f t="shared" si="20"/>
        <v>00603341d</v>
      </c>
      <c r="J301" s="167" t="str">
        <f t="shared" si="21"/>
        <v>00603341026 03</v>
      </c>
      <c r="K301" s="5"/>
      <c r="L301" s="167" t="str">
        <f t="shared" si="22"/>
        <v>00603341026 03B</v>
      </c>
      <c r="M301" s="5" t="str">
        <f t="shared" si="23"/>
        <v>SLOVENSKÝ STRELECKÝ ZVÄZdBBaláž peter</v>
      </c>
      <c r="N301" s="3" t="str">
        <f t="shared" si="24"/>
        <v>00603341dB</v>
      </c>
    </row>
    <row r="302" spans="1:14" x14ac:dyDescent="0.2">
      <c r="A302" s="198" t="s">
        <v>754</v>
      </c>
      <c r="B302" s="204" t="str">
        <f>VLOOKUP(A302,Adr!A:B,2,FALSE)</f>
        <v>SLOVENSKÝ STRELECKÝ ZVÄZ</v>
      </c>
      <c r="C302" s="185" t="s">
        <v>1583</v>
      </c>
      <c r="D302" s="286">
        <v>80000</v>
      </c>
      <c r="E302" s="173">
        <v>0</v>
      </c>
      <c r="F302" s="166" t="s">
        <v>345</v>
      </c>
      <c r="G302" s="169" t="s">
        <v>321</v>
      </c>
      <c r="H302" s="169" t="s">
        <v>1029</v>
      </c>
      <c r="I302" s="192" t="str">
        <f t="shared" si="20"/>
        <v>00603341d</v>
      </c>
      <c r="J302" s="167" t="str">
        <f t="shared" si="21"/>
        <v>00603341026 03</v>
      </c>
      <c r="K302" s="5"/>
      <c r="L302" s="167" t="str">
        <f t="shared" si="22"/>
        <v>00603341026 03B</v>
      </c>
      <c r="M302" s="5" t="str">
        <f t="shared" si="23"/>
        <v>SLOVENSKÝ STRELECKÝ ZVÄZdBBarteková Danka</v>
      </c>
      <c r="N302" s="3" t="str">
        <f t="shared" si="24"/>
        <v>00603341dB</v>
      </c>
    </row>
    <row r="303" spans="1:14" x14ac:dyDescent="0.2">
      <c r="A303" s="182" t="s">
        <v>754</v>
      </c>
      <c r="B303" s="204" t="str">
        <f>VLOOKUP(A303,Adr!A:B,2,FALSE)</f>
        <v>SLOVENSKÝ STRELECKÝ ZVÄZ</v>
      </c>
      <c r="C303" s="185" t="s">
        <v>1585</v>
      </c>
      <c r="D303" s="286">
        <v>50000</v>
      </c>
      <c r="E303" s="173">
        <v>0</v>
      </c>
      <c r="F303" s="166" t="s">
        <v>345</v>
      </c>
      <c r="G303" s="169" t="s">
        <v>321</v>
      </c>
      <c r="H303" s="169" t="s">
        <v>1029</v>
      </c>
      <c r="I303" s="192" t="str">
        <f t="shared" si="20"/>
        <v>00603341d</v>
      </c>
      <c r="J303" s="167" t="str">
        <f t="shared" si="21"/>
        <v>00603341026 03</v>
      </c>
      <c r="K303" s="5"/>
      <c r="L303" s="167" t="str">
        <f t="shared" si="22"/>
        <v>00603341026 03B</v>
      </c>
      <c r="M303" s="5" t="str">
        <f t="shared" si="23"/>
        <v>SLOVENSKÝ STRELECKÝ ZVÄZdBdvojica - trap mix (dospelí)</v>
      </c>
      <c r="N303" s="3" t="str">
        <f t="shared" si="24"/>
        <v>00603341dB</v>
      </c>
    </row>
    <row r="304" spans="1:14" x14ac:dyDescent="0.2">
      <c r="A304" s="166" t="s">
        <v>754</v>
      </c>
      <c r="B304" s="204" t="str">
        <f>VLOOKUP(A304,Adr!A:B,2,FALSE)</f>
        <v>SLOVENSKÝ STRELECKÝ ZVÄZ</v>
      </c>
      <c r="C304" s="196" t="s">
        <v>1584</v>
      </c>
      <c r="D304" s="288">
        <v>20000</v>
      </c>
      <c r="E304" s="230">
        <v>0</v>
      </c>
      <c r="F304" s="166" t="s">
        <v>345</v>
      </c>
      <c r="G304" s="169" t="s">
        <v>321</v>
      </c>
      <c r="H304" s="169" t="s">
        <v>1029</v>
      </c>
      <c r="I304" s="192" t="str">
        <f t="shared" si="20"/>
        <v>00603341d</v>
      </c>
      <c r="J304" s="167" t="str">
        <f t="shared" si="21"/>
        <v>00603341026 03</v>
      </c>
      <c r="K304" s="5"/>
      <c r="L304" s="167" t="str">
        <f t="shared" si="22"/>
        <v>00603341026 03B</v>
      </c>
      <c r="M304" s="5" t="str">
        <f t="shared" si="23"/>
        <v>SLOVENSKÝ STRELECKÝ ZVÄZdBdvojica - VzPu mix (dospelí)</v>
      </c>
      <c r="N304" s="3" t="str">
        <f t="shared" si="24"/>
        <v>00603341dB</v>
      </c>
    </row>
    <row r="305" spans="1:14" x14ac:dyDescent="0.2">
      <c r="A305" s="202" t="s">
        <v>754</v>
      </c>
      <c r="B305" s="204" t="str">
        <f>VLOOKUP(A305,Adr!A:B,2,FALSE)</f>
        <v>SLOVENSKÝ STRELECKÝ ZVÄZ</v>
      </c>
      <c r="C305" s="185" t="s">
        <v>1586</v>
      </c>
      <c r="D305" s="286">
        <v>25000</v>
      </c>
      <c r="E305" s="230">
        <v>0</v>
      </c>
      <c r="F305" s="166" t="s">
        <v>345</v>
      </c>
      <c r="G305" s="169" t="s">
        <v>321</v>
      </c>
      <c r="H305" s="169" t="s">
        <v>1029</v>
      </c>
      <c r="I305" s="192" t="str">
        <f t="shared" si="20"/>
        <v>00603341d</v>
      </c>
      <c r="J305" s="167" t="str">
        <f t="shared" si="21"/>
        <v>00603341026 03</v>
      </c>
      <c r="K305" s="5"/>
      <c r="L305" s="167" t="str">
        <f t="shared" si="22"/>
        <v>00603341026 03B</v>
      </c>
      <c r="M305" s="5" t="str">
        <f t="shared" si="23"/>
        <v>SLOVENSKÝ STRELECKÝ ZVÄZdBHocková Miroslava</v>
      </c>
      <c r="N305" s="3" t="str">
        <f t="shared" si="24"/>
        <v>00603341dB</v>
      </c>
    </row>
    <row r="306" spans="1:14" x14ac:dyDescent="0.2">
      <c r="A306" s="198" t="s">
        <v>754</v>
      </c>
      <c r="B306" s="204" t="str">
        <f>VLOOKUP(A306,Adr!A:B,2,FALSE)</f>
        <v>SLOVENSKÝ STRELECKÝ ZVÄZ</v>
      </c>
      <c r="C306" s="169" t="s">
        <v>1587</v>
      </c>
      <c r="D306" s="287">
        <v>58000</v>
      </c>
      <c r="E306" s="173">
        <v>0</v>
      </c>
      <c r="F306" s="166" t="s">
        <v>345</v>
      </c>
      <c r="G306" s="169" t="s">
        <v>321</v>
      </c>
      <c r="H306" s="169" t="s">
        <v>1029</v>
      </c>
      <c r="I306" s="192" t="str">
        <f t="shared" si="20"/>
        <v>00603341d</v>
      </c>
      <c r="J306" s="167" t="str">
        <f t="shared" si="21"/>
        <v>00603341026 03</v>
      </c>
      <c r="K306" s="5"/>
      <c r="L306" s="167" t="str">
        <f t="shared" si="22"/>
        <v>00603341026 03B</v>
      </c>
      <c r="M306" s="5" t="str">
        <f t="shared" si="23"/>
        <v>SLOVENSKÝ STRELECKÝ ZVÄZdBHocková Vanesa</v>
      </c>
      <c r="N306" s="3" t="str">
        <f t="shared" si="24"/>
        <v>00603341dB</v>
      </c>
    </row>
    <row r="307" spans="1:14" x14ac:dyDescent="0.2">
      <c r="A307" s="202" t="s">
        <v>754</v>
      </c>
      <c r="B307" s="204" t="str">
        <f>VLOOKUP(A307,Adr!A:B,2,FALSE)</f>
        <v>SLOVENSKÝ STRELECKÝ ZVÄZ</v>
      </c>
      <c r="C307" s="185" t="s">
        <v>2982</v>
      </c>
      <c r="D307" s="286">
        <v>2000</v>
      </c>
      <c r="E307" s="230">
        <v>0</v>
      </c>
      <c r="F307" s="166" t="s">
        <v>345</v>
      </c>
      <c r="G307" s="169" t="s">
        <v>321</v>
      </c>
      <c r="H307" s="169" t="s">
        <v>1029</v>
      </c>
      <c r="I307" s="192" t="str">
        <f t="shared" si="20"/>
        <v>00603341d</v>
      </c>
      <c r="J307" s="167" t="str">
        <f t="shared" si="21"/>
        <v>00603341026 03</v>
      </c>
      <c r="K307" s="5"/>
      <c r="L307" s="167" t="str">
        <f t="shared" si="22"/>
        <v>00603341026 03B</v>
      </c>
      <c r="M307" s="5" t="str">
        <f t="shared" si="23"/>
        <v>SLOVENSKÝ STRELECKÝ ZVÄZdBHocková Vanesa - broková pažba</v>
      </c>
      <c r="N307" s="3" t="str">
        <f t="shared" si="24"/>
        <v>00603341dB</v>
      </c>
    </row>
    <row r="308" spans="1:14" x14ac:dyDescent="0.2">
      <c r="A308" s="202" t="s">
        <v>754</v>
      </c>
      <c r="B308" s="204" t="str">
        <f>VLOOKUP(A308,Adr!A:B,2,FALSE)</f>
        <v>SLOVENSKÝ STRELECKÝ ZVÄZ</v>
      </c>
      <c r="C308" s="185" t="s">
        <v>2983</v>
      </c>
      <c r="D308" s="286">
        <v>20000</v>
      </c>
      <c r="E308" s="173">
        <v>0</v>
      </c>
      <c r="F308" s="166" t="s">
        <v>345</v>
      </c>
      <c r="G308" s="169" t="s">
        <v>321</v>
      </c>
      <c r="H308" s="169" t="s">
        <v>1029</v>
      </c>
      <c r="I308" s="192" t="str">
        <f t="shared" si="20"/>
        <v>00603341d</v>
      </c>
      <c r="J308" s="167" t="str">
        <f t="shared" si="21"/>
        <v>00603341026 03</v>
      </c>
      <c r="K308" s="5"/>
      <c r="L308" s="167" t="str">
        <f t="shared" si="22"/>
        <v>00603341026 03B</v>
      </c>
      <c r="M308" s="5" t="str">
        <f t="shared" si="23"/>
        <v>SLOVENSKÝ STRELECKÝ ZVÄZdBHolko Ondrej</v>
      </c>
      <c r="N308" s="3" t="str">
        <f t="shared" si="24"/>
        <v>00603341dB</v>
      </c>
    </row>
    <row r="309" spans="1:14" x14ac:dyDescent="0.2">
      <c r="A309" s="202" t="s">
        <v>754</v>
      </c>
      <c r="B309" s="204" t="str">
        <f>VLOOKUP(A309,Adr!A:B,2,FALSE)</f>
        <v>SLOVENSKÝ STRELECKÝ ZVÄZ</v>
      </c>
      <c r="C309" s="185" t="s">
        <v>1588</v>
      </c>
      <c r="D309" s="286">
        <v>56000</v>
      </c>
      <c r="E309" s="230">
        <v>0</v>
      </c>
      <c r="F309" s="166" t="s">
        <v>345</v>
      </c>
      <c r="G309" s="169" t="s">
        <v>321</v>
      </c>
      <c r="H309" s="169" t="s">
        <v>1029</v>
      </c>
      <c r="I309" s="192" t="str">
        <f t="shared" si="20"/>
        <v>00603341d</v>
      </c>
      <c r="J309" s="167" t="str">
        <f t="shared" si="21"/>
        <v>00603341026 03</v>
      </c>
      <c r="K309" s="5"/>
      <c r="L309" s="167" t="str">
        <f t="shared" si="22"/>
        <v>00603341026 03B</v>
      </c>
      <c r="M309" s="5" t="str">
        <f t="shared" si="23"/>
        <v>SLOVENSKÝ STRELECKÝ ZVÄZdBJány Patrik</v>
      </c>
      <c r="N309" s="3" t="str">
        <f t="shared" si="24"/>
        <v>00603341dB</v>
      </c>
    </row>
    <row r="310" spans="1:14" x14ac:dyDescent="0.2">
      <c r="A310" s="166" t="s">
        <v>754</v>
      </c>
      <c r="B310" s="204" t="str">
        <f>VLOOKUP(A310,Adr!A:B,2,FALSE)</f>
        <v>SLOVENSKÝ STRELECKÝ ZVÄZ</v>
      </c>
      <c r="C310" s="196" t="s">
        <v>2984</v>
      </c>
      <c r="D310" s="288">
        <v>4000</v>
      </c>
      <c r="E310" s="173">
        <v>0</v>
      </c>
      <c r="F310" s="166" t="s">
        <v>345</v>
      </c>
      <c r="G310" s="169" t="s">
        <v>321</v>
      </c>
      <c r="H310" s="169" t="s">
        <v>1029</v>
      </c>
      <c r="I310" s="192" t="str">
        <f t="shared" si="20"/>
        <v>00603341d</v>
      </c>
      <c r="J310" s="167" t="str">
        <f t="shared" si="21"/>
        <v>00603341026 03</v>
      </c>
      <c r="K310" s="5"/>
      <c r="L310" s="167" t="str">
        <f t="shared" si="22"/>
        <v>00603341026 03B</v>
      </c>
      <c r="M310" s="5" t="str">
        <f t="shared" si="23"/>
        <v>SLOVENSKÝ STRELECKÝ ZVÄZdBJány Patrik - vzduchová puška</v>
      </c>
      <c r="N310" s="3" t="str">
        <f t="shared" si="24"/>
        <v>00603341dB</v>
      </c>
    </row>
    <row r="311" spans="1:14" x14ac:dyDescent="0.2">
      <c r="A311" s="202" t="s">
        <v>754</v>
      </c>
      <c r="B311" s="204" t="str">
        <f>VLOOKUP(A311,Adr!A:B,2,FALSE)</f>
        <v>SLOVENSKÝ STRELECKÝ ZVÄZ</v>
      </c>
      <c r="C311" s="185" t="s">
        <v>1589</v>
      </c>
      <c r="D311" s="286">
        <v>10000</v>
      </c>
      <c r="E311" s="230">
        <v>0</v>
      </c>
      <c r="F311" s="166" t="s">
        <v>345</v>
      </c>
      <c r="G311" s="169" t="s">
        <v>321</v>
      </c>
      <c r="H311" s="169" t="s">
        <v>1029</v>
      </c>
      <c r="I311" s="192" t="str">
        <f t="shared" si="20"/>
        <v>00603341d</v>
      </c>
      <c r="J311" s="167" t="str">
        <f t="shared" si="21"/>
        <v>00603341026 03</v>
      </c>
      <c r="K311" s="5"/>
      <c r="L311" s="167" t="str">
        <f t="shared" si="22"/>
        <v>00603341026 03B</v>
      </c>
      <c r="M311" s="5" t="str">
        <f t="shared" si="23"/>
        <v>SLOVENSKÝ STRELECKÝ ZVÄZdBKortišová Emma</v>
      </c>
      <c r="N311" s="3" t="str">
        <f t="shared" si="24"/>
        <v>00603341dB</v>
      </c>
    </row>
    <row r="312" spans="1:14" x14ac:dyDescent="0.2">
      <c r="A312" s="166" t="s">
        <v>754</v>
      </c>
      <c r="B312" s="204" t="str">
        <f>VLOOKUP(A312,Adr!A:B,2,FALSE)</f>
        <v>SLOVENSKÝ STRELECKÝ ZVÄZ</v>
      </c>
      <c r="C312" s="196" t="s">
        <v>2985</v>
      </c>
      <c r="D312" s="288">
        <v>20000</v>
      </c>
      <c r="E312" s="173">
        <v>0</v>
      </c>
      <c r="F312" s="166" t="s">
        <v>345</v>
      </c>
      <c r="G312" s="169" t="s">
        <v>321</v>
      </c>
      <c r="H312" s="169" t="s">
        <v>1029</v>
      </c>
      <c r="I312" s="192" t="str">
        <f t="shared" si="20"/>
        <v>00603341d</v>
      </c>
      <c r="J312" s="167" t="str">
        <f t="shared" si="21"/>
        <v>00603341026 03</v>
      </c>
      <c r="K312" s="5"/>
      <c r="L312" s="167" t="str">
        <f t="shared" si="22"/>
        <v>00603341026 03B</v>
      </c>
      <c r="M312" s="5" t="str">
        <f t="shared" si="23"/>
        <v>SLOVENSKÝ STRELECKÝ ZVÄZdBKostúr Marek</v>
      </c>
      <c r="N312" s="3" t="str">
        <f t="shared" si="24"/>
        <v>00603341dB</v>
      </c>
    </row>
    <row r="313" spans="1:14" x14ac:dyDescent="0.2">
      <c r="A313" s="202" t="s">
        <v>754</v>
      </c>
      <c r="B313" s="204" t="str">
        <f>VLOOKUP(A313,Adr!A:B,2,FALSE)</f>
        <v>SLOVENSKÝ STRELECKÝ ZVÄZ</v>
      </c>
      <c r="C313" s="185" t="s">
        <v>1590</v>
      </c>
      <c r="D313" s="286">
        <v>70000</v>
      </c>
      <c r="E313" s="230">
        <v>0</v>
      </c>
      <c r="F313" s="166" t="s">
        <v>345</v>
      </c>
      <c r="G313" s="169" t="s">
        <v>321</v>
      </c>
      <c r="H313" s="169" t="s">
        <v>1029</v>
      </c>
      <c r="I313" s="192" t="str">
        <f t="shared" si="20"/>
        <v>00603341d</v>
      </c>
      <c r="J313" s="167" t="str">
        <f t="shared" si="21"/>
        <v>00603341026 03</v>
      </c>
      <c r="K313" s="5"/>
      <c r="L313" s="167" t="str">
        <f t="shared" si="22"/>
        <v>00603341026 03B</v>
      </c>
      <c r="M313" s="5" t="str">
        <f t="shared" si="23"/>
        <v>SLOVENSKÝ STRELECKÝ ZVÄZdBKovačócy Marián</v>
      </c>
      <c r="N313" s="3" t="str">
        <f t="shared" si="24"/>
        <v>00603341dB</v>
      </c>
    </row>
    <row r="314" spans="1:14" x14ac:dyDescent="0.2">
      <c r="A314" s="202" t="s">
        <v>754</v>
      </c>
      <c r="B314" s="204" t="str">
        <f>VLOOKUP(A314,Adr!A:B,2,FALSE)</f>
        <v>SLOVENSKÝ STRELECKÝ ZVÄZ</v>
      </c>
      <c r="C314" s="185" t="s">
        <v>1591</v>
      </c>
      <c r="D314" s="286">
        <v>10000</v>
      </c>
      <c r="E314" s="173">
        <v>0</v>
      </c>
      <c r="F314" s="166" t="s">
        <v>345</v>
      </c>
      <c r="G314" s="169" t="s">
        <v>321</v>
      </c>
      <c r="H314" s="169" t="s">
        <v>1029</v>
      </c>
      <c r="I314" s="192" t="str">
        <f t="shared" si="20"/>
        <v>00603341d</v>
      </c>
      <c r="J314" s="167" t="str">
        <f t="shared" si="21"/>
        <v>00603341026 03</v>
      </c>
      <c r="K314" s="5"/>
      <c r="L314" s="167" t="str">
        <f t="shared" si="22"/>
        <v>00603341026 03B</v>
      </c>
      <c r="M314" s="5" t="str">
        <f t="shared" si="23"/>
        <v>SLOVENSKÝ STRELECKÝ ZVÄZdBMohyla Marco</v>
      </c>
      <c r="N314" s="3" t="str">
        <f t="shared" si="24"/>
        <v>00603341dB</v>
      </c>
    </row>
    <row r="315" spans="1:14" x14ac:dyDescent="0.2">
      <c r="A315" s="202" t="s">
        <v>754</v>
      </c>
      <c r="B315" s="204" t="str">
        <f>VLOOKUP(A315,Adr!A:B,2,FALSE)</f>
        <v>SLOVENSKÝ STRELECKÝ ZVÄZ</v>
      </c>
      <c r="C315" s="185" t="s">
        <v>2173</v>
      </c>
      <c r="D315" s="286">
        <v>20000</v>
      </c>
      <c r="E315" s="230">
        <v>0</v>
      </c>
      <c r="F315" s="166" t="s">
        <v>345</v>
      </c>
      <c r="G315" s="169" t="s">
        <v>321</v>
      </c>
      <c r="H315" s="169" t="s">
        <v>1029</v>
      </c>
      <c r="I315" s="192" t="str">
        <f t="shared" si="20"/>
        <v>00603341d</v>
      </c>
      <c r="J315" s="167" t="str">
        <f t="shared" si="21"/>
        <v>00603341026 03</v>
      </c>
      <c r="K315" s="5"/>
      <c r="L315" s="167" t="str">
        <f t="shared" si="22"/>
        <v>00603341026 03B</v>
      </c>
      <c r="M315" s="5" t="str">
        <f t="shared" si="23"/>
        <v>SLOVENSKÝ STRELECKÝ ZVÄZdBNovotná Kamila</v>
      </c>
      <c r="N315" s="3" t="str">
        <f t="shared" si="24"/>
        <v>00603341dB</v>
      </c>
    </row>
    <row r="316" spans="1:14" x14ac:dyDescent="0.2">
      <c r="A316" s="182" t="s">
        <v>754</v>
      </c>
      <c r="B316" s="204" t="str">
        <f>VLOOKUP(A316,Adr!A:B,2,FALSE)</f>
        <v>SLOVENSKÝ STRELECKÝ ZVÄZ</v>
      </c>
      <c r="C316" s="185" t="s">
        <v>2174</v>
      </c>
      <c r="D316" s="286">
        <v>20000</v>
      </c>
      <c r="E316" s="230">
        <v>0</v>
      </c>
      <c r="F316" s="166" t="s">
        <v>345</v>
      </c>
      <c r="G316" s="169" t="s">
        <v>321</v>
      </c>
      <c r="H316" s="169" t="s">
        <v>1029</v>
      </c>
      <c r="I316" s="192" t="str">
        <f t="shared" si="20"/>
        <v>00603341d</v>
      </c>
      <c r="J316" s="167" t="str">
        <f t="shared" si="21"/>
        <v>00603341026 03</v>
      </c>
      <c r="K316" s="5"/>
      <c r="L316" s="167" t="str">
        <f t="shared" si="22"/>
        <v>00603341026 03B</v>
      </c>
      <c r="M316" s="5" t="str">
        <f t="shared" si="23"/>
        <v>SLOVENSKÝ STRELECKÝ ZVÄZdBŠpotáková Jana</v>
      </c>
      <c r="N316" s="3" t="str">
        <f t="shared" si="24"/>
        <v>00603341dB</v>
      </c>
    </row>
    <row r="317" spans="1:14" x14ac:dyDescent="0.2">
      <c r="A317" s="198" t="s">
        <v>754</v>
      </c>
      <c r="B317" s="204" t="str">
        <f>VLOOKUP(A317,Adr!A:B,2,FALSE)</f>
        <v>SLOVENSKÝ STRELECKÝ ZVÄZ</v>
      </c>
      <c r="C317" s="169" t="s">
        <v>1592</v>
      </c>
      <c r="D317" s="287">
        <v>20000</v>
      </c>
      <c r="E317" s="173">
        <v>0</v>
      </c>
      <c r="F317" s="166" t="s">
        <v>345</v>
      </c>
      <c r="G317" s="169" t="s">
        <v>321</v>
      </c>
      <c r="H317" s="169" t="s">
        <v>1029</v>
      </c>
      <c r="I317" s="192" t="str">
        <f t="shared" si="20"/>
        <v>00603341d</v>
      </c>
      <c r="J317" s="167" t="str">
        <f t="shared" si="21"/>
        <v>00603341026 03</v>
      </c>
      <c r="K317" s="5"/>
      <c r="L317" s="167" t="str">
        <f t="shared" si="22"/>
        <v>00603341026 03B</v>
      </c>
      <c r="M317" s="5" t="str">
        <f t="shared" si="23"/>
        <v>SLOVENSKÝ STRELECKÝ ZVÄZdBŠtefečeková Rehák Zuzana</v>
      </c>
      <c r="N317" s="3" t="str">
        <f t="shared" si="24"/>
        <v>00603341dB</v>
      </c>
    </row>
    <row r="318" spans="1:14" x14ac:dyDescent="0.2">
      <c r="A318" s="166" t="s">
        <v>754</v>
      </c>
      <c r="B318" s="204" t="str">
        <f>VLOOKUP(A318,Adr!A:B,2,FALSE)</f>
        <v>SLOVENSKÝ STRELECKÝ ZVÄZ</v>
      </c>
      <c r="C318" s="196" t="s">
        <v>1593</v>
      </c>
      <c r="D318" s="288">
        <v>20000</v>
      </c>
      <c r="E318" s="230">
        <v>0</v>
      </c>
      <c r="F318" s="166" t="s">
        <v>345</v>
      </c>
      <c r="G318" s="169" t="s">
        <v>321</v>
      </c>
      <c r="H318" s="169" t="s">
        <v>1029</v>
      </c>
      <c r="I318" s="192" t="str">
        <f t="shared" si="20"/>
        <v>00603341d</v>
      </c>
      <c r="J318" s="167" t="str">
        <f t="shared" si="21"/>
        <v>00603341026 03</v>
      </c>
      <c r="K318" s="5"/>
      <c r="L318" s="167" t="str">
        <f t="shared" si="22"/>
        <v>00603341026 03B</v>
      </c>
      <c r="M318" s="5" t="str">
        <f t="shared" si="23"/>
        <v>SLOVENSKÝ STRELECKÝ ZVÄZdBŠtibravá Monika</v>
      </c>
      <c r="N318" s="3" t="str">
        <f t="shared" si="24"/>
        <v>00603341dB</v>
      </c>
    </row>
    <row r="319" spans="1:14" x14ac:dyDescent="0.2">
      <c r="A319" s="202" t="s">
        <v>754</v>
      </c>
      <c r="B319" s="204" t="str">
        <f>VLOOKUP(A319,Adr!A:B,2,FALSE)</f>
        <v>SLOVENSKÝ STRELECKÝ ZVÄZ</v>
      </c>
      <c r="C319" s="185" t="s">
        <v>1594</v>
      </c>
      <c r="D319" s="286">
        <v>50000</v>
      </c>
      <c r="E319" s="173">
        <v>0</v>
      </c>
      <c r="F319" s="166" t="s">
        <v>345</v>
      </c>
      <c r="G319" s="169" t="s">
        <v>321</v>
      </c>
      <c r="H319" s="169" t="s">
        <v>1029</v>
      </c>
      <c r="I319" s="192" t="str">
        <f t="shared" si="20"/>
        <v>00603341d</v>
      </c>
      <c r="J319" s="167" t="str">
        <f t="shared" si="21"/>
        <v>00603341026 03</v>
      </c>
      <c r="K319" s="5"/>
      <c r="L319" s="167" t="str">
        <f t="shared" si="22"/>
        <v>00603341026 03B</v>
      </c>
      <c r="M319" s="5" t="str">
        <f t="shared" si="23"/>
        <v>SLOVENSKÝ STRELECKÝ ZVÄZdBTužinský Juraj</v>
      </c>
      <c r="N319" s="3" t="str">
        <f t="shared" si="24"/>
        <v>00603341dB</v>
      </c>
    </row>
    <row r="320" spans="1:14" x14ac:dyDescent="0.2">
      <c r="A320" s="166" t="s">
        <v>754</v>
      </c>
      <c r="B320" s="204" t="str">
        <f>VLOOKUP(A320,Adr!A:B,2,FALSE)</f>
        <v>SLOVENSKÝ STRELECKÝ ZVÄZ</v>
      </c>
      <c r="C320" s="196" t="s">
        <v>2210</v>
      </c>
      <c r="D320" s="288">
        <v>4500</v>
      </c>
      <c r="E320" s="173">
        <v>0</v>
      </c>
      <c r="F320" s="166" t="s">
        <v>362</v>
      </c>
      <c r="G320" s="169" t="s">
        <v>321</v>
      </c>
      <c r="H320" s="169" t="s">
        <v>1029</v>
      </c>
      <c r="I320" s="192" t="str">
        <f t="shared" si="20"/>
        <v>00603341m</v>
      </c>
      <c r="J320" s="167" t="str">
        <f t="shared" si="21"/>
        <v>00603341026 03</v>
      </c>
      <c r="K320" s="5"/>
      <c r="L320" s="167" t="str">
        <f t="shared" si="22"/>
        <v>00603341026 03B</v>
      </c>
      <c r="M320" s="5" t="str">
        <f t="shared" si="23"/>
        <v>SLOVENSKÝ STRELECKÝ ZVÄZmB29th International Competation of Olympic Hopes Šamorín</v>
      </c>
      <c r="N320" s="3" t="str">
        <f t="shared" si="24"/>
        <v>00603341mB</v>
      </c>
    </row>
    <row r="321" spans="1:14" x14ac:dyDescent="0.2">
      <c r="A321" s="166" t="s">
        <v>763</v>
      </c>
      <c r="B321" s="204" t="str">
        <f>VLOOKUP(A321,Adr!A:B,2,FALSE)</f>
        <v>Slovenský šachový zväz</v>
      </c>
      <c r="C321" s="196" t="s">
        <v>1124</v>
      </c>
      <c r="D321" s="288">
        <v>347439</v>
      </c>
      <c r="E321" s="173">
        <v>0</v>
      </c>
      <c r="F321" s="166" t="s">
        <v>339</v>
      </c>
      <c r="G321" s="169" t="s">
        <v>319</v>
      </c>
      <c r="H321" s="169" t="s">
        <v>1029</v>
      </c>
      <c r="I321" s="192" t="str">
        <f t="shared" si="20"/>
        <v>17310571a</v>
      </c>
      <c r="J321" s="167" t="str">
        <f t="shared" si="21"/>
        <v>17310571026 02</v>
      </c>
      <c r="K321" s="5" t="s">
        <v>1125</v>
      </c>
      <c r="L321" s="167" t="str">
        <f t="shared" si="22"/>
        <v>17310571026 02B</v>
      </c>
      <c r="M321" s="5" t="str">
        <f t="shared" si="23"/>
        <v>Slovenský šachový zväzaBšach - bežné transfery</v>
      </c>
      <c r="N321" s="3" t="str">
        <f t="shared" si="24"/>
        <v>17310571aB</v>
      </c>
    </row>
    <row r="322" spans="1:14" x14ac:dyDescent="0.2">
      <c r="A322" s="202" t="s">
        <v>763</v>
      </c>
      <c r="B322" s="204" t="str">
        <f>VLOOKUP(A322,Adr!A:B,2,FALSE)</f>
        <v>Slovenský šachový zväz</v>
      </c>
      <c r="C322" s="185" t="s">
        <v>1471</v>
      </c>
      <c r="D322" s="286">
        <v>6314</v>
      </c>
      <c r="E322" s="230">
        <v>0</v>
      </c>
      <c r="F322" s="166" t="s">
        <v>343</v>
      </c>
      <c r="G322" s="169" t="s">
        <v>321</v>
      </c>
      <c r="H322" s="169" t="s">
        <v>1029</v>
      </c>
      <c r="I322" s="192" t="str">
        <f t="shared" si="20"/>
        <v>17310571c</v>
      </c>
      <c r="J322" s="167" t="str">
        <f t="shared" si="21"/>
        <v>17310571026 03</v>
      </c>
      <c r="K322" s="5"/>
      <c r="L322" s="167" t="str">
        <f t="shared" si="22"/>
        <v>17310571026 03B</v>
      </c>
      <c r="M322" s="5" t="str">
        <f t="shared" si="23"/>
        <v>Slovenský šachový zväzcBzabezpečenie a rozvoj športu šach zdravotne postihnutých športovcov</v>
      </c>
      <c r="N322" s="3" t="str">
        <f t="shared" si="24"/>
        <v>17310571cB</v>
      </c>
    </row>
    <row r="323" spans="1:14" x14ac:dyDescent="0.2">
      <c r="A323" s="166" t="s">
        <v>763</v>
      </c>
      <c r="B323" s="204" t="str">
        <f>VLOOKUP(A323,Adr!A:B,2,FALSE)</f>
        <v>Slovenský šachový zväz</v>
      </c>
      <c r="C323" s="196" t="s">
        <v>2211</v>
      </c>
      <c r="D323" s="288">
        <v>6160</v>
      </c>
      <c r="E323" s="230">
        <v>0</v>
      </c>
      <c r="F323" s="166" t="s">
        <v>362</v>
      </c>
      <c r="G323" s="169" t="s">
        <v>321</v>
      </c>
      <c r="H323" s="169" t="s">
        <v>1029</v>
      </c>
      <c r="I323" s="192" t="str">
        <f t="shared" si="20"/>
        <v>17310571m</v>
      </c>
      <c r="J323" s="167" t="str">
        <f t="shared" si="21"/>
        <v>17310571026 03</v>
      </c>
      <c r="K323" s="5"/>
      <c r="L323" s="167" t="str">
        <f t="shared" si="22"/>
        <v>17310571026 03B</v>
      </c>
      <c r="M323" s="5" t="str">
        <f t="shared" si="23"/>
        <v>Slovenský šachový zväzmBMedzinárodné majstrovstvá Slovenska v zrýchlenom šachu 2025</v>
      </c>
      <c r="N323" s="3" t="str">
        <f t="shared" si="24"/>
        <v>17310571mB</v>
      </c>
    </row>
    <row r="324" spans="1:14" x14ac:dyDescent="0.2">
      <c r="A324" s="202" t="s">
        <v>773</v>
      </c>
      <c r="B324" s="204" t="str">
        <f>VLOOKUP(A324,Adr!A:B,2,FALSE)</f>
        <v>Slovenský šermiarsky zväz</v>
      </c>
      <c r="C324" s="169" t="s">
        <v>1126</v>
      </c>
      <c r="D324" s="287">
        <v>89428</v>
      </c>
      <c r="E324" s="173">
        <v>0</v>
      </c>
      <c r="F324" s="166" t="s">
        <v>339</v>
      </c>
      <c r="G324" s="169" t="s">
        <v>319</v>
      </c>
      <c r="H324" s="169" t="s">
        <v>1029</v>
      </c>
      <c r="I324" s="192" t="str">
        <f t="shared" si="20"/>
        <v>30806437a</v>
      </c>
      <c r="J324" s="167" t="str">
        <f t="shared" si="21"/>
        <v>30806437026 02</v>
      </c>
      <c r="K324" s="5" t="s">
        <v>1127</v>
      </c>
      <c r="L324" s="167" t="str">
        <f t="shared" si="22"/>
        <v>30806437026 02B</v>
      </c>
      <c r="M324" s="5" t="str">
        <f t="shared" si="23"/>
        <v>Slovenský šermiarsky zväzaBšerm - bežné transfery</v>
      </c>
      <c r="N324" s="3" t="str">
        <f t="shared" si="24"/>
        <v>30806437aB</v>
      </c>
    </row>
    <row r="325" spans="1:14" x14ac:dyDescent="0.2">
      <c r="A325" s="198" t="s">
        <v>773</v>
      </c>
      <c r="B325" s="204" t="str">
        <f>VLOOKUP(A325,Adr!A:B,2,FALSE)</f>
        <v>Slovenský šermiarsky zväz</v>
      </c>
      <c r="C325" s="185" t="s">
        <v>1595</v>
      </c>
      <c r="D325" s="286">
        <v>10000</v>
      </c>
      <c r="E325" s="230">
        <v>0</v>
      </c>
      <c r="F325" s="166" t="s">
        <v>345</v>
      </c>
      <c r="G325" s="169" t="s">
        <v>321</v>
      </c>
      <c r="H325" s="169" t="s">
        <v>1029</v>
      </c>
      <c r="I325" s="192" t="str">
        <f t="shared" si="20"/>
        <v>30806437d</v>
      </c>
      <c r="J325" s="167" t="str">
        <f t="shared" si="21"/>
        <v>30806437026 03</v>
      </c>
      <c r="K325" s="5"/>
      <c r="L325" s="167" t="str">
        <f t="shared" si="22"/>
        <v>30806437026 03B</v>
      </c>
      <c r="M325" s="5" t="str">
        <f t="shared" si="23"/>
        <v>Slovenský šermiarsky zväzdBdružstvo - fleuret (juniori - muži)</v>
      </c>
      <c r="N325" s="3" t="str">
        <f t="shared" si="24"/>
        <v>30806437dB</v>
      </c>
    </row>
    <row r="326" spans="1:14" x14ac:dyDescent="0.2">
      <c r="A326" s="202" t="s">
        <v>781</v>
      </c>
      <c r="B326" s="204" t="str">
        <f>VLOOKUP(A326,Adr!A:B,2,FALSE)</f>
        <v>Slovenský tenisový zväz</v>
      </c>
      <c r="C326" s="185" t="s">
        <v>1128</v>
      </c>
      <c r="D326" s="286">
        <v>2916070</v>
      </c>
      <c r="E326" s="173">
        <v>0</v>
      </c>
      <c r="F326" s="166" t="s">
        <v>339</v>
      </c>
      <c r="G326" s="169" t="s">
        <v>319</v>
      </c>
      <c r="H326" s="169" t="s">
        <v>1029</v>
      </c>
      <c r="I326" s="192" t="str">
        <f t="shared" si="20"/>
        <v>30811384a</v>
      </c>
      <c r="J326" s="167" t="str">
        <f t="shared" si="21"/>
        <v>30811384026 02</v>
      </c>
      <c r="K326" s="5" t="s">
        <v>1129</v>
      </c>
      <c r="L326" s="167" t="str">
        <f t="shared" si="22"/>
        <v>30811384026 02B</v>
      </c>
      <c r="M326" s="5" t="str">
        <f t="shared" si="23"/>
        <v>Slovenský tenisový zväzaBtenis - bežné transfery</v>
      </c>
      <c r="N326" s="3" t="str">
        <f t="shared" si="24"/>
        <v>30811384aB</v>
      </c>
    </row>
    <row r="327" spans="1:14" x14ac:dyDescent="0.2">
      <c r="A327" s="202" t="s">
        <v>781</v>
      </c>
      <c r="B327" s="204" t="str">
        <f>VLOOKUP(A327,Adr!A:B,2,FALSE)</f>
        <v>Slovenský tenisový zväz</v>
      </c>
      <c r="C327" s="185" t="s">
        <v>2175</v>
      </c>
      <c r="D327" s="286">
        <v>10000</v>
      </c>
      <c r="E327" s="173">
        <v>0</v>
      </c>
      <c r="F327" s="166" t="s">
        <v>345</v>
      </c>
      <c r="G327" s="169" t="s">
        <v>321</v>
      </c>
      <c r="H327" s="169" t="s">
        <v>1029</v>
      </c>
      <c r="I327" s="192" t="str">
        <f t="shared" si="20"/>
        <v>30811384d</v>
      </c>
      <c r="J327" s="167" t="str">
        <f t="shared" si="21"/>
        <v>30811384026 03</v>
      </c>
      <c r="K327" s="5"/>
      <c r="L327" s="167" t="str">
        <f t="shared" si="22"/>
        <v>30811384026 03B</v>
      </c>
      <c r="M327" s="5" t="str">
        <f t="shared" si="23"/>
        <v>Slovenský tenisový zväzdBDepešová Soňa</v>
      </c>
      <c r="N327" s="3" t="str">
        <f t="shared" si="24"/>
        <v>30811384dB</v>
      </c>
    </row>
    <row r="328" spans="1:14" x14ac:dyDescent="0.2">
      <c r="A328" s="202" t="s">
        <v>781</v>
      </c>
      <c r="B328" s="204" t="str">
        <f>VLOOKUP(A328,Adr!A:B,2,FALSE)</f>
        <v>Slovenský tenisový zväz</v>
      </c>
      <c r="C328" s="185" t="s">
        <v>1596</v>
      </c>
      <c r="D328" s="286">
        <v>25000</v>
      </c>
      <c r="E328" s="230">
        <v>0</v>
      </c>
      <c r="F328" s="166" t="s">
        <v>345</v>
      </c>
      <c r="G328" s="169" t="s">
        <v>321</v>
      </c>
      <c r="H328" s="169" t="s">
        <v>1029</v>
      </c>
      <c r="I328" s="192" t="str">
        <f t="shared" si="20"/>
        <v>30811384d</v>
      </c>
      <c r="J328" s="167" t="str">
        <f t="shared" si="21"/>
        <v>30811384026 03</v>
      </c>
      <c r="K328" s="5"/>
      <c r="L328" s="167" t="str">
        <f t="shared" si="22"/>
        <v>30811384026 03B</v>
      </c>
      <c r="M328" s="5" t="str">
        <f t="shared" si="23"/>
        <v>Slovenský tenisový zväzdBJamrichová Renáta</v>
      </c>
      <c r="N328" s="3" t="str">
        <f t="shared" si="24"/>
        <v>30811384dB</v>
      </c>
    </row>
    <row r="329" spans="1:14" x14ac:dyDescent="0.2">
      <c r="A329" s="202" t="s">
        <v>781</v>
      </c>
      <c r="B329" s="204" t="str">
        <f>VLOOKUP(A329,Adr!A:B,2,FALSE)</f>
        <v>Slovenský tenisový zväz</v>
      </c>
      <c r="C329" s="185" t="s">
        <v>1597</v>
      </c>
      <c r="D329" s="286">
        <v>10000</v>
      </c>
      <c r="E329" s="230">
        <v>0</v>
      </c>
      <c r="F329" s="166" t="s">
        <v>345</v>
      </c>
      <c r="G329" s="169" t="s">
        <v>321</v>
      </c>
      <c r="H329" s="169" t="s">
        <v>1029</v>
      </c>
      <c r="I329" s="192" t="str">
        <f t="shared" ref="I329:I392" si="40">A329&amp;F329</f>
        <v>30811384d</v>
      </c>
      <c r="J329" s="167" t="str">
        <f t="shared" ref="J329:J392" si="41">A329&amp;G329</f>
        <v>30811384026 03</v>
      </c>
      <c r="K329" s="5"/>
      <c r="L329" s="167" t="str">
        <f t="shared" ref="L329:L392" si="42">A329&amp;G329&amp;H329</f>
        <v>30811384026 03B</v>
      </c>
      <c r="M329" s="5" t="str">
        <f t="shared" ref="M329:M392" si="43">B329&amp;F329&amp;H329&amp;C329</f>
        <v>Slovenský tenisový zväzdBKrajčí Michal</v>
      </c>
      <c r="N329" s="3" t="str">
        <f t="shared" ref="N329:N392" si="44">+I329&amp;H329</f>
        <v>30811384dB</v>
      </c>
    </row>
    <row r="330" spans="1:14" x14ac:dyDescent="0.2">
      <c r="A330" s="202" t="s">
        <v>781</v>
      </c>
      <c r="B330" s="204" t="str">
        <f>VLOOKUP(A330,Adr!A:B,2,FALSE)</f>
        <v>Slovenský tenisový zväz</v>
      </c>
      <c r="C330" s="185" t="s">
        <v>1598</v>
      </c>
      <c r="D330" s="286">
        <v>10000</v>
      </c>
      <c r="E330" s="230">
        <v>0</v>
      </c>
      <c r="F330" s="166" t="s">
        <v>345</v>
      </c>
      <c r="G330" s="169" t="s">
        <v>321</v>
      </c>
      <c r="H330" s="169" t="s">
        <v>1029</v>
      </c>
      <c r="I330" s="192" t="str">
        <f t="shared" si="40"/>
        <v>30811384d</v>
      </c>
      <c r="J330" s="167" t="str">
        <f t="shared" si="41"/>
        <v>30811384026 03</v>
      </c>
      <c r="K330" s="5"/>
      <c r="L330" s="167" t="str">
        <f t="shared" si="42"/>
        <v>30811384026 03B</v>
      </c>
      <c r="M330" s="5" t="str">
        <f t="shared" si="43"/>
        <v>Slovenský tenisový zväzdBPohánková Mia</v>
      </c>
      <c r="N330" s="3" t="str">
        <f t="shared" si="44"/>
        <v>30811384dB</v>
      </c>
    </row>
    <row r="331" spans="1:14" x14ac:dyDescent="0.2">
      <c r="A331" s="202" t="s">
        <v>781</v>
      </c>
      <c r="B331" s="204" t="str">
        <f>VLOOKUP(A331,Adr!A:B,2,FALSE)</f>
        <v>Slovenský tenisový zväz</v>
      </c>
      <c r="C331" s="185" t="s">
        <v>1599</v>
      </c>
      <c r="D331" s="286">
        <v>60000</v>
      </c>
      <c r="E331" s="173">
        <v>0</v>
      </c>
      <c r="F331" s="166" t="s">
        <v>345</v>
      </c>
      <c r="G331" s="169" t="s">
        <v>321</v>
      </c>
      <c r="H331" s="169" t="s">
        <v>1029</v>
      </c>
      <c r="I331" s="192" t="str">
        <f t="shared" si="40"/>
        <v>30811384d</v>
      </c>
      <c r="J331" s="167" t="str">
        <f t="shared" si="41"/>
        <v>30811384026 03</v>
      </c>
      <c r="K331" s="5"/>
      <c r="L331" s="167" t="str">
        <f t="shared" si="42"/>
        <v>30811384026 03B</v>
      </c>
      <c r="M331" s="5" t="str">
        <f t="shared" si="43"/>
        <v>Slovenský tenisový zväzdBSchmiedlová Karolína Anna</v>
      </c>
      <c r="N331" s="3" t="str">
        <f t="shared" si="44"/>
        <v>30811384dB</v>
      </c>
    </row>
    <row r="332" spans="1:14" x14ac:dyDescent="0.2">
      <c r="A332" s="202" t="s">
        <v>781</v>
      </c>
      <c r="B332" s="204" t="str">
        <f>VLOOKUP(A332,Adr!A:B,2,FALSE)</f>
        <v>Slovenský tenisový zväz</v>
      </c>
      <c r="C332" s="185" t="s">
        <v>1600</v>
      </c>
      <c r="D332" s="286">
        <v>11200</v>
      </c>
      <c r="E332" s="173">
        <v>0</v>
      </c>
      <c r="F332" s="166" t="s">
        <v>345</v>
      </c>
      <c r="G332" s="169" t="s">
        <v>321</v>
      </c>
      <c r="H332" s="169" t="s">
        <v>1029</v>
      </c>
      <c r="I332" s="192" t="str">
        <f t="shared" si="40"/>
        <v>30811384d</v>
      </c>
      <c r="J332" s="167" t="str">
        <f t="shared" si="41"/>
        <v>30811384026 03</v>
      </c>
      <c r="K332" s="5"/>
      <c r="L332" s="167" t="str">
        <f t="shared" si="42"/>
        <v>30811384026 03B</v>
      </c>
      <c r="M332" s="5" t="str">
        <f t="shared" si="43"/>
        <v>Slovenský tenisový zväzdBŠramková Tamara</v>
      </c>
      <c r="N332" s="3" t="str">
        <f t="shared" si="44"/>
        <v>30811384dB</v>
      </c>
    </row>
    <row r="333" spans="1:14" x14ac:dyDescent="0.2">
      <c r="A333" s="202" t="s">
        <v>781</v>
      </c>
      <c r="B333" s="204" t="str">
        <f>VLOOKUP(A333,Adr!A:B,2,FALSE)</f>
        <v>Slovenský tenisový zväz</v>
      </c>
      <c r="C333" s="185" t="s">
        <v>1601</v>
      </c>
      <c r="D333" s="286">
        <v>15000</v>
      </c>
      <c r="E333" s="230">
        <v>0</v>
      </c>
      <c r="F333" s="166" t="s">
        <v>345</v>
      </c>
      <c r="G333" s="169" t="s">
        <v>321</v>
      </c>
      <c r="H333" s="169" t="s">
        <v>1029</v>
      </c>
      <c r="I333" s="192" t="str">
        <f t="shared" si="40"/>
        <v>30811384d</v>
      </c>
      <c r="J333" s="167" t="str">
        <f t="shared" si="41"/>
        <v>30811384026 03</v>
      </c>
      <c r="K333" s="5"/>
      <c r="L333" s="167" t="str">
        <f t="shared" si="42"/>
        <v>30811384026 03B</v>
      </c>
      <c r="M333" s="5" t="str">
        <f t="shared" si="43"/>
        <v>Slovenský tenisový zväzdBVargová Nina</v>
      </c>
      <c r="N333" s="3" t="str">
        <f t="shared" si="44"/>
        <v>30811384dB</v>
      </c>
    </row>
    <row r="334" spans="1:14" x14ac:dyDescent="0.2">
      <c r="A334" s="202" t="s">
        <v>781</v>
      </c>
      <c r="B334" s="204" t="str">
        <f>VLOOKUP(A334,Adr!A:B,2,FALSE)</f>
        <v>Slovenský tenisový zväz</v>
      </c>
      <c r="C334" s="196" t="s">
        <v>1602</v>
      </c>
      <c r="D334" s="286">
        <v>7500</v>
      </c>
      <c r="E334" s="173">
        <v>0</v>
      </c>
      <c r="F334" s="166" t="s">
        <v>345</v>
      </c>
      <c r="G334" s="169" t="s">
        <v>321</v>
      </c>
      <c r="H334" s="169" t="s">
        <v>1029</v>
      </c>
      <c r="I334" s="192" t="str">
        <f t="shared" si="40"/>
        <v>30811384d</v>
      </c>
      <c r="J334" s="167" t="str">
        <f t="shared" si="41"/>
        <v>30811384026 03</v>
      </c>
      <c r="K334" s="5"/>
      <c r="L334" s="167" t="str">
        <f t="shared" si="42"/>
        <v>30811384026 03B</v>
      </c>
      <c r="M334" s="5" t="str">
        <f t="shared" si="43"/>
        <v>Slovenský tenisový zväzdBŽabková Kiara</v>
      </c>
      <c r="N334" s="3" t="str">
        <f t="shared" si="44"/>
        <v>30811384dB</v>
      </c>
    </row>
    <row r="335" spans="1:14" x14ac:dyDescent="0.2">
      <c r="A335" s="198" t="s">
        <v>789</v>
      </c>
      <c r="B335" s="204" t="str">
        <f>VLOOKUP(A335,Adr!A:B,2,FALSE)</f>
        <v>Slovenský veslársky zväz</v>
      </c>
      <c r="C335" s="169" t="s">
        <v>1130</v>
      </c>
      <c r="D335" s="287">
        <v>109864</v>
      </c>
      <c r="E335" s="230">
        <v>0</v>
      </c>
      <c r="F335" s="166" t="s">
        <v>339</v>
      </c>
      <c r="G335" s="169" t="s">
        <v>319</v>
      </c>
      <c r="H335" s="169" t="s">
        <v>1029</v>
      </c>
      <c r="I335" s="192" t="str">
        <f t="shared" si="40"/>
        <v>00688304a</v>
      </c>
      <c r="J335" s="167" t="str">
        <f t="shared" si="41"/>
        <v>00688304026 02</v>
      </c>
      <c r="K335" s="5" t="s">
        <v>1131</v>
      </c>
      <c r="L335" s="167" t="str">
        <f t="shared" si="42"/>
        <v>00688304026 02B</v>
      </c>
      <c r="M335" s="5" t="str">
        <f t="shared" si="43"/>
        <v>Slovenský veslársky zväzaBveslovanie - bežné transfery</v>
      </c>
      <c r="N335" s="3" t="str">
        <f t="shared" si="44"/>
        <v>00688304aB</v>
      </c>
    </row>
    <row r="336" spans="1:14" ht="22.5" x14ac:dyDescent="0.2">
      <c r="A336" s="202" t="s">
        <v>789</v>
      </c>
      <c r="B336" s="204" t="str">
        <f>VLOOKUP(A336,Adr!A:B,2,FALSE)</f>
        <v>Slovenský veslársky zväz</v>
      </c>
      <c r="C336" s="190" t="s">
        <v>1472</v>
      </c>
      <c r="D336" s="287">
        <v>7474</v>
      </c>
      <c r="E336" s="173">
        <v>0</v>
      </c>
      <c r="F336" s="166" t="s">
        <v>343</v>
      </c>
      <c r="G336" s="169" t="s">
        <v>321</v>
      </c>
      <c r="H336" s="169" t="s">
        <v>1029</v>
      </c>
      <c r="I336" s="192" t="str">
        <f t="shared" si="40"/>
        <v>00688304c</v>
      </c>
      <c r="J336" s="167" t="str">
        <f t="shared" si="41"/>
        <v>00688304026 03</v>
      </c>
      <c r="K336" s="5"/>
      <c r="L336" s="167" t="str">
        <f t="shared" si="42"/>
        <v>00688304026 03B</v>
      </c>
      <c r="M336" s="5" t="str">
        <f t="shared" si="43"/>
        <v>Slovenský veslársky zväzcBzabezpečenie a rozvoj športu veslovanie zdravotne postihnutých športovcov</v>
      </c>
      <c r="N336" s="3" t="str">
        <f t="shared" si="44"/>
        <v>00688304cB</v>
      </c>
    </row>
    <row r="337" spans="1:14" x14ac:dyDescent="0.2">
      <c r="A337" s="198" t="s">
        <v>789</v>
      </c>
      <c r="B337" s="204" t="str">
        <f>VLOOKUP(A337,Adr!A:B,2,FALSE)</f>
        <v>Slovenský veslársky zväz</v>
      </c>
      <c r="C337" s="169" t="s">
        <v>1603</v>
      </c>
      <c r="D337" s="287">
        <v>20000</v>
      </c>
      <c r="E337" s="230">
        <v>0</v>
      </c>
      <c r="F337" s="166" t="s">
        <v>345</v>
      </c>
      <c r="G337" s="169" t="s">
        <v>321</v>
      </c>
      <c r="H337" s="169" t="s">
        <v>1029</v>
      </c>
      <c r="I337" s="192" t="str">
        <f t="shared" si="40"/>
        <v>00688304d</v>
      </c>
      <c r="J337" s="167" t="str">
        <f t="shared" si="41"/>
        <v>00688304026 03</v>
      </c>
      <c r="K337" s="5"/>
      <c r="L337" s="167" t="str">
        <f t="shared" si="42"/>
        <v>00688304026 03B</v>
      </c>
      <c r="M337" s="5" t="str">
        <f t="shared" si="43"/>
        <v>Slovenský veslársky zväzdBStrečanský Peter</v>
      </c>
      <c r="N337" s="3" t="str">
        <f t="shared" si="44"/>
        <v>00688304dB</v>
      </c>
    </row>
    <row r="338" spans="1:14" x14ac:dyDescent="0.2">
      <c r="A338" s="202" t="s">
        <v>789</v>
      </c>
      <c r="B338" s="204" t="str">
        <f>VLOOKUP(A338,Adr!A:B,2,FALSE)</f>
        <v>Slovenský veslársky zväz</v>
      </c>
      <c r="C338" s="185" t="s">
        <v>1604</v>
      </c>
      <c r="D338" s="286">
        <v>11200</v>
      </c>
      <c r="E338" s="173">
        <v>0</v>
      </c>
      <c r="F338" s="166" t="s">
        <v>345</v>
      </c>
      <c r="G338" s="169" t="s">
        <v>321</v>
      </c>
      <c r="H338" s="169" t="s">
        <v>1029</v>
      </c>
      <c r="I338" s="192" t="str">
        <f t="shared" si="40"/>
        <v>00688304d</v>
      </c>
      <c r="J338" s="167" t="str">
        <f t="shared" si="41"/>
        <v>00688304026 03</v>
      </c>
      <c r="K338" s="5"/>
      <c r="L338" s="167" t="str">
        <f t="shared" si="42"/>
        <v>00688304026 03B</v>
      </c>
      <c r="M338" s="5" t="str">
        <f t="shared" si="43"/>
        <v>Slovenský veslársky zväzdBŠimek Oliver</v>
      </c>
      <c r="N338" s="3" t="str">
        <f t="shared" si="44"/>
        <v>00688304dB</v>
      </c>
    </row>
    <row r="339" spans="1:14" x14ac:dyDescent="0.2">
      <c r="A339" s="202" t="s">
        <v>789</v>
      </c>
      <c r="B339" s="204" t="str">
        <f>VLOOKUP(A339,Adr!A:B,2,FALSE)</f>
        <v>Slovenský veslársky zväz</v>
      </c>
      <c r="C339" s="185" t="s">
        <v>1605</v>
      </c>
      <c r="D339" s="286">
        <v>11200</v>
      </c>
      <c r="E339" s="230">
        <v>0</v>
      </c>
      <c r="F339" s="166" t="s">
        <v>345</v>
      </c>
      <c r="G339" s="169" t="s">
        <v>321</v>
      </c>
      <c r="H339" s="169" t="s">
        <v>1029</v>
      </c>
      <c r="I339" s="192" t="str">
        <f t="shared" si="40"/>
        <v>00688304d</v>
      </c>
      <c r="J339" s="167" t="str">
        <f t="shared" si="41"/>
        <v>00688304026 03</v>
      </c>
      <c r="K339" s="5"/>
      <c r="L339" s="167" t="str">
        <f t="shared" si="42"/>
        <v>00688304026 03B</v>
      </c>
      <c r="M339" s="5" t="str">
        <f t="shared" si="43"/>
        <v>Slovenský veslársky zväzdBŽemla Michal</v>
      </c>
      <c r="N339" s="3" t="str">
        <f t="shared" si="44"/>
        <v>00688304dB</v>
      </c>
    </row>
    <row r="340" spans="1:14" x14ac:dyDescent="0.2">
      <c r="A340" s="202" t="s">
        <v>797</v>
      </c>
      <c r="B340" s="204" t="str">
        <f>VLOOKUP(A340,Adr!A:B,2,FALSE)</f>
        <v>SLOVENSKÝ ZÁPASNÍCKY ZVÄZ</v>
      </c>
      <c r="C340" s="169" t="s">
        <v>1132</v>
      </c>
      <c r="D340" s="287">
        <v>211104</v>
      </c>
      <c r="E340" s="230">
        <v>0</v>
      </c>
      <c r="F340" s="166" t="s">
        <v>339</v>
      </c>
      <c r="G340" s="169" t="s">
        <v>319</v>
      </c>
      <c r="H340" s="169" t="s">
        <v>1029</v>
      </c>
      <c r="I340" s="192" t="str">
        <f t="shared" si="40"/>
        <v>31791981a</v>
      </c>
      <c r="J340" s="167" t="str">
        <f t="shared" si="41"/>
        <v>31791981026 02</v>
      </c>
      <c r="K340" s="5" t="s">
        <v>1133</v>
      </c>
      <c r="L340" s="167" t="str">
        <f t="shared" si="42"/>
        <v>31791981026 02B</v>
      </c>
      <c r="M340" s="5" t="str">
        <f t="shared" si="43"/>
        <v>SLOVENSKÝ ZÁPASNÍCKY ZVÄZaBzápasenie - bežné transfery</v>
      </c>
      <c r="N340" s="3" t="str">
        <f t="shared" si="44"/>
        <v>31791981aB</v>
      </c>
    </row>
    <row r="341" spans="1:14" x14ac:dyDescent="0.2">
      <c r="A341" s="198" t="s">
        <v>797</v>
      </c>
      <c r="B341" s="204" t="str">
        <f>VLOOKUP(A341,Adr!A:B,2,FALSE)</f>
        <v>SLOVENSKÝ ZÁPASNÍCKY ZVÄZ</v>
      </c>
      <c r="C341" s="185" t="s">
        <v>1606</v>
      </c>
      <c r="D341" s="286">
        <v>10000</v>
      </c>
      <c r="E341" s="173">
        <v>0</v>
      </c>
      <c r="F341" s="166" t="s">
        <v>345</v>
      </c>
      <c r="G341" s="169" t="s">
        <v>321</v>
      </c>
      <c r="H341" s="169" t="s">
        <v>1029</v>
      </c>
      <c r="I341" s="192" t="str">
        <f t="shared" si="40"/>
        <v>31791981d</v>
      </c>
      <c r="J341" s="167" t="str">
        <f t="shared" si="41"/>
        <v>31791981026 03</v>
      </c>
      <c r="K341" s="5"/>
      <c r="L341" s="167" t="str">
        <f t="shared" si="42"/>
        <v>31791981026 03B</v>
      </c>
      <c r="M341" s="5" t="str">
        <f t="shared" si="43"/>
        <v>SLOVENSKÝ ZÁPASNÍCKY ZVÄZdBGörcs Lara</v>
      </c>
      <c r="N341" s="3" t="str">
        <f t="shared" si="44"/>
        <v>31791981dB</v>
      </c>
    </row>
    <row r="342" spans="1:14" x14ac:dyDescent="0.2">
      <c r="A342" s="202" t="s">
        <v>797</v>
      </c>
      <c r="B342" s="204" t="str">
        <f>VLOOKUP(A342,Adr!A:B,2,FALSE)</f>
        <v>SLOVENSKÝ ZÁPASNÍCKY ZVÄZ</v>
      </c>
      <c r="C342" s="185" t="s">
        <v>2176</v>
      </c>
      <c r="D342" s="286">
        <v>20000</v>
      </c>
      <c r="E342" s="230">
        <v>0</v>
      </c>
      <c r="F342" s="166" t="s">
        <v>345</v>
      </c>
      <c r="G342" s="169" t="s">
        <v>321</v>
      </c>
      <c r="H342" s="169" t="s">
        <v>1029</v>
      </c>
      <c r="I342" s="192" t="str">
        <f t="shared" si="40"/>
        <v>31791981d</v>
      </c>
      <c r="J342" s="167" t="str">
        <f t="shared" si="41"/>
        <v>31791981026 03</v>
      </c>
      <c r="K342" s="5"/>
      <c r="L342" s="167" t="str">
        <f t="shared" si="42"/>
        <v>31791981026 03B</v>
      </c>
      <c r="M342" s="5" t="str">
        <f t="shared" si="43"/>
        <v>SLOVENSKÝ ZÁPASNÍCKY ZVÄZdBGulaev Akhsarbek</v>
      </c>
      <c r="N342" s="3" t="str">
        <f t="shared" si="44"/>
        <v>31791981dB</v>
      </c>
    </row>
    <row r="343" spans="1:14" x14ac:dyDescent="0.2">
      <c r="A343" s="202" t="s">
        <v>797</v>
      </c>
      <c r="B343" s="204" t="str">
        <f>VLOOKUP(A343,Adr!A:B,2,FALSE)</f>
        <v>SLOVENSKÝ ZÁPASNÍCKY ZVÄZ</v>
      </c>
      <c r="C343" s="185" t="s">
        <v>1607</v>
      </c>
      <c r="D343" s="286">
        <v>10000</v>
      </c>
      <c r="E343" s="173">
        <v>0</v>
      </c>
      <c r="F343" s="166" t="s">
        <v>345</v>
      </c>
      <c r="G343" s="169" t="s">
        <v>321</v>
      </c>
      <c r="H343" s="169" t="s">
        <v>1029</v>
      </c>
      <c r="I343" s="192" t="str">
        <f t="shared" si="40"/>
        <v>31791981d</v>
      </c>
      <c r="J343" s="167" t="str">
        <f t="shared" si="41"/>
        <v>31791981026 03</v>
      </c>
      <c r="K343" s="5"/>
      <c r="L343" s="167" t="str">
        <f t="shared" si="42"/>
        <v>31791981026 03B</v>
      </c>
      <c r="M343" s="5" t="str">
        <f t="shared" si="43"/>
        <v>SLOVENSKÝ ZÁPASNÍCKY ZVÄZdBHegedus Réka</v>
      </c>
      <c r="N343" s="3" t="str">
        <f t="shared" si="44"/>
        <v>31791981dB</v>
      </c>
    </row>
    <row r="344" spans="1:14" x14ac:dyDescent="0.2">
      <c r="A344" s="182" t="s">
        <v>797</v>
      </c>
      <c r="B344" s="204" t="str">
        <f>VLOOKUP(A344,Adr!A:B,2,FALSE)</f>
        <v>SLOVENSKÝ ZÁPASNÍCKY ZVÄZ</v>
      </c>
      <c r="C344" s="196" t="s">
        <v>1608</v>
      </c>
      <c r="D344" s="288">
        <v>20000</v>
      </c>
      <c r="E344" s="230">
        <v>0</v>
      </c>
      <c r="F344" s="166" t="s">
        <v>345</v>
      </c>
      <c r="G344" s="169" t="s">
        <v>321</v>
      </c>
      <c r="H344" s="169" t="s">
        <v>1029</v>
      </c>
      <c r="I344" s="192" t="str">
        <f t="shared" si="40"/>
        <v>31791981d</v>
      </c>
      <c r="J344" s="167" t="str">
        <f t="shared" si="41"/>
        <v>31791981026 03</v>
      </c>
      <c r="K344" s="5"/>
      <c r="L344" s="167" t="str">
        <f t="shared" si="42"/>
        <v>31791981026 03B</v>
      </c>
      <c r="M344" s="5" t="str">
        <f t="shared" si="43"/>
        <v>SLOVENSKÝ ZÁPASNÍCKY ZVÄZdBJakšík Adam</v>
      </c>
      <c r="N344" s="3" t="str">
        <f t="shared" si="44"/>
        <v>31791981dB</v>
      </c>
    </row>
    <row r="345" spans="1:14" x14ac:dyDescent="0.2">
      <c r="A345" s="166" t="s">
        <v>797</v>
      </c>
      <c r="B345" s="204" t="str">
        <f>VLOOKUP(A345,Adr!A:B,2,FALSE)</f>
        <v>SLOVENSKÝ ZÁPASNÍCKY ZVÄZ</v>
      </c>
      <c r="C345" s="185" t="s">
        <v>1609</v>
      </c>
      <c r="D345" s="286">
        <v>20000</v>
      </c>
      <c r="E345" s="173">
        <v>0</v>
      </c>
      <c r="F345" s="166" t="s">
        <v>345</v>
      </c>
      <c r="G345" s="169" t="s">
        <v>321</v>
      </c>
      <c r="H345" s="169" t="s">
        <v>1029</v>
      </c>
      <c r="I345" s="192" t="str">
        <f t="shared" si="40"/>
        <v>31791981d</v>
      </c>
      <c r="J345" s="167" t="str">
        <f t="shared" si="41"/>
        <v>31791981026 03</v>
      </c>
      <c r="K345" s="5"/>
      <c r="L345" s="167" t="str">
        <f t="shared" si="42"/>
        <v>31791981026 03B</v>
      </c>
      <c r="M345" s="5" t="str">
        <f t="shared" si="43"/>
        <v>SLOVENSKÝ ZÁPASNÍCKY ZVÄZdBMakoev Boris</v>
      </c>
      <c r="N345" s="3" t="str">
        <f t="shared" si="44"/>
        <v>31791981dB</v>
      </c>
    </row>
    <row r="346" spans="1:14" x14ac:dyDescent="0.2">
      <c r="A346" s="202" t="s">
        <v>797</v>
      </c>
      <c r="B346" s="204" t="str">
        <f>VLOOKUP(A346,Adr!A:B,2,FALSE)</f>
        <v>SLOVENSKÝ ZÁPASNÍCKY ZVÄZ</v>
      </c>
      <c r="C346" s="196" t="s">
        <v>2177</v>
      </c>
      <c r="D346" s="288">
        <v>10000</v>
      </c>
      <c r="E346" s="230">
        <v>0</v>
      </c>
      <c r="F346" s="166" t="s">
        <v>345</v>
      </c>
      <c r="G346" s="169" t="s">
        <v>321</v>
      </c>
      <c r="H346" s="169" t="s">
        <v>1029</v>
      </c>
      <c r="I346" s="192" t="str">
        <f t="shared" si="40"/>
        <v>31791981d</v>
      </c>
      <c r="J346" s="167" t="str">
        <f t="shared" si="41"/>
        <v>31791981026 03</v>
      </c>
      <c r="K346" s="5"/>
      <c r="L346" s="167" t="str">
        <f t="shared" si="42"/>
        <v>31791981026 03B</v>
      </c>
      <c r="M346" s="5" t="str">
        <f t="shared" si="43"/>
        <v>SLOVENSKÝ ZÁPASNÍCKY ZVÄZdBMeszároš Martin Róbert</v>
      </c>
      <c r="N346" s="3" t="str">
        <f t="shared" si="44"/>
        <v>31791981dB</v>
      </c>
    </row>
    <row r="347" spans="1:14" x14ac:dyDescent="0.2">
      <c r="A347" s="182" t="s">
        <v>797</v>
      </c>
      <c r="B347" s="204" t="str">
        <f>VLOOKUP(A347,Adr!A:B,2,FALSE)</f>
        <v>SLOVENSKÝ ZÁPASNÍCKY ZVÄZ</v>
      </c>
      <c r="C347" s="185" t="s">
        <v>1610</v>
      </c>
      <c r="D347" s="286">
        <v>15000</v>
      </c>
      <c r="E347" s="173">
        <v>0</v>
      </c>
      <c r="F347" s="166" t="s">
        <v>345</v>
      </c>
      <c r="G347" s="169" t="s">
        <v>321</v>
      </c>
      <c r="H347" s="169" t="s">
        <v>1029</v>
      </c>
      <c r="I347" s="192" t="str">
        <f t="shared" si="40"/>
        <v>31791981d</v>
      </c>
      <c r="J347" s="167" t="str">
        <f t="shared" si="41"/>
        <v>31791981026 03</v>
      </c>
      <c r="K347" s="5"/>
      <c r="L347" s="167" t="str">
        <f t="shared" si="42"/>
        <v>31791981026 03B</v>
      </c>
      <c r="M347" s="5" t="str">
        <f t="shared" si="43"/>
        <v>SLOVENSKÝ ZÁPASNÍCKY ZVÄZdBMolnár Zsuzsanna</v>
      </c>
      <c r="N347" s="3" t="str">
        <f t="shared" si="44"/>
        <v>31791981dB</v>
      </c>
    </row>
    <row r="348" spans="1:14" x14ac:dyDescent="0.2">
      <c r="A348" s="182" t="s">
        <v>797</v>
      </c>
      <c r="B348" s="204" t="str">
        <f>VLOOKUP(A348,Adr!A:B,2,FALSE)</f>
        <v>SLOVENSKÝ ZÁPASNÍCKY ZVÄZ</v>
      </c>
      <c r="C348" s="185" t="s">
        <v>1611</v>
      </c>
      <c r="D348" s="286">
        <v>60000</v>
      </c>
      <c r="E348" s="230">
        <v>0</v>
      </c>
      <c r="F348" s="166" t="s">
        <v>345</v>
      </c>
      <c r="G348" s="169" t="s">
        <v>321</v>
      </c>
      <c r="H348" s="169" t="s">
        <v>1029</v>
      </c>
      <c r="I348" s="192" t="str">
        <f t="shared" si="40"/>
        <v>31791981d</v>
      </c>
      <c r="J348" s="167" t="str">
        <f t="shared" si="41"/>
        <v>31791981026 03</v>
      </c>
      <c r="K348" s="5"/>
      <c r="L348" s="167" t="str">
        <f t="shared" si="42"/>
        <v>31791981026 03B</v>
      </c>
      <c r="M348" s="5" t="str">
        <f t="shared" si="43"/>
        <v>SLOVENSKÝ ZÁPASNÍCKY ZVÄZdBSalkazanov Tajmuraz</v>
      </c>
      <c r="N348" s="3" t="str">
        <f t="shared" si="44"/>
        <v>31791981dB</v>
      </c>
    </row>
    <row r="349" spans="1:14" x14ac:dyDescent="0.2">
      <c r="A349" s="166" t="s">
        <v>797</v>
      </c>
      <c r="B349" s="204" t="str">
        <f>VLOOKUP(A349,Adr!A:B,2,FALSE)</f>
        <v>SLOVENSKÝ ZÁPASNÍCKY ZVÄZ</v>
      </c>
      <c r="C349" s="185" t="s">
        <v>1612</v>
      </c>
      <c r="D349" s="286">
        <v>20000</v>
      </c>
      <c r="E349" s="173">
        <v>0</v>
      </c>
      <c r="F349" s="166" t="s">
        <v>345</v>
      </c>
      <c r="G349" s="169" t="s">
        <v>321</v>
      </c>
      <c r="H349" s="169" t="s">
        <v>1029</v>
      </c>
      <c r="I349" s="192" t="str">
        <f t="shared" si="40"/>
        <v>31791981d</v>
      </c>
      <c r="J349" s="167" t="str">
        <f t="shared" si="41"/>
        <v>31791981026 03</v>
      </c>
      <c r="K349" s="5"/>
      <c r="L349" s="167" t="str">
        <f t="shared" si="42"/>
        <v>31791981026 03B</v>
      </c>
      <c r="M349" s="5" t="str">
        <f t="shared" si="43"/>
        <v>SLOVENSKÝ ZÁPASNÍCKY ZVÄZdBTsakulov Batyrbek</v>
      </c>
      <c r="N349" s="3" t="str">
        <f t="shared" si="44"/>
        <v>31791981dB</v>
      </c>
    </row>
    <row r="350" spans="1:14" x14ac:dyDescent="0.2">
      <c r="A350" s="198" t="s">
        <v>804</v>
      </c>
      <c r="B350" s="204" t="str">
        <f>VLOOKUP(A350,Adr!A:B,2,FALSE)</f>
        <v>Slovenský zväz bedmintonu</v>
      </c>
      <c r="C350" s="185" t="s">
        <v>1134</v>
      </c>
      <c r="D350" s="286">
        <v>292039</v>
      </c>
      <c r="E350" s="173">
        <v>0</v>
      </c>
      <c r="F350" s="166" t="s">
        <v>339</v>
      </c>
      <c r="G350" s="169" t="s">
        <v>319</v>
      </c>
      <c r="H350" s="169" t="s">
        <v>1029</v>
      </c>
      <c r="I350" s="192" t="str">
        <f t="shared" si="40"/>
        <v>30811546a</v>
      </c>
      <c r="J350" s="167" t="str">
        <f t="shared" si="41"/>
        <v>30811546026 02</v>
      </c>
      <c r="K350" s="5" t="s">
        <v>1135</v>
      </c>
      <c r="L350" s="167" t="str">
        <f t="shared" si="42"/>
        <v>30811546026 02B</v>
      </c>
      <c r="M350" s="5" t="str">
        <f t="shared" si="43"/>
        <v>Slovenský zväz bedmintonuaBbedminton - bežné transfery</v>
      </c>
      <c r="N350" s="3" t="str">
        <f t="shared" si="44"/>
        <v>30811546aB</v>
      </c>
    </row>
    <row r="351" spans="1:14" x14ac:dyDescent="0.2">
      <c r="A351" s="166" t="s">
        <v>804</v>
      </c>
      <c r="B351" s="204" t="str">
        <f>VLOOKUP(A351,Adr!A:B,2,FALSE)</f>
        <v>Slovenský zväz bedmintonu</v>
      </c>
      <c r="C351" s="185" t="s">
        <v>1473</v>
      </c>
      <c r="D351" s="286">
        <v>10616</v>
      </c>
      <c r="E351" s="230">
        <v>0</v>
      </c>
      <c r="F351" s="166" t="s">
        <v>343</v>
      </c>
      <c r="G351" s="169" t="s">
        <v>321</v>
      </c>
      <c r="H351" s="169" t="s">
        <v>1029</v>
      </c>
      <c r="I351" s="192" t="str">
        <f t="shared" si="40"/>
        <v>30811546c</v>
      </c>
      <c r="J351" s="167" t="str">
        <f t="shared" si="41"/>
        <v>30811546026 03</v>
      </c>
      <c r="K351" s="5"/>
      <c r="L351" s="167" t="str">
        <f t="shared" si="42"/>
        <v>30811546026 03B</v>
      </c>
      <c r="M351" s="5" t="str">
        <f t="shared" si="43"/>
        <v>Slovenský zväz bedmintonucBzabezpečenie a rozvoj športu bedminton zdravotne postihnutých športovcov</v>
      </c>
      <c r="N351" s="3" t="str">
        <f t="shared" si="44"/>
        <v>30811546cB</v>
      </c>
    </row>
    <row r="352" spans="1:14" x14ac:dyDescent="0.2">
      <c r="A352" s="198" t="s">
        <v>813</v>
      </c>
      <c r="B352" s="204" t="str">
        <f>VLOOKUP(A352,Adr!A:B,2,FALSE)</f>
        <v>Slovenský zväz biatlonu</v>
      </c>
      <c r="C352" s="169" t="s">
        <v>1136</v>
      </c>
      <c r="D352" s="287">
        <v>393086</v>
      </c>
      <c r="E352" s="230">
        <v>0</v>
      </c>
      <c r="F352" s="166" t="s">
        <v>339</v>
      </c>
      <c r="G352" s="169" t="s">
        <v>319</v>
      </c>
      <c r="H352" s="169" t="s">
        <v>1029</v>
      </c>
      <c r="I352" s="192" t="str">
        <f t="shared" si="40"/>
        <v>35656743a</v>
      </c>
      <c r="J352" s="167" t="str">
        <f t="shared" si="41"/>
        <v>35656743026 02</v>
      </c>
      <c r="K352" s="5" t="s">
        <v>1137</v>
      </c>
      <c r="L352" s="167" t="str">
        <f t="shared" si="42"/>
        <v>35656743026 02B</v>
      </c>
      <c r="M352" s="5" t="str">
        <f t="shared" si="43"/>
        <v>Slovenský zväz biatlonuaBbiatlon - bežné transfery</v>
      </c>
      <c r="N352" s="3" t="str">
        <f t="shared" si="44"/>
        <v>35656743aB</v>
      </c>
    </row>
    <row r="353" spans="1:14" x14ac:dyDescent="0.2">
      <c r="A353" s="182" t="s">
        <v>813</v>
      </c>
      <c r="B353" s="204" t="str">
        <f>VLOOKUP(A353,Adr!A:B,2,FALSE)</f>
        <v>Slovenský zväz biatlonu</v>
      </c>
      <c r="C353" s="185" t="s">
        <v>1617</v>
      </c>
      <c r="D353" s="286">
        <v>40000</v>
      </c>
      <c r="E353" s="230">
        <v>0</v>
      </c>
      <c r="F353" s="166" t="s">
        <v>345</v>
      </c>
      <c r="G353" s="169" t="s">
        <v>321</v>
      </c>
      <c r="H353" s="169" t="s">
        <v>1029</v>
      </c>
      <c r="I353" s="192" t="str">
        <f t="shared" si="40"/>
        <v>35656743d</v>
      </c>
      <c r="J353" s="167" t="str">
        <f t="shared" si="41"/>
        <v>35656743026 03</v>
      </c>
      <c r="K353" s="5"/>
      <c r="L353" s="167" t="str">
        <f t="shared" si="42"/>
        <v>35656743026 03B</v>
      </c>
      <c r="M353" s="5" t="str">
        <f t="shared" si="43"/>
        <v>Slovenský zväz biatlonudBBátovská Fialková Paulína</v>
      </c>
      <c r="N353" s="3" t="str">
        <f t="shared" si="44"/>
        <v>35656743dB</v>
      </c>
    </row>
    <row r="354" spans="1:14" x14ac:dyDescent="0.2">
      <c r="A354" s="166" t="s">
        <v>813</v>
      </c>
      <c r="B354" s="204" t="str">
        <f>VLOOKUP(A354,Adr!A:B,2,FALSE)</f>
        <v>Slovenský zväz biatlonu</v>
      </c>
      <c r="C354" s="196" t="s">
        <v>1613</v>
      </c>
      <c r="D354" s="288">
        <v>25000</v>
      </c>
      <c r="E354" s="173">
        <v>0</v>
      </c>
      <c r="F354" s="166" t="s">
        <v>345</v>
      </c>
      <c r="G354" s="169" t="s">
        <v>321</v>
      </c>
      <c r="H354" s="169" t="s">
        <v>1029</v>
      </c>
      <c r="I354" s="192" t="str">
        <f t="shared" si="40"/>
        <v>35656743d</v>
      </c>
      <c r="J354" s="167" t="str">
        <f t="shared" si="41"/>
        <v>35656743026 03</v>
      </c>
      <c r="K354" s="5"/>
      <c r="L354" s="167" t="str">
        <f t="shared" si="42"/>
        <v>35656743026 03B</v>
      </c>
      <c r="M354" s="5" t="str">
        <f t="shared" si="43"/>
        <v>Slovenský zväz biatlonudBBorguľa Jakub</v>
      </c>
      <c r="N354" s="3" t="str">
        <f t="shared" si="44"/>
        <v>35656743dB</v>
      </c>
    </row>
    <row r="355" spans="1:14" x14ac:dyDescent="0.2">
      <c r="A355" s="166" t="s">
        <v>813</v>
      </c>
      <c r="B355" s="204" t="str">
        <f>VLOOKUP(A355,Adr!A:B,2,FALSE)</f>
        <v>Slovenský zväz biatlonu</v>
      </c>
      <c r="C355" s="196" t="s">
        <v>2178</v>
      </c>
      <c r="D355" s="288">
        <v>10000</v>
      </c>
      <c r="E355" s="230">
        <v>0</v>
      </c>
      <c r="F355" s="166" t="s">
        <v>345</v>
      </c>
      <c r="G355" s="169" t="s">
        <v>321</v>
      </c>
      <c r="H355" s="169" t="s">
        <v>1029</v>
      </c>
      <c r="I355" s="192" t="str">
        <f t="shared" si="40"/>
        <v>35656743d</v>
      </c>
      <c r="J355" s="167" t="str">
        <f t="shared" si="41"/>
        <v>35656743026 03</v>
      </c>
      <c r="K355" s="5"/>
      <c r="L355" s="167" t="str">
        <f t="shared" si="42"/>
        <v>35656743026 03B</v>
      </c>
      <c r="M355" s="5" t="str">
        <f t="shared" si="43"/>
        <v>Slovenský zväz biatlonudBIskhakov Arthur</v>
      </c>
      <c r="N355" s="3" t="str">
        <f t="shared" si="44"/>
        <v>35656743dB</v>
      </c>
    </row>
    <row r="356" spans="1:14" x14ac:dyDescent="0.2">
      <c r="A356" s="202" t="s">
        <v>813</v>
      </c>
      <c r="B356" s="204" t="str">
        <f>VLOOKUP(A356,Adr!A:B,2,FALSE)</f>
        <v>Slovenský zväz biatlonu</v>
      </c>
      <c r="C356" s="185" t="s">
        <v>1614</v>
      </c>
      <c r="D356" s="288">
        <v>50000</v>
      </c>
      <c r="E356" s="173">
        <v>0</v>
      </c>
      <c r="F356" s="166" t="s">
        <v>345</v>
      </c>
      <c r="G356" s="169" t="s">
        <v>321</v>
      </c>
      <c r="H356" s="169" t="s">
        <v>1029</v>
      </c>
      <c r="I356" s="192" t="str">
        <f t="shared" si="40"/>
        <v>35656743d</v>
      </c>
      <c r="J356" s="167" t="str">
        <f t="shared" si="41"/>
        <v>35656743026 03</v>
      </c>
      <c r="K356" s="5"/>
      <c r="L356" s="167" t="str">
        <f t="shared" si="42"/>
        <v>35656743026 03B</v>
      </c>
      <c r="M356" s="5" t="str">
        <f t="shared" si="43"/>
        <v>Slovenský zväz biatlonudBKapustová Ema</v>
      </c>
      <c r="N356" s="3" t="str">
        <f t="shared" si="44"/>
        <v>35656743dB</v>
      </c>
    </row>
    <row r="357" spans="1:14" x14ac:dyDescent="0.2">
      <c r="A357" s="202" t="s">
        <v>813</v>
      </c>
      <c r="B357" s="204" t="str">
        <f>VLOOKUP(A357,Adr!A:B,2,FALSE)</f>
        <v>Slovenský zväz biatlonu</v>
      </c>
      <c r="C357" s="185" t="s">
        <v>2179</v>
      </c>
      <c r="D357" s="286">
        <v>20000</v>
      </c>
      <c r="E357" s="230">
        <v>0</v>
      </c>
      <c r="F357" s="166" t="s">
        <v>345</v>
      </c>
      <c r="G357" s="169" t="s">
        <v>321</v>
      </c>
      <c r="H357" s="169" t="s">
        <v>1029</v>
      </c>
      <c r="I357" s="192" t="str">
        <f t="shared" si="40"/>
        <v>35656743d</v>
      </c>
      <c r="J357" s="167" t="str">
        <f t="shared" si="41"/>
        <v>35656743026 03</v>
      </c>
      <c r="K357" s="5"/>
      <c r="L357" s="167" t="str">
        <f t="shared" si="42"/>
        <v>35656743026 03B</v>
      </c>
      <c r="M357" s="5" t="str">
        <f t="shared" si="43"/>
        <v>Slovenský zväz biatlonudBKuzminová Anastasiya</v>
      </c>
      <c r="N357" s="3" t="str">
        <f t="shared" si="44"/>
        <v>35656743dB</v>
      </c>
    </row>
    <row r="358" spans="1:14" x14ac:dyDescent="0.2">
      <c r="A358" s="166" t="s">
        <v>813</v>
      </c>
      <c r="B358" s="204" t="str">
        <f>VLOOKUP(A358,Adr!A:B,2,FALSE)</f>
        <v>Slovenský zväz biatlonu</v>
      </c>
      <c r="C358" s="197" t="s">
        <v>2180</v>
      </c>
      <c r="D358" s="289">
        <v>10000</v>
      </c>
      <c r="E358" s="230">
        <v>0</v>
      </c>
      <c r="F358" s="166" t="s">
        <v>345</v>
      </c>
      <c r="G358" s="169" t="s">
        <v>321</v>
      </c>
      <c r="H358" s="169" t="s">
        <v>1029</v>
      </c>
      <c r="I358" s="192" t="str">
        <f t="shared" si="40"/>
        <v>35656743d</v>
      </c>
      <c r="J358" s="167" t="str">
        <f t="shared" si="41"/>
        <v>35656743026 03</v>
      </c>
      <c r="K358" s="5"/>
      <c r="L358" s="167" t="str">
        <f t="shared" si="42"/>
        <v>35656743026 03B</v>
      </c>
      <c r="M358" s="5" t="str">
        <f t="shared" si="43"/>
        <v>Slovenský zväz biatlonudBStraková Michaela</v>
      </c>
      <c r="N358" s="3" t="str">
        <f t="shared" si="44"/>
        <v>35656743dB</v>
      </c>
    </row>
    <row r="359" spans="1:14" x14ac:dyDescent="0.2">
      <c r="A359" s="166" t="s">
        <v>813</v>
      </c>
      <c r="B359" s="204" t="str">
        <f>VLOOKUP(A359,Adr!A:B,2,FALSE)</f>
        <v>Slovenský zväz biatlonu</v>
      </c>
      <c r="C359" s="185" t="s">
        <v>1615</v>
      </c>
      <c r="D359" s="286">
        <v>10000</v>
      </c>
      <c r="E359" s="230">
        <v>0</v>
      </c>
      <c r="F359" s="166" t="s">
        <v>345</v>
      </c>
      <c r="G359" s="169" t="s">
        <v>321</v>
      </c>
      <c r="H359" s="169" t="s">
        <v>1029</v>
      </c>
      <c r="I359" s="192" t="str">
        <f t="shared" si="40"/>
        <v>35656743d</v>
      </c>
      <c r="J359" s="167" t="str">
        <f t="shared" si="41"/>
        <v>35656743026 03</v>
      </c>
      <c r="K359" s="5"/>
      <c r="L359" s="167" t="str">
        <f t="shared" si="42"/>
        <v>35656743026 03B</v>
      </c>
      <c r="M359" s="5" t="str">
        <f t="shared" si="43"/>
        <v>Slovenský zväz biatlonudBštafeta - biatlon - juniori</v>
      </c>
      <c r="N359" s="3" t="str">
        <f t="shared" si="44"/>
        <v>35656743dB</v>
      </c>
    </row>
    <row r="360" spans="1:14" x14ac:dyDescent="0.2">
      <c r="A360" s="202" t="s">
        <v>813</v>
      </c>
      <c r="B360" s="204" t="str">
        <f>VLOOKUP(A360,Adr!A:B,2,FALSE)</f>
        <v>Slovenský zväz biatlonu</v>
      </c>
      <c r="C360" s="185" t="s">
        <v>1616</v>
      </c>
      <c r="D360" s="286">
        <v>10000</v>
      </c>
      <c r="E360" s="230">
        <v>0</v>
      </c>
      <c r="F360" s="166" t="s">
        <v>345</v>
      </c>
      <c r="G360" s="169" t="s">
        <v>321</v>
      </c>
      <c r="H360" s="169" t="s">
        <v>1029</v>
      </c>
      <c r="I360" s="192" t="str">
        <f t="shared" si="40"/>
        <v>35656743d</v>
      </c>
      <c r="J360" s="167" t="str">
        <f t="shared" si="41"/>
        <v>35656743026 03</v>
      </c>
      <c r="K360" s="5"/>
      <c r="L360" s="167" t="str">
        <f t="shared" si="42"/>
        <v>35656743026 03B</v>
      </c>
      <c r="M360" s="5" t="str">
        <f t="shared" si="43"/>
        <v>Slovenský zväz biatlonudBštafeta - biatlon - juniorky</v>
      </c>
      <c r="N360" s="3" t="str">
        <f t="shared" si="44"/>
        <v>35656743dB</v>
      </c>
    </row>
    <row r="361" spans="1:14" x14ac:dyDescent="0.2">
      <c r="A361" s="202" t="s">
        <v>813</v>
      </c>
      <c r="B361" s="204" t="str">
        <f>VLOOKUP(A361,Adr!A:B,2,FALSE)</f>
        <v>Slovenský zväz biatlonu</v>
      </c>
      <c r="C361" s="185" t="s">
        <v>2181</v>
      </c>
      <c r="D361" s="286">
        <v>30000</v>
      </c>
      <c r="E361" s="173">
        <v>0</v>
      </c>
      <c r="F361" s="166" t="s">
        <v>345</v>
      </c>
      <c r="G361" s="169" t="s">
        <v>321</v>
      </c>
      <c r="H361" s="169" t="s">
        <v>1029</v>
      </c>
      <c r="I361" s="192" t="str">
        <f t="shared" si="40"/>
        <v>35656743d</v>
      </c>
      <c r="J361" s="167" t="str">
        <f t="shared" si="41"/>
        <v>35656743026 03</v>
      </c>
      <c r="K361" s="5"/>
      <c r="L361" s="167" t="str">
        <f t="shared" si="42"/>
        <v>35656743026 03B</v>
      </c>
      <c r="M361" s="5" t="str">
        <f t="shared" si="43"/>
        <v>Slovenský zväz biatlonudBštafeta - biatlon - ženy</v>
      </c>
      <c r="N361" s="3" t="str">
        <f t="shared" si="44"/>
        <v>35656743dB</v>
      </c>
    </row>
    <row r="362" spans="1:14" x14ac:dyDescent="0.2">
      <c r="A362" s="202" t="s">
        <v>822</v>
      </c>
      <c r="B362" s="204" t="str">
        <f>VLOOKUP(A362,Adr!A:B,2,FALSE)</f>
        <v>Slovenský zväz bobistov</v>
      </c>
      <c r="C362" s="185" t="s">
        <v>1138</v>
      </c>
      <c r="D362" s="288">
        <v>62770</v>
      </c>
      <c r="E362" s="230">
        <v>0</v>
      </c>
      <c r="F362" s="166" t="s">
        <v>339</v>
      </c>
      <c r="G362" s="169" t="s">
        <v>319</v>
      </c>
      <c r="H362" s="169" t="s">
        <v>1029</v>
      </c>
      <c r="I362" s="192" t="str">
        <f t="shared" si="40"/>
        <v>36067580a</v>
      </c>
      <c r="J362" s="167" t="str">
        <f t="shared" si="41"/>
        <v>36067580026 02</v>
      </c>
      <c r="K362" s="5" t="s">
        <v>1139</v>
      </c>
      <c r="L362" s="167" t="str">
        <f t="shared" si="42"/>
        <v>36067580026 02B</v>
      </c>
      <c r="M362" s="5" t="str">
        <f t="shared" si="43"/>
        <v>Slovenský zväz bobistovaBboby a skeleton - bežné transfery</v>
      </c>
      <c r="N362" s="3" t="str">
        <f t="shared" si="44"/>
        <v>36067580aB</v>
      </c>
    </row>
    <row r="363" spans="1:14" x14ac:dyDescent="0.2">
      <c r="A363" s="166" t="s">
        <v>831</v>
      </c>
      <c r="B363" s="204" t="str">
        <f>VLOOKUP(A363,Adr!A:B,2,FALSE)</f>
        <v>Slovenský zväz cyklistiky</v>
      </c>
      <c r="C363" s="196" t="s">
        <v>1140</v>
      </c>
      <c r="D363" s="288">
        <v>1534198</v>
      </c>
      <c r="E363" s="173">
        <v>0</v>
      </c>
      <c r="F363" s="166" t="s">
        <v>339</v>
      </c>
      <c r="G363" s="169" t="s">
        <v>319</v>
      </c>
      <c r="H363" s="169" t="s">
        <v>1029</v>
      </c>
      <c r="I363" s="192" t="str">
        <f t="shared" si="40"/>
        <v>00684112a</v>
      </c>
      <c r="J363" s="167" t="str">
        <f t="shared" si="41"/>
        <v>00684112026 02</v>
      </c>
      <c r="K363" s="5" t="s">
        <v>1141</v>
      </c>
      <c r="L363" s="167" t="str">
        <f t="shared" si="42"/>
        <v>00684112026 02B</v>
      </c>
      <c r="M363" s="5" t="str">
        <f t="shared" si="43"/>
        <v>Slovenský zväz cyklistikyaBcyklistika - bežné transfery</v>
      </c>
      <c r="N363" s="3" t="str">
        <f t="shared" si="44"/>
        <v>00684112aB</v>
      </c>
    </row>
    <row r="364" spans="1:14" x14ac:dyDescent="0.2">
      <c r="A364" s="166" t="s">
        <v>831</v>
      </c>
      <c r="B364" s="204" t="str">
        <f>VLOOKUP(A364,Adr!A:B,2,FALSE)</f>
        <v>Slovenský zväz cyklistiky</v>
      </c>
      <c r="C364" s="169" t="s">
        <v>1474</v>
      </c>
      <c r="D364" s="287">
        <v>64184</v>
      </c>
      <c r="E364" s="173">
        <v>0</v>
      </c>
      <c r="F364" s="166" t="s">
        <v>343</v>
      </c>
      <c r="G364" s="169" t="s">
        <v>321</v>
      </c>
      <c r="H364" s="169" t="s">
        <v>1029</v>
      </c>
      <c r="I364" s="192" t="str">
        <f t="shared" si="40"/>
        <v>00684112c</v>
      </c>
      <c r="J364" s="167" t="str">
        <f t="shared" si="41"/>
        <v>00684112026 03</v>
      </c>
      <c r="K364" s="5"/>
      <c r="L364" s="167" t="str">
        <f t="shared" si="42"/>
        <v>00684112026 03B</v>
      </c>
      <c r="M364" s="5" t="str">
        <f t="shared" si="43"/>
        <v>Slovenský zväz cyklistikycBzabezpečenie a rozvoj športu cyklistika zdravotne postihnutých športovcov</v>
      </c>
      <c r="N364" s="3" t="str">
        <f t="shared" si="44"/>
        <v>00684112cB</v>
      </c>
    </row>
    <row r="365" spans="1:14" x14ac:dyDescent="0.2">
      <c r="A365" s="202" t="s">
        <v>831</v>
      </c>
      <c r="B365" s="204" t="str">
        <f>VLOOKUP(A365,Adr!A:B,2,FALSE)</f>
        <v>Slovenský zväz cyklistiky</v>
      </c>
      <c r="C365" s="185" t="s">
        <v>1618</v>
      </c>
      <c r="D365" s="286">
        <v>25000</v>
      </c>
      <c r="E365" s="230">
        <v>0</v>
      </c>
      <c r="F365" s="166" t="s">
        <v>345</v>
      </c>
      <c r="G365" s="169" t="s">
        <v>321</v>
      </c>
      <c r="H365" s="169" t="s">
        <v>1029</v>
      </c>
      <c r="I365" s="192" t="str">
        <f t="shared" si="40"/>
        <v>00684112d</v>
      </c>
      <c r="J365" s="167" t="str">
        <f t="shared" si="41"/>
        <v>00684112026 03</v>
      </c>
      <c r="K365" s="5"/>
      <c r="L365" s="167" t="str">
        <f t="shared" si="42"/>
        <v>00684112026 03B</v>
      </c>
      <c r="M365" s="5" t="str">
        <f t="shared" si="43"/>
        <v>Slovenský zväz cyklistikydBČorej Jozef</v>
      </c>
      <c r="N365" s="3" t="str">
        <f t="shared" si="44"/>
        <v>00684112dB</v>
      </c>
    </row>
    <row r="366" spans="1:14" x14ac:dyDescent="0.2">
      <c r="A366" s="166" t="s">
        <v>831</v>
      </c>
      <c r="B366" s="204" t="str">
        <f>VLOOKUP(A366,Adr!A:B,2,FALSE)</f>
        <v>Slovenský zväz cyklistiky</v>
      </c>
      <c r="C366" s="185" t="s">
        <v>1619</v>
      </c>
      <c r="D366" s="286">
        <v>25000</v>
      </c>
      <c r="E366" s="173">
        <v>0</v>
      </c>
      <c r="F366" s="166" t="s">
        <v>345</v>
      </c>
      <c r="G366" s="169" t="s">
        <v>321</v>
      </c>
      <c r="H366" s="169" t="s">
        <v>1029</v>
      </c>
      <c r="I366" s="192" t="str">
        <f t="shared" si="40"/>
        <v>00684112d</v>
      </c>
      <c r="J366" s="167" t="str">
        <f t="shared" si="41"/>
        <v>00684112026 03</v>
      </c>
      <c r="K366" s="5"/>
      <c r="L366" s="167" t="str">
        <f t="shared" si="42"/>
        <v>00684112026 03B</v>
      </c>
      <c r="M366" s="5" t="str">
        <f t="shared" si="43"/>
        <v>Slovenský zväz cyklistikydBChladoňová Viktória</v>
      </c>
      <c r="N366" s="3" t="str">
        <f t="shared" si="44"/>
        <v>00684112dB</v>
      </c>
    </row>
    <row r="367" spans="1:14" x14ac:dyDescent="0.2">
      <c r="A367" s="202" t="s">
        <v>831</v>
      </c>
      <c r="B367" s="204" t="str">
        <f>VLOOKUP(A367,Adr!A:B,2,FALSE)</f>
        <v>Slovenský zväz cyklistiky</v>
      </c>
      <c r="C367" s="196" t="s">
        <v>1620</v>
      </c>
      <c r="D367" s="286">
        <v>20000</v>
      </c>
      <c r="E367" s="230">
        <v>0</v>
      </c>
      <c r="F367" s="166" t="s">
        <v>345</v>
      </c>
      <c r="G367" s="169" t="s">
        <v>321</v>
      </c>
      <c r="H367" s="169" t="s">
        <v>1029</v>
      </c>
      <c r="I367" s="192" t="str">
        <f t="shared" si="40"/>
        <v>00684112d</v>
      </c>
      <c r="J367" s="167" t="str">
        <f t="shared" si="41"/>
        <v>00684112026 03</v>
      </c>
      <c r="K367" s="5"/>
      <c r="L367" s="167" t="str">
        <f t="shared" si="42"/>
        <v>00684112026 03B</v>
      </c>
      <c r="M367" s="5" t="str">
        <f t="shared" si="43"/>
        <v>Slovenský zväz cyklistikydBJenčušová Nora</v>
      </c>
      <c r="N367" s="3" t="str">
        <f t="shared" si="44"/>
        <v>00684112dB</v>
      </c>
    </row>
    <row r="368" spans="1:14" x14ac:dyDescent="0.2">
      <c r="A368" s="166" t="s">
        <v>831</v>
      </c>
      <c r="B368" s="204" t="str">
        <f>VLOOKUP(A368,Adr!A:B,2,FALSE)</f>
        <v>Slovenský zväz cyklistiky</v>
      </c>
      <c r="C368" s="185" t="s">
        <v>1621</v>
      </c>
      <c r="D368" s="286">
        <v>20000</v>
      </c>
      <c r="E368" s="173">
        <v>0</v>
      </c>
      <c r="F368" s="166" t="s">
        <v>345</v>
      </c>
      <c r="G368" s="169" t="s">
        <v>321</v>
      </c>
      <c r="H368" s="169" t="s">
        <v>1029</v>
      </c>
      <c r="I368" s="192" t="str">
        <f t="shared" si="40"/>
        <v>00684112d</v>
      </c>
      <c r="J368" s="167" t="str">
        <f t="shared" si="41"/>
        <v>00684112026 03</v>
      </c>
      <c r="K368" s="5"/>
      <c r="L368" s="167" t="str">
        <f t="shared" si="42"/>
        <v>00684112026 03B</v>
      </c>
      <c r="M368" s="5" t="str">
        <f t="shared" si="43"/>
        <v>Slovenský zväz cyklistikydBKubiš Lukáš</v>
      </c>
      <c r="N368" s="3" t="str">
        <f t="shared" si="44"/>
        <v>00684112dB</v>
      </c>
    </row>
    <row r="369" spans="1:14" x14ac:dyDescent="0.2">
      <c r="A369" s="166" t="s">
        <v>831</v>
      </c>
      <c r="B369" s="204" t="str">
        <f>VLOOKUP(A369,Adr!A:B,2,FALSE)</f>
        <v>Slovenský zväz cyklistiky</v>
      </c>
      <c r="C369" s="196" t="s">
        <v>1622</v>
      </c>
      <c r="D369" s="288">
        <v>25000</v>
      </c>
      <c r="E369" s="173">
        <v>0</v>
      </c>
      <c r="F369" s="166" t="s">
        <v>345</v>
      </c>
      <c r="G369" s="169" t="s">
        <v>321</v>
      </c>
      <c r="H369" s="169" t="s">
        <v>1029</v>
      </c>
      <c r="I369" s="192" t="str">
        <f t="shared" si="40"/>
        <v>00684112d</v>
      </c>
      <c r="J369" s="167" t="str">
        <f t="shared" si="41"/>
        <v>00684112026 03</v>
      </c>
      <c r="K369" s="5"/>
      <c r="L369" s="167" t="str">
        <f t="shared" si="42"/>
        <v>00684112026 03B</v>
      </c>
      <c r="M369" s="5" t="str">
        <f t="shared" si="43"/>
        <v>Slovenský zväz cyklistikydBManiková Dominika</v>
      </c>
      <c r="N369" s="3" t="str">
        <f t="shared" si="44"/>
        <v>00684112dB</v>
      </c>
    </row>
    <row r="370" spans="1:14" x14ac:dyDescent="0.2">
      <c r="A370" s="166" t="s">
        <v>831</v>
      </c>
      <c r="B370" s="204" t="str">
        <f>VLOOKUP(A370,Adr!A:B,2,FALSE)</f>
        <v>Slovenský zväz cyklistiky</v>
      </c>
      <c r="C370" s="185" t="s">
        <v>1623</v>
      </c>
      <c r="D370" s="286">
        <v>55000</v>
      </c>
      <c r="E370" s="230">
        <v>0</v>
      </c>
      <c r="F370" s="166" t="s">
        <v>345</v>
      </c>
      <c r="G370" s="169" t="s">
        <v>321</v>
      </c>
      <c r="H370" s="169" t="s">
        <v>1029</v>
      </c>
      <c r="I370" s="192" t="str">
        <f t="shared" si="40"/>
        <v>00684112d</v>
      </c>
      <c r="J370" s="167" t="str">
        <f t="shared" si="41"/>
        <v>00684112026 03</v>
      </c>
      <c r="K370" s="5"/>
      <c r="L370" s="167" t="str">
        <f t="shared" si="42"/>
        <v>00684112026 03B</v>
      </c>
      <c r="M370" s="5" t="str">
        <f t="shared" si="43"/>
        <v>Slovenský zväz cyklistikydBMetelka Jozef</v>
      </c>
      <c r="N370" s="3" t="str">
        <f t="shared" si="44"/>
        <v>00684112dB</v>
      </c>
    </row>
    <row r="371" spans="1:14" x14ac:dyDescent="0.2">
      <c r="A371" s="178" t="s">
        <v>831</v>
      </c>
      <c r="B371" s="204" t="str">
        <f>VLOOKUP(A371,Adr!A:B,2,FALSE)</f>
        <v>Slovenský zväz cyklistiky</v>
      </c>
      <c r="C371" s="196" t="s">
        <v>1624</v>
      </c>
      <c r="D371" s="286">
        <v>10000</v>
      </c>
      <c r="E371" s="173">
        <v>0</v>
      </c>
      <c r="F371" s="166" t="s">
        <v>345</v>
      </c>
      <c r="G371" s="169" t="s">
        <v>321</v>
      </c>
      <c r="H371" s="169" t="s">
        <v>1029</v>
      </c>
      <c r="I371" s="192" t="str">
        <f t="shared" si="40"/>
        <v>00684112d</v>
      </c>
      <c r="J371" s="167" t="str">
        <f t="shared" si="41"/>
        <v>00684112026 03</v>
      </c>
      <c r="K371" s="5"/>
      <c r="L371" s="167" t="str">
        <f t="shared" si="42"/>
        <v>00684112026 03B</v>
      </c>
      <c r="M371" s="5" t="str">
        <f t="shared" si="43"/>
        <v>Slovenský zväz cyklistikydBStrečko Ondrej</v>
      </c>
      <c r="N371" s="3" t="str">
        <f t="shared" si="44"/>
        <v>00684112dB</v>
      </c>
    </row>
    <row r="372" spans="1:14" x14ac:dyDescent="0.2">
      <c r="A372" s="202" t="s">
        <v>831</v>
      </c>
      <c r="B372" s="204" t="str">
        <f>VLOOKUP(A372,Adr!A:B,2,FALSE)</f>
        <v>Slovenský zväz cyklistiky</v>
      </c>
      <c r="C372" s="196" t="s">
        <v>1625</v>
      </c>
      <c r="D372" s="288">
        <v>20000</v>
      </c>
      <c r="E372" s="230">
        <v>0</v>
      </c>
      <c r="F372" s="166" t="s">
        <v>345</v>
      </c>
      <c r="G372" s="169" t="s">
        <v>321</v>
      </c>
      <c r="H372" s="169" t="s">
        <v>1029</v>
      </c>
      <c r="I372" s="192" t="str">
        <f t="shared" si="40"/>
        <v>00684112d</v>
      </c>
      <c r="J372" s="167" t="str">
        <f t="shared" si="41"/>
        <v>00684112026 03</v>
      </c>
      <c r="K372" s="5"/>
      <c r="L372" s="167" t="str">
        <f t="shared" si="42"/>
        <v>00684112026 03B</v>
      </c>
      <c r="M372" s="5" t="str">
        <f t="shared" si="43"/>
        <v>Slovenský zväz cyklistikydBSvrček Martin</v>
      </c>
      <c r="N372" s="3" t="str">
        <f t="shared" si="44"/>
        <v>00684112dB</v>
      </c>
    </row>
    <row r="373" spans="1:14" x14ac:dyDescent="0.2">
      <c r="A373" s="166" t="s">
        <v>831</v>
      </c>
      <c r="B373" s="204" t="str">
        <f>VLOOKUP(A373,Adr!A:B,2,FALSE)</f>
        <v>Slovenský zväz cyklistiky</v>
      </c>
      <c r="C373" s="196" t="s">
        <v>2988</v>
      </c>
      <c r="D373" s="187">
        <v>58000</v>
      </c>
      <c r="E373" s="173">
        <v>0</v>
      </c>
      <c r="F373" s="166" t="s">
        <v>349</v>
      </c>
      <c r="G373" s="169" t="s">
        <v>321</v>
      </c>
      <c r="H373" s="169" t="s">
        <v>1029</v>
      </c>
      <c r="I373" s="192" t="str">
        <f t="shared" si="40"/>
        <v>00684112f</v>
      </c>
      <c r="J373" s="167" t="str">
        <f t="shared" si="41"/>
        <v>00684112026 03</v>
      </c>
      <c r="K373" s="5"/>
      <c r="L373" s="167" t="str">
        <f t="shared" si="42"/>
        <v>00684112026 03B</v>
      </c>
      <c r="M373" s="5" t="str">
        <f t="shared" si="43"/>
        <v>Slovenský zväz cyklistikyfBPodpora činnosti centier talentovanej mládeže</v>
      </c>
      <c r="N373" s="3" t="str">
        <f t="shared" si="44"/>
        <v>00684112fB</v>
      </c>
    </row>
    <row r="374" spans="1:14" x14ac:dyDescent="0.2">
      <c r="A374" s="166" t="s">
        <v>831</v>
      </c>
      <c r="B374" s="204" t="str">
        <f>VLOOKUP(A374,Adr!A:B,2,FALSE)</f>
        <v>Slovenský zväz cyklistiky</v>
      </c>
      <c r="C374" s="190" t="s">
        <v>2988</v>
      </c>
      <c r="D374" s="172">
        <v>70000</v>
      </c>
      <c r="E374" s="173">
        <v>0</v>
      </c>
      <c r="F374" s="166" t="s">
        <v>349</v>
      </c>
      <c r="G374" s="169" t="s">
        <v>321</v>
      </c>
      <c r="H374" s="169" t="s">
        <v>1052</v>
      </c>
      <c r="I374" s="192" t="str">
        <f t="shared" si="40"/>
        <v>00684112f</v>
      </c>
      <c r="J374" s="167" t="str">
        <f t="shared" si="41"/>
        <v>00684112026 03</v>
      </c>
      <c r="K374" s="5"/>
      <c r="L374" s="167" t="str">
        <f t="shared" si="42"/>
        <v>00684112026 03K</v>
      </c>
      <c r="M374" s="5" t="str">
        <f t="shared" si="43"/>
        <v>Slovenský zväz cyklistikyfKPodpora činnosti centier talentovanej mládeže</v>
      </c>
      <c r="N374" s="3" t="str">
        <f t="shared" si="44"/>
        <v>00684112fK</v>
      </c>
    </row>
    <row r="375" spans="1:14" x14ac:dyDescent="0.2">
      <c r="A375" s="182" t="s">
        <v>831</v>
      </c>
      <c r="B375" s="204" t="str">
        <f>VLOOKUP(A375,Adr!A:B,2,FALSE)</f>
        <v>Slovenský zväz cyklistiky</v>
      </c>
      <c r="C375" s="185" t="s">
        <v>1664</v>
      </c>
      <c r="D375" s="286">
        <v>80000</v>
      </c>
      <c r="E375" s="230">
        <v>0</v>
      </c>
      <c r="F375" s="166" t="s">
        <v>349</v>
      </c>
      <c r="G375" s="169" t="s">
        <v>321</v>
      </c>
      <c r="H375" s="169" t="s">
        <v>1029</v>
      </c>
      <c r="I375" s="192" t="str">
        <f t="shared" si="40"/>
        <v>00684112f</v>
      </c>
      <c r="J375" s="167" t="str">
        <f t="shared" si="41"/>
        <v>00684112026 03</v>
      </c>
      <c r="K375" s="5"/>
      <c r="L375" s="167" t="str">
        <f t="shared" si="42"/>
        <v>00684112026 03B</v>
      </c>
      <c r="M375" s="5" t="str">
        <f t="shared" si="43"/>
        <v>Slovenský zväz cyklistikyfBZorganizovanie kongresu európskej cyklistickej únie na Slovensku</v>
      </c>
      <c r="N375" s="3" t="str">
        <f t="shared" si="44"/>
        <v>00684112fB</v>
      </c>
    </row>
    <row r="376" spans="1:14" x14ac:dyDescent="0.2">
      <c r="A376" s="202" t="s">
        <v>840</v>
      </c>
      <c r="B376" s="204" t="str">
        <f>VLOOKUP(A376,Adr!A:B,2,FALSE)</f>
        <v>Slovenský zväz dráhového golfu</v>
      </c>
      <c r="C376" s="196" t="s">
        <v>1142</v>
      </c>
      <c r="D376" s="288">
        <v>20983</v>
      </c>
      <c r="E376" s="230">
        <v>0</v>
      </c>
      <c r="F376" s="166" t="s">
        <v>339</v>
      </c>
      <c r="G376" s="169" t="s">
        <v>319</v>
      </c>
      <c r="H376" s="169" t="s">
        <v>1029</v>
      </c>
      <c r="I376" s="192" t="str">
        <f t="shared" si="40"/>
        <v>31806431a</v>
      </c>
      <c r="J376" s="167" t="str">
        <f t="shared" si="41"/>
        <v>31806431026 02</v>
      </c>
      <c r="K376" s="5" t="s">
        <v>1143</v>
      </c>
      <c r="L376" s="167" t="str">
        <f t="shared" si="42"/>
        <v>31806431026 02B</v>
      </c>
      <c r="M376" s="5" t="str">
        <f t="shared" si="43"/>
        <v>Slovenský zväz dráhového golfuaBdráhový golf - bežné transfery</v>
      </c>
      <c r="N376" s="3" t="str">
        <f t="shared" si="44"/>
        <v>31806431aB</v>
      </c>
    </row>
    <row r="377" spans="1:14" x14ac:dyDescent="0.2">
      <c r="A377" s="198" t="s">
        <v>847</v>
      </c>
      <c r="B377" s="204" t="str">
        <f>VLOOKUP(A377,Adr!A:B,2,FALSE)</f>
        <v>Slovenský zväz florbalu</v>
      </c>
      <c r="C377" s="196" t="s">
        <v>1144</v>
      </c>
      <c r="D377" s="288">
        <v>565005</v>
      </c>
      <c r="E377" s="173">
        <v>0</v>
      </c>
      <c r="F377" s="166" t="s">
        <v>339</v>
      </c>
      <c r="G377" s="169" t="s">
        <v>319</v>
      </c>
      <c r="H377" s="169" t="s">
        <v>1029</v>
      </c>
      <c r="I377" s="192" t="str">
        <f t="shared" si="40"/>
        <v>31795421a</v>
      </c>
      <c r="J377" s="167" t="str">
        <f t="shared" si="41"/>
        <v>31795421026 02</v>
      </c>
      <c r="K377" s="5" t="s">
        <v>1145</v>
      </c>
      <c r="L377" s="167" t="str">
        <f t="shared" si="42"/>
        <v>31795421026 02B</v>
      </c>
      <c r="M377" s="5" t="str">
        <f t="shared" si="43"/>
        <v>Slovenský zväz florbaluaBflorbal - bežné transfery</v>
      </c>
      <c r="N377" s="3" t="str">
        <f t="shared" si="44"/>
        <v>31795421aB</v>
      </c>
    </row>
    <row r="378" spans="1:14" x14ac:dyDescent="0.2">
      <c r="A378" s="198" t="s">
        <v>853</v>
      </c>
      <c r="B378" s="204" t="str">
        <f>VLOOKUP(A378,Adr!A:B,2,FALSE)</f>
        <v>Slovenský zväz hádzanej</v>
      </c>
      <c r="C378" s="185" t="s">
        <v>1146</v>
      </c>
      <c r="D378" s="286">
        <v>1374010</v>
      </c>
      <c r="E378" s="230">
        <v>0</v>
      </c>
      <c r="F378" s="166" t="s">
        <v>339</v>
      </c>
      <c r="G378" s="169" t="s">
        <v>319</v>
      </c>
      <c r="H378" s="169" t="s">
        <v>1029</v>
      </c>
      <c r="I378" s="192" t="str">
        <f t="shared" si="40"/>
        <v>30774772a</v>
      </c>
      <c r="J378" s="167" t="str">
        <f t="shared" si="41"/>
        <v>30774772026 02</v>
      </c>
      <c r="K378" s="5" t="s">
        <v>1147</v>
      </c>
      <c r="L378" s="167" t="str">
        <f t="shared" si="42"/>
        <v>30774772026 02B</v>
      </c>
      <c r="M378" s="5" t="str">
        <f t="shared" si="43"/>
        <v>Slovenský zväz hádzanejaBhádzaná - bežné transfery</v>
      </c>
      <c r="N378" s="3" t="str">
        <f t="shared" si="44"/>
        <v>30774772aB</v>
      </c>
    </row>
    <row r="379" spans="1:14" x14ac:dyDescent="0.2">
      <c r="A379" s="202" t="s">
        <v>1972</v>
      </c>
      <c r="B379" s="204" t="str">
        <f>VLOOKUP(A379,Adr!A:B,2,FALSE)</f>
        <v>Slovenský zväz hasičského športu</v>
      </c>
      <c r="C379" s="185" t="s">
        <v>2232</v>
      </c>
      <c r="D379" s="286">
        <v>15000</v>
      </c>
      <c r="E379" s="173">
        <v>0</v>
      </c>
      <c r="F379" s="166" t="s">
        <v>349</v>
      </c>
      <c r="G379" s="169" t="s">
        <v>321</v>
      </c>
      <c r="H379" s="169" t="s">
        <v>1029</v>
      </c>
      <c r="I379" s="192" t="str">
        <f t="shared" si="40"/>
        <v>42390800f</v>
      </c>
      <c r="J379" s="167" t="str">
        <f t="shared" si="41"/>
        <v>42390800026 03</v>
      </c>
      <c r="K379" s="5"/>
      <c r="L379" s="167" t="str">
        <f t="shared" si="42"/>
        <v>42390800026 03B</v>
      </c>
      <c r="M379" s="5" t="str">
        <f t="shared" si="43"/>
        <v>Slovenský zväz hasičského športufBpodpora a rozvoj športu</v>
      </c>
      <c r="N379" s="3" t="str">
        <f t="shared" si="44"/>
        <v>42390800fB</v>
      </c>
    </row>
    <row r="380" spans="1:14" x14ac:dyDescent="0.2">
      <c r="A380" s="166" t="s">
        <v>1979</v>
      </c>
      <c r="B380" s="204" t="str">
        <f>VLOOKUP(A380,Adr!A:B,2,FALSE)</f>
        <v>Slovenský zväz integrovaného tanca a tanečného športu</v>
      </c>
      <c r="C380" s="197" t="s">
        <v>350</v>
      </c>
      <c r="D380" s="191">
        <v>10000</v>
      </c>
      <c r="E380" s="173">
        <v>0</v>
      </c>
      <c r="F380" s="166" t="s">
        <v>349</v>
      </c>
      <c r="G380" s="169" t="s">
        <v>321</v>
      </c>
      <c r="H380" s="169" t="s">
        <v>1029</v>
      </c>
      <c r="I380" s="192" t="str">
        <f t="shared" si="40"/>
        <v>36070351f</v>
      </c>
      <c r="J380" s="167" t="str">
        <f t="shared" si="41"/>
        <v>36070351026 03</v>
      </c>
      <c r="K380" s="5"/>
      <c r="L380" s="167" t="str">
        <f t="shared" si="42"/>
        <v>36070351026 03B</v>
      </c>
      <c r="M380" s="5" t="str">
        <f t="shared" si="43"/>
        <v>Slovenský zväz integrovaného tanca a tanečného športufBplnenie úloh verejného záujmu v športe</v>
      </c>
      <c r="N380" s="3" t="str">
        <f t="shared" si="44"/>
        <v>36070351fB</v>
      </c>
    </row>
    <row r="381" spans="1:14" ht="22.5" x14ac:dyDescent="0.2">
      <c r="A381" s="198" t="s">
        <v>1979</v>
      </c>
      <c r="B381" s="204" t="str">
        <f>VLOOKUP(A381,Adr!A:B,2,FALSE)</f>
        <v>Slovenský zväz integrovaného tanca a tanečného športu</v>
      </c>
      <c r="C381" s="196" t="s">
        <v>352</v>
      </c>
      <c r="D381" s="286">
        <v>25000</v>
      </c>
      <c r="E381" s="173">
        <v>0</v>
      </c>
      <c r="F381" s="166" t="s">
        <v>351</v>
      </c>
      <c r="G381" s="169" t="s">
        <v>321</v>
      </c>
      <c r="H381" s="169" t="s">
        <v>1029</v>
      </c>
      <c r="I381" s="192" t="str">
        <f t="shared" si="40"/>
        <v>36070351g</v>
      </c>
      <c r="J381" s="167" t="str">
        <f t="shared" si="41"/>
        <v>36070351026 03</v>
      </c>
      <c r="K381" s="5"/>
      <c r="L381" s="167" t="str">
        <f t="shared" si="42"/>
        <v>36070351026 03B</v>
      </c>
      <c r="M381" s="5" t="str">
        <f t="shared" si="43"/>
        <v>Slovenský zväz integrovaného tanca a tanečného športugBrozvoj športov, ktoré nie sú uznanými podľa zákona č. 440/2015 Z. z.</v>
      </c>
      <c r="N381" s="3" t="str">
        <f t="shared" si="44"/>
        <v>36070351gB</v>
      </c>
    </row>
    <row r="382" spans="1:14" x14ac:dyDescent="0.2">
      <c r="A382" s="166" t="s">
        <v>860</v>
      </c>
      <c r="B382" s="204" t="str">
        <f>VLOOKUP(A382,Adr!A:B,2,FALSE)</f>
        <v>Slovenský zväz jachtingu</v>
      </c>
      <c r="C382" s="196" t="s">
        <v>1148</v>
      </c>
      <c r="D382" s="288">
        <v>55948</v>
      </c>
      <c r="E382" s="173">
        <v>0</v>
      </c>
      <c r="F382" s="166" t="s">
        <v>339</v>
      </c>
      <c r="G382" s="169" t="s">
        <v>319</v>
      </c>
      <c r="H382" s="169" t="s">
        <v>1029</v>
      </c>
      <c r="I382" s="192" t="str">
        <f t="shared" si="40"/>
        <v>30793211a</v>
      </c>
      <c r="J382" s="167" t="str">
        <f t="shared" si="41"/>
        <v>30793211026 02</v>
      </c>
      <c r="K382" s="5" t="s">
        <v>1149</v>
      </c>
      <c r="L382" s="167" t="str">
        <f t="shared" si="42"/>
        <v>30793211026 02B</v>
      </c>
      <c r="M382" s="5" t="str">
        <f t="shared" si="43"/>
        <v>Slovenský zväz jachtinguaBjachting - bežné transfery</v>
      </c>
      <c r="N382" s="3" t="str">
        <f t="shared" si="44"/>
        <v>30793211aB</v>
      </c>
    </row>
    <row r="383" spans="1:14" x14ac:dyDescent="0.2">
      <c r="A383" s="166" t="s">
        <v>860</v>
      </c>
      <c r="B383" s="204" t="str">
        <f>VLOOKUP(A383,Adr!A:B,2,FALSE)</f>
        <v>Slovenský zväz jachtingu</v>
      </c>
      <c r="C383" s="196" t="s">
        <v>1626</v>
      </c>
      <c r="D383" s="288">
        <v>20000</v>
      </c>
      <c r="E383" s="173">
        <v>0</v>
      </c>
      <c r="F383" s="166" t="s">
        <v>345</v>
      </c>
      <c r="G383" s="169" t="s">
        <v>321</v>
      </c>
      <c r="H383" s="169" t="s">
        <v>1029</v>
      </c>
      <c r="I383" s="192" t="str">
        <f t="shared" si="40"/>
        <v>30793211d</v>
      </c>
      <c r="J383" s="167" t="str">
        <f t="shared" si="41"/>
        <v>30793211026 03</v>
      </c>
      <c r="K383" s="5"/>
      <c r="L383" s="167" t="str">
        <f t="shared" si="42"/>
        <v>30793211026 03B</v>
      </c>
      <c r="M383" s="5" t="str">
        <f t="shared" si="43"/>
        <v>Slovenský zväz jachtingudBKubín Róbert</v>
      </c>
      <c r="N383" s="3" t="str">
        <f t="shared" si="44"/>
        <v>30793211dB</v>
      </c>
    </row>
    <row r="384" spans="1:14" x14ac:dyDescent="0.2">
      <c r="A384" s="182" t="s">
        <v>867</v>
      </c>
      <c r="B384" s="204" t="str">
        <f>VLOOKUP(A384,Adr!A:B,2,FALSE)</f>
        <v>Slovenský zväz Judo</v>
      </c>
      <c r="C384" s="185" t="s">
        <v>1150</v>
      </c>
      <c r="D384" s="286">
        <v>157989</v>
      </c>
      <c r="E384" s="230">
        <v>0</v>
      </c>
      <c r="F384" s="166" t="s">
        <v>339</v>
      </c>
      <c r="G384" s="169" t="s">
        <v>319</v>
      </c>
      <c r="H384" s="169" t="s">
        <v>1029</v>
      </c>
      <c r="I384" s="192" t="str">
        <f t="shared" si="40"/>
        <v>17308518a</v>
      </c>
      <c r="J384" s="167" t="str">
        <f t="shared" si="41"/>
        <v>17308518026 02</v>
      </c>
      <c r="K384" s="5" t="s">
        <v>1151</v>
      </c>
      <c r="L384" s="167" t="str">
        <f t="shared" si="42"/>
        <v>17308518026 02B</v>
      </c>
      <c r="M384" s="5" t="str">
        <f t="shared" si="43"/>
        <v>Slovenský zväz JudoaBjudo - bežné transfery</v>
      </c>
      <c r="N384" s="3" t="str">
        <f t="shared" si="44"/>
        <v>17308518aB</v>
      </c>
    </row>
    <row r="385" spans="1:14" x14ac:dyDescent="0.2">
      <c r="A385" s="202" t="s">
        <v>867</v>
      </c>
      <c r="B385" s="204" t="str">
        <f>VLOOKUP(A385,Adr!A:B,2,FALSE)</f>
        <v>Slovenský zväz Judo</v>
      </c>
      <c r="C385" s="185" t="s">
        <v>1627</v>
      </c>
      <c r="D385" s="286">
        <v>15000</v>
      </c>
      <c r="E385" s="230">
        <v>0</v>
      </c>
      <c r="F385" s="166" t="s">
        <v>345</v>
      </c>
      <c r="G385" s="169" t="s">
        <v>321</v>
      </c>
      <c r="H385" s="169" t="s">
        <v>1029</v>
      </c>
      <c r="I385" s="192" t="str">
        <f t="shared" si="40"/>
        <v>17308518d</v>
      </c>
      <c r="J385" s="167" t="str">
        <f t="shared" si="41"/>
        <v>17308518026 03</v>
      </c>
      <c r="K385" s="5"/>
      <c r="L385" s="167" t="str">
        <f t="shared" si="42"/>
        <v>17308518026 03B</v>
      </c>
      <c r="M385" s="5" t="str">
        <f t="shared" si="43"/>
        <v>Slovenský zväz JudodBÁdam Viktor</v>
      </c>
      <c r="N385" s="3" t="str">
        <f t="shared" si="44"/>
        <v>17308518dB</v>
      </c>
    </row>
    <row r="386" spans="1:14" x14ac:dyDescent="0.2">
      <c r="A386" s="198" t="s">
        <v>867</v>
      </c>
      <c r="B386" s="204" t="str">
        <f>VLOOKUP(A386,Adr!A:B,2,FALSE)</f>
        <v>Slovenský zväz Judo</v>
      </c>
      <c r="C386" s="196" t="s">
        <v>1628</v>
      </c>
      <c r="D386" s="288">
        <v>50000</v>
      </c>
      <c r="E386" s="230">
        <v>0</v>
      </c>
      <c r="F386" s="166" t="s">
        <v>345</v>
      </c>
      <c r="G386" s="169" t="s">
        <v>321</v>
      </c>
      <c r="H386" s="169" t="s">
        <v>1029</v>
      </c>
      <c r="I386" s="192" t="str">
        <f t="shared" si="40"/>
        <v>17308518d</v>
      </c>
      <c r="J386" s="167" t="str">
        <f t="shared" si="41"/>
        <v>17308518026 03</v>
      </c>
      <c r="K386" s="5"/>
      <c r="L386" s="167" t="str">
        <f t="shared" si="42"/>
        <v>17308518026 03B</v>
      </c>
      <c r="M386" s="5" t="str">
        <f t="shared" si="43"/>
        <v>Slovenský zväz JudodBFízeľ Márius</v>
      </c>
      <c r="N386" s="3" t="str">
        <f t="shared" si="44"/>
        <v>17308518dB</v>
      </c>
    </row>
    <row r="387" spans="1:14" x14ac:dyDescent="0.2">
      <c r="A387" s="198" t="s">
        <v>867</v>
      </c>
      <c r="B387" s="204" t="str">
        <f>VLOOKUP(A387,Adr!A:B,2,FALSE)</f>
        <v>Slovenský zväz Judo</v>
      </c>
      <c r="C387" s="169" t="s">
        <v>1629</v>
      </c>
      <c r="D387" s="287">
        <v>10000</v>
      </c>
      <c r="E387" s="230">
        <v>0</v>
      </c>
      <c r="F387" s="166" t="s">
        <v>345</v>
      </c>
      <c r="G387" s="169" t="s">
        <v>321</v>
      </c>
      <c r="H387" s="169" t="s">
        <v>1029</v>
      </c>
      <c r="I387" s="192" t="str">
        <f t="shared" si="40"/>
        <v>17308518d</v>
      </c>
      <c r="J387" s="167" t="str">
        <f t="shared" si="41"/>
        <v>17308518026 03</v>
      </c>
      <c r="K387" s="5"/>
      <c r="L387" s="167" t="str">
        <f t="shared" si="42"/>
        <v>17308518026 03B</v>
      </c>
      <c r="M387" s="5" t="str">
        <f t="shared" si="43"/>
        <v>Slovenský zväz JudodBFízeľová Ema</v>
      </c>
      <c r="N387" s="3" t="str">
        <f t="shared" si="44"/>
        <v>17308518dB</v>
      </c>
    </row>
    <row r="388" spans="1:14" x14ac:dyDescent="0.2">
      <c r="A388" s="182" t="s">
        <v>867</v>
      </c>
      <c r="B388" s="204" t="str">
        <f>VLOOKUP(A388,Adr!A:B,2,FALSE)</f>
        <v>Slovenský zväz Judo</v>
      </c>
      <c r="C388" s="185" t="s">
        <v>1630</v>
      </c>
      <c r="D388" s="286">
        <v>15000</v>
      </c>
      <c r="E388" s="230">
        <v>0</v>
      </c>
      <c r="F388" s="166" t="s">
        <v>345</v>
      </c>
      <c r="G388" s="169" t="s">
        <v>321</v>
      </c>
      <c r="H388" s="169" t="s">
        <v>1029</v>
      </c>
      <c r="I388" s="192" t="str">
        <f t="shared" si="40"/>
        <v>17308518d</v>
      </c>
      <c r="J388" s="167" t="str">
        <f t="shared" si="41"/>
        <v>17308518026 03</v>
      </c>
      <c r="K388" s="5"/>
      <c r="L388" s="167" t="str">
        <f t="shared" si="42"/>
        <v>17308518026 03B</v>
      </c>
      <c r="M388" s="5" t="str">
        <f t="shared" si="43"/>
        <v>Slovenský zväz JudodBMaťašeje Benjamín</v>
      </c>
      <c r="N388" s="3" t="str">
        <f t="shared" si="44"/>
        <v>17308518dB</v>
      </c>
    </row>
    <row r="389" spans="1:14" x14ac:dyDescent="0.2">
      <c r="A389" s="178" t="s">
        <v>867</v>
      </c>
      <c r="B389" s="204" t="str">
        <f>VLOOKUP(A389,Adr!A:B,2,FALSE)</f>
        <v>Slovenský zväz Judo</v>
      </c>
      <c r="C389" s="196" t="s">
        <v>1631</v>
      </c>
      <c r="D389" s="288">
        <v>10000</v>
      </c>
      <c r="E389" s="230">
        <v>0</v>
      </c>
      <c r="F389" s="166" t="s">
        <v>345</v>
      </c>
      <c r="G389" s="169" t="s">
        <v>321</v>
      </c>
      <c r="H389" s="169" t="s">
        <v>1029</v>
      </c>
      <c r="I389" s="192" t="str">
        <f t="shared" si="40"/>
        <v>17308518d</v>
      </c>
      <c r="J389" s="167" t="str">
        <f t="shared" si="41"/>
        <v>17308518026 03</v>
      </c>
      <c r="K389" s="5"/>
      <c r="L389" s="167" t="str">
        <f t="shared" si="42"/>
        <v>17308518026 03B</v>
      </c>
      <c r="M389" s="5" t="str">
        <f t="shared" si="43"/>
        <v>Slovenský zväz JudodBScheffel Oliver</v>
      </c>
      <c r="N389" s="3" t="str">
        <f t="shared" si="44"/>
        <v>17308518dB</v>
      </c>
    </row>
    <row r="390" spans="1:14" x14ac:dyDescent="0.2">
      <c r="A390" s="198" t="s">
        <v>867</v>
      </c>
      <c r="B390" s="204" t="str">
        <f>VLOOKUP(A390,Adr!A:B,2,FALSE)</f>
        <v>Slovenský zväz Judo</v>
      </c>
      <c r="C390" s="185" t="s">
        <v>1632</v>
      </c>
      <c r="D390" s="286">
        <v>20000</v>
      </c>
      <c r="E390" s="173">
        <v>0</v>
      </c>
      <c r="F390" s="166" t="s">
        <v>345</v>
      </c>
      <c r="G390" s="169" t="s">
        <v>321</v>
      </c>
      <c r="H390" s="169" t="s">
        <v>1029</v>
      </c>
      <c r="I390" s="192" t="str">
        <f t="shared" si="40"/>
        <v>17308518d</v>
      </c>
      <c r="J390" s="167" t="str">
        <f t="shared" si="41"/>
        <v>17308518026 03</v>
      </c>
      <c r="K390" s="5"/>
      <c r="L390" s="167" t="str">
        <f t="shared" si="42"/>
        <v>17308518026 03B</v>
      </c>
      <c r="M390" s="5" t="str">
        <f t="shared" si="43"/>
        <v>Slovenský zväz JudodBTománková Patrícia</v>
      </c>
      <c r="N390" s="3" t="str">
        <f t="shared" si="44"/>
        <v>17308518dB</v>
      </c>
    </row>
    <row r="391" spans="1:14" x14ac:dyDescent="0.2">
      <c r="A391" s="166" t="s">
        <v>867</v>
      </c>
      <c r="B391" s="204" t="str">
        <f>VLOOKUP(A391,Adr!A:B,2,FALSE)</f>
        <v>Slovenský zväz Judo</v>
      </c>
      <c r="C391" s="197" t="s">
        <v>350</v>
      </c>
      <c r="D391" s="187">
        <v>50000</v>
      </c>
      <c r="E391" s="173">
        <v>0</v>
      </c>
      <c r="F391" s="166" t="s">
        <v>349</v>
      </c>
      <c r="G391" s="169" t="s">
        <v>321</v>
      </c>
      <c r="H391" s="169" t="s">
        <v>1029</v>
      </c>
      <c r="I391" s="192" t="str">
        <f t="shared" si="40"/>
        <v>17308518f</v>
      </c>
      <c r="J391" s="167" t="str">
        <f t="shared" si="41"/>
        <v>17308518026 03</v>
      </c>
      <c r="K391" s="5"/>
      <c r="L391" s="167" t="str">
        <f t="shared" si="42"/>
        <v>17308518026 03B</v>
      </c>
      <c r="M391" s="5" t="str">
        <f t="shared" si="43"/>
        <v>Slovenský zväz JudofBplnenie úloh verejného záujmu v športe</v>
      </c>
      <c r="N391" s="3" t="str">
        <f t="shared" si="44"/>
        <v>17308518fB</v>
      </c>
    </row>
    <row r="392" spans="1:14" x14ac:dyDescent="0.2">
      <c r="A392" s="198" t="s">
        <v>873</v>
      </c>
      <c r="B392" s="204" t="str">
        <f>VLOOKUP(A392,Adr!A:B,2,FALSE)</f>
        <v>Slovenský Zväz Karate</v>
      </c>
      <c r="C392" s="169" t="s">
        <v>1152</v>
      </c>
      <c r="D392" s="287">
        <v>621440</v>
      </c>
      <c r="E392" s="173">
        <v>0</v>
      </c>
      <c r="F392" s="166" t="s">
        <v>339</v>
      </c>
      <c r="G392" s="169" t="s">
        <v>319</v>
      </c>
      <c r="H392" s="169" t="s">
        <v>1029</v>
      </c>
      <c r="I392" s="192" t="str">
        <f t="shared" si="40"/>
        <v>30811571a</v>
      </c>
      <c r="J392" s="167" t="str">
        <f t="shared" si="41"/>
        <v>30811571026 02</v>
      </c>
      <c r="K392" s="5" t="s">
        <v>1153</v>
      </c>
      <c r="L392" s="167" t="str">
        <f t="shared" si="42"/>
        <v>30811571026 02B</v>
      </c>
      <c r="M392" s="5" t="str">
        <f t="shared" si="43"/>
        <v>Slovenský Zväz KarateaBkarate - bežné transfery</v>
      </c>
      <c r="N392" s="3" t="str">
        <f t="shared" si="44"/>
        <v>30811571aB</v>
      </c>
    </row>
    <row r="393" spans="1:14" x14ac:dyDescent="0.2">
      <c r="A393" s="198" t="s">
        <v>873</v>
      </c>
      <c r="B393" s="204" t="str">
        <f>VLOOKUP(A393,Adr!A:B,2,FALSE)</f>
        <v>Slovenský Zväz Karate</v>
      </c>
      <c r="C393" s="169" t="s">
        <v>1475</v>
      </c>
      <c r="D393" s="287">
        <v>9761</v>
      </c>
      <c r="E393" s="230">
        <v>0</v>
      </c>
      <c r="F393" s="166" t="s">
        <v>343</v>
      </c>
      <c r="G393" s="169" t="s">
        <v>321</v>
      </c>
      <c r="H393" s="169" t="s">
        <v>1029</v>
      </c>
      <c r="I393" s="192" t="str">
        <f t="shared" ref="I393:I456" si="45">A393&amp;F393</f>
        <v>30811571c</v>
      </c>
      <c r="J393" s="167" t="str">
        <f t="shared" ref="J393:J456" si="46">A393&amp;G393</f>
        <v>30811571026 03</v>
      </c>
      <c r="K393" s="5"/>
      <c r="L393" s="167" t="str">
        <f t="shared" ref="L393:L456" si="47">A393&amp;G393&amp;H393</f>
        <v>30811571026 03B</v>
      </c>
      <c r="M393" s="5" t="str">
        <f t="shared" ref="M393:M456" si="48">B393&amp;F393&amp;H393&amp;C393</f>
        <v>Slovenský Zväz KaratecBzabezpečenie a rozvoj športu karate zdravotne postihnutých športovcov</v>
      </c>
      <c r="N393" s="3" t="str">
        <f t="shared" ref="N393:N456" si="49">+I393&amp;H393</f>
        <v>30811571cB</v>
      </c>
    </row>
    <row r="394" spans="1:14" x14ac:dyDescent="0.2">
      <c r="A394" s="202" t="s">
        <v>873</v>
      </c>
      <c r="B394" s="204" t="str">
        <f>VLOOKUP(A394,Adr!A:B,2,FALSE)</f>
        <v>Slovenský Zväz Karate</v>
      </c>
      <c r="C394" s="185" t="s">
        <v>1633</v>
      </c>
      <c r="D394" s="286">
        <v>30000</v>
      </c>
      <c r="E394" s="230">
        <v>0</v>
      </c>
      <c r="F394" s="166" t="s">
        <v>345</v>
      </c>
      <c r="G394" s="169" t="s">
        <v>321</v>
      </c>
      <c r="H394" s="169" t="s">
        <v>1029</v>
      </c>
      <c r="I394" s="192" t="str">
        <f t="shared" si="45"/>
        <v>30811571d</v>
      </c>
      <c r="J394" s="167" t="str">
        <f t="shared" si="46"/>
        <v>30811571026 03</v>
      </c>
      <c r="K394" s="5"/>
      <c r="L394" s="167" t="str">
        <f t="shared" si="47"/>
        <v>30811571026 03B</v>
      </c>
      <c r="M394" s="5" t="str">
        <f t="shared" si="48"/>
        <v>Slovenský Zväz KaratedBBakoš Suchánková Ingrida</v>
      </c>
      <c r="N394" s="3" t="str">
        <f t="shared" si="49"/>
        <v>30811571dB</v>
      </c>
    </row>
    <row r="395" spans="1:14" x14ac:dyDescent="0.2">
      <c r="A395" s="166" t="s">
        <v>873</v>
      </c>
      <c r="B395" s="204" t="str">
        <f>VLOOKUP(A395,Adr!A:B,2,FALSE)</f>
        <v>Slovenský Zväz Karate</v>
      </c>
      <c r="C395" s="196" t="s">
        <v>2986</v>
      </c>
      <c r="D395" s="288">
        <v>10000</v>
      </c>
      <c r="E395" s="173">
        <v>0</v>
      </c>
      <c r="F395" s="166" t="s">
        <v>345</v>
      </c>
      <c r="G395" s="169" t="s">
        <v>321</v>
      </c>
      <c r="H395" s="169" t="s">
        <v>1029</v>
      </c>
      <c r="I395" s="192" t="str">
        <f t="shared" si="45"/>
        <v>30811571d</v>
      </c>
      <c r="J395" s="167" t="str">
        <f t="shared" si="46"/>
        <v>30811571026 03</v>
      </c>
      <c r="K395" s="5"/>
      <c r="L395" s="167" t="str">
        <f t="shared" si="47"/>
        <v>30811571026 03B</v>
      </c>
      <c r="M395" s="5" t="str">
        <f t="shared" si="48"/>
        <v>Slovenský Zväz KaratedBImrich Dominik</v>
      </c>
      <c r="N395" s="3" t="str">
        <f t="shared" si="49"/>
        <v>30811571dB</v>
      </c>
    </row>
    <row r="396" spans="1:14" x14ac:dyDescent="0.2">
      <c r="A396" s="202" t="s">
        <v>873</v>
      </c>
      <c r="B396" s="204" t="str">
        <f>VLOOKUP(A396,Adr!A:B,2,FALSE)</f>
        <v>Slovenský Zväz Karate</v>
      </c>
      <c r="C396" s="196" t="s">
        <v>2212</v>
      </c>
      <c r="D396" s="286">
        <v>10000</v>
      </c>
      <c r="E396" s="230">
        <v>0</v>
      </c>
      <c r="F396" s="166" t="s">
        <v>362</v>
      </c>
      <c r="G396" s="169" t="s">
        <v>321</v>
      </c>
      <c r="H396" s="169" t="s">
        <v>1029</v>
      </c>
      <c r="I396" s="192" t="str">
        <f t="shared" si="45"/>
        <v>30811571m</v>
      </c>
      <c r="J396" s="167" t="str">
        <f t="shared" si="46"/>
        <v>30811571026 03</v>
      </c>
      <c r="K396" s="5"/>
      <c r="L396" s="167" t="str">
        <f t="shared" si="47"/>
        <v>30811571026 03B</v>
      </c>
      <c r="M396" s="5" t="str">
        <f t="shared" si="48"/>
        <v>Slovenský Zväz KaratemBVeľká cena Slovenska</v>
      </c>
      <c r="N396" s="3" t="str">
        <f t="shared" si="49"/>
        <v>30811571mB</v>
      </c>
    </row>
    <row r="397" spans="1:14" x14ac:dyDescent="0.2">
      <c r="A397" s="178" t="s">
        <v>880</v>
      </c>
      <c r="B397" s="204" t="str">
        <f>VLOOKUP(A397,Adr!A:B,2,FALSE)</f>
        <v>Slovenský zväz kickboxu</v>
      </c>
      <c r="C397" s="169" t="s">
        <v>1154</v>
      </c>
      <c r="D397" s="287">
        <v>94554</v>
      </c>
      <c r="E397" s="173">
        <v>0</v>
      </c>
      <c r="F397" s="166" t="s">
        <v>339</v>
      </c>
      <c r="G397" s="169" t="s">
        <v>319</v>
      </c>
      <c r="H397" s="169" t="s">
        <v>1029</v>
      </c>
      <c r="I397" s="192" t="str">
        <f t="shared" si="45"/>
        <v>31119247a</v>
      </c>
      <c r="J397" s="167" t="str">
        <f t="shared" si="46"/>
        <v>31119247026 02</v>
      </c>
      <c r="K397" s="5" t="s">
        <v>1155</v>
      </c>
      <c r="L397" s="167" t="str">
        <f t="shared" si="47"/>
        <v>31119247026 02B</v>
      </c>
      <c r="M397" s="5" t="str">
        <f t="shared" si="48"/>
        <v>Slovenský zväz kickboxuaBkickbox - bežné transfery</v>
      </c>
      <c r="N397" s="3" t="str">
        <f t="shared" si="49"/>
        <v>31119247aB</v>
      </c>
    </row>
    <row r="398" spans="1:14" x14ac:dyDescent="0.2">
      <c r="A398" s="182" t="s">
        <v>880</v>
      </c>
      <c r="B398" s="204" t="str">
        <f>VLOOKUP(A398,Adr!A:B,2,FALSE)</f>
        <v>Slovenský zväz kickboxu</v>
      </c>
      <c r="C398" s="185" t="s">
        <v>1634</v>
      </c>
      <c r="D398" s="286">
        <v>20000</v>
      </c>
      <c r="E398" s="230">
        <v>0</v>
      </c>
      <c r="F398" s="166" t="s">
        <v>345</v>
      </c>
      <c r="G398" s="169" t="s">
        <v>321</v>
      </c>
      <c r="H398" s="169" t="s">
        <v>1029</v>
      </c>
      <c r="I398" s="192" t="str">
        <f t="shared" si="45"/>
        <v>31119247d</v>
      </c>
      <c r="J398" s="167" t="str">
        <f t="shared" si="46"/>
        <v>31119247026 03</v>
      </c>
      <c r="K398" s="5"/>
      <c r="L398" s="167" t="str">
        <f t="shared" si="47"/>
        <v>31119247026 03B</v>
      </c>
      <c r="M398" s="5" t="str">
        <f t="shared" si="48"/>
        <v>Slovenský zväz kickboxudBCmárová Lucia</v>
      </c>
      <c r="N398" s="3" t="str">
        <f t="shared" si="49"/>
        <v>31119247dB</v>
      </c>
    </row>
    <row r="399" spans="1:14" x14ac:dyDescent="0.2">
      <c r="A399" s="166" t="s">
        <v>880</v>
      </c>
      <c r="B399" s="204" t="str">
        <f>VLOOKUP(A399,Adr!A:B,2,FALSE)</f>
        <v>Slovenský zväz kickboxu</v>
      </c>
      <c r="C399" s="196" t="s">
        <v>1635</v>
      </c>
      <c r="D399" s="288">
        <v>30000</v>
      </c>
      <c r="E399" s="173">
        <v>0</v>
      </c>
      <c r="F399" s="166" t="s">
        <v>345</v>
      </c>
      <c r="G399" s="169" t="s">
        <v>321</v>
      </c>
      <c r="H399" s="169" t="s">
        <v>1029</v>
      </c>
      <c r="I399" s="192" t="str">
        <f t="shared" si="45"/>
        <v>31119247d</v>
      </c>
      <c r="J399" s="167" t="str">
        <f t="shared" si="46"/>
        <v>31119247026 03</v>
      </c>
      <c r="K399" s="5"/>
      <c r="L399" s="167" t="str">
        <f t="shared" si="47"/>
        <v>31119247026 03B</v>
      </c>
      <c r="M399" s="5" t="str">
        <f t="shared" si="48"/>
        <v>Slovenský zväz kickboxudBTessier Lucia</v>
      </c>
      <c r="N399" s="3" t="str">
        <f t="shared" si="49"/>
        <v>31119247dB</v>
      </c>
    </row>
    <row r="400" spans="1:14" ht="22.5" x14ac:dyDescent="0.2">
      <c r="A400" s="166" t="s">
        <v>880</v>
      </c>
      <c r="B400" s="204" t="str">
        <f>VLOOKUP(A400,Adr!A:B,2,FALSE)</f>
        <v>Slovenský zväz kickboxu</v>
      </c>
      <c r="C400" s="197" t="s">
        <v>2234</v>
      </c>
      <c r="D400" s="289">
        <v>27100</v>
      </c>
      <c r="E400" s="230">
        <v>0</v>
      </c>
      <c r="F400" s="166" t="s">
        <v>349</v>
      </c>
      <c r="G400" s="169" t="s">
        <v>321</v>
      </c>
      <c r="H400" s="169" t="s">
        <v>1029</v>
      </c>
      <c r="I400" s="192" t="str">
        <f t="shared" si="45"/>
        <v>31119247f</v>
      </c>
      <c r="J400" s="167" t="str">
        <f t="shared" si="46"/>
        <v>31119247026 03</v>
      </c>
      <c r="K400" s="5"/>
      <c r="L400" s="167" t="str">
        <f t="shared" si="47"/>
        <v>31119247026 03B</v>
      </c>
      <c r="M400" s="5" t="str">
        <f t="shared" si="48"/>
        <v>Slovenský zväz kickboxufBzabezpečenie účasti športovej reprezentácie SR na Majstrovstcách sveta WAKO</v>
      </c>
      <c r="N400" s="3" t="str">
        <f t="shared" si="49"/>
        <v>31119247fB</v>
      </c>
    </row>
    <row r="401" spans="1:14" x14ac:dyDescent="0.2">
      <c r="A401" s="202" t="s">
        <v>880</v>
      </c>
      <c r="B401" s="204" t="str">
        <f>VLOOKUP(A401,Adr!A:B,2,FALSE)</f>
        <v>Slovenský zväz kickboxu</v>
      </c>
      <c r="C401" s="196" t="s">
        <v>2213</v>
      </c>
      <c r="D401" s="286">
        <v>7000</v>
      </c>
      <c r="E401" s="230">
        <v>0</v>
      </c>
      <c r="F401" s="166" t="s">
        <v>362</v>
      </c>
      <c r="G401" s="169" t="s">
        <v>321</v>
      </c>
      <c r="H401" s="169" t="s">
        <v>1029</v>
      </c>
      <c r="I401" s="192" t="str">
        <f t="shared" si="45"/>
        <v>31119247m</v>
      </c>
      <c r="J401" s="167" t="str">
        <f t="shared" si="46"/>
        <v>31119247026 03</v>
      </c>
      <c r="K401" s="5"/>
      <c r="L401" s="167" t="str">
        <f t="shared" si="47"/>
        <v>31119247026 03B</v>
      </c>
      <c r="M401" s="5" t="str">
        <f t="shared" si="48"/>
        <v>Slovenský zväz kickboxumBSlovak Open 2025 – Memoriál Ladislava Doky Tótha</v>
      </c>
      <c r="N401" s="3" t="str">
        <f t="shared" si="49"/>
        <v>31119247mB</v>
      </c>
    </row>
    <row r="402" spans="1:14" x14ac:dyDescent="0.2">
      <c r="A402" s="198" t="s">
        <v>885</v>
      </c>
      <c r="B402" s="204" t="str">
        <f>VLOOKUP(A402,Adr!A:B,2,FALSE)</f>
        <v>Slovenský zväz ľadového hokeja</v>
      </c>
      <c r="C402" s="185" t="s">
        <v>1156</v>
      </c>
      <c r="D402" s="287">
        <v>6252588</v>
      </c>
      <c r="E402" s="230">
        <v>0</v>
      </c>
      <c r="F402" s="166" t="s">
        <v>339</v>
      </c>
      <c r="G402" s="169" t="s">
        <v>319</v>
      </c>
      <c r="H402" s="169" t="s">
        <v>1029</v>
      </c>
      <c r="I402" s="192" t="str">
        <f t="shared" si="45"/>
        <v>30845386a</v>
      </c>
      <c r="J402" s="167" t="str">
        <f t="shared" si="46"/>
        <v>30845386026 02</v>
      </c>
      <c r="K402" s="5" t="s">
        <v>1157</v>
      </c>
      <c r="L402" s="167" t="str">
        <f t="shared" si="47"/>
        <v>30845386026 02B</v>
      </c>
      <c r="M402" s="5" t="str">
        <f t="shared" si="48"/>
        <v>Slovenský zväz ľadového hokejaaBľadový hokej - bežné transfery</v>
      </c>
      <c r="N402" s="3" t="str">
        <f t="shared" si="49"/>
        <v>30845386aB</v>
      </c>
    </row>
    <row r="403" spans="1:14" ht="22.5" x14ac:dyDescent="0.2">
      <c r="A403" s="166" t="s">
        <v>1990</v>
      </c>
      <c r="B403" s="204" t="str">
        <f>VLOOKUP(A403,Adr!A:B,2,FALSE)</f>
        <v>Slovenský zväz malého futbalu</v>
      </c>
      <c r="C403" s="196" t="s">
        <v>352</v>
      </c>
      <c r="D403" s="288">
        <v>250000</v>
      </c>
      <c r="E403" s="230">
        <v>0</v>
      </c>
      <c r="F403" s="166" t="s">
        <v>351</v>
      </c>
      <c r="G403" s="169" t="s">
        <v>321</v>
      </c>
      <c r="H403" s="169" t="s">
        <v>1029</v>
      </c>
      <c r="I403" s="192" t="str">
        <f t="shared" si="45"/>
        <v>30865930g</v>
      </c>
      <c r="J403" s="167" t="str">
        <f t="shared" si="46"/>
        <v>30865930026 03</v>
      </c>
      <c r="K403" s="5"/>
      <c r="L403" s="167" t="str">
        <f t="shared" si="47"/>
        <v>30865930026 03B</v>
      </c>
      <c r="M403" s="5" t="str">
        <f t="shared" si="48"/>
        <v>Slovenský zväz malého futbalugBrozvoj športov, ktoré nie sú uznanými podľa zákona č. 440/2015 Z. z.</v>
      </c>
      <c r="N403" s="3" t="str">
        <f t="shared" si="49"/>
        <v>30865930gB</v>
      </c>
    </row>
    <row r="404" spans="1:14" x14ac:dyDescent="0.2">
      <c r="A404" s="166" t="s">
        <v>893</v>
      </c>
      <c r="B404" s="204" t="str">
        <f>VLOOKUP(A404,Adr!A:B,2,FALSE)</f>
        <v>Slovenský zväz moderného päťboja</v>
      </c>
      <c r="C404" s="196" t="s">
        <v>1158</v>
      </c>
      <c r="D404" s="288">
        <v>67606</v>
      </c>
      <c r="E404" s="230">
        <v>0</v>
      </c>
      <c r="F404" s="166" t="s">
        <v>339</v>
      </c>
      <c r="G404" s="169" t="s">
        <v>319</v>
      </c>
      <c r="H404" s="169" t="s">
        <v>1029</v>
      </c>
      <c r="I404" s="192" t="str">
        <f t="shared" si="45"/>
        <v>30788714a</v>
      </c>
      <c r="J404" s="167" t="str">
        <f t="shared" si="46"/>
        <v>30788714026 02</v>
      </c>
      <c r="K404" s="5" t="s">
        <v>1159</v>
      </c>
      <c r="L404" s="167" t="str">
        <f t="shared" si="47"/>
        <v>30788714026 02B</v>
      </c>
      <c r="M404" s="5" t="str">
        <f t="shared" si="48"/>
        <v>Slovenský zväz moderného päťbojaaBmoderný päťboj - bežné transfery</v>
      </c>
      <c r="N404" s="3" t="str">
        <f t="shared" si="49"/>
        <v>30788714aB</v>
      </c>
    </row>
    <row r="405" spans="1:14" x14ac:dyDescent="0.2">
      <c r="A405" s="166" t="s">
        <v>900</v>
      </c>
      <c r="B405" s="204" t="str">
        <f>VLOOKUP(A405,Adr!A:B,2,FALSE)</f>
        <v>Slovenský zväz orientačných športov</v>
      </c>
      <c r="C405" s="185" t="s">
        <v>1160</v>
      </c>
      <c r="D405" s="286">
        <v>33142</v>
      </c>
      <c r="E405" s="173">
        <v>0</v>
      </c>
      <c r="F405" s="166" t="s">
        <v>339</v>
      </c>
      <c r="G405" s="169" t="s">
        <v>319</v>
      </c>
      <c r="H405" s="169" t="s">
        <v>1029</v>
      </c>
      <c r="I405" s="192" t="str">
        <f t="shared" si="45"/>
        <v>30806518a</v>
      </c>
      <c r="J405" s="167" t="str">
        <f t="shared" si="46"/>
        <v>30806518026 02</v>
      </c>
      <c r="K405" s="5" t="s">
        <v>1161</v>
      </c>
      <c r="L405" s="167" t="str">
        <f t="shared" si="47"/>
        <v>30806518026 02B</v>
      </c>
      <c r="M405" s="5" t="str">
        <f t="shared" si="48"/>
        <v>Slovenský zväz orientačných športovaBorientačné športy - bežné transfery</v>
      </c>
      <c r="N405" s="3" t="str">
        <f t="shared" si="49"/>
        <v>30806518aB</v>
      </c>
    </row>
    <row r="406" spans="1:14" x14ac:dyDescent="0.2">
      <c r="A406" s="198" t="s">
        <v>907</v>
      </c>
      <c r="B406" s="204" t="str">
        <f>VLOOKUP(A406,Adr!A:B,2,FALSE)</f>
        <v>Slovenský zväz pozemného hokeja</v>
      </c>
      <c r="C406" s="185" t="s">
        <v>1162</v>
      </c>
      <c r="D406" s="286">
        <v>93075</v>
      </c>
      <c r="E406" s="230">
        <v>0</v>
      </c>
      <c r="F406" s="166" t="s">
        <v>339</v>
      </c>
      <c r="G406" s="169" t="s">
        <v>319</v>
      </c>
      <c r="H406" s="169" t="s">
        <v>1029</v>
      </c>
      <c r="I406" s="192" t="str">
        <f t="shared" si="45"/>
        <v>31751075a</v>
      </c>
      <c r="J406" s="167" t="str">
        <f t="shared" si="46"/>
        <v>31751075026 02</v>
      </c>
      <c r="K406" s="5" t="s">
        <v>1163</v>
      </c>
      <c r="L406" s="167" t="str">
        <f t="shared" si="47"/>
        <v>31751075026 02B</v>
      </c>
      <c r="M406" s="5" t="str">
        <f t="shared" si="48"/>
        <v>Slovenský zväz pozemného hokejaaBpozemný hokej - bežné transfery</v>
      </c>
      <c r="N406" s="3" t="str">
        <f t="shared" si="49"/>
        <v>31751075aB</v>
      </c>
    </row>
    <row r="407" spans="1:14" x14ac:dyDescent="0.2">
      <c r="A407" s="182" t="s">
        <v>915</v>
      </c>
      <c r="B407" s="204" t="str">
        <f>VLOOKUP(A407,Adr!A:B,2,FALSE)</f>
        <v>Slovenský zväz psích záprahov</v>
      </c>
      <c r="C407" s="185" t="s">
        <v>1164</v>
      </c>
      <c r="D407" s="286">
        <v>23823</v>
      </c>
      <c r="E407" s="230">
        <v>0</v>
      </c>
      <c r="F407" s="166" t="s">
        <v>339</v>
      </c>
      <c r="G407" s="169" t="s">
        <v>319</v>
      </c>
      <c r="H407" s="169" t="s">
        <v>1029</v>
      </c>
      <c r="I407" s="192" t="str">
        <f t="shared" si="45"/>
        <v>37818058a</v>
      </c>
      <c r="J407" s="167" t="str">
        <f t="shared" si="46"/>
        <v>37818058026 02</v>
      </c>
      <c r="K407" s="5" t="s">
        <v>1165</v>
      </c>
      <c r="L407" s="167" t="str">
        <f t="shared" si="47"/>
        <v>37818058026 02B</v>
      </c>
      <c r="M407" s="5" t="str">
        <f t="shared" si="48"/>
        <v>Slovenský zväz psích záprahovaBpsie záprahy - bežné transfery</v>
      </c>
      <c r="N407" s="3" t="str">
        <f t="shared" si="49"/>
        <v>37818058aB</v>
      </c>
    </row>
    <row r="408" spans="1:14" x14ac:dyDescent="0.2">
      <c r="A408" s="166" t="s">
        <v>1997</v>
      </c>
      <c r="B408" s="204" t="str">
        <f>VLOOKUP(A408,Adr!A:B,2,FALSE)</f>
        <v>Slovenský zväz rádioamatérov</v>
      </c>
      <c r="C408" s="197" t="s">
        <v>2232</v>
      </c>
      <c r="D408" s="289">
        <v>15000</v>
      </c>
      <c r="E408" s="230">
        <v>0</v>
      </c>
      <c r="F408" s="166" t="s">
        <v>349</v>
      </c>
      <c r="G408" s="169" t="s">
        <v>321</v>
      </c>
      <c r="H408" s="169" t="s">
        <v>1029</v>
      </c>
      <c r="I408" s="192" t="str">
        <f t="shared" si="45"/>
        <v>00896896f</v>
      </c>
      <c r="J408" s="167" t="str">
        <f t="shared" si="46"/>
        <v>00896896026 03</v>
      </c>
      <c r="K408" s="5"/>
      <c r="L408" s="167" t="str">
        <f t="shared" si="47"/>
        <v>00896896026 03B</v>
      </c>
      <c r="M408" s="5" t="str">
        <f t="shared" si="48"/>
        <v>Slovenský zväz rádioamatérovfBpodpora a rozvoj športu</v>
      </c>
      <c r="N408" s="3" t="str">
        <f t="shared" si="49"/>
        <v>00896896fB</v>
      </c>
    </row>
    <row r="409" spans="1:14" x14ac:dyDescent="0.2">
      <c r="A409" s="182" t="s">
        <v>924</v>
      </c>
      <c r="B409" s="204" t="str">
        <f>VLOOKUP(A409,Adr!A:B,2,FALSE)</f>
        <v>Slovenský zväz rybolovnej techniky</v>
      </c>
      <c r="C409" s="185" t="s">
        <v>1166</v>
      </c>
      <c r="D409" s="286">
        <v>47542</v>
      </c>
      <c r="E409" s="173">
        <v>0</v>
      </c>
      <c r="F409" s="166" t="s">
        <v>339</v>
      </c>
      <c r="G409" s="169" t="s">
        <v>319</v>
      </c>
      <c r="H409" s="169" t="s">
        <v>1029</v>
      </c>
      <c r="I409" s="192" t="str">
        <f t="shared" si="45"/>
        <v>31871526a</v>
      </c>
      <c r="J409" s="167" t="str">
        <f t="shared" si="46"/>
        <v>31871526026 02</v>
      </c>
      <c r="K409" s="5" t="s">
        <v>1167</v>
      </c>
      <c r="L409" s="167" t="str">
        <f t="shared" si="47"/>
        <v>31871526026 02B</v>
      </c>
      <c r="M409" s="5" t="str">
        <f t="shared" si="48"/>
        <v>Slovenský zväz rybolovnej technikyaBrybolovná technika - bežné transfery</v>
      </c>
      <c r="N409" s="3" t="str">
        <f t="shared" si="49"/>
        <v>31871526aB</v>
      </c>
    </row>
    <row r="410" spans="1:14" x14ac:dyDescent="0.2">
      <c r="A410" s="182" t="s">
        <v>930</v>
      </c>
      <c r="B410" s="204" t="str">
        <f>VLOOKUP(A410,Adr!A:B,2,FALSE)</f>
        <v>Slovenský zväz sánkarov</v>
      </c>
      <c r="C410" s="185" t="s">
        <v>1168</v>
      </c>
      <c r="D410" s="286">
        <v>80427</v>
      </c>
      <c r="E410" s="230">
        <v>0</v>
      </c>
      <c r="F410" s="166" t="s">
        <v>339</v>
      </c>
      <c r="G410" s="169" t="s">
        <v>319</v>
      </c>
      <c r="H410" s="169" t="s">
        <v>1029</v>
      </c>
      <c r="I410" s="192" t="str">
        <f t="shared" si="45"/>
        <v>31989373a</v>
      </c>
      <c r="J410" s="167" t="str">
        <f t="shared" si="46"/>
        <v>31989373026 02</v>
      </c>
      <c r="K410" s="5" t="s">
        <v>1169</v>
      </c>
      <c r="L410" s="167" t="str">
        <f t="shared" si="47"/>
        <v>31989373026 02B</v>
      </c>
      <c r="M410" s="5" t="str">
        <f t="shared" si="48"/>
        <v>Slovenský zväz sánkarovaBsánkovanie - bežné transfery</v>
      </c>
      <c r="N410" s="3" t="str">
        <f t="shared" si="49"/>
        <v>31989373aB</v>
      </c>
    </row>
    <row r="411" spans="1:14" x14ac:dyDescent="0.2">
      <c r="A411" s="166" t="s">
        <v>930</v>
      </c>
      <c r="B411" s="204" t="str">
        <f>VLOOKUP(A411,Adr!A:B,2,FALSE)</f>
        <v>Slovenský zväz sánkarov</v>
      </c>
      <c r="C411" s="196" t="s">
        <v>2182</v>
      </c>
      <c r="D411" s="288">
        <v>7500</v>
      </c>
      <c r="E411" s="230">
        <v>0</v>
      </c>
      <c r="F411" s="166" t="s">
        <v>345</v>
      </c>
      <c r="G411" s="169" t="s">
        <v>321</v>
      </c>
      <c r="H411" s="169" t="s">
        <v>1029</v>
      </c>
      <c r="I411" s="192" t="str">
        <f t="shared" si="45"/>
        <v>31989373d</v>
      </c>
      <c r="J411" s="167" t="str">
        <f t="shared" si="46"/>
        <v>31989373026 03</v>
      </c>
      <c r="K411" s="5"/>
      <c r="L411" s="167" t="str">
        <f t="shared" si="47"/>
        <v>31989373026 03B</v>
      </c>
      <c r="M411" s="5" t="str">
        <f t="shared" si="48"/>
        <v>Slovenský zväz sánkarovdBBosman Christián</v>
      </c>
      <c r="N411" s="3" t="str">
        <f t="shared" si="49"/>
        <v>31989373dB</v>
      </c>
    </row>
    <row r="412" spans="1:14" x14ac:dyDescent="0.2">
      <c r="A412" s="202" t="s">
        <v>930</v>
      </c>
      <c r="B412" s="204" t="str">
        <f>VLOOKUP(A412,Adr!A:B,2,FALSE)</f>
        <v>Slovenský zväz sánkarov</v>
      </c>
      <c r="C412" s="185" t="s">
        <v>2183</v>
      </c>
      <c r="D412" s="286">
        <v>7500</v>
      </c>
      <c r="E412" s="173">
        <v>0</v>
      </c>
      <c r="F412" s="166" t="s">
        <v>345</v>
      </c>
      <c r="G412" s="169" t="s">
        <v>321</v>
      </c>
      <c r="H412" s="169" t="s">
        <v>1029</v>
      </c>
      <c r="I412" s="192" t="str">
        <f t="shared" si="45"/>
        <v>31989373d</v>
      </c>
      <c r="J412" s="167" t="str">
        <f t="shared" si="46"/>
        <v>31989373026 03</v>
      </c>
      <c r="K412" s="5"/>
      <c r="L412" s="167" t="str">
        <f t="shared" si="47"/>
        <v>31989373026 03B</v>
      </c>
      <c r="M412" s="5" t="str">
        <f t="shared" si="48"/>
        <v>Slovenský zväz sánkarovdBMick Bruno</v>
      </c>
      <c r="N412" s="3" t="str">
        <f t="shared" si="49"/>
        <v>31989373dB</v>
      </c>
    </row>
    <row r="413" spans="1:14" x14ac:dyDescent="0.2">
      <c r="A413" s="182" t="s">
        <v>930</v>
      </c>
      <c r="B413" s="204" t="str">
        <f>VLOOKUP(A413,Adr!A:B,2,FALSE)</f>
        <v>Slovenský zväz sánkarov</v>
      </c>
      <c r="C413" s="185" t="s">
        <v>2184</v>
      </c>
      <c r="D413" s="286">
        <v>20000</v>
      </c>
      <c r="E413" s="230">
        <v>0</v>
      </c>
      <c r="F413" s="166" t="s">
        <v>345</v>
      </c>
      <c r="G413" s="169" t="s">
        <v>321</v>
      </c>
      <c r="H413" s="169" t="s">
        <v>1029</v>
      </c>
      <c r="I413" s="192" t="str">
        <f t="shared" si="45"/>
        <v>31989373d</v>
      </c>
      <c r="J413" s="167" t="str">
        <f t="shared" si="46"/>
        <v>31989373026 03</v>
      </c>
      <c r="K413" s="5"/>
      <c r="L413" s="167" t="str">
        <f t="shared" si="47"/>
        <v>31989373026 03B</v>
      </c>
      <c r="M413" s="5" t="str">
        <f t="shared" si="48"/>
        <v>Slovenský zväz sánkarovdBNinis Jozef</v>
      </c>
      <c r="N413" s="3" t="str">
        <f t="shared" si="49"/>
        <v>31989373dB</v>
      </c>
    </row>
    <row r="414" spans="1:14" x14ac:dyDescent="0.2">
      <c r="A414" s="166" t="s">
        <v>1444</v>
      </c>
      <c r="B414" s="204" t="str">
        <f>VLOOKUP(A414,Adr!A:B,2,FALSE)</f>
        <v>Slovenský zväz športovcov s mentálnym postihnutím</v>
      </c>
      <c r="C414" s="185" t="s">
        <v>1465</v>
      </c>
      <c r="D414" s="286">
        <v>11500</v>
      </c>
      <c r="E414" s="173">
        <v>0</v>
      </c>
      <c r="F414" s="166" t="s">
        <v>343</v>
      </c>
      <c r="G414" s="169" t="s">
        <v>321</v>
      </c>
      <c r="H414" s="169" t="s">
        <v>1029</v>
      </c>
      <c r="I414" s="192" t="str">
        <f t="shared" si="45"/>
        <v>17326087c</v>
      </c>
      <c r="J414" s="167" t="str">
        <f t="shared" si="46"/>
        <v>17326087026 03</v>
      </c>
      <c r="K414" s="5"/>
      <c r="L414" s="167" t="str">
        <f t="shared" si="47"/>
        <v>17326087026 03B</v>
      </c>
      <c r="M414" s="5" t="str">
        <f t="shared" si="48"/>
        <v>Slovenský zväz športovcov s mentálnym postihnutímcBzabezpečenie činnosti a úloh v roku 2025</v>
      </c>
      <c r="N414" s="3" t="str">
        <f t="shared" si="49"/>
        <v>17326087cB</v>
      </c>
    </row>
    <row r="415" spans="1:14" x14ac:dyDescent="0.2">
      <c r="A415" s="182" t="s">
        <v>939</v>
      </c>
      <c r="B415" s="204" t="str">
        <f>VLOOKUP(A415,Adr!A:B,2,FALSE)</f>
        <v>Slovenský zväz športového ju-jitsu</v>
      </c>
      <c r="C415" s="185" t="s">
        <v>1170</v>
      </c>
      <c r="D415" s="286">
        <v>19239</v>
      </c>
      <c r="E415" s="230">
        <v>0</v>
      </c>
      <c r="F415" s="166" t="s">
        <v>339</v>
      </c>
      <c r="G415" s="169" t="s">
        <v>319</v>
      </c>
      <c r="H415" s="169" t="s">
        <v>1029</v>
      </c>
      <c r="I415" s="192" t="str">
        <f t="shared" si="45"/>
        <v>42219922a</v>
      </c>
      <c r="J415" s="167" t="str">
        <f t="shared" si="46"/>
        <v>42219922026 02</v>
      </c>
      <c r="K415" s="5" t="s">
        <v>1171</v>
      </c>
      <c r="L415" s="167" t="str">
        <f t="shared" si="47"/>
        <v>42219922026 02B</v>
      </c>
      <c r="M415" s="5" t="str">
        <f t="shared" si="48"/>
        <v>Slovenský zväz športového ju-jitsuaBju-jitsu - bežné transfery</v>
      </c>
      <c r="N415" s="3" t="str">
        <f t="shared" si="49"/>
        <v>42219922aB</v>
      </c>
    </row>
    <row r="416" spans="1:14" x14ac:dyDescent="0.2">
      <c r="A416" s="182" t="s">
        <v>948</v>
      </c>
      <c r="B416" s="204" t="str">
        <f>VLOOKUP(A416,Adr!A:B,2,FALSE)</f>
        <v>Slovenský zväz športového rybolovu</v>
      </c>
      <c r="C416" s="185" t="s">
        <v>1172</v>
      </c>
      <c r="D416" s="286">
        <v>88597</v>
      </c>
      <c r="E416" s="173">
        <v>0</v>
      </c>
      <c r="F416" s="166" t="s">
        <v>339</v>
      </c>
      <c r="G416" s="169" t="s">
        <v>319</v>
      </c>
      <c r="H416" s="169" t="s">
        <v>1029</v>
      </c>
      <c r="I416" s="192" t="str">
        <f t="shared" si="45"/>
        <v>51118831a</v>
      </c>
      <c r="J416" s="167" t="str">
        <f t="shared" si="46"/>
        <v>51118831026 02</v>
      </c>
      <c r="K416" s="5" t="s">
        <v>1173</v>
      </c>
      <c r="L416" s="167" t="str">
        <f t="shared" si="47"/>
        <v>51118831026 02B</v>
      </c>
      <c r="M416" s="5" t="str">
        <f t="shared" si="48"/>
        <v>Slovenský zväz športového rybolovuaBšportové rybárstvo - bežné transfery</v>
      </c>
      <c r="N416" s="3" t="str">
        <f t="shared" si="49"/>
        <v>51118831aB</v>
      </c>
    </row>
    <row r="417" spans="1:14" x14ac:dyDescent="0.2">
      <c r="A417" s="198" t="s">
        <v>2006</v>
      </c>
      <c r="B417" s="204" t="str">
        <f>VLOOKUP(A417,Adr!A:B,2,FALSE)</f>
        <v>Slovenský zväz Taekwon-Do ITF</v>
      </c>
      <c r="C417" s="185" t="s">
        <v>352</v>
      </c>
      <c r="D417" s="286">
        <v>68600</v>
      </c>
      <c r="E417" s="230">
        <v>0</v>
      </c>
      <c r="F417" s="166" t="s">
        <v>351</v>
      </c>
      <c r="G417" s="169" t="s">
        <v>321</v>
      </c>
      <c r="H417" s="169" t="s">
        <v>1029</v>
      </c>
      <c r="I417" s="192" t="str">
        <f t="shared" si="45"/>
        <v>37938941g</v>
      </c>
      <c r="J417" s="167" t="str">
        <f t="shared" si="46"/>
        <v>37938941026 03</v>
      </c>
      <c r="K417" s="5"/>
      <c r="L417" s="167" t="str">
        <f t="shared" si="47"/>
        <v>37938941026 03B</v>
      </c>
      <c r="M417" s="5" t="str">
        <f t="shared" si="48"/>
        <v>Slovenský zväz Taekwon-Do ITFgBrozvoj športov, ktoré nie sú uznanými podľa zákona č. 440/2015 Z. z.</v>
      </c>
      <c r="N417" s="3" t="str">
        <f t="shared" si="49"/>
        <v>37938941gB</v>
      </c>
    </row>
    <row r="418" spans="1:14" x14ac:dyDescent="0.2">
      <c r="A418" s="182" t="s">
        <v>956</v>
      </c>
      <c r="B418" s="204" t="str">
        <f>VLOOKUP(A418,Adr!A:B,2,FALSE)</f>
        <v>Slovenský zväz tanečných športov</v>
      </c>
      <c r="C418" s="185" t="s">
        <v>1174</v>
      </c>
      <c r="D418" s="286">
        <v>377165</v>
      </c>
      <c r="E418" s="173">
        <v>0</v>
      </c>
      <c r="F418" s="166" t="s">
        <v>339</v>
      </c>
      <c r="G418" s="169" t="s">
        <v>319</v>
      </c>
      <c r="H418" s="169" t="s">
        <v>1029</v>
      </c>
      <c r="I418" s="192" t="str">
        <f t="shared" si="45"/>
        <v>00684767a</v>
      </c>
      <c r="J418" s="167" t="str">
        <f t="shared" si="46"/>
        <v>00684767026 02</v>
      </c>
      <c r="K418" s="5" t="s">
        <v>1175</v>
      </c>
      <c r="L418" s="167" t="str">
        <f t="shared" si="47"/>
        <v>00684767026 02B</v>
      </c>
      <c r="M418" s="5" t="str">
        <f t="shared" si="48"/>
        <v>Slovenský zväz tanečných športovaBtanečný šport - bežné transfery</v>
      </c>
      <c r="N418" s="3" t="str">
        <f t="shared" si="49"/>
        <v>00684767aB</v>
      </c>
    </row>
    <row r="419" spans="1:14" x14ac:dyDescent="0.2">
      <c r="A419" s="198" t="s">
        <v>1450</v>
      </c>
      <c r="B419" s="204" t="str">
        <f>VLOOKUP(A419,Adr!A:B,2,FALSE)</f>
        <v>Slovenský zväz telesne postihnutých športovcov</v>
      </c>
      <c r="C419" s="169" t="s">
        <v>1466</v>
      </c>
      <c r="D419" s="287">
        <v>596620</v>
      </c>
      <c r="E419" s="230">
        <v>0</v>
      </c>
      <c r="F419" s="166" t="s">
        <v>343</v>
      </c>
      <c r="G419" s="169" t="s">
        <v>321</v>
      </c>
      <c r="H419" s="169" t="s">
        <v>1029</v>
      </c>
      <c r="I419" s="192" t="str">
        <f t="shared" si="45"/>
        <v>22665234c</v>
      </c>
      <c r="J419" s="167" t="str">
        <f t="shared" si="46"/>
        <v>22665234026 03</v>
      </c>
      <c r="K419" s="5"/>
      <c r="L419" s="167" t="str">
        <f t="shared" si="47"/>
        <v>22665234026 03B</v>
      </c>
      <c r="M419" s="5" t="str">
        <f t="shared" si="48"/>
        <v>Slovenský zväz telesne postihnutých športovcovcBzabezpečenie činnosti a úloh SZTPŠ v roku 2025</v>
      </c>
      <c r="N419" s="3" t="str">
        <f t="shared" si="49"/>
        <v>22665234cB</v>
      </c>
    </row>
    <row r="420" spans="1:14" x14ac:dyDescent="0.2">
      <c r="A420" s="166" t="s">
        <v>1450</v>
      </c>
      <c r="B420" s="204" t="str">
        <f>VLOOKUP(A420,Adr!A:B,2,FALSE)</f>
        <v>Slovenský zväz telesne postihnutých športovcov</v>
      </c>
      <c r="C420" s="185" t="s">
        <v>1636</v>
      </c>
      <c r="D420" s="286">
        <v>10000</v>
      </c>
      <c r="E420" s="173">
        <v>0</v>
      </c>
      <c r="F420" s="166" t="s">
        <v>345</v>
      </c>
      <c r="G420" s="169" t="s">
        <v>321</v>
      </c>
      <c r="H420" s="169" t="s">
        <v>1029</v>
      </c>
      <c r="I420" s="192" t="str">
        <f t="shared" si="45"/>
        <v>22665234d</v>
      </c>
      <c r="J420" s="167" t="str">
        <f t="shared" si="46"/>
        <v>22665234026 03</v>
      </c>
      <c r="K420" s="5"/>
      <c r="L420" s="167" t="str">
        <f t="shared" si="47"/>
        <v>22665234026 03B</v>
      </c>
      <c r="M420" s="5" t="str">
        <f t="shared" si="48"/>
        <v>Slovenský zväz telesne postihnutých športovcovdBCsejtey Richard</v>
      </c>
      <c r="N420" s="3" t="str">
        <f t="shared" si="49"/>
        <v>22665234dB</v>
      </c>
    </row>
    <row r="421" spans="1:14" x14ac:dyDescent="0.2">
      <c r="A421" s="166" t="s">
        <v>1450</v>
      </c>
      <c r="B421" s="204" t="str">
        <f>VLOOKUP(A421,Adr!A:B,2,FALSE)</f>
        <v>Slovenský zväz telesne postihnutých športovcov</v>
      </c>
      <c r="C421" s="197" t="s">
        <v>1637</v>
      </c>
      <c r="D421" s="289">
        <v>10000</v>
      </c>
      <c r="E421" s="230">
        <v>0</v>
      </c>
      <c r="F421" s="166" t="s">
        <v>345</v>
      </c>
      <c r="G421" s="169" t="s">
        <v>321</v>
      </c>
      <c r="H421" s="169" t="s">
        <v>1029</v>
      </c>
      <c r="I421" s="192" t="str">
        <f t="shared" si="45"/>
        <v>22665234d</v>
      </c>
      <c r="J421" s="167" t="str">
        <f t="shared" si="46"/>
        <v>22665234026 03</v>
      </c>
      <c r="K421" s="5"/>
      <c r="L421" s="167" t="str">
        <f t="shared" si="47"/>
        <v>22665234026 03B</v>
      </c>
      <c r="M421" s="5" t="str">
        <f t="shared" si="48"/>
        <v>Slovenský zväz telesne postihnutých športovcovdBDorič Martin</v>
      </c>
      <c r="N421" s="3" t="str">
        <f t="shared" si="49"/>
        <v>22665234dB</v>
      </c>
    </row>
    <row r="422" spans="1:14" x14ac:dyDescent="0.2">
      <c r="A422" s="166" t="s">
        <v>1450</v>
      </c>
      <c r="B422" s="204" t="str">
        <f>VLOOKUP(A422,Adr!A:B,2,FALSE)</f>
        <v>Slovenský zväz telesne postihnutých športovcov</v>
      </c>
      <c r="C422" s="196" t="s">
        <v>1638</v>
      </c>
      <c r="D422" s="288">
        <v>20000</v>
      </c>
      <c r="E422" s="173">
        <v>0</v>
      </c>
      <c r="F422" s="166" t="s">
        <v>345</v>
      </c>
      <c r="G422" s="169" t="s">
        <v>321</v>
      </c>
      <c r="H422" s="169" t="s">
        <v>1029</v>
      </c>
      <c r="I422" s="192" t="str">
        <f t="shared" si="45"/>
        <v>22665234d</v>
      </c>
      <c r="J422" s="167" t="str">
        <f t="shared" si="46"/>
        <v>22665234026 03</v>
      </c>
      <c r="K422" s="5"/>
      <c r="L422" s="167" t="str">
        <f t="shared" si="47"/>
        <v>22665234026 03B</v>
      </c>
      <c r="M422" s="5" t="str">
        <f t="shared" si="48"/>
        <v>Slovenský zväz telesne postihnutých športovcovdBdružstvo - boccia (BC1-2)</v>
      </c>
      <c r="N422" s="3" t="str">
        <f t="shared" si="49"/>
        <v>22665234dB</v>
      </c>
    </row>
    <row r="423" spans="1:14" x14ac:dyDescent="0.2">
      <c r="A423" s="202" t="s">
        <v>1450</v>
      </c>
      <c r="B423" s="204" t="str">
        <f>VLOOKUP(A423,Adr!A:B,2,FALSE)</f>
        <v>Slovenský zväz telesne postihnutých športovcov</v>
      </c>
      <c r="C423" s="185" t="s">
        <v>1639</v>
      </c>
      <c r="D423" s="286">
        <v>20000</v>
      </c>
      <c r="E423" s="230">
        <v>0</v>
      </c>
      <c r="F423" s="166" t="s">
        <v>345</v>
      </c>
      <c r="G423" s="169" t="s">
        <v>321</v>
      </c>
      <c r="H423" s="169" t="s">
        <v>1029</v>
      </c>
      <c r="I423" s="192" t="str">
        <f t="shared" si="45"/>
        <v>22665234d</v>
      </c>
      <c r="J423" s="167" t="str">
        <f t="shared" si="46"/>
        <v>22665234026 03</v>
      </c>
      <c r="K423" s="5"/>
      <c r="L423" s="167" t="str">
        <f t="shared" si="47"/>
        <v>22665234026 03B</v>
      </c>
      <c r="M423" s="5" t="str">
        <f t="shared" si="48"/>
        <v>Slovenský zväz telesne postihnutých športovcovdBdružstvo - boccia (BC4)</v>
      </c>
      <c r="N423" s="3" t="str">
        <f t="shared" si="49"/>
        <v>22665234dB</v>
      </c>
    </row>
    <row r="424" spans="1:14" x14ac:dyDescent="0.2">
      <c r="A424" s="166" t="s">
        <v>1450</v>
      </c>
      <c r="B424" s="204" t="str">
        <f>VLOOKUP(A424,Adr!A:B,2,FALSE)</f>
        <v>Slovenský zväz telesne postihnutých športovcov</v>
      </c>
      <c r="C424" s="196" t="s">
        <v>2185</v>
      </c>
      <c r="D424" s="286">
        <v>10000</v>
      </c>
      <c r="E424" s="173">
        <v>0</v>
      </c>
      <c r="F424" s="166" t="s">
        <v>345</v>
      </c>
      <c r="G424" s="169" t="s">
        <v>321</v>
      </c>
      <c r="H424" s="169" t="s">
        <v>1029</v>
      </c>
      <c r="I424" s="192" t="str">
        <f t="shared" si="45"/>
        <v>22665234d</v>
      </c>
      <c r="J424" s="167" t="str">
        <f t="shared" si="46"/>
        <v>22665234026 03</v>
      </c>
      <c r="K424" s="5"/>
      <c r="L424" s="167" t="str">
        <f t="shared" si="47"/>
        <v>22665234026 03B</v>
      </c>
      <c r="M424" s="5" t="str">
        <f t="shared" si="48"/>
        <v>Slovenský zväz telesne postihnutých športovcovdBdvojica - curling na vozíku</v>
      </c>
      <c r="N424" s="3" t="str">
        <f t="shared" si="49"/>
        <v>22665234dB</v>
      </c>
    </row>
    <row r="425" spans="1:14" x14ac:dyDescent="0.2">
      <c r="A425" s="202" t="s">
        <v>1450</v>
      </c>
      <c r="B425" s="204" t="str">
        <f>VLOOKUP(A425,Adr!A:B,2,FALSE)</f>
        <v>Slovenský zväz telesne postihnutých športovcov</v>
      </c>
      <c r="C425" s="190" t="s">
        <v>2186</v>
      </c>
      <c r="D425" s="287">
        <v>10000</v>
      </c>
      <c r="E425" s="230">
        <v>0</v>
      </c>
      <c r="F425" s="166" t="s">
        <v>345</v>
      </c>
      <c r="G425" s="169" t="s">
        <v>321</v>
      </c>
      <c r="H425" s="169" t="s">
        <v>1029</v>
      </c>
      <c r="I425" s="192" t="str">
        <f t="shared" si="45"/>
        <v>22665234d</v>
      </c>
      <c r="J425" s="167" t="str">
        <f t="shared" si="46"/>
        <v>22665234026 03</v>
      </c>
      <c r="K425" s="5"/>
      <c r="L425" s="167" t="str">
        <f t="shared" si="47"/>
        <v>22665234026 03B</v>
      </c>
      <c r="M425" s="5" t="str">
        <f t="shared" si="48"/>
        <v>Slovenský zväz telesne postihnutých športovcovdBdvojica - tanec na vozíku</v>
      </c>
      <c r="N425" s="3" t="str">
        <f t="shared" si="49"/>
        <v>22665234dB</v>
      </c>
    </row>
    <row r="426" spans="1:14" x14ac:dyDescent="0.2">
      <c r="A426" s="166" t="s">
        <v>1450</v>
      </c>
      <c r="B426" s="204" t="str">
        <f>VLOOKUP(A426,Adr!A:B,2,FALSE)</f>
        <v>Slovenský zväz telesne postihnutých športovcov</v>
      </c>
      <c r="C426" s="185" t="s">
        <v>2187</v>
      </c>
      <c r="D426" s="286">
        <v>5000</v>
      </c>
      <c r="E426" s="173">
        <v>0</v>
      </c>
      <c r="F426" s="166" t="s">
        <v>345</v>
      </c>
      <c r="G426" s="169" t="s">
        <v>321</v>
      </c>
      <c r="H426" s="169" t="s">
        <v>1029</v>
      </c>
      <c r="I426" s="192" t="str">
        <f t="shared" si="45"/>
        <v>22665234d</v>
      </c>
      <c r="J426" s="167" t="str">
        <f t="shared" si="46"/>
        <v>22665234026 03</v>
      </c>
      <c r="K426" s="5"/>
      <c r="L426" s="167" t="str">
        <f t="shared" si="47"/>
        <v>22665234026 03B</v>
      </c>
      <c r="M426" s="5" t="str">
        <f t="shared" si="48"/>
        <v>Slovenský zväz telesne postihnutých športovcovdBHusvéthová Rebeka</v>
      </c>
      <c r="N426" s="3" t="str">
        <f t="shared" si="49"/>
        <v>22665234dB</v>
      </c>
    </row>
    <row r="427" spans="1:14" x14ac:dyDescent="0.2">
      <c r="A427" s="166" t="s">
        <v>1450</v>
      </c>
      <c r="B427" s="204" t="str">
        <f>VLOOKUP(A427,Adr!A:B,2,FALSE)</f>
        <v>Slovenský zväz telesne postihnutých športovcov</v>
      </c>
      <c r="C427" s="196" t="s">
        <v>1640</v>
      </c>
      <c r="D427" s="288">
        <v>30000</v>
      </c>
      <c r="E427" s="230">
        <v>0</v>
      </c>
      <c r="F427" s="166" t="s">
        <v>345</v>
      </c>
      <c r="G427" s="169" t="s">
        <v>321</v>
      </c>
      <c r="H427" s="169" t="s">
        <v>1029</v>
      </c>
      <c r="I427" s="192" t="str">
        <f t="shared" si="45"/>
        <v>22665234d</v>
      </c>
      <c r="J427" s="167" t="str">
        <f t="shared" si="46"/>
        <v>22665234026 03</v>
      </c>
      <c r="K427" s="5"/>
      <c r="L427" s="167" t="str">
        <f t="shared" si="47"/>
        <v>22665234026 03B</v>
      </c>
      <c r="M427" s="5" t="str">
        <f t="shared" si="48"/>
        <v>Slovenský zväz telesne postihnutých športovcovdBIvan Dávid</v>
      </c>
      <c r="N427" s="3" t="str">
        <f t="shared" si="49"/>
        <v>22665234dB</v>
      </c>
    </row>
    <row r="428" spans="1:14" x14ac:dyDescent="0.2">
      <c r="A428" s="166" t="s">
        <v>1450</v>
      </c>
      <c r="B428" s="204" t="str">
        <f>VLOOKUP(A428,Adr!A:B,2,FALSE)</f>
        <v>Slovenský zväz telesne postihnutých športovcov</v>
      </c>
      <c r="C428" s="196" t="s">
        <v>1641</v>
      </c>
      <c r="D428" s="288">
        <v>10000</v>
      </c>
      <c r="E428" s="173">
        <v>0</v>
      </c>
      <c r="F428" s="166" t="s">
        <v>345</v>
      </c>
      <c r="G428" s="169" t="s">
        <v>321</v>
      </c>
      <c r="H428" s="169" t="s">
        <v>1029</v>
      </c>
      <c r="I428" s="192" t="str">
        <f t="shared" si="45"/>
        <v>22665234d</v>
      </c>
      <c r="J428" s="167" t="str">
        <f t="shared" si="46"/>
        <v>22665234026 03</v>
      </c>
      <c r="K428" s="5"/>
      <c r="L428" s="167" t="str">
        <f t="shared" si="47"/>
        <v>22665234026 03B</v>
      </c>
      <c r="M428" s="5" t="str">
        <f t="shared" si="48"/>
        <v>Slovenský zväz telesne postihnutých športovcovdBJankechová Eliška</v>
      </c>
      <c r="N428" s="3" t="str">
        <f t="shared" si="49"/>
        <v>22665234dB</v>
      </c>
    </row>
    <row r="429" spans="1:14" x14ac:dyDescent="0.2">
      <c r="A429" s="198" t="s">
        <v>1450</v>
      </c>
      <c r="B429" s="204" t="str">
        <f>VLOOKUP(A429,Adr!A:B,2,FALSE)</f>
        <v>Slovenský zväz telesne postihnutých športovcov</v>
      </c>
      <c r="C429" s="185" t="s">
        <v>1642</v>
      </c>
      <c r="D429" s="286">
        <v>16800</v>
      </c>
      <c r="E429" s="230">
        <v>0</v>
      </c>
      <c r="F429" s="166" t="s">
        <v>345</v>
      </c>
      <c r="G429" s="169" t="s">
        <v>321</v>
      </c>
      <c r="H429" s="169" t="s">
        <v>1029</v>
      </c>
      <c r="I429" s="192" t="str">
        <f t="shared" si="45"/>
        <v>22665234d</v>
      </c>
      <c r="J429" s="167" t="str">
        <f t="shared" si="46"/>
        <v>22665234026 03</v>
      </c>
      <c r="K429" s="5"/>
      <c r="L429" s="167" t="str">
        <f t="shared" si="47"/>
        <v>22665234026 03B</v>
      </c>
      <c r="M429" s="5" t="str">
        <f t="shared" si="48"/>
        <v>Slovenský zväz telesne postihnutých športovcovdBKánová Alena</v>
      </c>
      <c r="N429" s="3" t="str">
        <f t="shared" si="49"/>
        <v>22665234dB</v>
      </c>
    </row>
    <row r="430" spans="1:14" x14ac:dyDescent="0.2">
      <c r="A430" s="198" t="s">
        <v>1450</v>
      </c>
      <c r="B430" s="204" t="str">
        <f>VLOOKUP(A430,Adr!A:B,2,FALSE)</f>
        <v>Slovenský zväz telesne postihnutých športovcov</v>
      </c>
      <c r="C430" s="185" t="s">
        <v>1643</v>
      </c>
      <c r="D430" s="286">
        <v>20000</v>
      </c>
      <c r="E430" s="173">
        <v>0</v>
      </c>
      <c r="F430" s="166" t="s">
        <v>345</v>
      </c>
      <c r="G430" s="169" t="s">
        <v>321</v>
      </c>
      <c r="H430" s="169" t="s">
        <v>1029</v>
      </c>
      <c r="I430" s="192" t="str">
        <f t="shared" si="45"/>
        <v>22665234d</v>
      </c>
      <c r="J430" s="167" t="str">
        <f t="shared" si="46"/>
        <v>22665234026 03</v>
      </c>
      <c r="K430" s="5"/>
      <c r="L430" s="167" t="str">
        <f t="shared" si="47"/>
        <v>22665234026 03B</v>
      </c>
      <c r="M430" s="5" t="str">
        <f t="shared" si="48"/>
        <v>Slovenský zväz telesne postihnutých športovcovdBKrál Tomáš</v>
      </c>
      <c r="N430" s="3" t="str">
        <f t="shared" si="49"/>
        <v>22665234dB</v>
      </c>
    </row>
    <row r="431" spans="1:14" x14ac:dyDescent="0.2">
      <c r="A431" s="198" t="s">
        <v>1450</v>
      </c>
      <c r="B431" s="204" t="str">
        <f>VLOOKUP(A431,Adr!A:B,2,FALSE)</f>
        <v>Slovenský zväz telesne postihnutých športovcov</v>
      </c>
      <c r="C431" s="196" t="s">
        <v>1644</v>
      </c>
      <c r="D431" s="288">
        <v>41200</v>
      </c>
      <c r="E431" s="230">
        <v>0</v>
      </c>
      <c r="F431" s="166" t="s">
        <v>345</v>
      </c>
      <c r="G431" s="169" t="s">
        <v>321</v>
      </c>
      <c r="H431" s="169" t="s">
        <v>1029</v>
      </c>
      <c r="I431" s="192" t="str">
        <f t="shared" si="45"/>
        <v>22665234d</v>
      </c>
      <c r="J431" s="167" t="str">
        <f t="shared" si="46"/>
        <v>22665234026 03</v>
      </c>
      <c r="K431" s="5"/>
      <c r="L431" s="167" t="str">
        <f t="shared" si="47"/>
        <v>22665234026 03B</v>
      </c>
      <c r="M431" s="5" t="str">
        <f t="shared" si="48"/>
        <v>Slovenský zväz telesne postihnutých športovcovdBLovaš Peter</v>
      </c>
      <c r="N431" s="3" t="str">
        <f t="shared" si="49"/>
        <v>22665234dB</v>
      </c>
    </row>
    <row r="432" spans="1:14" x14ac:dyDescent="0.2">
      <c r="A432" s="166" t="s">
        <v>1450</v>
      </c>
      <c r="B432" s="204" t="str">
        <f>VLOOKUP(A432,Adr!A:B,2,FALSE)</f>
        <v>Slovenský zväz telesne postihnutých športovcov</v>
      </c>
      <c r="C432" s="185" t="s">
        <v>1645</v>
      </c>
      <c r="D432" s="286">
        <v>15000</v>
      </c>
      <c r="E432" s="173">
        <v>0</v>
      </c>
      <c r="F432" s="166" t="s">
        <v>345</v>
      </c>
      <c r="G432" s="169" t="s">
        <v>321</v>
      </c>
      <c r="H432" s="169" t="s">
        <v>1029</v>
      </c>
      <c r="I432" s="192" t="str">
        <f t="shared" si="45"/>
        <v>22665234d</v>
      </c>
      <c r="J432" s="167" t="str">
        <f t="shared" si="46"/>
        <v>22665234026 03</v>
      </c>
      <c r="K432" s="5"/>
      <c r="L432" s="167" t="str">
        <f t="shared" si="47"/>
        <v>22665234026 03B</v>
      </c>
      <c r="M432" s="5" t="str">
        <f t="shared" si="48"/>
        <v>Slovenský zväz telesne postihnutých športovcovdBLudrovský Martin</v>
      </c>
      <c r="N432" s="3" t="str">
        <f t="shared" si="49"/>
        <v>22665234dB</v>
      </c>
    </row>
    <row r="433" spans="1:14" x14ac:dyDescent="0.2">
      <c r="A433" s="166" t="s">
        <v>1450</v>
      </c>
      <c r="B433" s="204" t="str">
        <f>VLOOKUP(A433,Adr!A:B,2,FALSE)</f>
        <v>Slovenský zväz telesne postihnutých športovcov</v>
      </c>
      <c r="C433" s="185" t="s">
        <v>1646</v>
      </c>
      <c r="D433" s="288">
        <v>10000</v>
      </c>
      <c r="E433" s="230">
        <v>0</v>
      </c>
      <c r="F433" s="166" t="s">
        <v>345</v>
      </c>
      <c r="G433" s="169" t="s">
        <v>321</v>
      </c>
      <c r="H433" s="169" t="s">
        <v>1029</v>
      </c>
      <c r="I433" s="192" t="str">
        <f t="shared" si="45"/>
        <v>22665234d</v>
      </c>
      <c r="J433" s="167" t="str">
        <f t="shared" si="46"/>
        <v>22665234026 03</v>
      </c>
      <c r="K433" s="5"/>
      <c r="L433" s="167" t="str">
        <f t="shared" si="47"/>
        <v>22665234026 03B</v>
      </c>
      <c r="M433" s="5" t="str">
        <f t="shared" si="48"/>
        <v>Slovenský zväz telesne postihnutých športovcovdBMasaryk Tomáš</v>
      </c>
      <c r="N433" s="3" t="str">
        <f t="shared" si="49"/>
        <v>22665234dB</v>
      </c>
    </row>
    <row r="434" spans="1:14" x14ac:dyDescent="0.2">
      <c r="A434" s="198" t="s">
        <v>1450</v>
      </c>
      <c r="B434" s="204" t="str">
        <f>VLOOKUP(A434,Adr!A:B,2,FALSE)</f>
        <v>Slovenský zväz telesne postihnutých športovcov</v>
      </c>
      <c r="C434" s="196" t="s">
        <v>2188</v>
      </c>
      <c r="D434" s="286">
        <v>5000</v>
      </c>
      <c r="E434" s="173">
        <v>0</v>
      </c>
      <c r="F434" s="166" t="s">
        <v>345</v>
      </c>
      <c r="G434" s="169" t="s">
        <v>321</v>
      </c>
      <c r="H434" s="169" t="s">
        <v>1029</v>
      </c>
      <c r="I434" s="192" t="str">
        <f t="shared" si="45"/>
        <v>22665234d</v>
      </c>
      <c r="J434" s="167" t="str">
        <f t="shared" si="46"/>
        <v>22665234026 03</v>
      </c>
      <c r="K434" s="5"/>
      <c r="L434" s="167" t="str">
        <f t="shared" si="47"/>
        <v>22665234026 03B</v>
      </c>
      <c r="M434" s="5" t="str">
        <f t="shared" si="48"/>
        <v>Slovenský zväz telesne postihnutých športovcovdBMelicherová Nina</v>
      </c>
      <c r="N434" s="3" t="str">
        <f t="shared" si="49"/>
        <v>22665234dB</v>
      </c>
    </row>
    <row r="435" spans="1:14" x14ac:dyDescent="0.2">
      <c r="A435" s="166" t="s">
        <v>1450</v>
      </c>
      <c r="B435" s="204" t="str">
        <f>VLOOKUP(A435,Adr!A:B,2,FALSE)</f>
        <v>Slovenský zväz telesne postihnutých športovcov</v>
      </c>
      <c r="C435" s="190" t="s">
        <v>1647</v>
      </c>
      <c r="D435" s="287">
        <v>35000</v>
      </c>
      <c r="E435" s="230">
        <v>0</v>
      </c>
      <c r="F435" s="166" t="s">
        <v>345</v>
      </c>
      <c r="G435" s="169" t="s">
        <v>321</v>
      </c>
      <c r="H435" s="169" t="s">
        <v>1029</v>
      </c>
      <c r="I435" s="192" t="str">
        <f t="shared" si="45"/>
        <v>22665234d</v>
      </c>
      <c r="J435" s="167" t="str">
        <f t="shared" si="46"/>
        <v>22665234026 03</v>
      </c>
      <c r="K435" s="5"/>
      <c r="L435" s="167" t="str">
        <f t="shared" si="47"/>
        <v>22665234026 03B</v>
      </c>
      <c r="M435" s="5" t="str">
        <f t="shared" si="48"/>
        <v>Slovenský zväz telesne postihnutých športovcovdBMezík Róbert</v>
      </c>
      <c r="N435" s="3" t="str">
        <f t="shared" si="49"/>
        <v>22665234dB</v>
      </c>
    </row>
    <row r="436" spans="1:14" x14ac:dyDescent="0.2">
      <c r="A436" s="182" t="s">
        <v>1450</v>
      </c>
      <c r="B436" s="204" t="str">
        <f>VLOOKUP(A436,Adr!A:B,2,FALSE)</f>
        <v>Slovenský zväz telesne postihnutých športovcov</v>
      </c>
      <c r="C436" s="185" t="s">
        <v>1648</v>
      </c>
      <c r="D436" s="286">
        <v>10000</v>
      </c>
      <c r="E436" s="173">
        <v>0</v>
      </c>
      <c r="F436" s="166" t="s">
        <v>345</v>
      </c>
      <c r="G436" s="169" t="s">
        <v>321</v>
      </c>
      <c r="H436" s="169" t="s">
        <v>1029</v>
      </c>
      <c r="I436" s="192" t="str">
        <f t="shared" si="45"/>
        <v>22665234d</v>
      </c>
      <c r="J436" s="167" t="str">
        <f t="shared" si="46"/>
        <v>22665234026 03</v>
      </c>
      <c r="K436" s="5"/>
      <c r="L436" s="167" t="str">
        <f t="shared" si="47"/>
        <v>22665234026 03B</v>
      </c>
      <c r="M436" s="5" t="str">
        <f t="shared" si="48"/>
        <v>Slovenský zväz telesne postihnutých športovcovdBMihálik Peter</v>
      </c>
      <c r="N436" s="3" t="str">
        <f t="shared" si="49"/>
        <v>22665234dB</v>
      </c>
    </row>
    <row r="437" spans="1:14" x14ac:dyDescent="0.2">
      <c r="A437" s="182" t="s">
        <v>1450</v>
      </c>
      <c r="B437" s="204" t="str">
        <f>VLOOKUP(A437,Adr!A:B,2,FALSE)</f>
        <v>Slovenský zväz telesne postihnutých športovcov</v>
      </c>
      <c r="C437" s="196" t="s">
        <v>1649</v>
      </c>
      <c r="D437" s="286">
        <v>25000</v>
      </c>
      <c r="E437" s="230">
        <v>0</v>
      </c>
      <c r="F437" s="166" t="s">
        <v>345</v>
      </c>
      <c r="G437" s="169" t="s">
        <v>321</v>
      </c>
      <c r="H437" s="169" t="s">
        <v>1029</v>
      </c>
      <c r="I437" s="192" t="str">
        <f t="shared" si="45"/>
        <v>22665234d</v>
      </c>
      <c r="J437" s="167" t="str">
        <f t="shared" si="46"/>
        <v>22665234026 03</v>
      </c>
      <c r="K437" s="5"/>
      <c r="L437" s="167" t="str">
        <f t="shared" si="47"/>
        <v>22665234026 03B</v>
      </c>
      <c r="M437" s="5" t="str">
        <f t="shared" si="48"/>
        <v>Slovenský zväz telesne postihnutých športovcovdBPavlík Marcel</v>
      </c>
      <c r="N437" s="3" t="str">
        <f t="shared" si="49"/>
        <v>22665234dB</v>
      </c>
    </row>
    <row r="438" spans="1:14" x14ac:dyDescent="0.2">
      <c r="A438" s="202" t="s">
        <v>1450</v>
      </c>
      <c r="B438" s="204" t="str">
        <f>VLOOKUP(A438,Adr!A:B,2,FALSE)</f>
        <v>Slovenský zväz telesne postihnutých športovcov</v>
      </c>
      <c r="C438" s="196" t="s">
        <v>1650</v>
      </c>
      <c r="D438" s="287">
        <v>41200</v>
      </c>
      <c r="E438" s="173">
        <v>0</v>
      </c>
      <c r="F438" s="166" t="s">
        <v>345</v>
      </c>
      <c r="G438" s="169" t="s">
        <v>321</v>
      </c>
      <c r="H438" s="169" t="s">
        <v>1029</v>
      </c>
      <c r="I438" s="192" t="str">
        <f t="shared" si="45"/>
        <v>22665234d</v>
      </c>
      <c r="J438" s="167" t="str">
        <f t="shared" si="46"/>
        <v>22665234026 03</v>
      </c>
      <c r="K438" s="5"/>
      <c r="L438" s="167" t="str">
        <f t="shared" si="47"/>
        <v>22665234026 03B</v>
      </c>
      <c r="M438" s="5" t="str">
        <f t="shared" si="48"/>
        <v>Slovenský zväz telesne postihnutých športovcovdBRiapoš Ján</v>
      </c>
      <c r="N438" s="3" t="str">
        <f t="shared" si="49"/>
        <v>22665234dB</v>
      </c>
    </row>
    <row r="439" spans="1:14" x14ac:dyDescent="0.2">
      <c r="A439" s="166" t="s">
        <v>1450</v>
      </c>
      <c r="B439" s="204" t="str">
        <f>VLOOKUP(A439,Adr!A:B,2,FALSE)</f>
        <v>Slovenský zväz telesne postihnutých športovcov</v>
      </c>
      <c r="C439" s="196" t="s">
        <v>2189</v>
      </c>
      <c r="D439" s="288">
        <v>5000</v>
      </c>
      <c r="E439" s="230">
        <v>0</v>
      </c>
      <c r="F439" s="166" t="s">
        <v>345</v>
      </c>
      <c r="G439" s="169" t="s">
        <v>321</v>
      </c>
      <c r="H439" s="169" t="s">
        <v>1029</v>
      </c>
      <c r="I439" s="192" t="str">
        <f t="shared" si="45"/>
        <v>22665234d</v>
      </c>
      <c r="J439" s="167" t="str">
        <f t="shared" si="46"/>
        <v>22665234026 03</v>
      </c>
      <c r="K439" s="5"/>
      <c r="L439" s="167" t="str">
        <f t="shared" si="47"/>
        <v>22665234026 03B</v>
      </c>
      <c r="M439" s="5" t="str">
        <f t="shared" si="48"/>
        <v>Slovenský zväz telesne postihnutých športovcovdBSloboda Samuel</v>
      </c>
      <c r="N439" s="3" t="str">
        <f t="shared" si="49"/>
        <v>22665234dB</v>
      </c>
    </row>
    <row r="440" spans="1:14" x14ac:dyDescent="0.2">
      <c r="A440" s="198" t="s">
        <v>1450</v>
      </c>
      <c r="B440" s="204" t="str">
        <f>VLOOKUP(A440,Adr!A:B,2,FALSE)</f>
        <v>Slovenský zväz telesne postihnutých športovcov</v>
      </c>
      <c r="C440" s="190" t="s">
        <v>1651</v>
      </c>
      <c r="D440" s="287">
        <v>10000</v>
      </c>
      <c r="E440" s="230">
        <v>0</v>
      </c>
      <c r="F440" s="166" t="s">
        <v>345</v>
      </c>
      <c r="G440" s="169" t="s">
        <v>321</v>
      </c>
      <c r="H440" s="169" t="s">
        <v>1029</v>
      </c>
      <c r="I440" s="192" t="str">
        <f t="shared" si="45"/>
        <v>22665234d</v>
      </c>
      <c r="J440" s="167" t="str">
        <f t="shared" si="46"/>
        <v>22665234026 03</v>
      </c>
      <c r="K440" s="5"/>
      <c r="L440" s="167" t="str">
        <f t="shared" si="47"/>
        <v>22665234026 03B</v>
      </c>
      <c r="M440" s="5" t="str">
        <f t="shared" si="48"/>
        <v>Slovenský zväz telesne postihnutých športovcovdBStrehársky Martin</v>
      </c>
      <c r="N440" s="3" t="str">
        <f t="shared" si="49"/>
        <v>22665234dB</v>
      </c>
    </row>
    <row r="441" spans="1:14" x14ac:dyDescent="0.2">
      <c r="A441" s="202" t="s">
        <v>1450</v>
      </c>
      <c r="B441" s="204" t="str">
        <f>VLOOKUP(A441,Adr!A:B,2,FALSE)</f>
        <v>Slovenský zväz telesne postihnutých športovcov</v>
      </c>
      <c r="C441" s="190" t="s">
        <v>1652</v>
      </c>
      <c r="D441" s="287">
        <v>22500</v>
      </c>
      <c r="E441" s="230">
        <v>0</v>
      </c>
      <c r="F441" s="166" t="s">
        <v>345</v>
      </c>
      <c r="G441" s="169" t="s">
        <v>321</v>
      </c>
      <c r="H441" s="169" t="s">
        <v>1029</v>
      </c>
      <c r="I441" s="192" t="str">
        <f t="shared" si="45"/>
        <v>22665234d</v>
      </c>
      <c r="J441" s="167" t="str">
        <f t="shared" si="46"/>
        <v>22665234026 03</v>
      </c>
      <c r="K441" s="5"/>
      <c r="L441" s="167" t="str">
        <f t="shared" si="47"/>
        <v>22665234026 03B</v>
      </c>
      <c r="M441" s="5" t="str">
        <f t="shared" si="48"/>
        <v>Slovenský zväz telesne postihnutých športovcovdBTrávníček Boris</v>
      </c>
      <c r="N441" s="3" t="str">
        <f t="shared" si="49"/>
        <v>22665234dB</v>
      </c>
    </row>
    <row r="442" spans="1:14" x14ac:dyDescent="0.2">
      <c r="A442" s="198" t="s">
        <v>1450</v>
      </c>
      <c r="B442" s="204" t="str">
        <f>VLOOKUP(A442,Adr!A:B,2,FALSE)</f>
        <v>Slovenský zväz telesne postihnutých športovcov</v>
      </c>
      <c r="C442" s="196" t="s">
        <v>1653</v>
      </c>
      <c r="D442" s="286">
        <v>10000</v>
      </c>
      <c r="E442" s="173">
        <v>0</v>
      </c>
      <c r="F442" s="166" t="s">
        <v>345</v>
      </c>
      <c r="G442" s="169" t="s">
        <v>321</v>
      </c>
      <c r="H442" s="169" t="s">
        <v>1029</v>
      </c>
      <c r="I442" s="192" t="str">
        <f t="shared" si="45"/>
        <v>22665234d</v>
      </c>
      <c r="J442" s="167" t="str">
        <f t="shared" si="46"/>
        <v>22665234026 03</v>
      </c>
      <c r="K442" s="5"/>
      <c r="L442" s="167" t="str">
        <f t="shared" si="47"/>
        <v>22665234026 03B</v>
      </c>
      <c r="M442" s="5" t="str">
        <f t="shared" si="48"/>
        <v>Slovenský zväz telesne postihnutých športovcovdBVladovičová Lucia</v>
      </c>
      <c r="N442" s="3" t="str">
        <f t="shared" si="49"/>
        <v>22665234dB</v>
      </c>
    </row>
    <row r="443" spans="1:14" x14ac:dyDescent="0.2">
      <c r="A443" s="182" t="s">
        <v>1450</v>
      </c>
      <c r="B443" s="204" t="str">
        <f>VLOOKUP(A443,Adr!A:B,2,FALSE)</f>
        <v>Slovenský zväz telesne postihnutých športovcov</v>
      </c>
      <c r="C443" s="196" t="s">
        <v>1654</v>
      </c>
      <c r="D443" s="286">
        <v>10000</v>
      </c>
      <c r="E443" s="173">
        <v>0</v>
      </c>
      <c r="F443" s="166" t="s">
        <v>345</v>
      </c>
      <c r="G443" s="169" t="s">
        <v>321</v>
      </c>
      <c r="H443" s="169" t="s">
        <v>1029</v>
      </c>
      <c r="I443" s="192" t="str">
        <f t="shared" si="45"/>
        <v>22665234d</v>
      </c>
      <c r="J443" s="167" t="str">
        <f t="shared" si="46"/>
        <v>22665234026 03</v>
      </c>
      <c r="K443" s="5"/>
      <c r="L443" s="167" t="str">
        <f t="shared" si="47"/>
        <v>22665234026 03B</v>
      </c>
      <c r="M443" s="5" t="str">
        <f t="shared" si="48"/>
        <v>Slovenský zväz telesne postihnutých športovcovdBVozárová Kristína</v>
      </c>
      <c r="N443" s="3" t="str">
        <f t="shared" si="49"/>
        <v>22665234dB</v>
      </c>
    </row>
    <row r="444" spans="1:14" x14ac:dyDescent="0.2">
      <c r="A444" s="198" t="s">
        <v>1450</v>
      </c>
      <c r="B444" s="204" t="str">
        <f>VLOOKUP(A444,Adr!A:B,2,FALSE)</f>
        <v>Slovenský zväz telesne postihnutých športovcov</v>
      </c>
      <c r="C444" s="185" t="s">
        <v>2214</v>
      </c>
      <c r="D444" s="286">
        <v>2600</v>
      </c>
      <c r="E444" s="173">
        <v>0</v>
      </c>
      <c r="F444" s="166" t="s">
        <v>362</v>
      </c>
      <c r="G444" s="169" t="s">
        <v>321</v>
      </c>
      <c r="H444" s="169" t="s">
        <v>1029</v>
      </c>
      <c r="I444" s="192" t="str">
        <f t="shared" si="45"/>
        <v>22665234m</v>
      </c>
      <c r="J444" s="167" t="str">
        <f t="shared" si="46"/>
        <v>22665234026 03</v>
      </c>
      <c r="K444" s="5"/>
      <c r="L444" s="167" t="str">
        <f t="shared" si="47"/>
        <v>22665234026 03B</v>
      </c>
      <c r="M444" s="5" t="str">
        <f t="shared" si="48"/>
        <v>Slovenský zväz telesne postihnutých športovcovmBSlovakia open wheelchair tennis</v>
      </c>
      <c r="N444" s="3" t="str">
        <f t="shared" si="49"/>
        <v>22665234mB</v>
      </c>
    </row>
    <row r="445" spans="1:14" x14ac:dyDescent="0.2">
      <c r="A445" s="182" t="s">
        <v>962</v>
      </c>
      <c r="B445" s="204" t="str">
        <f>VLOOKUP(A445,Adr!A:B,2,FALSE)</f>
        <v>Slovenský zväz vodného lyžovania a wakeboardingu</v>
      </c>
      <c r="C445" s="185" t="s">
        <v>1176</v>
      </c>
      <c r="D445" s="286">
        <v>37073</v>
      </c>
      <c r="E445" s="230">
        <v>0</v>
      </c>
      <c r="F445" s="166" t="s">
        <v>339</v>
      </c>
      <c r="G445" s="169" t="s">
        <v>319</v>
      </c>
      <c r="H445" s="169" t="s">
        <v>1029</v>
      </c>
      <c r="I445" s="192" t="str">
        <f t="shared" si="45"/>
        <v>30793203a</v>
      </c>
      <c r="J445" s="167" t="str">
        <f t="shared" si="46"/>
        <v>30793203026 02</v>
      </c>
      <c r="K445" s="5" t="s">
        <v>1177</v>
      </c>
      <c r="L445" s="167" t="str">
        <f t="shared" si="47"/>
        <v>30793203026 02B</v>
      </c>
      <c r="M445" s="5" t="str">
        <f t="shared" si="48"/>
        <v>Slovenský zväz vodného lyžovania a wakeboardinguaBvodné lyžovanie - bežné transfery</v>
      </c>
      <c r="N445" s="3" t="str">
        <f t="shared" si="49"/>
        <v>30793203aB</v>
      </c>
    </row>
    <row r="446" spans="1:14" x14ac:dyDescent="0.2">
      <c r="A446" s="202" t="s">
        <v>969</v>
      </c>
      <c r="B446" s="204" t="str">
        <f>VLOOKUP(A446,Adr!A:B,2,FALSE)</f>
        <v>Slovenský zväz vodného motorizmu</v>
      </c>
      <c r="C446" s="185" t="s">
        <v>1178</v>
      </c>
      <c r="D446" s="286">
        <v>19239</v>
      </c>
      <c r="E446" s="173">
        <v>0</v>
      </c>
      <c r="F446" s="166" t="s">
        <v>339</v>
      </c>
      <c r="G446" s="169" t="s">
        <v>319</v>
      </c>
      <c r="H446" s="169" t="s">
        <v>1029</v>
      </c>
      <c r="I446" s="192" t="str">
        <f t="shared" si="45"/>
        <v>00681768a</v>
      </c>
      <c r="J446" s="167" t="str">
        <f t="shared" si="46"/>
        <v>00681768026 02</v>
      </c>
      <c r="K446" s="5" t="s">
        <v>1179</v>
      </c>
      <c r="L446" s="167" t="str">
        <f t="shared" si="47"/>
        <v>00681768026 02B</v>
      </c>
      <c r="M446" s="5" t="str">
        <f t="shared" si="48"/>
        <v>Slovenský zväz vodného motorizmuaBvodný motorizmus - bežné transfery</v>
      </c>
      <c r="N446" s="3" t="str">
        <f t="shared" si="49"/>
        <v>00681768aB</v>
      </c>
    </row>
    <row r="447" spans="1:14" x14ac:dyDescent="0.2">
      <c r="A447" s="202" t="s">
        <v>969</v>
      </c>
      <c r="B447" s="204" t="str">
        <f>VLOOKUP(A447,Adr!A:B,2,FALSE)</f>
        <v>Slovenský zväz vodného motorizmu</v>
      </c>
      <c r="C447" s="185" t="s">
        <v>1655</v>
      </c>
      <c r="D447" s="286">
        <v>20000</v>
      </c>
      <c r="E447" s="173">
        <v>0</v>
      </c>
      <c r="F447" s="166" t="s">
        <v>345</v>
      </c>
      <c r="G447" s="169" t="s">
        <v>321</v>
      </c>
      <c r="H447" s="169" t="s">
        <v>1029</v>
      </c>
      <c r="I447" s="192" t="str">
        <f t="shared" si="45"/>
        <v>00681768d</v>
      </c>
      <c r="J447" s="167" t="str">
        <f t="shared" si="46"/>
        <v>00681768026 03</v>
      </c>
      <c r="K447" s="5"/>
      <c r="L447" s="167" t="str">
        <f t="shared" si="47"/>
        <v>00681768026 03B</v>
      </c>
      <c r="M447" s="5" t="str">
        <f t="shared" si="48"/>
        <v>Slovenský zväz vodného motorizmudBJung Šimon</v>
      </c>
      <c r="N447" s="3" t="str">
        <f t="shared" si="49"/>
        <v>00681768dB</v>
      </c>
    </row>
    <row r="448" spans="1:14" x14ac:dyDescent="0.2">
      <c r="A448" s="182" t="s">
        <v>977</v>
      </c>
      <c r="B448" s="204" t="str">
        <f>VLOOKUP(A448,Adr!A:B,2,FALSE)</f>
        <v>Slovenský zväz vzpierania</v>
      </c>
      <c r="C448" s="185" t="s">
        <v>1180</v>
      </c>
      <c r="D448" s="286">
        <v>280274</v>
      </c>
      <c r="E448" s="230">
        <v>0</v>
      </c>
      <c r="F448" s="166" t="s">
        <v>339</v>
      </c>
      <c r="G448" s="169" t="s">
        <v>319</v>
      </c>
      <c r="H448" s="169" t="s">
        <v>1029</v>
      </c>
      <c r="I448" s="192" t="str">
        <f t="shared" si="45"/>
        <v>31796079a</v>
      </c>
      <c r="J448" s="167" t="str">
        <f t="shared" si="46"/>
        <v>31796079026 02</v>
      </c>
      <c r="K448" s="5" t="s">
        <v>1181</v>
      </c>
      <c r="L448" s="167" t="str">
        <f t="shared" si="47"/>
        <v>31796079026 02B</v>
      </c>
      <c r="M448" s="5" t="str">
        <f t="shared" si="48"/>
        <v>Slovenský zväz vzpieraniaaBvzpieranie - bežné transfery</v>
      </c>
      <c r="N448" s="3" t="str">
        <f t="shared" si="49"/>
        <v>31796079aB</v>
      </c>
    </row>
    <row r="449" spans="1:14" x14ac:dyDescent="0.2">
      <c r="A449" s="198" t="s">
        <v>2016</v>
      </c>
      <c r="B449" s="204" t="str">
        <f>VLOOKUP(A449,Adr!A:B,2,FALSE)</f>
        <v>Sokolská únia Slovenska</v>
      </c>
      <c r="C449" s="169" t="s">
        <v>2228</v>
      </c>
      <c r="D449" s="287">
        <v>17000</v>
      </c>
      <c r="E449" s="173">
        <v>0</v>
      </c>
      <c r="F449" s="166" t="s">
        <v>349</v>
      </c>
      <c r="G449" s="169" t="s">
        <v>317</v>
      </c>
      <c r="H449" s="169" t="s">
        <v>1029</v>
      </c>
      <c r="I449" s="192" t="str">
        <f t="shared" si="45"/>
        <v>42257166f</v>
      </c>
      <c r="J449" s="167" t="str">
        <f t="shared" si="46"/>
        <v>42257166026 01</v>
      </c>
      <c r="K449" s="5"/>
      <c r="L449" s="167" t="str">
        <f t="shared" si="47"/>
        <v>42257166026 01B</v>
      </c>
      <c r="M449" s="5" t="str">
        <f t="shared" si="48"/>
        <v>Sokolská únia SlovenskafBpodpora a rozvoj športu pre všetkých</v>
      </c>
      <c r="N449" s="3" t="str">
        <f t="shared" si="49"/>
        <v>42257166fB</v>
      </c>
    </row>
    <row r="450" spans="1:14" x14ac:dyDescent="0.2">
      <c r="A450" s="166" t="s">
        <v>2723</v>
      </c>
      <c r="B450" s="204" t="str">
        <f>VLOOKUP(A450,Adr!A:B,2,FALSE)</f>
        <v>SPARTAK MYJAVA a. s.</v>
      </c>
      <c r="C450" s="196" t="s">
        <v>350</v>
      </c>
      <c r="D450" s="288">
        <v>10000</v>
      </c>
      <c r="E450" s="230">
        <v>0</v>
      </c>
      <c r="F450" s="166" t="s">
        <v>349</v>
      </c>
      <c r="G450" s="169" t="s">
        <v>317</v>
      </c>
      <c r="H450" s="169" t="s">
        <v>1029</v>
      </c>
      <c r="I450" s="192" t="str">
        <f t="shared" si="45"/>
        <v>46699821f</v>
      </c>
      <c r="J450" s="167" t="str">
        <f t="shared" si="46"/>
        <v>46699821026 01</v>
      </c>
      <c r="K450" s="5"/>
      <c r="L450" s="167" t="str">
        <f t="shared" si="47"/>
        <v>46699821026 01B</v>
      </c>
      <c r="M450" s="5" t="str">
        <f t="shared" si="48"/>
        <v>SPARTAK MYJAVA a. s.fBplnenie úloh verejného záujmu v športe</v>
      </c>
      <c r="N450" s="3" t="str">
        <f t="shared" si="49"/>
        <v>46699821fB</v>
      </c>
    </row>
    <row r="451" spans="1:14" x14ac:dyDescent="0.2">
      <c r="A451" s="198" t="s">
        <v>2734</v>
      </c>
      <c r="B451" s="204" t="str">
        <f>VLOOKUP(A451,Adr!A:B,2,FALSE)</f>
        <v>SPEEDWAY CLUB ŽARNOVICA</v>
      </c>
      <c r="C451" s="169" t="s">
        <v>350</v>
      </c>
      <c r="D451" s="172">
        <v>20000</v>
      </c>
      <c r="E451" s="173">
        <v>0</v>
      </c>
      <c r="F451" s="166" t="s">
        <v>349</v>
      </c>
      <c r="G451" s="169" t="s">
        <v>321</v>
      </c>
      <c r="H451" s="169" t="s">
        <v>1052</v>
      </c>
      <c r="I451" s="192" t="str">
        <f t="shared" si="45"/>
        <v>42192927f</v>
      </c>
      <c r="J451" s="167" t="str">
        <f t="shared" si="46"/>
        <v>42192927026 03</v>
      </c>
      <c r="K451" s="5"/>
      <c r="L451" s="167" t="str">
        <f t="shared" si="47"/>
        <v>42192927026 03K</v>
      </c>
      <c r="M451" s="5" t="str">
        <f t="shared" si="48"/>
        <v>SPEEDWAY CLUB ŽARNOVICAfKplnenie úloh verejného záujmu v športe</v>
      </c>
      <c r="N451" s="3" t="str">
        <f t="shared" si="49"/>
        <v>42192927fK</v>
      </c>
    </row>
    <row r="452" spans="1:14" x14ac:dyDescent="0.2">
      <c r="A452" s="166" t="s">
        <v>2743</v>
      </c>
      <c r="B452" s="204" t="str">
        <f>VLOOKUP(A452,Adr!A:B,2,FALSE)</f>
        <v>Spoločenstvo detí a mládeže (SDM) Domino</v>
      </c>
      <c r="C452" s="185" t="s">
        <v>2987</v>
      </c>
      <c r="D452" s="286">
        <v>2000</v>
      </c>
      <c r="E452" s="173">
        <v>0</v>
      </c>
      <c r="F452" s="166" t="s">
        <v>360</v>
      </c>
      <c r="G452" s="169" t="s">
        <v>317</v>
      </c>
      <c r="H452" s="169" t="s">
        <v>1029</v>
      </c>
      <c r="I452" s="192" t="str">
        <f t="shared" si="45"/>
        <v>31957404l</v>
      </c>
      <c r="J452" s="167" t="str">
        <f t="shared" si="46"/>
        <v>31957404026 01</v>
      </c>
      <c r="K452" s="5"/>
      <c r="L452" s="167" t="str">
        <f t="shared" si="47"/>
        <v>31957404026 01B</v>
      </c>
      <c r="M452" s="5" t="str">
        <f t="shared" si="48"/>
        <v>Spoločenstvo detí a mládeže (SDM) DominolBšportové pohybové tábory pre mládež</v>
      </c>
      <c r="N452" s="3" t="str">
        <f t="shared" si="49"/>
        <v>31957404lB</v>
      </c>
    </row>
    <row r="453" spans="1:14" x14ac:dyDescent="0.2">
      <c r="A453" s="166" t="s">
        <v>2750</v>
      </c>
      <c r="B453" s="204" t="str">
        <f>VLOOKUP(A453,Adr!A:B,2,FALSE)</f>
        <v>Sport club Okoč - Sokolec</v>
      </c>
      <c r="C453" s="197" t="s">
        <v>350</v>
      </c>
      <c r="D453" s="191">
        <v>2000</v>
      </c>
      <c r="E453" s="173">
        <v>0</v>
      </c>
      <c r="F453" s="166" t="s">
        <v>349</v>
      </c>
      <c r="G453" s="169" t="s">
        <v>321</v>
      </c>
      <c r="H453" s="169" t="s">
        <v>1029</v>
      </c>
      <c r="I453" s="192" t="str">
        <f t="shared" si="45"/>
        <v>31822398f</v>
      </c>
      <c r="J453" s="167" t="str">
        <f t="shared" si="46"/>
        <v>31822398026 03</v>
      </c>
      <c r="K453" s="5"/>
      <c r="L453" s="167" t="str">
        <f t="shared" si="47"/>
        <v>31822398026 03B</v>
      </c>
      <c r="M453" s="5" t="str">
        <f t="shared" si="48"/>
        <v>Sport club Okoč - SokolecfBplnenie úloh verejného záujmu v športe</v>
      </c>
      <c r="N453" s="3" t="str">
        <f t="shared" si="49"/>
        <v>31822398fB</v>
      </c>
    </row>
    <row r="454" spans="1:14" x14ac:dyDescent="0.2">
      <c r="A454" s="166" t="s">
        <v>2035</v>
      </c>
      <c r="B454" s="204" t="str">
        <f>VLOOKUP(A454,Adr!A:B,2,FALSE)</f>
        <v>ST Relax</v>
      </c>
      <c r="C454" s="196" t="s">
        <v>2215</v>
      </c>
      <c r="D454" s="288">
        <v>2600</v>
      </c>
      <c r="E454" s="230">
        <v>0</v>
      </c>
      <c r="F454" s="166" t="s">
        <v>362</v>
      </c>
      <c r="G454" s="169" t="s">
        <v>321</v>
      </c>
      <c r="H454" s="169" t="s">
        <v>1029</v>
      </c>
      <c r="I454" s="192" t="str">
        <f t="shared" si="45"/>
        <v>51806606m</v>
      </c>
      <c r="J454" s="167" t="str">
        <f t="shared" si="46"/>
        <v>51806606026 03</v>
      </c>
      <c r="K454" s="5"/>
      <c r="L454" s="167" t="str">
        <f t="shared" si="47"/>
        <v>51806606026 03B</v>
      </c>
      <c r="M454" s="5" t="str">
        <f t="shared" si="48"/>
        <v>ST RelaxmBSatellite Tour v stolnom tenise 2025</v>
      </c>
      <c r="N454" s="3" t="str">
        <f t="shared" si="49"/>
        <v>51806606mB</v>
      </c>
    </row>
    <row r="455" spans="1:14" x14ac:dyDescent="0.2">
      <c r="A455" s="198" t="s">
        <v>2235</v>
      </c>
      <c r="B455" s="204" t="str">
        <f>VLOOKUP(A455,Adr!A:B,2,FALSE)</f>
        <v>ŠK Hargašova Záhorská Bystrica</v>
      </c>
      <c r="C455" s="185" t="s">
        <v>2243</v>
      </c>
      <c r="D455" s="286">
        <v>10000</v>
      </c>
      <c r="E455" s="230">
        <v>0</v>
      </c>
      <c r="F455" s="166" t="s">
        <v>349</v>
      </c>
      <c r="G455" s="169" t="s">
        <v>321</v>
      </c>
      <c r="H455" s="169" t="s">
        <v>1029</v>
      </c>
      <c r="I455" s="192" t="str">
        <f t="shared" si="45"/>
        <v>30868068f</v>
      </c>
      <c r="J455" s="167" t="str">
        <f t="shared" si="46"/>
        <v>30868068026 03</v>
      </c>
      <c r="K455" s="5"/>
      <c r="L455" s="167" t="str">
        <f t="shared" si="47"/>
        <v>30868068026 03B</v>
      </c>
      <c r="M455" s="5" t="str">
        <f t="shared" si="48"/>
        <v>ŠK Hargašova Záhorská BystricafBzabezpečenie účasti na EuroFloorbal Cupe</v>
      </c>
      <c r="N455" s="3" t="str">
        <f t="shared" si="49"/>
        <v>30868068fB</v>
      </c>
    </row>
    <row r="456" spans="1:14" x14ac:dyDescent="0.2">
      <c r="A456" s="166" t="s">
        <v>2758</v>
      </c>
      <c r="B456" s="204" t="str">
        <f>VLOOKUP(A456,Adr!A:B,2,FALSE)</f>
        <v>ŠK Hornets Košice – mládež o.z.</v>
      </c>
      <c r="C456" s="185" t="s">
        <v>2987</v>
      </c>
      <c r="D456" s="286">
        <v>5000</v>
      </c>
      <c r="E456" s="230">
        <v>0</v>
      </c>
      <c r="F456" s="166" t="s">
        <v>360</v>
      </c>
      <c r="G456" s="169" t="s">
        <v>317</v>
      </c>
      <c r="H456" s="169" t="s">
        <v>1029</v>
      </c>
      <c r="I456" s="192" t="str">
        <f t="shared" si="45"/>
        <v>35555661l</v>
      </c>
      <c r="J456" s="167" t="str">
        <f t="shared" si="46"/>
        <v>35555661026 01</v>
      </c>
      <c r="K456" s="5"/>
      <c r="L456" s="167" t="str">
        <f t="shared" si="47"/>
        <v>35555661026 01B</v>
      </c>
      <c r="M456" s="5" t="str">
        <f t="shared" si="48"/>
        <v>ŠK Hornets Košice – mládež o.z.lBšportové pohybové tábory pre mládež</v>
      </c>
      <c r="N456" s="3" t="str">
        <f t="shared" si="49"/>
        <v>35555661lB</v>
      </c>
    </row>
    <row r="457" spans="1:14" x14ac:dyDescent="0.2">
      <c r="A457" s="198" t="s">
        <v>2765</v>
      </c>
      <c r="B457" s="204" t="str">
        <f>VLOOKUP(A457,Adr!A:B,2,FALSE)</f>
        <v>ŠK JUVENTA Bratislava</v>
      </c>
      <c r="C457" s="169" t="s">
        <v>2987</v>
      </c>
      <c r="D457" s="287">
        <v>5000</v>
      </c>
      <c r="E457" s="173">
        <v>0</v>
      </c>
      <c r="F457" s="166" t="s">
        <v>360</v>
      </c>
      <c r="G457" s="169" t="s">
        <v>317</v>
      </c>
      <c r="H457" s="169" t="s">
        <v>1029</v>
      </c>
      <c r="I457" s="192" t="str">
        <f t="shared" ref="I457:I521" si="50">A457&amp;F457</f>
        <v>42252750l</v>
      </c>
      <c r="J457" s="167" t="str">
        <f t="shared" ref="J457:J514" si="51">A457&amp;G457</f>
        <v>42252750026 01</v>
      </c>
      <c r="K457" s="5"/>
      <c r="L457" s="167" t="str">
        <f t="shared" ref="L457:L521" si="52">A457&amp;G457&amp;H457</f>
        <v>42252750026 01B</v>
      </c>
      <c r="M457" s="5" t="str">
        <f t="shared" ref="M457:M521" si="53">B457&amp;F457&amp;H457&amp;C457</f>
        <v>ŠK JUVENTA BratislavalBšportové pohybové tábory pre mládež</v>
      </c>
      <c r="N457" s="3" t="str">
        <f t="shared" ref="N457:N521" si="54">+I457&amp;H457</f>
        <v>42252750lB</v>
      </c>
    </row>
    <row r="458" spans="1:14" x14ac:dyDescent="0.2">
      <c r="A458" s="198" t="s">
        <v>2772</v>
      </c>
      <c r="B458" s="204" t="str">
        <f>VLOOKUP(A458,Adr!A:B,2,FALSE)</f>
        <v>ŠK JUVENTA Žilina, o. z.</v>
      </c>
      <c r="C458" s="185" t="s">
        <v>2987</v>
      </c>
      <c r="D458" s="286">
        <v>4500</v>
      </c>
      <c r="E458" s="173">
        <v>0</v>
      </c>
      <c r="F458" s="166" t="s">
        <v>360</v>
      </c>
      <c r="G458" s="169" t="s">
        <v>317</v>
      </c>
      <c r="H458" s="169" t="s">
        <v>1029</v>
      </c>
      <c r="I458" s="192" t="str">
        <f t="shared" si="50"/>
        <v>37911074l</v>
      </c>
      <c r="J458" s="167" t="str">
        <f t="shared" si="51"/>
        <v>37911074026 01</v>
      </c>
      <c r="K458" s="5"/>
      <c r="L458" s="167" t="str">
        <f t="shared" si="52"/>
        <v>37911074026 01B</v>
      </c>
      <c r="M458" s="5" t="str">
        <f t="shared" si="53"/>
        <v>ŠK JUVENTA Žilina, o. z.lBšportové pohybové tábory pre mládež</v>
      </c>
      <c r="N458" s="3" t="str">
        <f t="shared" si="54"/>
        <v>37911074lB</v>
      </c>
    </row>
    <row r="459" spans="1:14" x14ac:dyDescent="0.2">
      <c r="A459" s="166" t="s">
        <v>2779</v>
      </c>
      <c r="B459" s="204" t="str">
        <f>VLOOKUP(A459,Adr!A:B,2,FALSE)</f>
        <v>ŠK ZEMPLÍN MICHALOVCE - SILOVÝ TROJBOJ</v>
      </c>
      <c r="C459" s="197" t="s">
        <v>350</v>
      </c>
      <c r="D459" s="191">
        <v>7000</v>
      </c>
      <c r="E459" s="173">
        <v>0</v>
      </c>
      <c r="F459" s="166" t="s">
        <v>349</v>
      </c>
      <c r="G459" s="169" t="s">
        <v>321</v>
      </c>
      <c r="H459" s="169" t="s">
        <v>1029</v>
      </c>
      <c r="I459" s="192" t="str">
        <f t="shared" si="50"/>
        <v>42322651f</v>
      </c>
      <c r="J459" s="167" t="str">
        <f t="shared" si="51"/>
        <v>42322651026 03</v>
      </c>
      <c r="K459" s="5"/>
      <c r="L459" s="167" t="str">
        <f t="shared" si="52"/>
        <v>42322651026 03B</v>
      </c>
      <c r="M459" s="5" t="str">
        <f t="shared" si="53"/>
        <v>ŠK ZEMPLÍN MICHALOVCE - SILOVÝ TROJBOJfBplnenie úloh verejného záujmu v športe</v>
      </c>
      <c r="N459" s="3" t="str">
        <f t="shared" si="54"/>
        <v>42322651fB</v>
      </c>
    </row>
    <row r="460" spans="1:14" x14ac:dyDescent="0.2">
      <c r="A460" s="166" t="s">
        <v>2784</v>
      </c>
      <c r="B460" s="204" t="str">
        <f>VLOOKUP(A460,Adr!A:B,2,FALSE)</f>
        <v>Školský športový klub Bernolákova 16 Košice</v>
      </c>
      <c r="C460" s="185" t="s">
        <v>350</v>
      </c>
      <c r="D460" s="286">
        <v>5000</v>
      </c>
      <c r="E460" s="173">
        <v>0</v>
      </c>
      <c r="F460" s="166" t="s">
        <v>349</v>
      </c>
      <c r="G460" s="169" t="s">
        <v>317</v>
      </c>
      <c r="H460" s="169" t="s">
        <v>1029</v>
      </c>
      <c r="I460" s="192" t="str">
        <f t="shared" si="50"/>
        <v>35539453f</v>
      </c>
      <c r="J460" s="167" t="str">
        <f t="shared" si="51"/>
        <v>35539453026 01</v>
      </c>
      <c r="K460" s="5"/>
      <c r="L460" s="167" t="str">
        <f t="shared" si="52"/>
        <v>35539453026 01B</v>
      </c>
      <c r="M460" s="5" t="str">
        <f t="shared" si="53"/>
        <v>Školský športový klub Bernolákova 16 KošicefBplnenie úloh verejného záujmu v športe</v>
      </c>
      <c r="N460" s="3" t="str">
        <f t="shared" si="54"/>
        <v>35539453fB</v>
      </c>
    </row>
    <row r="461" spans="1:14" x14ac:dyDescent="0.2">
      <c r="A461" s="198" t="s">
        <v>1457</v>
      </c>
      <c r="B461" s="204" t="str">
        <f>VLOOKUP(A461,Adr!A:B,2,FALSE)</f>
        <v>Špeciálne olympiády Slovensko</v>
      </c>
      <c r="C461" s="169" t="s">
        <v>1465</v>
      </c>
      <c r="D461" s="287">
        <v>460344</v>
      </c>
      <c r="E461" s="230">
        <v>0</v>
      </c>
      <c r="F461" s="166" t="s">
        <v>343</v>
      </c>
      <c r="G461" s="169" t="s">
        <v>321</v>
      </c>
      <c r="H461" s="169" t="s">
        <v>1029</v>
      </c>
      <c r="I461" s="192" t="str">
        <f t="shared" si="50"/>
        <v>30811406c</v>
      </c>
      <c r="J461" s="167" t="str">
        <f t="shared" si="51"/>
        <v>30811406026 03</v>
      </c>
      <c r="K461" s="5"/>
      <c r="L461" s="167" t="str">
        <f t="shared" si="52"/>
        <v>30811406026 03B</v>
      </c>
      <c r="M461" s="5" t="str">
        <f t="shared" si="53"/>
        <v>Špeciálne olympiády SlovenskocBzabezpečenie činnosti a úloh v roku 2025</v>
      </c>
      <c r="N461" s="3" t="str">
        <f t="shared" si="54"/>
        <v>30811406cB</v>
      </c>
    </row>
    <row r="462" spans="1:14" x14ac:dyDescent="0.2">
      <c r="A462" s="166" t="s">
        <v>2792</v>
      </c>
      <c r="B462" s="204" t="str">
        <f>VLOOKUP(A462,Adr!A:B,2,FALSE)</f>
        <v>Športovo – strelecké združenie GunSter</v>
      </c>
      <c r="C462" s="197" t="s">
        <v>350</v>
      </c>
      <c r="D462" s="191">
        <v>15000</v>
      </c>
      <c r="E462" s="173">
        <v>0</v>
      </c>
      <c r="F462" s="166" t="s">
        <v>349</v>
      </c>
      <c r="G462" s="169" t="s">
        <v>321</v>
      </c>
      <c r="H462" s="169" t="s">
        <v>1029</v>
      </c>
      <c r="I462" s="192" t="str">
        <f t="shared" si="50"/>
        <v>50843184f</v>
      </c>
      <c r="J462" s="167" t="str">
        <f t="shared" si="51"/>
        <v>50843184026 03</v>
      </c>
      <c r="K462" s="5"/>
      <c r="L462" s="167" t="str">
        <f t="shared" si="52"/>
        <v>50843184026 03B</v>
      </c>
      <c r="M462" s="5" t="str">
        <f t="shared" si="53"/>
        <v>Športovo – strelecké združenie GunSterfBplnenie úloh verejného záujmu v športe</v>
      </c>
      <c r="N462" s="3" t="str">
        <f t="shared" si="54"/>
        <v>50843184fB</v>
      </c>
    </row>
    <row r="463" spans="1:14" x14ac:dyDescent="0.2">
      <c r="A463" s="166" t="s">
        <v>2799</v>
      </c>
      <c r="B463" s="204" t="str">
        <f>VLOOKUP(A463,Adr!A:B,2,FALSE)</f>
        <v>Športový klub CENTRUM Svidník</v>
      </c>
      <c r="C463" s="197" t="s">
        <v>350</v>
      </c>
      <c r="D463" s="191">
        <v>42700</v>
      </c>
      <c r="E463" s="173">
        <v>0</v>
      </c>
      <c r="F463" s="166" t="s">
        <v>349</v>
      </c>
      <c r="G463" s="169" t="s">
        <v>321</v>
      </c>
      <c r="H463" s="169" t="s">
        <v>1029</v>
      </c>
      <c r="I463" s="192" t="str">
        <f t="shared" si="50"/>
        <v>37940155f</v>
      </c>
      <c r="J463" s="167" t="str">
        <f t="shared" si="51"/>
        <v>37940155026 03</v>
      </c>
      <c r="K463" s="5"/>
      <c r="L463" s="167" t="str">
        <f t="shared" si="52"/>
        <v>37940155026 03B</v>
      </c>
      <c r="M463" s="5" t="str">
        <f t="shared" si="53"/>
        <v>Športový klub CENTRUM SvidníkfBplnenie úloh verejného záujmu v športe</v>
      </c>
      <c r="N463" s="3" t="str">
        <f t="shared" si="54"/>
        <v>37940155fB</v>
      </c>
    </row>
    <row r="464" spans="1:14" x14ac:dyDescent="0.2">
      <c r="A464" s="166" t="s">
        <v>2809</v>
      </c>
      <c r="B464" s="204" t="str">
        <f>VLOOKUP(A464,Adr!A:B,2,FALSE)</f>
        <v>Športový klub CVČ Brusno pri ZŠ s MŠ Brusno</v>
      </c>
      <c r="C464" s="197" t="s">
        <v>350</v>
      </c>
      <c r="D464" s="191">
        <v>35000</v>
      </c>
      <c r="E464" s="173">
        <v>0</v>
      </c>
      <c r="F464" s="166" t="s">
        <v>349</v>
      </c>
      <c r="G464" s="169" t="s">
        <v>321</v>
      </c>
      <c r="H464" s="169" t="s">
        <v>1029</v>
      </c>
      <c r="I464" s="192" t="str">
        <f t="shared" si="50"/>
        <v>42301718f</v>
      </c>
      <c r="J464" s="167" t="str">
        <f t="shared" si="51"/>
        <v>42301718026 03</v>
      </c>
      <c r="K464" s="5"/>
      <c r="L464" s="167" t="str">
        <f t="shared" si="52"/>
        <v>42301718026 03B</v>
      </c>
      <c r="M464" s="5" t="str">
        <f t="shared" si="53"/>
        <v>Športový klub CVČ Brusno pri ZŠ s MŠ BrusnofBplnenie úloh verejného záujmu v športe</v>
      </c>
      <c r="N464" s="3" t="str">
        <f t="shared" si="54"/>
        <v>42301718fB</v>
      </c>
    </row>
    <row r="465" spans="1:14" x14ac:dyDescent="0.2">
      <c r="A465" s="202" t="s">
        <v>2818</v>
      </c>
      <c r="B465" s="204" t="str">
        <f>VLOOKUP(A465,Adr!A:B,2,FALSE)</f>
        <v>Športový klub GrandSport</v>
      </c>
      <c r="C465" s="196" t="s">
        <v>2987</v>
      </c>
      <c r="D465" s="286">
        <v>5000</v>
      </c>
      <c r="E465" s="173">
        <v>0</v>
      </c>
      <c r="F465" s="166" t="s">
        <v>360</v>
      </c>
      <c r="G465" s="169" t="s">
        <v>317</v>
      </c>
      <c r="H465" s="169" t="s">
        <v>1029</v>
      </c>
      <c r="I465" s="192" t="str">
        <f t="shared" si="50"/>
        <v>42184509l</v>
      </c>
      <c r="J465" s="167" t="str">
        <f t="shared" si="51"/>
        <v>42184509026 01</v>
      </c>
      <c r="K465" s="5"/>
      <c r="L465" s="167" t="str">
        <f t="shared" si="52"/>
        <v>42184509026 01B</v>
      </c>
      <c r="M465" s="5" t="str">
        <f t="shared" si="53"/>
        <v>Športový klub GrandSportlBšportové pohybové tábory pre mládež</v>
      </c>
      <c r="N465" s="3" t="str">
        <f t="shared" si="54"/>
        <v>42184509lB</v>
      </c>
    </row>
    <row r="466" spans="1:14" x14ac:dyDescent="0.2">
      <c r="A466" s="166" t="s">
        <v>2826</v>
      </c>
      <c r="B466" s="204" t="str">
        <f>VLOOKUP(A466,Adr!A:B,2,FALSE)</f>
        <v>Športový klub HANGAIR o.z.</v>
      </c>
      <c r="C466" s="185" t="s">
        <v>2987</v>
      </c>
      <c r="D466" s="288">
        <v>5000</v>
      </c>
      <c r="E466" s="173">
        <v>0</v>
      </c>
      <c r="F466" s="166" t="s">
        <v>360</v>
      </c>
      <c r="G466" s="169" t="s">
        <v>317</v>
      </c>
      <c r="H466" s="169" t="s">
        <v>1029</v>
      </c>
      <c r="I466" s="192" t="str">
        <f t="shared" si="50"/>
        <v>35539895l</v>
      </c>
      <c r="J466" s="167" t="str">
        <f t="shared" si="51"/>
        <v>35539895026 01</v>
      </c>
      <c r="K466" s="5"/>
      <c r="L466" s="167" t="str">
        <f t="shared" si="52"/>
        <v>35539895026 01B</v>
      </c>
      <c r="M466" s="5" t="str">
        <f t="shared" si="53"/>
        <v>Športový klub HANGAIR o.z.lBšportové pohybové tábory pre mládež</v>
      </c>
      <c r="N466" s="3" t="str">
        <f t="shared" si="54"/>
        <v>35539895lB</v>
      </c>
    </row>
    <row r="467" spans="1:14" x14ac:dyDescent="0.2">
      <c r="A467" s="166" t="s">
        <v>2834</v>
      </c>
      <c r="B467" s="204" t="str">
        <f>VLOOKUP(A467,Adr!A:B,2,FALSE)</f>
        <v>Športový klub Imet squash klub</v>
      </c>
      <c r="C467" s="196" t="s">
        <v>2987</v>
      </c>
      <c r="D467" s="286">
        <v>4800</v>
      </c>
      <c r="E467" s="230">
        <v>0</v>
      </c>
      <c r="F467" s="166" t="s">
        <v>360</v>
      </c>
      <c r="G467" s="169" t="s">
        <v>317</v>
      </c>
      <c r="H467" s="169" t="s">
        <v>1029</v>
      </c>
      <c r="I467" s="192" t="str">
        <f t="shared" si="50"/>
        <v>36066818l</v>
      </c>
      <c r="J467" s="167" t="str">
        <f t="shared" si="51"/>
        <v>36066818026 01</v>
      </c>
      <c r="K467" s="5"/>
      <c r="L467" s="167" t="str">
        <f t="shared" si="52"/>
        <v>36066818026 01B</v>
      </c>
      <c r="M467" s="5" t="str">
        <f t="shared" si="53"/>
        <v>Športový klub Imet squash klublBšportové pohybové tábory pre mládež</v>
      </c>
      <c r="N467" s="3" t="str">
        <f t="shared" si="54"/>
        <v>36066818lB</v>
      </c>
    </row>
    <row r="468" spans="1:14" x14ac:dyDescent="0.2">
      <c r="A468" s="198" t="s">
        <v>2841</v>
      </c>
      <c r="B468" s="204" t="str">
        <f>VLOOKUP(A468,Adr!A:B,2,FALSE)</f>
        <v>Športový klub obce Tvrdošovce</v>
      </c>
      <c r="C468" s="169" t="s">
        <v>350</v>
      </c>
      <c r="D468" s="287">
        <v>2000</v>
      </c>
      <c r="E468" s="173">
        <v>0</v>
      </c>
      <c r="F468" s="166" t="s">
        <v>349</v>
      </c>
      <c r="G468" s="169" t="s">
        <v>317</v>
      </c>
      <c r="H468" s="169" t="s">
        <v>1029</v>
      </c>
      <c r="I468" s="192" t="str">
        <f t="shared" si="50"/>
        <v>00654701f</v>
      </c>
      <c r="J468" s="167" t="str">
        <f t="shared" si="51"/>
        <v>00654701026 01</v>
      </c>
      <c r="K468" s="5"/>
      <c r="L468" s="167" t="str">
        <f t="shared" si="52"/>
        <v>00654701026 01B</v>
      </c>
      <c r="M468" s="5" t="str">
        <f t="shared" si="53"/>
        <v>Športový klub obce TvrdošovcefBplnenie úloh verejného záujmu v športe</v>
      </c>
      <c r="N468" s="3" t="str">
        <f t="shared" si="54"/>
        <v>00654701fB</v>
      </c>
    </row>
    <row r="469" spans="1:14" x14ac:dyDescent="0.2">
      <c r="A469" s="166" t="s">
        <v>2041</v>
      </c>
      <c r="B469" s="204" t="str">
        <f>VLOOKUP(A469,Adr!A:B,2,FALSE)</f>
        <v>Športový klub polície - ILYO Taekwondo Košice</v>
      </c>
      <c r="C469" s="185" t="s">
        <v>2987</v>
      </c>
      <c r="D469" s="286">
        <v>5000</v>
      </c>
      <c r="E469" s="230">
        <v>0</v>
      </c>
      <c r="F469" s="166" t="s">
        <v>360</v>
      </c>
      <c r="G469" s="169" t="s">
        <v>317</v>
      </c>
      <c r="H469" s="169" t="s">
        <v>1029</v>
      </c>
      <c r="I469" s="192" t="str">
        <f t="shared" si="50"/>
        <v>42250765l</v>
      </c>
      <c r="J469" s="167" t="str">
        <f t="shared" si="51"/>
        <v>42250765026 01</v>
      </c>
      <c r="K469" s="5"/>
      <c r="L469" s="167" t="str">
        <f t="shared" si="52"/>
        <v>42250765026 01B</v>
      </c>
      <c r="M469" s="5" t="str">
        <f t="shared" si="53"/>
        <v>Športový klub polície - ILYO Taekwondo KošicelBšportové pohybové tábory pre mládež</v>
      </c>
      <c r="N469" s="3" t="str">
        <f t="shared" si="54"/>
        <v>42250765lB</v>
      </c>
    </row>
    <row r="470" spans="1:14" x14ac:dyDescent="0.2">
      <c r="A470" s="166" t="s">
        <v>2041</v>
      </c>
      <c r="B470" s="204" t="str">
        <f>VLOOKUP(A470,Adr!A:B,2,FALSE)</f>
        <v>Športový klub polície - ILYO Taekwondo Košice</v>
      </c>
      <c r="C470" s="185" t="s">
        <v>2216</v>
      </c>
      <c r="D470" s="288">
        <v>7000</v>
      </c>
      <c r="E470" s="173">
        <v>0</v>
      </c>
      <c r="F470" s="166" t="s">
        <v>362</v>
      </c>
      <c r="G470" s="169" t="s">
        <v>321</v>
      </c>
      <c r="H470" s="169" t="s">
        <v>1029</v>
      </c>
      <c r="I470" s="192" t="str">
        <f t="shared" si="50"/>
        <v>42250765m</v>
      </c>
      <c r="J470" s="167" t="str">
        <f t="shared" si="51"/>
        <v>42250765026 03</v>
      </c>
      <c r="K470" s="5"/>
      <c r="L470" s="167" t="str">
        <f t="shared" si="52"/>
        <v>42250765026 03B</v>
      </c>
      <c r="M470" s="5" t="str">
        <f t="shared" si="53"/>
        <v>Športový klub polície - ILYO Taekwondo KošicemBILYO cup 2025</v>
      </c>
      <c r="N470" s="3" t="str">
        <f t="shared" si="54"/>
        <v>42250765mB</v>
      </c>
    </row>
    <row r="471" spans="1:14" x14ac:dyDescent="0.2">
      <c r="A471" s="166" t="s">
        <v>2850</v>
      </c>
      <c r="B471" s="204" t="str">
        <f>VLOOKUP(A471,Adr!A:B,2,FALSE)</f>
        <v>Športový klub Real team Trenčín, o.z.</v>
      </c>
      <c r="C471" s="169" t="s">
        <v>2987</v>
      </c>
      <c r="D471" s="287">
        <v>4800</v>
      </c>
      <c r="E471" s="173">
        <v>0</v>
      </c>
      <c r="F471" s="166" t="s">
        <v>360</v>
      </c>
      <c r="G471" s="169" t="s">
        <v>317</v>
      </c>
      <c r="H471" s="169" t="s">
        <v>1029</v>
      </c>
      <c r="I471" s="192" t="str">
        <f t="shared" si="50"/>
        <v>36130036l</v>
      </c>
      <c r="J471" s="167" t="str">
        <f t="shared" si="51"/>
        <v>36130036026 01</v>
      </c>
      <c r="K471" s="5"/>
      <c r="L471" s="167" t="str">
        <f t="shared" si="52"/>
        <v>36130036026 01B</v>
      </c>
      <c r="M471" s="5" t="str">
        <f t="shared" si="53"/>
        <v>Športový klub Real team Trenčín, o.z.lBšportové pohybové tábory pre mládež</v>
      </c>
      <c r="N471" s="3" t="str">
        <f t="shared" si="54"/>
        <v>36130036lB</v>
      </c>
    </row>
    <row r="472" spans="1:14" x14ac:dyDescent="0.2">
      <c r="A472" s="198" t="s">
        <v>2858</v>
      </c>
      <c r="B472" s="204" t="str">
        <f>VLOOKUP(A472,Adr!A:B,2,FALSE)</f>
        <v>Športový klub Strongman Poprad</v>
      </c>
      <c r="C472" s="169" t="s">
        <v>350</v>
      </c>
      <c r="D472" s="172">
        <v>5000</v>
      </c>
      <c r="E472" s="173">
        <v>0</v>
      </c>
      <c r="F472" s="166" t="s">
        <v>349</v>
      </c>
      <c r="G472" s="169" t="s">
        <v>321</v>
      </c>
      <c r="H472" s="169" t="s">
        <v>1029</v>
      </c>
      <c r="I472" s="192" t="str">
        <f t="shared" si="50"/>
        <v>50231570f</v>
      </c>
      <c r="J472" s="167" t="str">
        <f t="shared" si="51"/>
        <v>50231570026 03</v>
      </c>
      <c r="K472" s="5"/>
      <c r="L472" s="167" t="str">
        <f t="shared" si="52"/>
        <v>50231570026 03B</v>
      </c>
      <c r="M472" s="5" t="str">
        <f t="shared" si="53"/>
        <v>Športový klub Strongman PopradfBplnenie úloh verejného záujmu v športe</v>
      </c>
      <c r="N472" s="3" t="str">
        <f t="shared" si="54"/>
        <v>50231570fB</v>
      </c>
    </row>
    <row r="473" spans="1:14" x14ac:dyDescent="0.2">
      <c r="A473" s="166" t="s">
        <v>2048</v>
      </c>
      <c r="B473" s="204" t="str">
        <f>VLOOKUP(A473,Adr!A:B,2,FALSE)</f>
        <v>Športový klub ZEMPLÍN Michalovce - oddiel Judo, o.z.</v>
      </c>
      <c r="C473" s="185" t="s">
        <v>2987</v>
      </c>
      <c r="D473" s="286">
        <v>5000</v>
      </c>
      <c r="E473" s="230">
        <v>0</v>
      </c>
      <c r="F473" s="166" t="s">
        <v>360</v>
      </c>
      <c r="G473" s="169" t="s">
        <v>317</v>
      </c>
      <c r="H473" s="169" t="s">
        <v>1029</v>
      </c>
      <c r="I473" s="192" t="str">
        <f t="shared" si="50"/>
        <v>31997449l</v>
      </c>
      <c r="J473" s="167" t="str">
        <f t="shared" si="51"/>
        <v>31997449026 01</v>
      </c>
      <c r="K473" s="5"/>
      <c r="L473" s="167" t="str">
        <f t="shared" si="52"/>
        <v>31997449026 01B</v>
      </c>
      <c r="M473" s="5" t="str">
        <f t="shared" si="53"/>
        <v>Športový klub ZEMPLÍN Michalovce - oddiel Judo, o.z.lBšportové pohybové tábory pre mládež</v>
      </c>
      <c r="N473" s="3" t="str">
        <f t="shared" si="54"/>
        <v>31997449lB</v>
      </c>
    </row>
    <row r="474" spans="1:14" x14ac:dyDescent="0.2">
      <c r="A474" s="166" t="s">
        <v>2048</v>
      </c>
      <c r="B474" s="204" t="str">
        <f>VLOOKUP(A474,Adr!A:B,2,FALSE)</f>
        <v>Športový klub ZEMPLÍN Michalovce - oddiel Judo, o.z.</v>
      </c>
      <c r="C474" s="196" t="s">
        <v>2217</v>
      </c>
      <c r="D474" s="288">
        <v>4500</v>
      </c>
      <c r="E474" s="230">
        <v>0</v>
      </c>
      <c r="F474" s="166" t="s">
        <v>362</v>
      </c>
      <c r="G474" s="169" t="s">
        <v>321</v>
      </c>
      <c r="H474" s="169" t="s">
        <v>1029</v>
      </c>
      <c r="I474" s="192" t="str">
        <f t="shared" si="50"/>
        <v>31997449m</v>
      </c>
      <c r="J474" s="167" t="str">
        <f t="shared" si="51"/>
        <v>31997449026 03</v>
      </c>
      <c r="K474" s="5"/>
      <c r="L474" s="167" t="str">
        <f t="shared" si="52"/>
        <v>31997449026 03B</v>
      </c>
      <c r="M474" s="5" t="str">
        <f t="shared" si="53"/>
        <v>Športový klub ZEMPLÍN Michalovce - oddiel Judo, o.z.mB53 ročník Grand Prix Michalovce v judo</v>
      </c>
      <c r="N474" s="3" t="str">
        <f t="shared" si="54"/>
        <v>31997449mB</v>
      </c>
    </row>
    <row r="475" spans="1:14" x14ac:dyDescent="0.2">
      <c r="A475" s="182" t="s">
        <v>2865</v>
      </c>
      <c r="B475" s="204" t="str">
        <f>VLOOKUP(A475,Adr!A:B,2,FALSE)</f>
        <v>ŠŤASTNÉ DETSTVO</v>
      </c>
      <c r="C475" s="185" t="s">
        <v>350</v>
      </c>
      <c r="D475" s="187">
        <v>3000</v>
      </c>
      <c r="E475" s="230">
        <v>0</v>
      </c>
      <c r="F475" s="182" t="s">
        <v>349</v>
      </c>
      <c r="G475" s="185" t="s">
        <v>321</v>
      </c>
      <c r="H475" s="185" t="s">
        <v>1029</v>
      </c>
      <c r="I475" s="192" t="str">
        <f t="shared" si="50"/>
        <v>42394601f</v>
      </c>
      <c r="J475" s="167" t="str">
        <f t="shared" si="51"/>
        <v>42394601026 03</v>
      </c>
      <c r="K475" s="5"/>
      <c r="L475" s="167" t="str">
        <f t="shared" si="52"/>
        <v>42394601026 03B</v>
      </c>
      <c r="M475" s="5" t="str">
        <f t="shared" si="53"/>
        <v>ŠŤASTNÉ DETSTVOfBplnenie úloh verejného záujmu v športe</v>
      </c>
      <c r="N475" s="3" t="str">
        <f t="shared" si="54"/>
        <v>42394601fB</v>
      </c>
    </row>
    <row r="476" spans="1:14" x14ac:dyDescent="0.2">
      <c r="A476" s="166" t="s">
        <v>2873</v>
      </c>
      <c r="B476" s="204" t="str">
        <f>VLOOKUP(A476,Adr!A:B,2,FALSE)</f>
        <v>Tajovský beh</v>
      </c>
      <c r="C476" s="196" t="s">
        <v>350</v>
      </c>
      <c r="D476" s="186">
        <v>15000</v>
      </c>
      <c r="E476" s="173">
        <v>0</v>
      </c>
      <c r="F476" s="166" t="s">
        <v>349</v>
      </c>
      <c r="G476" s="169" t="s">
        <v>321</v>
      </c>
      <c r="H476" s="169" t="s">
        <v>1029</v>
      </c>
      <c r="I476" s="192" t="str">
        <f t="shared" si="50"/>
        <v>56642504f</v>
      </c>
      <c r="J476" s="167" t="str">
        <f t="shared" si="51"/>
        <v>56642504026 03</v>
      </c>
      <c r="K476" s="5"/>
      <c r="L476" s="167" t="str">
        <f t="shared" si="52"/>
        <v>56642504026 03B</v>
      </c>
      <c r="M476" s="5" t="str">
        <f t="shared" si="53"/>
        <v>Tajovský behfBplnenie úloh verejného záujmu v športe</v>
      </c>
      <c r="N476" s="3" t="str">
        <f t="shared" si="54"/>
        <v>56642504fB</v>
      </c>
    </row>
    <row r="477" spans="1:14" x14ac:dyDescent="0.2">
      <c r="A477" s="166" t="s">
        <v>2055</v>
      </c>
      <c r="B477" s="204" t="str">
        <f>VLOOKUP(A477,Adr!A:B,2,FALSE)</f>
        <v>TANEČNÉ CENTRUM CHARIZMA</v>
      </c>
      <c r="C477" s="185" t="s">
        <v>2218</v>
      </c>
      <c r="D477" s="286">
        <v>4500</v>
      </c>
      <c r="E477" s="173">
        <v>0</v>
      </c>
      <c r="F477" s="166" t="s">
        <v>362</v>
      </c>
      <c r="G477" s="169" t="s">
        <v>321</v>
      </c>
      <c r="H477" s="169" t="s">
        <v>1029</v>
      </c>
      <c r="I477" s="192" t="str">
        <f t="shared" si="50"/>
        <v>31772897m</v>
      </c>
      <c r="J477" s="167" t="str">
        <f t="shared" si="51"/>
        <v>31772897026 03</v>
      </c>
      <c r="K477" s="5"/>
      <c r="L477" s="167" t="str">
        <f t="shared" si="52"/>
        <v>31772897026 03B</v>
      </c>
      <c r="M477" s="5" t="str">
        <f t="shared" si="53"/>
        <v>TANEČNÉ CENTRUM CHARIZMAmBPEZINSKÝ STRAPEC - 50.ročník</v>
      </c>
      <c r="N477" s="3" t="str">
        <f t="shared" si="54"/>
        <v>31772897mB</v>
      </c>
    </row>
    <row r="478" spans="1:14" ht="22.5" x14ac:dyDescent="0.2">
      <c r="A478" s="202" t="s">
        <v>2064</v>
      </c>
      <c r="B478" s="204" t="str">
        <f>VLOOKUP(A478,Adr!A:B,2,FALSE)</f>
        <v>TANEČNO ŠPORTOVÝ KLUB M+M BRATISLAVA pri ZŠ Ostredková</v>
      </c>
      <c r="C478" s="190" t="s">
        <v>2219</v>
      </c>
      <c r="D478" s="287">
        <v>4500</v>
      </c>
      <c r="E478" s="230">
        <v>0</v>
      </c>
      <c r="F478" s="166" t="s">
        <v>362</v>
      </c>
      <c r="G478" s="169" t="s">
        <v>321</v>
      </c>
      <c r="H478" s="169" t="s">
        <v>1029</v>
      </c>
      <c r="I478" s="192" t="str">
        <f t="shared" si="50"/>
        <v>31785131m</v>
      </c>
      <c r="J478" s="167" t="str">
        <f t="shared" si="51"/>
        <v>31785131026 03</v>
      </c>
      <c r="K478" s="5"/>
      <c r="L478" s="167" t="str">
        <f t="shared" si="52"/>
        <v>31785131026 03B</v>
      </c>
      <c r="M478" s="5" t="str">
        <f t="shared" si="53"/>
        <v>TANEČNO ŠPORTOVÝ KLUB M+M BRATISLAVA pri ZŠ OstredkovámBSlovak Open Championship 2025 (spojené podujatia Bratislava Open a Dunajský pohár)</v>
      </c>
      <c r="N478" s="3" t="str">
        <f t="shared" si="54"/>
        <v>31785131mB</v>
      </c>
    </row>
    <row r="479" spans="1:14" x14ac:dyDescent="0.2">
      <c r="A479" s="198" t="s">
        <v>2881</v>
      </c>
      <c r="B479" s="204" t="str">
        <f>VLOOKUP(A479,Adr!A:B,2,FALSE)</f>
        <v>Tanečný klub Jessy Vavrišovo</v>
      </c>
      <c r="C479" s="169" t="s">
        <v>2987</v>
      </c>
      <c r="D479" s="287">
        <v>3600</v>
      </c>
      <c r="E479" s="173">
        <v>0</v>
      </c>
      <c r="F479" s="166" t="s">
        <v>360</v>
      </c>
      <c r="G479" s="169" t="s">
        <v>317</v>
      </c>
      <c r="H479" s="169" t="s">
        <v>1029</v>
      </c>
      <c r="I479" s="192" t="str">
        <f t="shared" si="50"/>
        <v>37909487l</v>
      </c>
      <c r="J479" s="167" t="str">
        <f t="shared" si="51"/>
        <v>37909487026 01</v>
      </c>
      <c r="K479" s="5"/>
      <c r="L479" s="167" t="str">
        <f t="shared" si="52"/>
        <v>37909487026 01B</v>
      </c>
      <c r="M479" s="5" t="str">
        <f t="shared" si="53"/>
        <v>Tanečný klub Jessy VavrišovolBšportové pohybové tábory pre mládež</v>
      </c>
      <c r="N479" s="3" t="str">
        <f t="shared" si="54"/>
        <v>37909487lB</v>
      </c>
    </row>
    <row r="480" spans="1:14" x14ac:dyDescent="0.2">
      <c r="A480" s="166" t="s">
        <v>2890</v>
      </c>
      <c r="B480" s="204" t="str">
        <f>VLOOKUP(A480,Adr!A:B,2,FALSE)</f>
        <v>Tanečný klub JUMPING</v>
      </c>
      <c r="C480" s="185" t="s">
        <v>2987</v>
      </c>
      <c r="D480" s="286">
        <v>5000</v>
      </c>
      <c r="E480" s="173">
        <v>0</v>
      </c>
      <c r="F480" s="166" t="s">
        <v>360</v>
      </c>
      <c r="G480" s="169" t="s">
        <v>317</v>
      </c>
      <c r="H480" s="169" t="s">
        <v>1029</v>
      </c>
      <c r="I480" s="192" t="str">
        <f t="shared" si="50"/>
        <v>36107921l</v>
      </c>
      <c r="J480" s="167" t="str">
        <f t="shared" si="51"/>
        <v>36107921026 01</v>
      </c>
      <c r="K480" s="5"/>
      <c r="L480" s="167" t="str">
        <f t="shared" si="52"/>
        <v>36107921026 01B</v>
      </c>
      <c r="M480" s="5" t="str">
        <f t="shared" si="53"/>
        <v>Tanečný klub JUMPINGlBšportové pohybové tábory pre mládež</v>
      </c>
      <c r="N480" s="3" t="str">
        <f t="shared" si="54"/>
        <v>36107921lB</v>
      </c>
    </row>
    <row r="481" spans="1:14" x14ac:dyDescent="0.2">
      <c r="A481" s="166" t="s">
        <v>2899</v>
      </c>
      <c r="B481" s="204" t="str">
        <f>VLOOKUP(A481,Adr!A:B,2,FALSE)</f>
        <v>Telovýchovná jednota - Športové kluby Krupina</v>
      </c>
      <c r="C481" s="196" t="s">
        <v>2987</v>
      </c>
      <c r="D481" s="288">
        <v>4180</v>
      </c>
      <c r="E481" s="230">
        <v>0</v>
      </c>
      <c r="F481" s="166" t="s">
        <v>360</v>
      </c>
      <c r="G481" s="169" t="s">
        <v>317</v>
      </c>
      <c r="H481" s="169" t="s">
        <v>1029</v>
      </c>
      <c r="I481" s="192" t="str">
        <f t="shared" si="50"/>
        <v>00592552l</v>
      </c>
      <c r="J481" s="167" t="str">
        <f t="shared" si="51"/>
        <v>00592552026 01</v>
      </c>
      <c r="K481" s="5"/>
      <c r="L481" s="167" t="str">
        <f t="shared" si="52"/>
        <v>00592552026 01B</v>
      </c>
      <c r="M481" s="5" t="str">
        <f t="shared" si="53"/>
        <v>Telovýchovná jednota - Športové kluby KrupinalBšportové pohybové tábory pre mládež</v>
      </c>
      <c r="N481" s="3" t="str">
        <f t="shared" si="54"/>
        <v>00592552lB</v>
      </c>
    </row>
    <row r="482" spans="1:14" x14ac:dyDescent="0.2">
      <c r="A482" s="202" t="s">
        <v>2071</v>
      </c>
      <c r="B482" s="204" t="str">
        <f>VLOOKUP(A482,Adr!A:B,2,FALSE)</f>
        <v>Telovýchovná jednota DRUŽBA PIEŠŤANY</v>
      </c>
      <c r="C482" s="185" t="s">
        <v>2220</v>
      </c>
      <c r="D482" s="286">
        <v>10000</v>
      </c>
      <c r="E482" s="173">
        <v>0</v>
      </c>
      <c r="F482" s="166" t="s">
        <v>362</v>
      </c>
      <c r="G482" s="169" t="s">
        <v>321</v>
      </c>
      <c r="H482" s="169" t="s">
        <v>1029</v>
      </c>
      <c r="I482" s="192" t="str">
        <f t="shared" si="50"/>
        <v>00892424m</v>
      </c>
      <c r="J482" s="167" t="str">
        <f t="shared" si="51"/>
        <v>00892424026 03</v>
      </c>
      <c r="K482" s="5"/>
      <c r="L482" s="167" t="str">
        <f t="shared" si="52"/>
        <v>00892424026 03B</v>
      </c>
      <c r="M482" s="5" t="str">
        <f t="shared" si="53"/>
        <v>Telovýchovná jednota DRUŽBA PIEŠŤANYmBSilvestrovský beh 2025, 61.ročník</v>
      </c>
      <c r="N482" s="3" t="str">
        <f t="shared" si="54"/>
        <v>00892424mB</v>
      </c>
    </row>
    <row r="483" spans="1:14" x14ac:dyDescent="0.2">
      <c r="A483" s="166" t="s">
        <v>2908</v>
      </c>
      <c r="B483" s="204" t="str">
        <f>VLOOKUP(A483,Adr!A:B,2,FALSE)</f>
        <v>Telovýchovná jednota DUKLA Trenčín, o. z.</v>
      </c>
      <c r="C483" s="196" t="s">
        <v>350</v>
      </c>
      <c r="D483" s="186">
        <v>9000</v>
      </c>
      <c r="E483" s="173">
        <v>0</v>
      </c>
      <c r="F483" s="166" t="s">
        <v>349</v>
      </c>
      <c r="G483" s="169" t="s">
        <v>321</v>
      </c>
      <c r="H483" s="169" t="s">
        <v>1029</v>
      </c>
      <c r="I483" s="192" t="str">
        <f t="shared" si="50"/>
        <v>18048528f</v>
      </c>
      <c r="J483" s="167" t="str">
        <f t="shared" si="51"/>
        <v>18048528026 03</v>
      </c>
      <c r="K483" s="5"/>
      <c r="L483" s="167" t="str">
        <f t="shared" si="52"/>
        <v>18048528026 03B</v>
      </c>
      <c r="M483" s="5" t="str">
        <f t="shared" si="53"/>
        <v>Telovýchovná jednota DUKLA Trenčín, o. z.fBplnenie úloh verejného záujmu v športe</v>
      </c>
      <c r="N483" s="3" t="str">
        <f t="shared" si="54"/>
        <v>18048528fB</v>
      </c>
    </row>
    <row r="484" spans="1:14" x14ac:dyDescent="0.2">
      <c r="A484" s="166" t="s">
        <v>2079</v>
      </c>
      <c r="B484" s="204" t="str">
        <f>VLOOKUP(A484,Adr!A:B,2,FALSE)</f>
        <v>Telovýchovná jednota Nižná</v>
      </c>
      <c r="C484" s="196" t="s">
        <v>2221</v>
      </c>
      <c r="D484" s="288">
        <v>8000</v>
      </c>
      <c r="E484" s="230">
        <v>0</v>
      </c>
      <c r="F484" s="166" t="s">
        <v>362</v>
      </c>
      <c r="G484" s="169" t="s">
        <v>321</v>
      </c>
      <c r="H484" s="169" t="s">
        <v>1029</v>
      </c>
      <c r="I484" s="192" t="str">
        <f t="shared" si="50"/>
        <v>00592129m</v>
      </c>
      <c r="J484" s="167" t="str">
        <f t="shared" si="51"/>
        <v>00592129026 03</v>
      </c>
      <c r="K484" s="5"/>
      <c r="L484" s="167" t="str">
        <f t="shared" si="52"/>
        <v>00592129026 03B</v>
      </c>
      <c r="M484" s="5" t="str">
        <f t="shared" si="53"/>
        <v>Telovýchovná jednota NižnámB57. ročník Okolo Tatier</v>
      </c>
      <c r="N484" s="3" t="str">
        <f t="shared" si="54"/>
        <v>00592129mB</v>
      </c>
    </row>
    <row r="485" spans="1:14" x14ac:dyDescent="0.2">
      <c r="A485" s="202" t="s">
        <v>2089</v>
      </c>
      <c r="B485" s="204" t="str">
        <f>VLOOKUP(A485,Adr!A:B,2,FALSE)</f>
        <v>Telovýchovná jednota Nohejbalový klub Zalužice</v>
      </c>
      <c r="C485" s="196" t="s">
        <v>2222</v>
      </c>
      <c r="D485" s="287">
        <v>3105</v>
      </c>
      <c r="E485" s="173">
        <v>0</v>
      </c>
      <c r="F485" s="166" t="s">
        <v>362</v>
      </c>
      <c r="G485" s="169" t="s">
        <v>321</v>
      </c>
      <c r="H485" s="169" t="s">
        <v>1029</v>
      </c>
      <c r="I485" s="192" t="str">
        <f t="shared" si="50"/>
        <v>31945899m</v>
      </c>
      <c r="J485" s="167" t="str">
        <f t="shared" si="51"/>
        <v>31945899026 03</v>
      </c>
      <c r="K485" s="5"/>
      <c r="L485" s="167" t="str">
        <f t="shared" si="52"/>
        <v>31945899026 03B</v>
      </c>
      <c r="M485" s="5" t="str">
        <f t="shared" si="53"/>
        <v>Telovýchovná jednota Nohejbalový klub ZalužicemB30.ročník nohejbalového turnaja - Memoriál v Zalužiciach</v>
      </c>
      <c r="N485" s="3" t="str">
        <f t="shared" si="54"/>
        <v>31945899mB</v>
      </c>
    </row>
    <row r="486" spans="1:14" x14ac:dyDescent="0.2">
      <c r="A486" s="202" t="s">
        <v>2098</v>
      </c>
      <c r="B486" s="204" t="str">
        <f>VLOOKUP(A486,Adr!A:B,2,FALSE)</f>
        <v>Telovýchovná jednota Roháče Zuberec</v>
      </c>
      <c r="C486" s="196" t="s">
        <v>2223</v>
      </c>
      <c r="D486" s="288">
        <v>2600</v>
      </c>
      <c r="E486" s="230">
        <v>0</v>
      </c>
      <c r="F486" s="166" t="s">
        <v>362</v>
      </c>
      <c r="G486" s="169" t="s">
        <v>321</v>
      </c>
      <c r="H486" s="169" t="s">
        <v>1029</v>
      </c>
      <c r="I486" s="192" t="str">
        <f t="shared" si="50"/>
        <v>00592196m</v>
      </c>
      <c r="J486" s="167" t="str">
        <f t="shared" si="51"/>
        <v>00592196026 03</v>
      </c>
      <c r="K486" s="5"/>
      <c r="L486" s="167" t="str">
        <f t="shared" si="52"/>
        <v>00592196026 03B</v>
      </c>
      <c r="M486" s="5" t="str">
        <f t="shared" si="53"/>
        <v>Telovýchovná jednota Roháče ZuberecmBO Goralský klobúčik</v>
      </c>
      <c r="N486" s="3" t="str">
        <f t="shared" si="54"/>
        <v>00592196mB</v>
      </c>
    </row>
    <row r="487" spans="1:14" x14ac:dyDescent="0.2">
      <c r="A487" s="166" t="s">
        <v>2915</v>
      </c>
      <c r="B487" s="204" t="str">
        <f>VLOOKUP(A487,Adr!A:B,2,FALSE)</f>
        <v>Telovýchovná jednota Slávia Univerzity veterinárskeho lekárstva a farmácie v Košiciach</v>
      </c>
      <c r="C487" s="185" t="s">
        <v>350</v>
      </c>
      <c r="D487" s="187">
        <v>5000</v>
      </c>
      <c r="E487" s="173">
        <v>0</v>
      </c>
      <c r="F487" s="182" t="s">
        <v>349</v>
      </c>
      <c r="G487" s="185" t="s">
        <v>317</v>
      </c>
      <c r="H487" s="185" t="s">
        <v>1029</v>
      </c>
      <c r="I487" s="192" t="str">
        <f t="shared" si="50"/>
        <v>31953441f</v>
      </c>
      <c r="J487" s="167" t="str">
        <f t="shared" si="51"/>
        <v>31953441026 01</v>
      </c>
      <c r="K487" s="5"/>
      <c r="L487" s="167" t="str">
        <f t="shared" si="52"/>
        <v>31953441026 01B</v>
      </c>
      <c r="M487" s="5" t="str">
        <f t="shared" si="53"/>
        <v>Telovýchovná jednota Slávia Univerzity veterinárskeho lekárstva a farmácie v KošiciachfBplnenie úloh verejného záujmu v športe</v>
      </c>
      <c r="N487" s="3" t="str">
        <f t="shared" si="54"/>
        <v>31953441fB</v>
      </c>
    </row>
    <row r="488" spans="1:14" x14ac:dyDescent="0.2">
      <c r="A488" s="202" t="s">
        <v>2923</v>
      </c>
      <c r="B488" s="204" t="str">
        <f>VLOOKUP(A488,Adr!A:B,2,FALSE)</f>
        <v>Telovýchovná jednota Sokol Ilava</v>
      </c>
      <c r="C488" s="169" t="s">
        <v>2987</v>
      </c>
      <c r="D488" s="287">
        <v>4985</v>
      </c>
      <c r="E488" s="173">
        <v>0</v>
      </c>
      <c r="F488" s="166" t="s">
        <v>360</v>
      </c>
      <c r="G488" s="169" t="s">
        <v>317</v>
      </c>
      <c r="H488" s="169" t="s">
        <v>1029</v>
      </c>
      <c r="I488" s="192" t="str">
        <f t="shared" si="50"/>
        <v>17059364l</v>
      </c>
      <c r="J488" s="167" t="str">
        <f t="shared" si="51"/>
        <v>17059364026 01</v>
      </c>
      <c r="K488" s="5"/>
      <c r="L488" s="167" t="str">
        <f t="shared" si="52"/>
        <v>17059364026 01B</v>
      </c>
      <c r="M488" s="5" t="str">
        <f t="shared" si="53"/>
        <v>Telovýchovná jednota Sokol IlavalBšportové pohybové tábory pre mládež</v>
      </c>
      <c r="N488" s="3" t="str">
        <f t="shared" si="54"/>
        <v>17059364lB</v>
      </c>
    </row>
    <row r="489" spans="1:14" x14ac:dyDescent="0.2">
      <c r="A489" s="166" t="s">
        <v>2108</v>
      </c>
      <c r="B489" s="204" t="str">
        <f>VLOOKUP(A489,Adr!A:B,2,FALSE)</f>
        <v>Telovýchovná jednota Športový klub Podbiel</v>
      </c>
      <c r="C489" s="197" t="s">
        <v>2224</v>
      </c>
      <c r="D489" s="289">
        <v>7000</v>
      </c>
      <c r="E489" s="173">
        <v>0</v>
      </c>
      <c r="F489" s="166" t="s">
        <v>362</v>
      </c>
      <c r="G489" s="169" t="s">
        <v>321</v>
      </c>
      <c r="H489" s="169" t="s">
        <v>1029</v>
      </c>
      <c r="I489" s="192" t="str">
        <f t="shared" si="50"/>
        <v>14220059m</v>
      </c>
      <c r="J489" s="167" t="str">
        <f t="shared" si="51"/>
        <v>14220059026 03</v>
      </c>
      <c r="K489" s="5"/>
      <c r="L489" s="167" t="str">
        <f t="shared" si="52"/>
        <v>14220059026 03B</v>
      </c>
      <c r="M489" s="5" t="str">
        <f t="shared" si="53"/>
        <v>Telovýchovná jednota Športový klub PodbielmBCestný beh SNP Roháče - Podbiel 34. ročník</v>
      </c>
      <c r="N489" s="3" t="str">
        <f t="shared" si="54"/>
        <v>14220059mB</v>
      </c>
    </row>
    <row r="490" spans="1:14" x14ac:dyDescent="0.2">
      <c r="A490" s="202" t="s">
        <v>2115</v>
      </c>
      <c r="B490" s="204" t="str">
        <f>VLOOKUP(A490,Adr!A:B,2,FALSE)</f>
        <v>Telovýchovná jednota Štart, sekcia nevidiacich a slabozrakých športovcov Slovenska 054 01 Levoča</v>
      </c>
      <c r="C490" s="185" t="s">
        <v>2225</v>
      </c>
      <c r="D490" s="286">
        <v>2600</v>
      </c>
      <c r="E490" s="230">
        <v>0</v>
      </c>
      <c r="F490" s="166" t="s">
        <v>362</v>
      </c>
      <c r="G490" s="169" t="s">
        <v>321</v>
      </c>
      <c r="H490" s="169" t="s">
        <v>1029</v>
      </c>
      <c r="I490" s="192" t="str">
        <f t="shared" si="50"/>
        <v>17151414m</v>
      </c>
      <c r="J490" s="167" t="str">
        <f t="shared" si="51"/>
        <v>17151414026 03</v>
      </c>
      <c r="K490" s="5"/>
      <c r="L490" s="167" t="str">
        <f t="shared" si="52"/>
        <v>17151414026 03B</v>
      </c>
      <c r="M490" s="5" t="str">
        <f t="shared" si="53"/>
        <v>Telovýchovná jednota Štart, sekcia nevidiacich a slabozrakých športovcov Slovenska 054 01 LevočamB19. ročník Levoča Cup 2025</v>
      </c>
      <c r="N490" s="3" t="str">
        <f t="shared" si="54"/>
        <v>17151414mB</v>
      </c>
    </row>
    <row r="491" spans="1:14" x14ac:dyDescent="0.2">
      <c r="A491" s="202" t="s">
        <v>2937</v>
      </c>
      <c r="B491" s="204" t="str">
        <f>VLOOKUP(A491,Adr!A:B,2,FALSE)</f>
        <v>Tenisový klub Hriňová</v>
      </c>
      <c r="C491" s="169" t="s">
        <v>2987</v>
      </c>
      <c r="D491" s="287">
        <v>2520</v>
      </c>
      <c r="E491" s="173">
        <v>0</v>
      </c>
      <c r="F491" s="166" t="s">
        <v>360</v>
      </c>
      <c r="G491" s="169" t="s">
        <v>317</v>
      </c>
      <c r="H491" s="169" t="s">
        <v>1029</v>
      </c>
      <c r="I491" s="192" t="str">
        <f t="shared" si="50"/>
        <v>35980567l</v>
      </c>
      <c r="J491" s="167" t="str">
        <f t="shared" si="51"/>
        <v>35980567026 01</v>
      </c>
      <c r="K491" s="5"/>
      <c r="L491" s="167" t="str">
        <f t="shared" si="52"/>
        <v>35980567026 01B</v>
      </c>
      <c r="M491" s="5" t="str">
        <f t="shared" si="53"/>
        <v>Tenisový klub HriňoválBšportové pohybové tábory pre mládež</v>
      </c>
      <c r="N491" s="3" t="str">
        <f t="shared" si="54"/>
        <v>35980567lB</v>
      </c>
    </row>
    <row r="492" spans="1:14" x14ac:dyDescent="0.2">
      <c r="A492" s="166" t="s">
        <v>983</v>
      </c>
      <c r="B492" s="204" t="str">
        <f>VLOOKUP(A492,Adr!A:B,2,FALSE)</f>
        <v>Teqballová federácia Slovensko</v>
      </c>
      <c r="C492" s="185" t="s">
        <v>1182</v>
      </c>
      <c r="D492" s="286">
        <v>3239</v>
      </c>
      <c r="E492" s="173">
        <v>0</v>
      </c>
      <c r="F492" s="166" t="s">
        <v>339</v>
      </c>
      <c r="G492" s="169" t="s">
        <v>319</v>
      </c>
      <c r="H492" s="169" t="s">
        <v>1029</v>
      </c>
      <c r="I492" s="192" t="str">
        <f t="shared" si="50"/>
        <v>53007344a</v>
      </c>
      <c r="J492" s="167" t="str">
        <f t="shared" si="51"/>
        <v>53007344026 02</v>
      </c>
      <c r="K492" s="5" t="s">
        <v>1183</v>
      </c>
      <c r="L492" s="167" t="str">
        <f t="shared" si="52"/>
        <v>53007344026 02B</v>
      </c>
      <c r="M492" s="5" t="str">
        <f t="shared" si="53"/>
        <v>Teqballová federácia SlovenskoaBteqball - bežné transfery</v>
      </c>
      <c r="N492" s="3" t="str">
        <f t="shared" si="54"/>
        <v>53007344aB</v>
      </c>
    </row>
    <row r="493" spans="1:14" x14ac:dyDescent="0.2">
      <c r="A493" s="202" t="s">
        <v>2125</v>
      </c>
      <c r="B493" s="204" t="str">
        <f>VLOOKUP(A493,Adr!A:B,2,FALSE)</f>
        <v>Trinity Triathlon Team</v>
      </c>
      <c r="C493" s="196" t="s">
        <v>2226</v>
      </c>
      <c r="D493" s="288">
        <v>4050</v>
      </c>
      <c r="E493" s="173">
        <v>0</v>
      </c>
      <c r="F493" s="166" t="s">
        <v>362</v>
      </c>
      <c r="G493" s="169" t="s">
        <v>321</v>
      </c>
      <c r="H493" s="169" t="s">
        <v>1029</v>
      </c>
      <c r="I493" s="192" t="str">
        <f t="shared" si="50"/>
        <v>42268095m</v>
      </c>
      <c r="J493" s="167" t="str">
        <f t="shared" si="51"/>
        <v>42268095026 03</v>
      </c>
      <c r="K493" s="5"/>
      <c r="L493" s="167" t="str">
        <f t="shared" si="52"/>
        <v>42268095026 03B</v>
      </c>
      <c r="M493" s="5" t="str">
        <f t="shared" si="53"/>
        <v>Trinity Triathlon TeammBTriatlon Senec 2025</v>
      </c>
      <c r="N493" s="3" t="str">
        <f t="shared" si="54"/>
        <v>42268095mB</v>
      </c>
    </row>
    <row r="494" spans="1:14" x14ac:dyDescent="0.2">
      <c r="A494" s="202" t="s">
        <v>2131</v>
      </c>
      <c r="B494" s="204" t="str">
        <f>VLOOKUP(A494,Adr!A:B,2,FALSE)</f>
        <v>University Spartacus</v>
      </c>
      <c r="C494" s="185" t="s">
        <v>2155</v>
      </c>
      <c r="D494" s="288">
        <v>25000</v>
      </c>
      <c r="E494" s="173">
        <v>0</v>
      </c>
      <c r="F494" s="166" t="s">
        <v>349</v>
      </c>
      <c r="G494" s="169" t="s">
        <v>321</v>
      </c>
      <c r="H494" s="169" t="s">
        <v>1029</v>
      </c>
      <c r="I494" s="192" t="str">
        <f t="shared" si="50"/>
        <v>54561981f</v>
      </c>
      <c r="J494" s="167" t="str">
        <f t="shared" si="51"/>
        <v>54561981026 03</v>
      </c>
      <c r="K494" s="5"/>
      <c r="L494" s="167" t="str">
        <f t="shared" si="52"/>
        <v>54561981026 03B</v>
      </c>
      <c r="M494" s="5" t="str">
        <f t="shared" si="53"/>
        <v xml:space="preserve">University SpartacusfBpodpora činnosti a účasť na medzinárodných univerzitných hokejových súťažiach </v>
      </c>
      <c r="N494" s="3" t="str">
        <f t="shared" si="54"/>
        <v>54561981fB</v>
      </c>
    </row>
    <row r="495" spans="1:14" x14ac:dyDescent="0.2">
      <c r="A495" s="198" t="s">
        <v>2947</v>
      </c>
      <c r="B495" s="204" t="str">
        <f>VLOOKUP(A495,Adr!A:B,2,FALSE)</f>
        <v>Volejbalový klub Rachmaninka Liptovský Mikuláš</v>
      </c>
      <c r="C495" s="196" t="s">
        <v>2987</v>
      </c>
      <c r="D495" s="288">
        <v>2211.3000000000002</v>
      </c>
      <c r="E495" s="230">
        <v>0</v>
      </c>
      <c r="F495" s="166" t="s">
        <v>360</v>
      </c>
      <c r="G495" s="169" t="s">
        <v>317</v>
      </c>
      <c r="H495" s="169" t="s">
        <v>1029</v>
      </c>
      <c r="I495" s="192" t="str">
        <f t="shared" si="50"/>
        <v>42433509l</v>
      </c>
      <c r="J495" s="167" t="str">
        <f t="shared" si="51"/>
        <v>42433509026 01</v>
      </c>
      <c r="K495" s="5"/>
      <c r="L495" s="167" t="str">
        <f t="shared" si="52"/>
        <v>42433509026 01B</v>
      </c>
      <c r="M495" s="5" t="str">
        <f t="shared" si="53"/>
        <v>Volejbalový klub Rachmaninka Liptovský MikulášlBšportové pohybové tábory pre mládež</v>
      </c>
      <c r="N495" s="3" t="str">
        <f t="shared" si="54"/>
        <v>42433509lB</v>
      </c>
    </row>
    <row r="496" spans="1:14" x14ac:dyDescent="0.2">
      <c r="A496" s="202" t="s">
        <v>2956</v>
      </c>
      <c r="B496" s="204" t="str">
        <f>VLOOKUP(A496,Adr!A:B,2,FALSE)</f>
        <v>Volejbalový klub Slávia UK Bratislava, o.z.</v>
      </c>
      <c r="C496" s="185" t="s">
        <v>2987</v>
      </c>
      <c r="D496" s="286">
        <v>4800</v>
      </c>
      <c r="E496" s="230">
        <v>0</v>
      </c>
      <c r="F496" s="166" t="s">
        <v>360</v>
      </c>
      <c r="G496" s="169" t="s">
        <v>317</v>
      </c>
      <c r="H496" s="169" t="s">
        <v>1029</v>
      </c>
      <c r="I496" s="192" t="str">
        <f t="shared" si="50"/>
        <v>31796991l</v>
      </c>
      <c r="J496" s="167" t="str">
        <f t="shared" si="51"/>
        <v>31796991026 01</v>
      </c>
      <c r="K496" s="5"/>
      <c r="L496" s="167" t="str">
        <f t="shared" si="52"/>
        <v>31796991026 01B</v>
      </c>
      <c r="M496" s="5" t="str">
        <f t="shared" si="53"/>
        <v>Volejbalový klub Slávia UK Bratislava, o.z.lBšportové pohybové tábory pre mládež</v>
      </c>
      <c r="N496" s="3" t="str">
        <f t="shared" si="54"/>
        <v>31796991lB</v>
      </c>
    </row>
    <row r="497" spans="1:14" x14ac:dyDescent="0.2">
      <c r="A497" s="198" t="s">
        <v>2963</v>
      </c>
      <c r="B497" s="204" t="str">
        <f>VLOOKUP(A497,Adr!A:B,2,FALSE)</f>
        <v>Volejbalový oddiel Hit Trnava</v>
      </c>
      <c r="C497" s="169" t="s">
        <v>2987</v>
      </c>
      <c r="D497" s="287">
        <v>4900</v>
      </c>
      <c r="E497" s="230">
        <v>0</v>
      </c>
      <c r="F497" s="166" t="s">
        <v>360</v>
      </c>
      <c r="G497" s="169" t="s">
        <v>317</v>
      </c>
      <c r="H497" s="169" t="s">
        <v>1029</v>
      </c>
      <c r="I497" s="192" t="str">
        <f t="shared" si="50"/>
        <v>37834487l</v>
      </c>
      <c r="J497" s="167" t="str">
        <f t="shared" si="51"/>
        <v>37834487026 01</v>
      </c>
      <c r="K497" s="5"/>
      <c r="L497" s="167" t="str">
        <f t="shared" si="52"/>
        <v>37834487026 01B</v>
      </c>
      <c r="M497" s="5" t="str">
        <f t="shared" si="53"/>
        <v>Volejbalový oddiel Hit TrnavalBšportové pohybové tábory pre mládež</v>
      </c>
      <c r="N497" s="3" t="str">
        <f t="shared" si="54"/>
        <v>37834487lB</v>
      </c>
    </row>
    <row r="498" spans="1:14" ht="22.5" x14ac:dyDescent="0.2">
      <c r="A498" s="198" t="s">
        <v>2137</v>
      </c>
      <c r="B498" s="204" t="str">
        <f>VLOOKUP(A498,Adr!A:B,2,FALSE)</f>
        <v>Zápasnícky klub Baník Prievidza, o. z.</v>
      </c>
      <c r="C498" s="196" t="s">
        <v>2227</v>
      </c>
      <c r="D498" s="286">
        <v>4450.5</v>
      </c>
      <c r="E498" s="230">
        <v>0</v>
      </c>
      <c r="F498" s="166" t="s">
        <v>362</v>
      </c>
      <c r="G498" s="169" t="s">
        <v>321</v>
      </c>
      <c r="H498" s="169" t="s">
        <v>1029</v>
      </c>
      <c r="I498" s="192" t="str">
        <f t="shared" si="50"/>
        <v>30227151m</v>
      </c>
      <c r="J498" s="167" t="str">
        <f t="shared" si="51"/>
        <v>30227151026 03</v>
      </c>
      <c r="K498" s="5"/>
      <c r="L498" s="167" t="str">
        <f t="shared" si="52"/>
        <v>30227151026 03B</v>
      </c>
      <c r="M498" s="5" t="str">
        <f t="shared" si="53"/>
        <v>Zápasnícky klub Baník Prievidza, o. z.mB51. ročník Medzinárodného turnaja mládeže a priateľstva v zápasení voľným štýlom</v>
      </c>
      <c r="N498" s="3" t="str">
        <f t="shared" si="54"/>
        <v>30227151mB</v>
      </c>
    </row>
    <row r="499" spans="1:14" x14ac:dyDescent="0.2">
      <c r="A499" s="198" t="s">
        <v>2970</v>
      </c>
      <c r="B499" s="204" t="str">
        <f>VLOOKUP(A499,Adr!A:B,2,FALSE)</f>
        <v>Zápasnícky klub Dunajská Streda, o.z.</v>
      </c>
      <c r="C499" s="185" t="s">
        <v>2987</v>
      </c>
      <c r="D499" s="286">
        <v>4300</v>
      </c>
      <c r="E499" s="173">
        <v>0</v>
      </c>
      <c r="F499" s="166" t="s">
        <v>360</v>
      </c>
      <c r="G499" s="169" t="s">
        <v>317</v>
      </c>
      <c r="H499" s="169" t="s">
        <v>1029</v>
      </c>
      <c r="I499" s="192" t="str">
        <f t="shared" si="50"/>
        <v>34009892l</v>
      </c>
      <c r="J499" s="167" t="str">
        <f t="shared" si="51"/>
        <v>34009892026 01</v>
      </c>
      <c r="K499" s="5"/>
      <c r="L499" s="167" t="str">
        <f t="shared" si="52"/>
        <v>34009892026 01B</v>
      </c>
      <c r="M499" s="5" t="str">
        <f t="shared" si="53"/>
        <v>Zápasnícky klub Dunajská Streda, o.z.lBšportové pohybové tábory pre mládež</v>
      </c>
      <c r="N499" s="3" t="str">
        <f t="shared" si="54"/>
        <v>34009892lB</v>
      </c>
    </row>
    <row r="500" spans="1:14" x14ac:dyDescent="0.2">
      <c r="A500" s="198" t="s">
        <v>990</v>
      </c>
      <c r="B500" s="204" t="str">
        <f>VLOOKUP(A500,Adr!A:B,2,FALSE)</f>
        <v>Združenie šípkarských organizácií</v>
      </c>
      <c r="C500" s="185" t="s">
        <v>1184</v>
      </c>
      <c r="D500" s="286">
        <v>47188</v>
      </c>
      <c r="E500" s="230">
        <v>0</v>
      </c>
      <c r="F500" s="166" t="s">
        <v>339</v>
      </c>
      <c r="G500" s="169" t="s">
        <v>319</v>
      </c>
      <c r="H500" s="169" t="s">
        <v>1029</v>
      </c>
      <c r="I500" s="192" t="str">
        <f t="shared" si="50"/>
        <v>35538015a</v>
      </c>
      <c r="J500" s="167" t="str">
        <f t="shared" si="51"/>
        <v>35538015026 02</v>
      </c>
      <c r="K500" s="5" t="s">
        <v>1185</v>
      </c>
      <c r="L500" s="167" t="str">
        <f t="shared" si="52"/>
        <v>35538015026 02B</v>
      </c>
      <c r="M500" s="5" t="str">
        <f t="shared" si="53"/>
        <v>Združenie šípkarských organizáciíaBšípky - bežné transfery</v>
      </c>
      <c r="N500" s="3" t="str">
        <f t="shared" si="54"/>
        <v>35538015aB</v>
      </c>
    </row>
    <row r="501" spans="1:14" x14ac:dyDescent="0.2">
      <c r="A501" s="166" t="s">
        <v>996</v>
      </c>
      <c r="B501" s="204" t="str">
        <f>VLOOKUP(A501,Adr!A:B,2,FALSE)</f>
        <v>Zväz potápačov Slovenska</v>
      </c>
      <c r="C501" s="196" t="s">
        <v>1186</v>
      </c>
      <c r="D501" s="286">
        <v>58881</v>
      </c>
      <c r="E501" s="173">
        <v>0</v>
      </c>
      <c r="F501" s="166" t="s">
        <v>339</v>
      </c>
      <c r="G501" s="169" t="s">
        <v>319</v>
      </c>
      <c r="H501" s="169" t="s">
        <v>1029</v>
      </c>
      <c r="I501" s="192" t="str">
        <f t="shared" si="50"/>
        <v>00585319a</v>
      </c>
      <c r="J501" s="167" t="str">
        <f t="shared" si="51"/>
        <v>00585319026 02</v>
      </c>
      <c r="K501" s="5" t="s">
        <v>1187</v>
      </c>
      <c r="L501" s="167" t="str">
        <f t="shared" si="52"/>
        <v>00585319026 02B</v>
      </c>
      <c r="M501" s="5" t="str">
        <f t="shared" si="53"/>
        <v>Zväz potápačov SlovenskaaBpotápačské športy - bežné transfery</v>
      </c>
      <c r="N501" s="3" t="str">
        <f t="shared" si="54"/>
        <v>00585319aB</v>
      </c>
    </row>
    <row r="502" spans="1:14" x14ac:dyDescent="0.2">
      <c r="A502" s="202" t="s">
        <v>996</v>
      </c>
      <c r="B502" s="204" t="str">
        <f>VLOOKUP(A502,Adr!A:B,2,FALSE)</f>
        <v>Zväz potápačov Slovenska</v>
      </c>
      <c r="C502" s="197" t="s">
        <v>1656</v>
      </c>
      <c r="D502" s="289">
        <v>35000</v>
      </c>
      <c r="E502" s="230">
        <v>0</v>
      </c>
      <c r="F502" s="166" t="s">
        <v>345</v>
      </c>
      <c r="G502" s="169" t="s">
        <v>321</v>
      </c>
      <c r="H502" s="169" t="s">
        <v>1029</v>
      </c>
      <c r="I502" s="192" t="str">
        <f t="shared" si="50"/>
        <v>00585319d</v>
      </c>
      <c r="J502" s="167" t="str">
        <f t="shared" si="51"/>
        <v>00585319026 03</v>
      </c>
      <c r="K502" s="5"/>
      <c r="L502" s="167" t="str">
        <f t="shared" si="52"/>
        <v>00585319026 03B</v>
      </c>
      <c r="M502" s="5" t="str">
        <f t="shared" si="53"/>
        <v>Zväz potápačov SlovenskadBHrašková Zuzana</v>
      </c>
      <c r="N502" s="3" t="str">
        <f t="shared" si="54"/>
        <v>00585319dB</v>
      </c>
    </row>
    <row r="503" spans="1:14" x14ac:dyDescent="0.2">
      <c r="A503" s="202" t="s">
        <v>1003</v>
      </c>
      <c r="B503" s="204" t="str">
        <f>VLOOKUP(A503,Adr!A:B,2,FALSE)</f>
        <v>Zväz slovenského kolieskového korčuľovania</v>
      </c>
      <c r="C503" s="196" t="s">
        <v>1188</v>
      </c>
      <c r="D503" s="288">
        <v>132661</v>
      </c>
      <c r="E503" s="230">
        <v>0</v>
      </c>
      <c r="F503" s="166" t="s">
        <v>339</v>
      </c>
      <c r="G503" s="169" t="s">
        <v>319</v>
      </c>
      <c r="H503" s="169" t="s">
        <v>1029</v>
      </c>
      <c r="I503" s="192" t="str">
        <f t="shared" si="50"/>
        <v>42132690a</v>
      </c>
      <c r="J503" s="167" t="str">
        <f t="shared" si="51"/>
        <v>42132690026 02</v>
      </c>
      <c r="K503" s="5" t="s">
        <v>1189</v>
      </c>
      <c r="L503" s="167" t="str">
        <f t="shared" si="52"/>
        <v>42132690026 02B</v>
      </c>
      <c r="M503" s="5" t="str">
        <f t="shared" si="53"/>
        <v>Zväz slovenského kolieskového korčuľovaniaaBkolieskové korčuľovanie - bežné transfery</v>
      </c>
      <c r="N503" s="3" t="str">
        <f t="shared" si="54"/>
        <v>42132690aB</v>
      </c>
    </row>
    <row r="504" spans="1:14" x14ac:dyDescent="0.2">
      <c r="A504" s="166" t="s">
        <v>1003</v>
      </c>
      <c r="B504" s="204" t="str">
        <f>VLOOKUP(A504,Adr!A:B,2,FALSE)</f>
        <v>Zväz slovenského kolieskového korčuľovania</v>
      </c>
      <c r="C504" s="196" t="s">
        <v>1657</v>
      </c>
      <c r="D504" s="288">
        <v>50000</v>
      </c>
      <c r="E504" s="173">
        <v>0</v>
      </c>
      <c r="F504" s="166" t="s">
        <v>345</v>
      </c>
      <c r="G504" s="169" t="s">
        <v>321</v>
      </c>
      <c r="H504" s="169" t="s">
        <v>1029</v>
      </c>
      <c r="I504" s="192" t="str">
        <f t="shared" si="50"/>
        <v>42132690d</v>
      </c>
      <c r="J504" s="167" t="str">
        <f t="shared" si="51"/>
        <v>42132690026 03</v>
      </c>
      <c r="K504" s="5"/>
      <c r="L504" s="167" t="str">
        <f t="shared" si="52"/>
        <v>42132690026 03B</v>
      </c>
      <c r="M504" s="5" t="str">
        <f t="shared" si="53"/>
        <v>Zväz slovenského kolieskového korčuľovaniadBTury Richard</v>
      </c>
      <c r="N504" s="3" t="str">
        <f t="shared" si="54"/>
        <v>42132690dB</v>
      </c>
    </row>
    <row r="505" spans="1:14" x14ac:dyDescent="0.2">
      <c r="A505" s="166" t="s">
        <v>1003</v>
      </c>
      <c r="B505" s="204" t="str">
        <f>VLOOKUP(A505,Adr!A:B,2,FALSE)</f>
        <v>Zväz slovenského kolieskového korčuľovania</v>
      </c>
      <c r="C505" s="196" t="s">
        <v>350</v>
      </c>
      <c r="D505" s="288">
        <v>5000</v>
      </c>
      <c r="E505" s="173">
        <v>0</v>
      </c>
      <c r="F505" s="166" t="s">
        <v>349</v>
      </c>
      <c r="G505" s="169" t="s">
        <v>321</v>
      </c>
      <c r="H505" s="169" t="s">
        <v>1029</v>
      </c>
      <c r="I505" s="192" t="str">
        <f t="shared" si="50"/>
        <v>42132690f</v>
      </c>
      <c r="J505" s="167" t="str">
        <f t="shared" si="51"/>
        <v>42132690026 03</v>
      </c>
      <c r="K505" s="5"/>
      <c r="L505" s="167" t="str">
        <f t="shared" ref="L505" si="55">A505&amp;G505&amp;H505</f>
        <v>42132690026 03B</v>
      </c>
      <c r="M505" s="5" t="str">
        <f t="shared" ref="M505" si="56">B505&amp;F505&amp;H505&amp;C505</f>
        <v>Zväz slovenského kolieskového korčuľovaniafBplnenie úloh verejného záujmu v športe</v>
      </c>
      <c r="N505" s="3" t="str">
        <f t="shared" ref="N505" si="57">+I505&amp;H505</f>
        <v>42132690fB</v>
      </c>
    </row>
    <row r="506" spans="1:14" x14ac:dyDescent="0.2">
      <c r="A506" s="198" t="s">
        <v>1010</v>
      </c>
      <c r="B506" s="204" t="str">
        <f>VLOOKUP(A506,Adr!A:B,2,FALSE)</f>
        <v>Zväz slovenského lyžovania</v>
      </c>
      <c r="C506" s="185" t="s">
        <v>1190</v>
      </c>
      <c r="D506" s="286">
        <v>1247284</v>
      </c>
      <c r="E506" s="173">
        <v>0</v>
      </c>
      <c r="F506" s="166" t="s">
        <v>339</v>
      </c>
      <c r="G506" s="169" t="s">
        <v>319</v>
      </c>
      <c r="H506" s="169" t="s">
        <v>1029</v>
      </c>
      <c r="I506" s="192" t="str">
        <f t="shared" si="50"/>
        <v>50671669a</v>
      </c>
      <c r="J506" s="167" t="str">
        <f t="shared" si="51"/>
        <v>50671669026 02</v>
      </c>
      <c r="K506" s="5" t="s">
        <v>1191</v>
      </c>
      <c r="L506" s="167" t="str">
        <f t="shared" si="52"/>
        <v>50671669026 02B</v>
      </c>
      <c r="M506" s="5" t="str">
        <f t="shared" si="53"/>
        <v>Zväz slovenského lyžovaniaaBlyžovanie - bežné transfery</v>
      </c>
      <c r="N506" s="3" t="str">
        <f t="shared" si="54"/>
        <v>50671669aB</v>
      </c>
    </row>
    <row r="507" spans="1:14" x14ac:dyDescent="0.2">
      <c r="A507" s="198" t="s">
        <v>1010</v>
      </c>
      <c r="B507" s="204" t="str">
        <f>VLOOKUP(A507,Adr!A:B,2,FALSE)</f>
        <v>Zväz slovenského lyžovania</v>
      </c>
      <c r="C507" s="185" t="s">
        <v>1476</v>
      </c>
      <c r="D507" s="286">
        <v>158846</v>
      </c>
      <c r="E507" s="230">
        <v>0</v>
      </c>
      <c r="F507" s="166" t="s">
        <v>343</v>
      </c>
      <c r="G507" s="169" t="s">
        <v>321</v>
      </c>
      <c r="H507" s="169" t="s">
        <v>1029</v>
      </c>
      <c r="I507" s="192" t="str">
        <f t="shared" si="50"/>
        <v>50671669c</v>
      </c>
      <c r="J507" s="167" t="str">
        <f t="shared" si="51"/>
        <v>50671669026 03</v>
      </c>
      <c r="K507" s="5"/>
      <c r="L507" s="167" t="str">
        <f t="shared" si="52"/>
        <v>50671669026 03B</v>
      </c>
      <c r="M507" s="5" t="str">
        <f t="shared" si="53"/>
        <v>Zväz slovenského lyžovaniacBzabezpečenie a rozvoj športu lyžovanie zdravotne postihnutých športovcov</v>
      </c>
      <c r="N507" s="3" t="str">
        <f t="shared" si="54"/>
        <v>50671669cB</v>
      </c>
    </row>
    <row r="508" spans="1:14" x14ac:dyDescent="0.2">
      <c r="A508" s="182" t="s">
        <v>1010</v>
      </c>
      <c r="B508" s="204" t="str">
        <f>VLOOKUP(A508,Adr!A:B,2,FALSE)</f>
        <v>Zväz slovenského lyžovania</v>
      </c>
      <c r="C508" s="185" t="s">
        <v>1658</v>
      </c>
      <c r="D508" s="286">
        <v>45000</v>
      </c>
      <c r="E508" s="173">
        <v>0</v>
      </c>
      <c r="F508" s="166" t="s">
        <v>345</v>
      </c>
      <c r="G508" s="169" t="s">
        <v>321</v>
      </c>
      <c r="H508" s="169" t="s">
        <v>1029</v>
      </c>
      <c r="I508" s="192" t="str">
        <f t="shared" si="50"/>
        <v>50671669d</v>
      </c>
      <c r="J508" s="167" t="str">
        <f t="shared" si="51"/>
        <v>50671669026 03</v>
      </c>
      <c r="K508" s="5"/>
      <c r="L508" s="167" t="str">
        <f t="shared" si="52"/>
        <v>50671669026 03B</v>
      </c>
      <c r="M508" s="5" t="str">
        <f t="shared" si="53"/>
        <v>Zväz slovenského lyžovaniadBHaraus Miroslav + navádzač</v>
      </c>
      <c r="N508" s="3" t="str">
        <f t="shared" si="54"/>
        <v>50671669dB</v>
      </c>
    </row>
    <row r="509" spans="1:14" x14ac:dyDescent="0.2">
      <c r="A509" s="166" t="s">
        <v>1010</v>
      </c>
      <c r="B509" s="204" t="str">
        <f>VLOOKUP(A509,Adr!A:B,2,FALSE)</f>
        <v>Zväz slovenského lyžovania</v>
      </c>
      <c r="C509" s="196" t="s">
        <v>1659</v>
      </c>
      <c r="D509" s="288">
        <v>20000</v>
      </c>
      <c r="E509" s="230">
        <v>0</v>
      </c>
      <c r="F509" s="166" t="s">
        <v>345</v>
      </c>
      <c r="G509" s="169" t="s">
        <v>321</v>
      </c>
      <c r="H509" s="169" t="s">
        <v>1029</v>
      </c>
      <c r="I509" s="192" t="str">
        <f t="shared" si="50"/>
        <v>50671669d</v>
      </c>
      <c r="J509" s="167" t="str">
        <f t="shared" si="51"/>
        <v>50671669026 03</v>
      </c>
      <c r="K509" s="5"/>
      <c r="L509" s="167" t="str">
        <f t="shared" si="52"/>
        <v>50671669026 03B</v>
      </c>
      <c r="M509" s="5" t="str">
        <f t="shared" si="53"/>
        <v>Zväz slovenského lyžovaniadBJaroš Samuel</v>
      </c>
      <c r="N509" s="3" t="str">
        <f t="shared" si="54"/>
        <v>50671669dB</v>
      </c>
    </row>
    <row r="510" spans="1:14" x14ac:dyDescent="0.2">
      <c r="A510" s="166" t="s">
        <v>1010</v>
      </c>
      <c r="B510" s="204" t="str">
        <f>VLOOKUP(A510,Adr!A:B,2,FALSE)</f>
        <v>Zväz slovenského lyžovania</v>
      </c>
      <c r="C510" s="196" t="s">
        <v>1663</v>
      </c>
      <c r="D510" s="288">
        <v>10000</v>
      </c>
      <c r="E510" s="173">
        <v>0</v>
      </c>
      <c r="F510" s="166" t="s">
        <v>345</v>
      </c>
      <c r="G510" s="169" t="s">
        <v>321</v>
      </c>
      <c r="H510" s="169" t="s">
        <v>1029</v>
      </c>
      <c r="I510" s="192" t="str">
        <f t="shared" si="50"/>
        <v>50671669d</v>
      </c>
      <c r="J510" s="167" t="str">
        <f t="shared" si="51"/>
        <v>50671669026 03</v>
      </c>
      <c r="K510" s="5"/>
      <c r="L510" s="167" t="str">
        <f t="shared" si="52"/>
        <v>50671669026 03B</v>
      </c>
      <c r="M510" s="5" t="str">
        <f t="shared" si="53"/>
        <v>Zväz slovenského lyžovaniadBPitoňáková Sára</v>
      </c>
      <c r="N510" s="3" t="str">
        <f t="shared" si="54"/>
        <v>50671669dB</v>
      </c>
    </row>
    <row r="511" spans="1:14" x14ac:dyDescent="0.2">
      <c r="A511" s="198" t="s">
        <v>1010</v>
      </c>
      <c r="B511" s="204" t="str">
        <f>VLOOKUP(A511,Adr!A:B,2,FALSE)</f>
        <v>Zväz slovenského lyžovania</v>
      </c>
      <c r="C511" s="185" t="s">
        <v>1660</v>
      </c>
      <c r="D511" s="286">
        <v>75000</v>
      </c>
      <c r="E511" s="230">
        <v>0</v>
      </c>
      <c r="F511" s="166" t="s">
        <v>345</v>
      </c>
      <c r="G511" s="169" t="s">
        <v>321</v>
      </c>
      <c r="H511" s="169" t="s">
        <v>1029</v>
      </c>
      <c r="I511" s="192" t="str">
        <f t="shared" si="50"/>
        <v>50671669d</v>
      </c>
      <c r="J511" s="167" t="str">
        <f t="shared" si="51"/>
        <v>50671669026 03</v>
      </c>
      <c r="K511" s="5"/>
      <c r="L511" s="167" t="str">
        <f t="shared" si="52"/>
        <v>50671669026 03B</v>
      </c>
      <c r="M511" s="5" t="str">
        <f t="shared" si="53"/>
        <v>Zväz slovenského lyžovaniadBRexová Alexandra + navádzač</v>
      </c>
      <c r="N511" s="3" t="str">
        <f t="shared" si="54"/>
        <v>50671669dB</v>
      </c>
    </row>
    <row r="512" spans="1:14" x14ac:dyDescent="0.2">
      <c r="A512" s="166" t="s">
        <v>1010</v>
      </c>
      <c r="B512" s="204" t="str">
        <f>VLOOKUP(A512,Adr!A:B,2,FALSE)</f>
        <v>Zväz slovenského lyžovania</v>
      </c>
      <c r="C512" s="169" t="s">
        <v>1661</v>
      </c>
      <c r="D512" s="287">
        <v>10000</v>
      </c>
      <c r="E512" s="173">
        <v>0</v>
      </c>
      <c r="F512" s="166" t="s">
        <v>345</v>
      </c>
      <c r="G512" s="169" t="s">
        <v>321</v>
      </c>
      <c r="H512" s="169" t="s">
        <v>1029</v>
      </c>
      <c r="I512" s="192" t="str">
        <f t="shared" si="50"/>
        <v>50671669d</v>
      </c>
      <c r="J512" s="167" t="str">
        <f t="shared" si="51"/>
        <v>50671669026 03</v>
      </c>
      <c r="K512" s="5"/>
      <c r="L512" s="167" t="str">
        <f t="shared" si="52"/>
        <v>50671669026 03B</v>
      </c>
      <c r="M512" s="5" t="str">
        <f t="shared" si="53"/>
        <v>Zväz slovenského lyžovaniadBSakál Samuel</v>
      </c>
      <c r="N512" s="3" t="str">
        <f t="shared" si="54"/>
        <v>50671669dB</v>
      </c>
    </row>
    <row r="513" spans="1:14" x14ac:dyDescent="0.2">
      <c r="A513" s="166" t="s">
        <v>1010</v>
      </c>
      <c r="B513" s="204" t="str">
        <f>VLOOKUP(A513,Adr!A:B,2,FALSE)</f>
        <v>Zväz slovenského lyžovania</v>
      </c>
      <c r="C513" s="196" t="s">
        <v>1662</v>
      </c>
      <c r="D513" s="288">
        <v>70000</v>
      </c>
      <c r="E513" s="230">
        <v>0</v>
      </c>
      <c r="F513" s="166" t="s">
        <v>345</v>
      </c>
      <c r="G513" s="169" t="s">
        <v>321</v>
      </c>
      <c r="H513" s="169" t="s">
        <v>1029</v>
      </c>
      <c r="I513" s="192" t="str">
        <f t="shared" si="50"/>
        <v>50671669d</v>
      </c>
      <c r="J513" s="167" t="str">
        <f t="shared" si="51"/>
        <v>50671669026 03</v>
      </c>
      <c r="K513" s="5"/>
      <c r="L513" s="167" t="str">
        <f t="shared" si="52"/>
        <v>50671669026 03B</v>
      </c>
      <c r="M513" s="5" t="str">
        <f t="shared" si="53"/>
        <v>Zväz slovenského lyžovaniadBVlhová Petra</v>
      </c>
      <c r="N513" s="3" t="str">
        <f t="shared" si="54"/>
        <v>50671669dB</v>
      </c>
    </row>
    <row r="514" spans="1:14" x14ac:dyDescent="0.2">
      <c r="A514" s="198" t="s">
        <v>2147</v>
      </c>
      <c r="B514" s="204" t="str">
        <f>VLOOKUP(A514,Adr!A:B,2,FALSE)</f>
        <v>ZVÄZ ŠPORTOVEJ KYNOLÓGIE SR</v>
      </c>
      <c r="C514" s="169" t="s">
        <v>2232</v>
      </c>
      <c r="D514" s="287">
        <v>15000</v>
      </c>
      <c r="E514" s="173">
        <v>0</v>
      </c>
      <c r="F514" s="166" t="s">
        <v>349</v>
      </c>
      <c r="G514" s="169" t="s">
        <v>321</v>
      </c>
      <c r="H514" s="169" t="s">
        <v>1029</v>
      </c>
      <c r="I514" s="192" t="str">
        <f t="shared" si="50"/>
        <v>31945732f</v>
      </c>
      <c r="J514" s="167" t="str">
        <f t="shared" si="51"/>
        <v>31945732026 03</v>
      </c>
      <c r="K514" s="5"/>
      <c r="L514" s="167" t="str">
        <f t="shared" si="52"/>
        <v>31945732026 03B</v>
      </c>
      <c r="M514" s="5" t="str">
        <f t="shared" si="53"/>
        <v>ZVÄZ ŠPORTOVEJ KYNOLÓGIE SRfBpodpora a rozvoj športu</v>
      </c>
      <c r="N514" s="3" t="str">
        <f t="shared" si="54"/>
        <v>31945732fB</v>
      </c>
    </row>
    <row r="515" spans="1:14" x14ac:dyDescent="0.2">
      <c r="A515" s="166"/>
      <c r="B515" s="204" t="e">
        <f>VLOOKUP(A515,Adr!A:B,2,FALSE)</f>
        <v>#N/A</v>
      </c>
      <c r="C515" s="196"/>
      <c r="D515" s="172"/>
      <c r="E515" s="173"/>
      <c r="F515" s="166"/>
      <c r="G515" s="169"/>
      <c r="H515" s="169"/>
      <c r="I515" s="192" t="str">
        <f t="shared" si="50"/>
        <v/>
      </c>
      <c r="J515" s="167"/>
      <c r="K515" s="5"/>
      <c r="L515" s="167" t="str">
        <f t="shared" si="52"/>
        <v/>
      </c>
      <c r="M515" s="5" t="e">
        <f t="shared" si="53"/>
        <v>#N/A</v>
      </c>
      <c r="N515" s="3" t="str">
        <f t="shared" si="54"/>
        <v/>
      </c>
    </row>
    <row r="516" spans="1:14" x14ac:dyDescent="0.2">
      <c r="A516" s="166"/>
      <c r="B516" s="204" t="e">
        <f>VLOOKUP(A516,Adr!A:B,2,FALSE)</f>
        <v>#N/A</v>
      </c>
      <c r="C516" s="190"/>
      <c r="D516" s="172"/>
      <c r="E516" s="173"/>
      <c r="F516" s="166"/>
      <c r="G516" s="169"/>
      <c r="H516" s="169"/>
      <c r="I516" s="192" t="str">
        <f t="shared" si="50"/>
        <v/>
      </c>
      <c r="J516" s="167"/>
      <c r="K516" s="5"/>
      <c r="L516" s="167" t="str">
        <f t="shared" si="52"/>
        <v/>
      </c>
      <c r="M516" s="5" t="e">
        <f t="shared" si="53"/>
        <v>#N/A</v>
      </c>
      <c r="N516" s="3" t="str">
        <f t="shared" si="54"/>
        <v/>
      </c>
    </row>
    <row r="517" spans="1:14" x14ac:dyDescent="0.2">
      <c r="A517" s="166"/>
      <c r="B517" s="204" t="e">
        <f>VLOOKUP(A517,Adr!A:B,2,FALSE)</f>
        <v>#N/A</v>
      </c>
      <c r="C517" s="190"/>
      <c r="D517" s="172"/>
      <c r="E517" s="173"/>
      <c r="F517" s="166"/>
      <c r="G517" s="169"/>
      <c r="H517" s="169"/>
      <c r="I517" s="192" t="str">
        <f t="shared" si="50"/>
        <v/>
      </c>
      <c r="J517" s="167"/>
      <c r="K517" s="5"/>
      <c r="L517" s="167" t="str">
        <f t="shared" si="52"/>
        <v/>
      </c>
      <c r="M517" s="5" t="e">
        <f t="shared" si="53"/>
        <v>#N/A</v>
      </c>
      <c r="N517" s="3" t="str">
        <f t="shared" si="54"/>
        <v/>
      </c>
    </row>
    <row r="518" spans="1:14" x14ac:dyDescent="0.2">
      <c r="A518" s="166"/>
      <c r="B518" s="204" t="e">
        <f>VLOOKUP(A518,Adr!A:B,2,FALSE)</f>
        <v>#N/A</v>
      </c>
      <c r="C518" s="196"/>
      <c r="D518" s="187"/>
      <c r="E518" s="173"/>
      <c r="F518" s="166"/>
      <c r="G518" s="169"/>
      <c r="H518" s="169"/>
      <c r="I518" s="192" t="str">
        <f t="shared" si="50"/>
        <v/>
      </c>
      <c r="J518" s="167"/>
      <c r="K518" s="5"/>
      <c r="L518" s="167" t="str">
        <f t="shared" si="52"/>
        <v/>
      </c>
      <c r="M518" s="5" t="e">
        <f t="shared" si="53"/>
        <v>#N/A</v>
      </c>
      <c r="N518" s="3" t="str">
        <f t="shared" si="54"/>
        <v/>
      </c>
    </row>
    <row r="519" spans="1:14" x14ac:dyDescent="0.2">
      <c r="A519" s="166"/>
      <c r="B519" s="204" t="e">
        <f>VLOOKUP(A519,Adr!A:B,2,FALSE)</f>
        <v>#N/A</v>
      </c>
      <c r="C519" s="196"/>
      <c r="D519" s="187"/>
      <c r="E519" s="173"/>
      <c r="F519" s="166"/>
      <c r="G519" s="169"/>
      <c r="H519" s="169"/>
      <c r="I519" s="192" t="str">
        <f t="shared" si="50"/>
        <v/>
      </c>
      <c r="J519" s="167"/>
      <c r="K519" s="5"/>
      <c r="L519" s="167" t="str">
        <f t="shared" si="52"/>
        <v/>
      </c>
      <c r="M519" s="5" t="e">
        <f t="shared" si="53"/>
        <v>#N/A</v>
      </c>
      <c r="N519" s="3" t="str">
        <f t="shared" si="54"/>
        <v/>
      </c>
    </row>
    <row r="520" spans="1:14" x14ac:dyDescent="0.2">
      <c r="A520" s="166"/>
      <c r="B520" s="204" t="e">
        <f>VLOOKUP(A520,Adr!A:B,2,FALSE)</f>
        <v>#N/A</v>
      </c>
      <c r="C520" s="185"/>
      <c r="D520" s="187"/>
      <c r="E520" s="173"/>
      <c r="F520" s="182"/>
      <c r="G520" s="185"/>
      <c r="H520" s="185"/>
      <c r="I520" s="192" t="str">
        <f t="shared" si="50"/>
        <v/>
      </c>
      <c r="J520" s="167"/>
      <c r="K520" s="5"/>
      <c r="L520" s="167" t="str">
        <f t="shared" si="52"/>
        <v/>
      </c>
      <c r="M520" s="5" t="e">
        <f t="shared" si="53"/>
        <v>#N/A</v>
      </c>
      <c r="N520" s="3" t="str">
        <f t="shared" si="54"/>
        <v/>
      </c>
    </row>
    <row r="521" spans="1:14" x14ac:dyDescent="0.2">
      <c r="A521" s="166"/>
      <c r="B521" s="204" t="e">
        <f>VLOOKUP(A521,Adr!A:B,2,FALSE)</f>
        <v>#N/A</v>
      </c>
      <c r="C521" s="197"/>
      <c r="D521" s="191"/>
      <c r="E521" s="173"/>
      <c r="F521" s="182"/>
      <c r="G521" s="185"/>
      <c r="H521" s="185"/>
      <c r="I521" s="192" t="str">
        <f t="shared" si="50"/>
        <v/>
      </c>
      <c r="J521" s="167"/>
      <c r="K521" s="5"/>
      <c r="L521" s="167" t="str">
        <f t="shared" si="52"/>
        <v/>
      </c>
      <c r="M521" s="5" t="e">
        <f t="shared" si="53"/>
        <v>#N/A</v>
      </c>
      <c r="N521" s="3" t="str">
        <f t="shared" si="54"/>
        <v/>
      </c>
    </row>
    <row r="522" spans="1:14" x14ac:dyDescent="0.2">
      <c r="A522" s="166"/>
      <c r="B522" s="204" t="e">
        <f>VLOOKUP(A522,Adr!A:B,2,FALSE)</f>
        <v>#N/A</v>
      </c>
      <c r="C522" s="185"/>
      <c r="D522" s="187"/>
      <c r="E522" s="173"/>
      <c r="F522" s="182"/>
      <c r="G522" s="185"/>
      <c r="H522" s="185"/>
      <c r="I522" s="192" t="str">
        <f t="shared" ref="I522:I585" si="58">A522&amp;F522</f>
        <v/>
      </c>
      <c r="J522" s="167"/>
      <c r="K522" s="5"/>
      <c r="L522" s="167" t="str">
        <f t="shared" ref="L522:L585" si="59">A522&amp;G522&amp;H522</f>
        <v/>
      </c>
      <c r="M522" s="5" t="e">
        <f t="shared" ref="M522:M585" si="60">B522&amp;F522&amp;H522&amp;C522</f>
        <v>#N/A</v>
      </c>
      <c r="N522" s="3" t="str">
        <f t="shared" ref="N522:N585" si="61">+I522&amp;H522</f>
        <v/>
      </c>
    </row>
    <row r="523" spans="1:14" x14ac:dyDescent="0.2">
      <c r="A523" s="182"/>
      <c r="B523" s="204" t="e">
        <f>VLOOKUP(A523,Adr!A:B,2,FALSE)</f>
        <v>#N/A</v>
      </c>
      <c r="C523" s="185"/>
      <c r="D523" s="187"/>
      <c r="E523" s="230"/>
      <c r="F523" s="182"/>
      <c r="G523" s="185"/>
      <c r="H523" s="185"/>
      <c r="I523" s="192" t="str">
        <f t="shared" si="58"/>
        <v/>
      </c>
      <c r="J523" s="167"/>
      <c r="K523" s="5"/>
      <c r="L523" s="167" t="str">
        <f t="shared" si="59"/>
        <v/>
      </c>
      <c r="M523" s="5" t="e">
        <f t="shared" si="60"/>
        <v>#N/A</v>
      </c>
      <c r="N523" s="3" t="str">
        <f t="shared" si="61"/>
        <v/>
      </c>
    </row>
    <row r="524" spans="1:14" x14ac:dyDescent="0.2">
      <c r="A524" s="166"/>
      <c r="B524" s="204" t="e">
        <f>VLOOKUP(A524,Adr!A:B,2,FALSE)</f>
        <v>#N/A</v>
      </c>
      <c r="C524" s="196"/>
      <c r="D524" s="186"/>
      <c r="E524" s="173"/>
      <c r="F524" s="166"/>
      <c r="G524" s="169"/>
      <c r="H524" s="169"/>
      <c r="I524" s="192" t="str">
        <f t="shared" si="58"/>
        <v/>
      </c>
      <c r="J524" s="167"/>
      <c r="K524" s="5"/>
      <c r="L524" s="167" t="str">
        <f t="shared" si="59"/>
        <v/>
      </c>
      <c r="M524" s="5" t="e">
        <f t="shared" si="60"/>
        <v>#N/A</v>
      </c>
      <c r="N524" s="3" t="str">
        <f t="shared" si="61"/>
        <v/>
      </c>
    </row>
    <row r="525" spans="1:14" x14ac:dyDescent="0.2">
      <c r="A525" s="166"/>
      <c r="B525" s="204" t="e">
        <f>VLOOKUP(A525,Adr!A:B,2,FALSE)</f>
        <v>#N/A</v>
      </c>
      <c r="C525" s="196"/>
      <c r="D525" s="186"/>
      <c r="E525" s="173"/>
      <c r="F525" s="166"/>
      <c r="G525" s="169"/>
      <c r="H525" s="169"/>
      <c r="I525" s="192" t="str">
        <f t="shared" si="58"/>
        <v/>
      </c>
      <c r="J525" s="167"/>
      <c r="K525" s="5"/>
      <c r="L525" s="167" t="str">
        <f t="shared" si="59"/>
        <v/>
      </c>
      <c r="M525" s="5" t="e">
        <f t="shared" si="60"/>
        <v>#N/A</v>
      </c>
      <c r="N525" s="3" t="str">
        <f t="shared" si="61"/>
        <v/>
      </c>
    </row>
    <row r="526" spans="1:14" x14ac:dyDescent="0.2">
      <c r="A526" s="166"/>
      <c r="B526" s="204" t="e">
        <f>VLOOKUP(A526,Adr!A:B,2,FALSE)</f>
        <v>#N/A</v>
      </c>
      <c r="C526" s="196"/>
      <c r="D526" s="186"/>
      <c r="E526" s="173"/>
      <c r="F526" s="166"/>
      <c r="G526" s="169"/>
      <c r="H526" s="169"/>
      <c r="I526" s="192" t="str">
        <f t="shared" si="58"/>
        <v/>
      </c>
      <c r="J526" s="167"/>
      <c r="K526" s="5"/>
      <c r="L526" s="167" t="str">
        <f t="shared" si="59"/>
        <v/>
      </c>
      <c r="M526" s="5" t="e">
        <f t="shared" si="60"/>
        <v>#N/A</v>
      </c>
      <c r="N526" s="3" t="str">
        <f t="shared" si="61"/>
        <v/>
      </c>
    </row>
    <row r="527" spans="1:14" x14ac:dyDescent="0.2">
      <c r="A527" s="166"/>
      <c r="B527" s="204" t="e">
        <f>VLOOKUP(A527,Adr!A:B,2,FALSE)</f>
        <v>#N/A</v>
      </c>
      <c r="C527" s="196"/>
      <c r="D527" s="186"/>
      <c r="E527" s="173"/>
      <c r="F527" s="166"/>
      <c r="G527" s="169"/>
      <c r="H527" s="169"/>
      <c r="I527" s="192" t="str">
        <f t="shared" si="58"/>
        <v/>
      </c>
      <c r="J527" s="167"/>
      <c r="K527" s="5"/>
      <c r="L527" s="167" t="str">
        <f t="shared" si="59"/>
        <v/>
      </c>
      <c r="M527" s="5" t="e">
        <f t="shared" si="60"/>
        <v>#N/A</v>
      </c>
      <c r="N527" s="3" t="str">
        <f t="shared" si="61"/>
        <v/>
      </c>
    </row>
    <row r="528" spans="1:14" x14ac:dyDescent="0.2">
      <c r="A528" s="166"/>
      <c r="B528" s="204" t="e">
        <f>VLOOKUP(A528,Adr!A:B,2,FALSE)</f>
        <v>#N/A</v>
      </c>
      <c r="C528" s="190"/>
      <c r="D528" s="172"/>
      <c r="E528" s="173"/>
      <c r="F528" s="166"/>
      <c r="G528" s="169"/>
      <c r="H528" s="169"/>
      <c r="I528" s="192" t="str">
        <f t="shared" si="58"/>
        <v/>
      </c>
      <c r="J528" s="167"/>
      <c r="K528" s="5"/>
      <c r="L528" s="167" t="str">
        <f t="shared" si="59"/>
        <v/>
      </c>
      <c r="M528" s="5" t="e">
        <f t="shared" si="60"/>
        <v>#N/A</v>
      </c>
      <c r="N528" s="3" t="str">
        <f t="shared" si="61"/>
        <v/>
      </c>
    </row>
    <row r="529" spans="1:14" x14ac:dyDescent="0.2">
      <c r="A529" s="182"/>
      <c r="B529" s="204" t="e">
        <f>VLOOKUP(A529,Adr!A:B,2,FALSE)</f>
        <v>#N/A</v>
      </c>
      <c r="C529" s="185"/>
      <c r="D529" s="187"/>
      <c r="E529" s="230"/>
      <c r="F529" s="182"/>
      <c r="G529" s="185"/>
      <c r="H529" s="185"/>
      <c r="I529" s="192" t="str">
        <f t="shared" si="58"/>
        <v/>
      </c>
      <c r="J529" s="167"/>
      <c r="K529" s="5"/>
      <c r="L529" s="167" t="str">
        <f t="shared" si="59"/>
        <v/>
      </c>
      <c r="M529" s="5" t="e">
        <f t="shared" si="60"/>
        <v>#N/A</v>
      </c>
      <c r="N529" s="3" t="str">
        <f t="shared" si="61"/>
        <v/>
      </c>
    </row>
    <row r="530" spans="1:14" x14ac:dyDescent="0.2">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2">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2">
      <c r="A532" s="166"/>
      <c r="B532" s="204" t="e">
        <f>VLOOKUP(A532,Adr!A:B,2,FALSE)</f>
        <v>#N/A</v>
      </c>
      <c r="C532" s="196"/>
      <c r="D532" s="186"/>
      <c r="E532" s="173"/>
      <c r="F532" s="166"/>
      <c r="G532" s="169"/>
      <c r="H532" s="169"/>
      <c r="I532" s="192" t="str">
        <f t="shared" si="58"/>
        <v/>
      </c>
      <c r="J532" s="167"/>
      <c r="K532" s="5"/>
      <c r="L532" s="167" t="str">
        <f t="shared" si="59"/>
        <v/>
      </c>
      <c r="M532" s="5" t="e">
        <f t="shared" si="60"/>
        <v>#N/A</v>
      </c>
      <c r="N532" s="3" t="str">
        <f t="shared" si="61"/>
        <v/>
      </c>
    </row>
    <row r="533" spans="1:14" x14ac:dyDescent="0.2">
      <c r="A533" s="166"/>
      <c r="B533" s="204" t="e">
        <f>VLOOKUP(A533,Adr!A:B,2,FALSE)</f>
        <v>#N/A</v>
      </c>
      <c r="C533" s="196"/>
      <c r="D533" s="186"/>
      <c r="E533" s="173"/>
      <c r="F533" s="166"/>
      <c r="G533" s="169"/>
      <c r="H533" s="169"/>
      <c r="I533" s="192" t="str">
        <f t="shared" si="58"/>
        <v/>
      </c>
      <c r="J533" s="167"/>
      <c r="K533" s="5"/>
      <c r="L533" s="167" t="str">
        <f t="shared" si="59"/>
        <v/>
      </c>
      <c r="M533" s="5" t="e">
        <f t="shared" si="60"/>
        <v>#N/A</v>
      </c>
      <c r="N533" s="3" t="str">
        <f t="shared" si="61"/>
        <v/>
      </c>
    </row>
    <row r="534" spans="1:14" x14ac:dyDescent="0.2">
      <c r="A534" s="182"/>
      <c r="B534" s="204" t="e">
        <f>VLOOKUP(A534,Adr!A:B,2,FALSE)</f>
        <v>#N/A</v>
      </c>
      <c r="C534" s="185"/>
      <c r="D534" s="187"/>
      <c r="E534" s="230"/>
      <c r="F534" s="182"/>
      <c r="G534" s="185"/>
      <c r="H534" s="185"/>
      <c r="I534" s="192" t="str">
        <f t="shared" si="58"/>
        <v/>
      </c>
      <c r="J534" s="167"/>
      <c r="K534" s="5"/>
      <c r="L534" s="167" t="str">
        <f t="shared" si="59"/>
        <v/>
      </c>
      <c r="M534" s="5" t="e">
        <f t="shared" si="60"/>
        <v>#N/A</v>
      </c>
      <c r="N534" s="3" t="str">
        <f t="shared" si="61"/>
        <v/>
      </c>
    </row>
    <row r="535" spans="1:14" x14ac:dyDescent="0.2">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2">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2">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2">
      <c r="A538" s="166"/>
      <c r="B538" s="204" t="e">
        <f>VLOOKUP(A538,Adr!A:B,2,FALSE)</f>
        <v>#N/A</v>
      </c>
      <c r="C538" s="190"/>
      <c r="D538" s="187"/>
      <c r="E538" s="173"/>
      <c r="F538" s="166"/>
      <c r="G538" s="169"/>
      <c r="H538" s="169"/>
      <c r="I538" s="192" t="str">
        <f t="shared" si="58"/>
        <v/>
      </c>
      <c r="J538" s="167"/>
      <c r="K538" s="5"/>
      <c r="L538" s="167" t="str">
        <f t="shared" si="59"/>
        <v/>
      </c>
      <c r="M538" s="5" t="e">
        <f t="shared" si="60"/>
        <v>#N/A</v>
      </c>
      <c r="N538" s="3" t="str">
        <f t="shared" si="61"/>
        <v/>
      </c>
    </row>
    <row r="539" spans="1:14" x14ac:dyDescent="0.2">
      <c r="A539" s="166"/>
      <c r="B539" s="204" t="e">
        <f>VLOOKUP(A539,Adr!A:B,2,FALSE)</f>
        <v>#N/A</v>
      </c>
      <c r="C539" s="196"/>
      <c r="D539" s="187"/>
      <c r="E539" s="173"/>
      <c r="F539" s="166"/>
      <c r="G539" s="169"/>
      <c r="H539" s="169"/>
      <c r="I539" s="192" t="str">
        <f t="shared" si="58"/>
        <v/>
      </c>
      <c r="J539" s="167"/>
      <c r="K539" s="5"/>
      <c r="L539" s="167" t="str">
        <f t="shared" si="59"/>
        <v/>
      </c>
      <c r="M539" s="5" t="e">
        <f t="shared" si="60"/>
        <v>#N/A</v>
      </c>
      <c r="N539" s="3" t="str">
        <f t="shared" si="61"/>
        <v/>
      </c>
    </row>
    <row r="540" spans="1:14" x14ac:dyDescent="0.2">
      <c r="A540" s="166"/>
      <c r="B540" s="204" t="e">
        <f>VLOOKUP(A540,Adr!A:B,2,FALSE)</f>
        <v>#N/A</v>
      </c>
      <c r="C540" s="190"/>
      <c r="D540" s="172"/>
      <c r="E540" s="173"/>
      <c r="F540" s="166"/>
      <c r="G540" s="169"/>
      <c r="H540" s="169"/>
      <c r="I540" s="192" t="str">
        <f t="shared" si="58"/>
        <v/>
      </c>
      <c r="J540" s="167"/>
      <c r="K540" s="5"/>
      <c r="L540" s="167" t="str">
        <f t="shared" si="59"/>
        <v/>
      </c>
      <c r="M540" s="5" t="e">
        <f t="shared" si="60"/>
        <v>#N/A</v>
      </c>
      <c r="N540" s="3" t="str">
        <f t="shared" si="61"/>
        <v/>
      </c>
    </row>
    <row r="541" spans="1:14" x14ac:dyDescent="0.2">
      <c r="A541" s="166"/>
      <c r="B541" s="204" t="e">
        <f>VLOOKUP(A541,Adr!A:B,2,FALSE)</f>
        <v>#N/A</v>
      </c>
      <c r="C541" s="196"/>
      <c r="D541" s="187"/>
      <c r="E541" s="173"/>
      <c r="F541" s="166"/>
      <c r="G541" s="169"/>
      <c r="H541" s="169"/>
      <c r="I541" s="192" t="str">
        <f t="shared" si="58"/>
        <v/>
      </c>
      <c r="J541" s="167"/>
      <c r="K541" s="5"/>
      <c r="L541" s="167" t="str">
        <f t="shared" si="59"/>
        <v/>
      </c>
      <c r="M541" s="5" t="e">
        <f t="shared" si="60"/>
        <v>#N/A</v>
      </c>
      <c r="N541" s="3" t="str">
        <f t="shared" si="61"/>
        <v/>
      </c>
    </row>
    <row r="542" spans="1:14" x14ac:dyDescent="0.2">
      <c r="A542" s="166"/>
      <c r="B542" s="204" t="e">
        <f>VLOOKUP(A542,Adr!A:B,2,FALSE)</f>
        <v>#N/A</v>
      </c>
      <c r="C542" s="196"/>
      <c r="D542" s="187"/>
      <c r="E542" s="173"/>
      <c r="F542" s="166"/>
      <c r="G542" s="169"/>
      <c r="H542" s="169"/>
      <c r="I542" s="192" t="str">
        <f t="shared" si="58"/>
        <v/>
      </c>
      <c r="J542" s="167"/>
      <c r="K542" s="5"/>
      <c r="L542" s="167" t="str">
        <f t="shared" si="59"/>
        <v/>
      </c>
      <c r="M542" s="5" t="e">
        <f t="shared" si="60"/>
        <v>#N/A</v>
      </c>
      <c r="N542" s="3" t="str">
        <f t="shared" si="61"/>
        <v/>
      </c>
    </row>
    <row r="543" spans="1:14" x14ac:dyDescent="0.2">
      <c r="A543" s="182"/>
      <c r="B543" s="204" t="e">
        <f>VLOOKUP(A543,Adr!A:B,2,FALSE)</f>
        <v>#N/A</v>
      </c>
      <c r="C543" s="185"/>
      <c r="D543" s="187"/>
      <c r="E543" s="230"/>
      <c r="F543" s="182"/>
      <c r="G543" s="185"/>
      <c r="H543" s="185"/>
      <c r="I543" s="192" t="str">
        <f t="shared" si="58"/>
        <v/>
      </c>
      <c r="J543" s="167"/>
      <c r="K543" s="5"/>
      <c r="L543" s="167" t="str">
        <f t="shared" si="59"/>
        <v/>
      </c>
      <c r="M543" s="5" t="e">
        <f t="shared" si="60"/>
        <v>#N/A</v>
      </c>
      <c r="N543" s="3" t="str">
        <f t="shared" si="61"/>
        <v/>
      </c>
    </row>
    <row r="544" spans="1:14" x14ac:dyDescent="0.2">
      <c r="A544" s="166"/>
      <c r="B544" s="204" t="e">
        <f>VLOOKUP(A544,Adr!A:B,2,FALSE)</f>
        <v>#N/A</v>
      </c>
      <c r="C544" s="196"/>
      <c r="D544" s="187"/>
      <c r="E544" s="173"/>
      <c r="F544" s="166"/>
      <c r="G544" s="169"/>
      <c r="H544" s="169"/>
      <c r="I544" s="192" t="str">
        <f t="shared" si="58"/>
        <v/>
      </c>
      <c r="J544" s="167"/>
      <c r="K544" s="5"/>
      <c r="L544" s="167" t="str">
        <f t="shared" si="59"/>
        <v/>
      </c>
      <c r="M544" s="5" t="e">
        <f t="shared" si="60"/>
        <v>#N/A</v>
      </c>
      <c r="N544" s="3" t="str">
        <f t="shared" si="61"/>
        <v/>
      </c>
    </row>
    <row r="545" spans="1:14" x14ac:dyDescent="0.2">
      <c r="A545" s="166"/>
      <c r="B545" s="204" t="e">
        <f>VLOOKUP(A545,Adr!A:B,2,FALSE)</f>
        <v>#N/A</v>
      </c>
      <c r="C545" s="196"/>
      <c r="D545" s="186"/>
      <c r="E545" s="173"/>
      <c r="F545" s="166"/>
      <c r="G545" s="169"/>
      <c r="H545" s="169"/>
      <c r="I545" s="192" t="str">
        <f t="shared" si="58"/>
        <v/>
      </c>
      <c r="J545" s="167"/>
      <c r="K545" s="5"/>
      <c r="L545" s="167" t="str">
        <f t="shared" si="59"/>
        <v/>
      </c>
      <c r="M545" s="5" t="e">
        <f t="shared" si="60"/>
        <v>#N/A</v>
      </c>
      <c r="N545" s="3" t="str">
        <f t="shared" si="61"/>
        <v/>
      </c>
    </row>
    <row r="546" spans="1:14" x14ac:dyDescent="0.2">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2">
      <c r="A547" s="198"/>
      <c r="B547" s="204" t="e">
        <f>VLOOKUP(A547,Adr!A:B,2,FALSE)</f>
        <v>#N/A</v>
      </c>
      <c r="C547" s="169"/>
      <c r="D547" s="172"/>
      <c r="E547" s="173"/>
      <c r="F547" s="166"/>
      <c r="G547" s="169"/>
      <c r="H547" s="169"/>
      <c r="I547" s="192" t="str">
        <f t="shared" si="58"/>
        <v/>
      </c>
      <c r="J547" s="167"/>
      <c r="K547" s="5"/>
      <c r="L547" s="167" t="str">
        <f t="shared" si="59"/>
        <v/>
      </c>
      <c r="M547" s="5" t="e">
        <f t="shared" si="60"/>
        <v>#N/A</v>
      </c>
      <c r="N547" s="3" t="str">
        <f t="shared" si="61"/>
        <v/>
      </c>
    </row>
    <row r="548" spans="1:14" x14ac:dyDescent="0.2">
      <c r="A548" s="166"/>
      <c r="B548" s="204" t="e">
        <f>VLOOKUP(A548,Adr!A:B,2,FALSE)</f>
        <v>#N/A</v>
      </c>
      <c r="C548" s="190"/>
      <c r="D548" s="172"/>
      <c r="E548" s="173"/>
      <c r="F548" s="166"/>
      <c r="G548" s="169"/>
      <c r="H548" s="169"/>
      <c r="I548" s="192" t="str">
        <f t="shared" si="58"/>
        <v/>
      </c>
      <c r="J548" s="167"/>
      <c r="K548" s="5"/>
      <c r="L548" s="167" t="str">
        <f t="shared" si="59"/>
        <v/>
      </c>
      <c r="M548" s="5" t="e">
        <f t="shared" si="60"/>
        <v>#N/A</v>
      </c>
      <c r="N548" s="3" t="str">
        <f t="shared" si="61"/>
        <v/>
      </c>
    </row>
    <row r="549" spans="1:14" x14ac:dyDescent="0.2">
      <c r="A549" s="166"/>
      <c r="B549" s="204" t="e">
        <f>VLOOKUP(A549,Adr!A:B,2,FALSE)</f>
        <v>#N/A</v>
      </c>
      <c r="C549" s="190"/>
      <c r="D549" s="172"/>
      <c r="E549" s="173"/>
      <c r="F549" s="166"/>
      <c r="G549" s="169"/>
      <c r="H549" s="169"/>
      <c r="I549" s="192" t="str">
        <f t="shared" si="58"/>
        <v/>
      </c>
      <c r="J549" s="167"/>
      <c r="K549" s="5"/>
      <c r="L549" s="167" t="str">
        <f t="shared" si="59"/>
        <v/>
      </c>
      <c r="M549" s="5" t="e">
        <f t="shared" si="60"/>
        <v>#N/A</v>
      </c>
      <c r="N549" s="3" t="str">
        <f t="shared" si="61"/>
        <v/>
      </c>
    </row>
    <row r="550" spans="1:14" x14ac:dyDescent="0.2">
      <c r="A550" s="166"/>
      <c r="B550" s="204" t="e">
        <f>VLOOKUP(A550,Adr!A:B,2,FALSE)</f>
        <v>#N/A</v>
      </c>
      <c r="C550" s="190"/>
      <c r="D550" s="172"/>
      <c r="E550" s="173"/>
      <c r="F550" s="166"/>
      <c r="G550" s="169"/>
      <c r="H550" s="169"/>
      <c r="I550" s="192" t="str">
        <f t="shared" si="58"/>
        <v/>
      </c>
      <c r="J550" s="167"/>
      <c r="K550" s="5"/>
      <c r="L550" s="167" t="str">
        <f t="shared" si="59"/>
        <v/>
      </c>
      <c r="M550" s="5" t="e">
        <f t="shared" si="60"/>
        <v>#N/A</v>
      </c>
      <c r="N550" s="3" t="str">
        <f t="shared" si="61"/>
        <v/>
      </c>
    </row>
    <row r="551" spans="1:14" x14ac:dyDescent="0.2">
      <c r="A551" s="166"/>
      <c r="B551" s="204" t="e">
        <f>VLOOKUP(A551,Adr!A:B,2,FALSE)</f>
        <v>#N/A</v>
      </c>
      <c r="C551" s="196"/>
      <c r="D551" s="172"/>
      <c r="E551" s="173"/>
      <c r="F551" s="166"/>
      <c r="G551" s="169"/>
      <c r="H551" s="169"/>
      <c r="I551" s="192" t="str">
        <f t="shared" si="58"/>
        <v/>
      </c>
      <c r="J551" s="167"/>
      <c r="K551" s="5"/>
      <c r="L551" s="167" t="str">
        <f t="shared" si="59"/>
        <v/>
      </c>
      <c r="M551" s="5" t="e">
        <f t="shared" si="60"/>
        <v>#N/A</v>
      </c>
      <c r="N551" s="3" t="str">
        <f t="shared" si="61"/>
        <v/>
      </c>
    </row>
    <row r="552" spans="1:14" x14ac:dyDescent="0.2">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2">
      <c r="A553" s="166"/>
      <c r="B553" s="204" t="e">
        <f>VLOOKUP(A553,Adr!A:B,2,FALSE)</f>
        <v>#N/A</v>
      </c>
      <c r="C553" s="196"/>
      <c r="D553" s="187"/>
      <c r="E553" s="173"/>
      <c r="F553" s="166"/>
      <c r="G553" s="169"/>
      <c r="H553" s="169"/>
      <c r="I553" s="192" t="str">
        <f t="shared" si="58"/>
        <v/>
      </c>
      <c r="J553" s="167"/>
      <c r="K553" s="5"/>
      <c r="L553" s="167" t="str">
        <f t="shared" si="59"/>
        <v/>
      </c>
      <c r="M553" s="5" t="e">
        <f t="shared" si="60"/>
        <v>#N/A</v>
      </c>
      <c r="N553" s="3" t="str">
        <f t="shared" si="61"/>
        <v/>
      </c>
    </row>
    <row r="554" spans="1:14" x14ac:dyDescent="0.2">
      <c r="A554" s="166"/>
      <c r="B554" s="204" t="e">
        <f>VLOOKUP(A554,Adr!A:B,2,FALSE)</f>
        <v>#N/A</v>
      </c>
      <c r="C554" s="196"/>
      <c r="D554" s="187"/>
      <c r="E554" s="173"/>
      <c r="F554" s="166"/>
      <c r="G554" s="169"/>
      <c r="H554" s="169"/>
      <c r="I554" s="192" t="str">
        <f t="shared" si="58"/>
        <v/>
      </c>
      <c r="J554" s="167"/>
      <c r="K554" s="5"/>
      <c r="L554" s="167" t="str">
        <f t="shared" si="59"/>
        <v/>
      </c>
      <c r="M554" s="5" t="e">
        <f t="shared" si="60"/>
        <v>#N/A</v>
      </c>
      <c r="N554" s="3" t="str">
        <f t="shared" si="61"/>
        <v/>
      </c>
    </row>
    <row r="555" spans="1:14" x14ac:dyDescent="0.2">
      <c r="A555" s="202"/>
      <c r="B555" s="204" t="e">
        <f>VLOOKUP(A555,Adr!A:B,2,FALSE)</f>
        <v>#N/A</v>
      </c>
      <c r="C555" s="169"/>
      <c r="D555" s="172"/>
      <c r="E555" s="173"/>
      <c r="F555" s="166"/>
      <c r="G555" s="169"/>
      <c r="H555" s="169"/>
      <c r="I555" s="192" t="str">
        <f t="shared" si="58"/>
        <v/>
      </c>
      <c r="J555" s="167"/>
      <c r="K555" s="5"/>
      <c r="L555" s="167" t="str">
        <f t="shared" si="59"/>
        <v/>
      </c>
      <c r="M555" s="5" t="e">
        <f t="shared" si="60"/>
        <v>#N/A</v>
      </c>
      <c r="N555" s="3" t="str">
        <f t="shared" si="61"/>
        <v/>
      </c>
    </row>
    <row r="556" spans="1:14" x14ac:dyDescent="0.2">
      <c r="A556" s="202"/>
      <c r="B556" s="204" t="e">
        <f>VLOOKUP(A556,Adr!A:B,2,FALSE)</f>
        <v>#N/A</v>
      </c>
      <c r="C556" s="169"/>
      <c r="D556" s="172"/>
      <c r="E556" s="173"/>
      <c r="F556" s="166"/>
      <c r="G556" s="169"/>
      <c r="H556" s="169"/>
      <c r="I556" s="192" t="str">
        <f t="shared" si="58"/>
        <v/>
      </c>
      <c r="J556" s="167"/>
      <c r="K556" s="5"/>
      <c r="L556" s="167" t="str">
        <f t="shared" si="59"/>
        <v/>
      </c>
      <c r="M556" s="5" t="e">
        <f t="shared" si="60"/>
        <v>#N/A</v>
      </c>
      <c r="N556" s="3" t="str">
        <f t="shared" si="61"/>
        <v/>
      </c>
    </row>
    <row r="557" spans="1:14" x14ac:dyDescent="0.2">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2">
      <c r="A558" s="202"/>
      <c r="B558" s="204" t="e">
        <f>VLOOKUP(A558,Adr!A:B,2,FALSE)</f>
        <v>#N/A</v>
      </c>
      <c r="C558" s="169"/>
      <c r="D558" s="172"/>
      <c r="E558" s="173"/>
      <c r="F558" s="166"/>
      <c r="G558" s="169"/>
      <c r="H558" s="169"/>
      <c r="I558" s="192" t="str">
        <f t="shared" si="58"/>
        <v/>
      </c>
      <c r="J558" s="167"/>
      <c r="K558" s="5"/>
      <c r="L558" s="167" t="str">
        <f t="shared" si="59"/>
        <v/>
      </c>
      <c r="M558" s="5" t="e">
        <f t="shared" si="60"/>
        <v>#N/A</v>
      </c>
      <c r="N558" s="3" t="str">
        <f t="shared" si="61"/>
        <v/>
      </c>
    </row>
    <row r="559" spans="1:14" x14ac:dyDescent="0.2">
      <c r="A559" s="166"/>
      <c r="B559" s="204" t="e">
        <f>VLOOKUP(A559,Adr!A:B,2,FALSE)</f>
        <v>#N/A</v>
      </c>
      <c r="C559" s="196"/>
      <c r="D559" s="187"/>
      <c r="E559" s="173"/>
      <c r="F559" s="166"/>
      <c r="G559" s="169"/>
      <c r="H559" s="169"/>
      <c r="I559" s="192" t="str">
        <f t="shared" si="58"/>
        <v/>
      </c>
      <c r="J559" s="167"/>
      <c r="K559" s="5"/>
      <c r="L559" s="167" t="str">
        <f t="shared" si="59"/>
        <v/>
      </c>
      <c r="M559" s="5" t="e">
        <f t="shared" si="60"/>
        <v>#N/A</v>
      </c>
      <c r="N559" s="3" t="str">
        <f t="shared" si="61"/>
        <v/>
      </c>
    </row>
    <row r="560" spans="1:14" x14ac:dyDescent="0.2">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2">
      <c r="A561" s="166"/>
      <c r="B561" s="204" t="e">
        <f>VLOOKUP(A561,Adr!A:B,2,FALSE)</f>
        <v>#N/A</v>
      </c>
      <c r="C561" s="190"/>
      <c r="D561" s="172"/>
      <c r="E561" s="173"/>
      <c r="F561" s="166"/>
      <c r="G561" s="169"/>
      <c r="H561" s="169"/>
      <c r="I561" s="192" t="str">
        <f t="shared" si="58"/>
        <v/>
      </c>
      <c r="J561" s="167"/>
      <c r="K561" s="5"/>
      <c r="L561" s="167" t="str">
        <f t="shared" si="59"/>
        <v/>
      </c>
      <c r="M561" s="5" t="e">
        <f t="shared" si="60"/>
        <v>#N/A</v>
      </c>
      <c r="N561" s="3" t="str">
        <f t="shared" si="61"/>
        <v/>
      </c>
    </row>
    <row r="562" spans="1:14" x14ac:dyDescent="0.2">
      <c r="A562" s="166"/>
      <c r="B562" s="204" t="e">
        <f>VLOOKUP(A562,Adr!A:B,2,FALSE)</f>
        <v>#N/A</v>
      </c>
      <c r="C562" s="196"/>
      <c r="D562" s="187"/>
      <c r="E562" s="173"/>
      <c r="F562" s="166"/>
      <c r="G562" s="169"/>
      <c r="H562" s="169"/>
      <c r="I562" s="192" t="str">
        <f t="shared" si="58"/>
        <v/>
      </c>
      <c r="J562" s="167"/>
      <c r="K562" s="5"/>
      <c r="L562" s="167" t="str">
        <f t="shared" si="59"/>
        <v/>
      </c>
      <c r="M562" s="5" t="e">
        <f t="shared" si="60"/>
        <v>#N/A</v>
      </c>
      <c r="N562" s="3" t="str">
        <f t="shared" si="61"/>
        <v/>
      </c>
    </row>
    <row r="563" spans="1:14" x14ac:dyDescent="0.2">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2">
      <c r="A564" s="198"/>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2">
      <c r="A565" s="198"/>
      <c r="B565" s="204" t="e">
        <f>VLOOKUP(A565,Adr!A:B,2,FALSE)</f>
        <v>#N/A</v>
      </c>
      <c r="C565" s="169"/>
      <c r="D565" s="172"/>
      <c r="E565" s="173"/>
      <c r="F565" s="166"/>
      <c r="G565" s="169"/>
      <c r="H565" s="169"/>
      <c r="I565" s="192" t="str">
        <f t="shared" si="58"/>
        <v/>
      </c>
      <c r="J565" s="167"/>
      <c r="K565" s="5"/>
      <c r="L565" s="167" t="str">
        <f t="shared" si="59"/>
        <v/>
      </c>
      <c r="M565" s="5" t="e">
        <f t="shared" si="60"/>
        <v>#N/A</v>
      </c>
      <c r="N565" s="3" t="str">
        <f t="shared" si="61"/>
        <v/>
      </c>
    </row>
    <row r="566" spans="1:14" x14ac:dyDescent="0.2">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2">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2">
      <c r="A568" s="166"/>
      <c r="B568" s="204" t="e">
        <f>VLOOKUP(A568,Adr!A:B,2,FALSE)</f>
        <v>#N/A</v>
      </c>
      <c r="C568" s="190"/>
      <c r="D568" s="172"/>
      <c r="E568" s="173"/>
      <c r="F568" s="166"/>
      <c r="G568" s="169"/>
      <c r="H568" s="169"/>
      <c r="I568" s="192" t="str">
        <f t="shared" si="58"/>
        <v/>
      </c>
      <c r="J568" s="167"/>
      <c r="K568" s="5"/>
      <c r="L568" s="167" t="str">
        <f t="shared" si="59"/>
        <v/>
      </c>
      <c r="M568" s="5" t="e">
        <f t="shared" si="60"/>
        <v>#N/A</v>
      </c>
      <c r="N568" s="3" t="str">
        <f t="shared" si="61"/>
        <v/>
      </c>
    </row>
    <row r="569" spans="1:14" x14ac:dyDescent="0.2">
      <c r="A569" s="166"/>
      <c r="B569" s="204" t="e">
        <f>VLOOKUP(A569,Adr!A:B,2,FALSE)</f>
        <v>#N/A</v>
      </c>
      <c r="C569" s="190"/>
      <c r="D569" s="172"/>
      <c r="E569" s="173"/>
      <c r="F569" s="166"/>
      <c r="G569" s="169"/>
      <c r="H569" s="169"/>
      <c r="I569" s="192" t="str">
        <f t="shared" si="58"/>
        <v/>
      </c>
      <c r="J569" s="167"/>
      <c r="K569" s="5"/>
      <c r="L569" s="167" t="str">
        <f t="shared" si="59"/>
        <v/>
      </c>
      <c r="M569" s="5" t="e">
        <f t="shared" si="60"/>
        <v>#N/A</v>
      </c>
      <c r="N569" s="3" t="str">
        <f t="shared" si="61"/>
        <v/>
      </c>
    </row>
    <row r="570" spans="1:14" x14ac:dyDescent="0.2">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2">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2">
      <c r="A572" s="202"/>
      <c r="B572" s="204" t="e">
        <f>VLOOKUP(A572,Adr!A:B,2,FALSE)</f>
        <v>#N/A</v>
      </c>
      <c r="C572" s="169"/>
      <c r="D572" s="172"/>
      <c r="E572" s="173"/>
      <c r="F572" s="166"/>
      <c r="G572" s="169"/>
      <c r="H572" s="169"/>
      <c r="I572" s="192" t="str">
        <f t="shared" si="58"/>
        <v/>
      </c>
      <c r="J572" s="167"/>
      <c r="K572" s="5"/>
      <c r="L572" s="167" t="str">
        <f t="shared" si="59"/>
        <v/>
      </c>
      <c r="M572" s="5" t="e">
        <f t="shared" si="60"/>
        <v>#N/A</v>
      </c>
      <c r="N572" s="3" t="str">
        <f t="shared" si="61"/>
        <v/>
      </c>
    </row>
    <row r="573" spans="1:14" x14ac:dyDescent="0.2">
      <c r="A573" s="166"/>
      <c r="B573" s="204" t="e">
        <f>VLOOKUP(A573,Adr!A:B,2,FALSE)</f>
        <v>#N/A</v>
      </c>
      <c r="C573" s="196"/>
      <c r="D573" s="187"/>
      <c r="E573" s="173"/>
      <c r="F573" s="166"/>
      <c r="G573" s="169"/>
      <c r="H573" s="169"/>
      <c r="I573" s="192" t="str">
        <f t="shared" si="58"/>
        <v/>
      </c>
      <c r="J573" s="167"/>
      <c r="K573" s="5"/>
      <c r="L573" s="167" t="str">
        <f t="shared" si="59"/>
        <v/>
      </c>
      <c r="M573" s="5" t="e">
        <f t="shared" si="60"/>
        <v>#N/A</v>
      </c>
      <c r="N573" s="3" t="str">
        <f t="shared" si="61"/>
        <v/>
      </c>
    </row>
    <row r="574" spans="1:14" x14ac:dyDescent="0.2">
      <c r="A574" s="166"/>
      <c r="B574" s="204" t="e">
        <f>VLOOKUP(A574,Adr!A:B,2,FALSE)</f>
        <v>#N/A</v>
      </c>
      <c r="C574" s="197"/>
      <c r="D574" s="191"/>
      <c r="E574" s="173"/>
      <c r="F574" s="182"/>
      <c r="G574" s="185"/>
      <c r="H574" s="185"/>
      <c r="I574" s="192" t="str">
        <f t="shared" si="58"/>
        <v/>
      </c>
      <c r="J574" s="167"/>
      <c r="K574" s="5"/>
      <c r="L574" s="167" t="str">
        <f t="shared" si="59"/>
        <v/>
      </c>
      <c r="M574" s="5" t="e">
        <f t="shared" si="60"/>
        <v>#N/A</v>
      </c>
      <c r="N574" s="3" t="str">
        <f t="shared" si="61"/>
        <v/>
      </c>
    </row>
    <row r="575" spans="1:14" x14ac:dyDescent="0.2">
      <c r="A575" s="166"/>
      <c r="B575" s="204" t="e">
        <f>VLOOKUP(A575,Adr!A:B,2,FALSE)</f>
        <v>#N/A</v>
      </c>
      <c r="C575" s="197"/>
      <c r="D575" s="191"/>
      <c r="E575" s="173"/>
      <c r="F575" s="182"/>
      <c r="G575" s="185"/>
      <c r="H575" s="185"/>
      <c r="I575" s="192" t="str">
        <f t="shared" si="58"/>
        <v/>
      </c>
      <c r="J575" s="167"/>
      <c r="K575" s="5"/>
      <c r="L575" s="167" t="str">
        <f t="shared" si="59"/>
        <v/>
      </c>
      <c r="M575" s="5" t="e">
        <f t="shared" si="60"/>
        <v>#N/A</v>
      </c>
      <c r="N575" s="3" t="str">
        <f t="shared" si="61"/>
        <v/>
      </c>
    </row>
    <row r="576" spans="1:14" x14ac:dyDescent="0.2">
      <c r="A576" s="166"/>
      <c r="B576" s="204" t="e">
        <f>VLOOKUP(A576,Adr!A:B,2,FALSE)</f>
        <v>#N/A</v>
      </c>
      <c r="C576" s="197"/>
      <c r="D576" s="191"/>
      <c r="E576" s="173"/>
      <c r="F576" s="182"/>
      <c r="G576" s="185"/>
      <c r="H576" s="185"/>
      <c r="I576" s="192" t="str">
        <f t="shared" si="58"/>
        <v/>
      </c>
      <c r="J576" s="167"/>
      <c r="K576" s="5"/>
      <c r="L576" s="167" t="str">
        <f t="shared" si="59"/>
        <v/>
      </c>
      <c r="M576" s="5" t="e">
        <f t="shared" si="60"/>
        <v>#N/A</v>
      </c>
      <c r="N576" s="3" t="str">
        <f t="shared" si="61"/>
        <v/>
      </c>
    </row>
    <row r="577" spans="1:14" x14ac:dyDescent="0.2">
      <c r="A577" s="166"/>
      <c r="B577" s="204" t="e">
        <f>VLOOKUP(A577,Adr!A:B,2,FALSE)</f>
        <v>#N/A</v>
      </c>
      <c r="C577" s="197"/>
      <c r="D577" s="191"/>
      <c r="E577" s="173"/>
      <c r="F577" s="182"/>
      <c r="G577" s="185"/>
      <c r="H577" s="185"/>
      <c r="I577" s="192" t="str">
        <f t="shared" si="58"/>
        <v/>
      </c>
      <c r="J577" s="167"/>
      <c r="K577" s="5"/>
      <c r="L577" s="167" t="str">
        <f t="shared" si="59"/>
        <v/>
      </c>
      <c r="M577" s="5" t="e">
        <f t="shared" si="60"/>
        <v>#N/A</v>
      </c>
      <c r="N577" s="3" t="str">
        <f t="shared" si="61"/>
        <v/>
      </c>
    </row>
    <row r="578" spans="1:14" x14ac:dyDescent="0.2">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2">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2">
      <c r="A580" s="182"/>
      <c r="B580" s="204" t="e">
        <f>VLOOKUP(A580,Adr!A:B,2,FALSE)</f>
        <v>#N/A</v>
      </c>
      <c r="C580" s="185"/>
      <c r="D580" s="187"/>
      <c r="E580" s="173"/>
      <c r="F580" s="182"/>
      <c r="G580" s="185"/>
      <c r="H580" s="185"/>
      <c r="I580" s="192" t="str">
        <f t="shared" si="58"/>
        <v/>
      </c>
      <c r="J580" s="167"/>
      <c r="K580" s="5"/>
      <c r="L580" s="167" t="str">
        <f t="shared" si="59"/>
        <v/>
      </c>
      <c r="M580" s="5" t="e">
        <f t="shared" si="60"/>
        <v>#N/A</v>
      </c>
      <c r="N580" s="3" t="str">
        <f t="shared" si="61"/>
        <v/>
      </c>
    </row>
    <row r="581" spans="1:14" x14ac:dyDescent="0.2">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2">
      <c r="A582" s="182"/>
      <c r="B582" s="204" t="e">
        <f>VLOOKUP(A582,Adr!A:B,2,FALSE)</f>
        <v>#N/A</v>
      </c>
      <c r="C582" s="185"/>
      <c r="D582" s="187"/>
      <c r="E582" s="173"/>
      <c r="F582" s="182"/>
      <c r="G582" s="169"/>
      <c r="H582" s="185"/>
      <c r="I582" s="192" t="str">
        <f t="shared" si="58"/>
        <v/>
      </c>
      <c r="J582" s="167"/>
      <c r="K582" s="5"/>
      <c r="L582" s="167" t="str">
        <f t="shared" si="59"/>
        <v/>
      </c>
      <c r="M582" s="5" t="e">
        <f t="shared" si="60"/>
        <v>#N/A</v>
      </c>
      <c r="N582" s="3" t="str">
        <f t="shared" si="61"/>
        <v/>
      </c>
    </row>
    <row r="583" spans="1:14" x14ac:dyDescent="0.2">
      <c r="A583" s="166"/>
      <c r="B583" s="204" t="e">
        <f>VLOOKUP(A583,Adr!A:B,2,FALSE)</f>
        <v>#N/A</v>
      </c>
      <c r="C583" s="196"/>
      <c r="D583" s="187"/>
      <c r="E583" s="173"/>
      <c r="F583" s="166"/>
      <c r="G583" s="169"/>
      <c r="H583" s="169"/>
      <c r="I583" s="192" t="str">
        <f t="shared" si="58"/>
        <v/>
      </c>
      <c r="J583" s="167"/>
      <c r="K583" s="5"/>
      <c r="L583" s="167" t="str">
        <f t="shared" si="59"/>
        <v/>
      </c>
      <c r="M583" s="5" t="e">
        <f t="shared" si="60"/>
        <v>#N/A</v>
      </c>
      <c r="N583" s="3" t="str">
        <f t="shared" si="61"/>
        <v/>
      </c>
    </row>
    <row r="584" spans="1:14" x14ac:dyDescent="0.2">
      <c r="A584" s="166"/>
      <c r="B584" s="204" t="e">
        <f>VLOOKUP(A584,Adr!A:B,2,FALSE)</f>
        <v>#N/A</v>
      </c>
      <c r="C584" s="190"/>
      <c r="D584" s="172"/>
      <c r="E584" s="173"/>
      <c r="F584" s="166"/>
      <c r="G584" s="169"/>
      <c r="H584" s="169"/>
      <c r="I584" s="192" t="str">
        <f t="shared" si="58"/>
        <v/>
      </c>
      <c r="J584" s="167"/>
      <c r="K584" s="5"/>
      <c r="L584" s="167" t="str">
        <f t="shared" si="59"/>
        <v/>
      </c>
      <c r="M584" s="5" t="e">
        <f t="shared" si="60"/>
        <v>#N/A</v>
      </c>
      <c r="N584" s="3" t="str">
        <f t="shared" si="61"/>
        <v/>
      </c>
    </row>
    <row r="585" spans="1:14" x14ac:dyDescent="0.2">
      <c r="A585" s="166"/>
      <c r="B585" s="204" t="e">
        <f>VLOOKUP(A585,Adr!A:B,2,FALSE)</f>
        <v>#N/A</v>
      </c>
      <c r="C585" s="190"/>
      <c r="D585" s="172"/>
      <c r="E585" s="173"/>
      <c r="F585" s="166"/>
      <c r="G585" s="169"/>
      <c r="H585" s="169"/>
      <c r="I585" s="192" t="str">
        <f t="shared" si="58"/>
        <v/>
      </c>
      <c r="J585" s="167"/>
      <c r="K585" s="5"/>
      <c r="L585" s="167" t="str">
        <f t="shared" si="59"/>
        <v/>
      </c>
      <c r="M585" s="5" t="e">
        <f t="shared" si="60"/>
        <v>#N/A</v>
      </c>
      <c r="N585" s="3" t="str">
        <f t="shared" si="61"/>
        <v/>
      </c>
    </row>
    <row r="586" spans="1:14" x14ac:dyDescent="0.2">
      <c r="A586" s="166"/>
      <c r="B586" s="204" t="e">
        <f>VLOOKUP(A586,Adr!A:B,2,FALSE)</f>
        <v>#N/A</v>
      </c>
      <c r="C586" s="190"/>
      <c r="D586" s="172"/>
      <c r="E586" s="173"/>
      <c r="F586" s="166"/>
      <c r="G586" s="169"/>
      <c r="H586" s="169"/>
      <c r="I586" s="192" t="str">
        <f t="shared" ref="I586:I594" si="62">A586&amp;F586</f>
        <v/>
      </c>
      <c r="J586" s="167"/>
      <c r="K586" s="5"/>
      <c r="L586" s="167" t="str">
        <f t="shared" ref="L586:L649" si="63">A586&amp;G586&amp;H586</f>
        <v/>
      </c>
      <c r="M586" s="5" t="e">
        <f t="shared" ref="M586:M649" si="64">B586&amp;F586&amp;H586&amp;C586</f>
        <v>#N/A</v>
      </c>
      <c r="N586" s="3" t="str">
        <f t="shared" ref="N586:N649" si="65">+I586&amp;H586</f>
        <v/>
      </c>
    </row>
    <row r="587" spans="1:14" x14ac:dyDescent="0.2">
      <c r="A587" s="166"/>
      <c r="B587" s="204" t="e">
        <f>VLOOKUP(A587,Adr!A:B,2,FALSE)</f>
        <v>#N/A</v>
      </c>
      <c r="C587" s="190"/>
      <c r="D587" s="172"/>
      <c r="E587" s="173"/>
      <c r="F587" s="166"/>
      <c r="G587" s="169"/>
      <c r="H587" s="169"/>
      <c r="I587" s="192" t="str">
        <f t="shared" si="62"/>
        <v/>
      </c>
      <c r="J587" s="167"/>
      <c r="K587" s="5"/>
      <c r="L587" s="167" t="str">
        <f t="shared" si="63"/>
        <v/>
      </c>
      <c r="M587" s="5" t="e">
        <f t="shared" si="64"/>
        <v>#N/A</v>
      </c>
      <c r="N587" s="3" t="str">
        <f t="shared" si="65"/>
        <v/>
      </c>
    </row>
    <row r="588" spans="1:14" x14ac:dyDescent="0.2">
      <c r="A588" s="166"/>
      <c r="B588" s="204" t="e">
        <f>VLOOKUP(A588,Adr!A:B,2,FALSE)</f>
        <v>#N/A</v>
      </c>
      <c r="C588" s="190"/>
      <c r="D588" s="172"/>
      <c r="E588" s="173"/>
      <c r="F588" s="166"/>
      <c r="G588" s="169"/>
      <c r="H588" s="169"/>
      <c r="I588" s="192" t="str">
        <f t="shared" si="62"/>
        <v/>
      </c>
      <c r="J588" s="167"/>
      <c r="K588" s="5"/>
      <c r="L588" s="167" t="str">
        <f t="shared" si="63"/>
        <v/>
      </c>
      <c r="M588" s="5" t="e">
        <f t="shared" si="64"/>
        <v>#N/A</v>
      </c>
      <c r="N588" s="3" t="str">
        <f t="shared" si="65"/>
        <v/>
      </c>
    </row>
    <row r="589" spans="1:14" x14ac:dyDescent="0.2">
      <c r="A589" s="166"/>
      <c r="B589" s="204" t="e">
        <f>VLOOKUP(A589,Adr!A:B,2,FALSE)</f>
        <v>#N/A</v>
      </c>
      <c r="C589" s="185"/>
      <c r="D589" s="187"/>
      <c r="E589" s="173"/>
      <c r="F589" s="182"/>
      <c r="G589" s="185"/>
      <c r="H589" s="185"/>
      <c r="I589" s="192" t="str">
        <f t="shared" si="62"/>
        <v/>
      </c>
      <c r="J589" s="167"/>
      <c r="K589" s="5"/>
      <c r="L589" s="167" t="str">
        <f t="shared" si="63"/>
        <v/>
      </c>
      <c r="M589" s="5" t="e">
        <f t="shared" si="64"/>
        <v>#N/A</v>
      </c>
      <c r="N589" s="3" t="str">
        <f t="shared" si="65"/>
        <v/>
      </c>
    </row>
    <row r="590" spans="1:14" x14ac:dyDescent="0.2">
      <c r="A590" s="166"/>
      <c r="B590" s="204" t="e">
        <f>VLOOKUP(A590,Adr!A:B,2,FALSE)</f>
        <v>#N/A</v>
      </c>
      <c r="C590" s="185"/>
      <c r="D590" s="187"/>
      <c r="E590" s="173"/>
      <c r="F590" s="182"/>
      <c r="G590" s="185"/>
      <c r="H590" s="185"/>
      <c r="I590" s="192" t="str">
        <f t="shared" si="62"/>
        <v/>
      </c>
      <c r="J590" s="167"/>
      <c r="K590" s="5"/>
      <c r="L590" s="167" t="str">
        <f t="shared" si="63"/>
        <v/>
      </c>
      <c r="M590" s="5" t="e">
        <f t="shared" si="64"/>
        <v>#N/A</v>
      </c>
      <c r="N590" s="3" t="str">
        <f t="shared" si="65"/>
        <v/>
      </c>
    </row>
    <row r="591" spans="1:14" x14ac:dyDescent="0.2">
      <c r="A591" s="166"/>
      <c r="B591" s="204" t="e">
        <f>VLOOKUP(A591,Adr!A:B,2,FALSE)</f>
        <v>#N/A</v>
      </c>
      <c r="C591" s="185"/>
      <c r="D591" s="187"/>
      <c r="E591" s="173"/>
      <c r="F591" s="182"/>
      <c r="G591" s="185"/>
      <c r="H591" s="185"/>
      <c r="I591" s="192" t="str">
        <f t="shared" si="62"/>
        <v/>
      </c>
      <c r="J591" s="167"/>
      <c r="K591" s="5"/>
      <c r="L591" s="167" t="str">
        <f t="shared" si="63"/>
        <v/>
      </c>
      <c r="M591" s="5" t="e">
        <f t="shared" si="64"/>
        <v>#N/A</v>
      </c>
      <c r="N591" s="3" t="str">
        <f t="shared" si="65"/>
        <v/>
      </c>
    </row>
    <row r="592" spans="1:14" x14ac:dyDescent="0.2">
      <c r="A592" s="166"/>
      <c r="B592" s="204" t="e">
        <f>VLOOKUP(A592,Adr!A:B,2,FALSE)</f>
        <v>#N/A</v>
      </c>
      <c r="C592" s="185"/>
      <c r="D592" s="187"/>
      <c r="E592" s="173"/>
      <c r="F592" s="182"/>
      <c r="G592" s="185"/>
      <c r="H592" s="185"/>
      <c r="I592" s="192" t="str">
        <f t="shared" si="62"/>
        <v/>
      </c>
      <c r="J592" s="167"/>
      <c r="K592" s="5"/>
      <c r="L592" s="167" t="str">
        <f t="shared" si="63"/>
        <v/>
      </c>
      <c r="M592" s="5" t="e">
        <f t="shared" si="64"/>
        <v>#N/A</v>
      </c>
      <c r="N592" s="3" t="str">
        <f t="shared" si="65"/>
        <v/>
      </c>
    </row>
    <row r="593" spans="1:14" x14ac:dyDescent="0.2">
      <c r="A593" s="166"/>
      <c r="B593" s="204" t="e">
        <f>VLOOKUP(A593,Adr!A:B,2,FALSE)</f>
        <v>#N/A</v>
      </c>
      <c r="C593" s="169"/>
      <c r="D593" s="172"/>
      <c r="E593" s="173"/>
      <c r="F593" s="166"/>
      <c r="G593" s="169"/>
      <c r="H593" s="169"/>
      <c r="I593" s="192" t="str">
        <f t="shared" si="62"/>
        <v/>
      </c>
      <c r="J593" s="167"/>
      <c r="K593" s="5"/>
      <c r="L593" s="167" t="str">
        <f t="shared" si="63"/>
        <v/>
      </c>
      <c r="M593" s="5" t="e">
        <f t="shared" si="64"/>
        <v>#N/A</v>
      </c>
      <c r="N593" s="3" t="str">
        <f t="shared" si="65"/>
        <v/>
      </c>
    </row>
    <row r="594" spans="1:14" x14ac:dyDescent="0.2">
      <c r="A594" s="166"/>
      <c r="B594" s="204" t="e">
        <f>VLOOKUP(A594,Adr!A:B,2,FALSE)</f>
        <v>#N/A</v>
      </c>
      <c r="C594" s="197"/>
      <c r="D594" s="191"/>
      <c r="E594" s="173"/>
      <c r="F594" s="182"/>
      <c r="G594" s="185"/>
      <c r="H594" s="185"/>
      <c r="I594" s="192" t="str">
        <f t="shared" si="62"/>
        <v/>
      </c>
      <c r="J594" s="167"/>
      <c r="K594" s="5"/>
      <c r="L594" s="167" t="str">
        <f t="shared" si="63"/>
        <v/>
      </c>
      <c r="M594" s="5" t="e">
        <f t="shared" si="64"/>
        <v>#N/A</v>
      </c>
      <c r="N594" s="3" t="str">
        <f t="shared" si="65"/>
        <v/>
      </c>
    </row>
    <row r="595" spans="1:14" x14ac:dyDescent="0.2">
      <c r="A595" s="166"/>
      <c r="B595" s="204" t="e">
        <f>VLOOKUP(A595,Adr!A:B,2,FALSE)</f>
        <v>#N/A</v>
      </c>
      <c r="C595" s="197"/>
      <c r="D595" s="191"/>
      <c r="E595" s="173"/>
      <c r="F595" s="182"/>
      <c r="G595" s="185"/>
      <c r="H595" s="185"/>
      <c r="I595" s="167"/>
      <c r="J595" s="167"/>
      <c r="K595" s="5"/>
      <c r="L595" s="167" t="str">
        <f t="shared" si="63"/>
        <v/>
      </c>
      <c r="M595" s="5" t="e">
        <f t="shared" si="64"/>
        <v>#N/A</v>
      </c>
      <c r="N595" s="3" t="str">
        <f t="shared" si="65"/>
        <v/>
      </c>
    </row>
    <row r="596" spans="1:14" x14ac:dyDescent="0.2">
      <c r="A596" s="166"/>
      <c r="B596" s="204" t="e">
        <f>VLOOKUP(A596,Adr!A:B,2,FALSE)</f>
        <v>#N/A</v>
      </c>
      <c r="C596" s="185"/>
      <c r="D596" s="187"/>
      <c r="E596" s="173"/>
      <c r="F596" s="182"/>
      <c r="G596" s="185"/>
      <c r="H596" s="185"/>
      <c r="I596" s="192"/>
      <c r="J596" s="167"/>
      <c r="K596" s="5"/>
      <c r="L596" s="167" t="str">
        <f t="shared" si="63"/>
        <v/>
      </c>
      <c r="M596" s="5" t="e">
        <f t="shared" si="64"/>
        <v>#N/A</v>
      </c>
      <c r="N596" s="3" t="str">
        <f t="shared" si="65"/>
        <v/>
      </c>
    </row>
    <row r="597" spans="1:14" x14ac:dyDescent="0.2">
      <c r="A597" s="182"/>
      <c r="B597" s="204" t="e">
        <f>VLOOKUP(A597,Adr!A:B,2,FALSE)</f>
        <v>#N/A</v>
      </c>
      <c r="C597" s="185"/>
      <c r="D597" s="187"/>
      <c r="E597" s="230"/>
      <c r="F597" s="182"/>
      <c r="G597" s="185"/>
      <c r="H597" s="185"/>
      <c r="I597" s="192"/>
      <c r="J597" s="167"/>
      <c r="K597" s="5"/>
      <c r="L597" s="167" t="str">
        <f t="shared" si="63"/>
        <v/>
      </c>
      <c r="M597" s="5" t="e">
        <f t="shared" si="64"/>
        <v>#N/A</v>
      </c>
      <c r="N597" s="3" t="str">
        <f t="shared" si="65"/>
        <v/>
      </c>
    </row>
    <row r="598" spans="1:14" x14ac:dyDescent="0.2">
      <c r="A598" s="166"/>
      <c r="B598" s="204" t="e">
        <f>VLOOKUP(A598,Adr!A:B,2,FALSE)</f>
        <v>#N/A</v>
      </c>
      <c r="C598" s="196"/>
      <c r="D598" s="187"/>
      <c r="E598" s="173"/>
      <c r="F598" s="166"/>
      <c r="G598" s="169"/>
      <c r="H598" s="169"/>
      <c r="I598" s="167"/>
      <c r="J598" s="167"/>
      <c r="K598" s="5"/>
      <c r="L598" s="167" t="str">
        <f t="shared" si="63"/>
        <v/>
      </c>
      <c r="M598" s="5" t="e">
        <f t="shared" si="64"/>
        <v>#N/A</v>
      </c>
      <c r="N598" s="3" t="str">
        <f t="shared" si="65"/>
        <v/>
      </c>
    </row>
    <row r="599" spans="1:14" x14ac:dyDescent="0.2">
      <c r="A599" s="166"/>
      <c r="B599" s="204" t="e">
        <f>VLOOKUP(A599,Adr!A:B,2,FALSE)</f>
        <v>#N/A</v>
      </c>
      <c r="C599" s="196"/>
      <c r="D599" s="187"/>
      <c r="E599" s="173"/>
      <c r="F599" s="166"/>
      <c r="G599" s="169"/>
      <c r="H599" s="169"/>
      <c r="I599" s="167"/>
      <c r="J599" s="167"/>
      <c r="K599" s="5"/>
      <c r="L599" s="167" t="str">
        <f t="shared" si="63"/>
        <v/>
      </c>
      <c r="M599" s="5" t="e">
        <f t="shared" si="64"/>
        <v>#N/A</v>
      </c>
      <c r="N599" s="3" t="str">
        <f t="shared" si="65"/>
        <v/>
      </c>
    </row>
    <row r="600" spans="1:14" x14ac:dyDescent="0.2">
      <c r="A600" s="166"/>
      <c r="B600" s="204" t="e">
        <f>VLOOKUP(A600,Adr!A:B,2,FALSE)</f>
        <v>#N/A</v>
      </c>
      <c r="C600" s="196"/>
      <c r="D600" s="187"/>
      <c r="E600" s="173"/>
      <c r="F600" s="182"/>
      <c r="G600" s="185"/>
      <c r="H600" s="185"/>
      <c r="I600" s="167"/>
      <c r="J600" s="167"/>
      <c r="K600" s="5"/>
      <c r="L600" s="167" t="str">
        <f t="shared" si="63"/>
        <v/>
      </c>
      <c r="M600" s="5" t="e">
        <f t="shared" si="64"/>
        <v>#N/A</v>
      </c>
      <c r="N600" s="3" t="str">
        <f t="shared" si="65"/>
        <v/>
      </c>
    </row>
    <row r="601" spans="1:14" x14ac:dyDescent="0.2">
      <c r="A601" s="166"/>
      <c r="B601" s="204" t="e">
        <f>VLOOKUP(A601,Adr!A:B,2,FALSE)</f>
        <v>#N/A</v>
      </c>
      <c r="C601" s="196"/>
      <c r="D601" s="187"/>
      <c r="E601" s="173"/>
      <c r="F601" s="182"/>
      <c r="G601" s="185"/>
      <c r="H601" s="185"/>
      <c r="I601" s="167"/>
      <c r="J601" s="167"/>
      <c r="K601" s="5"/>
      <c r="L601" s="167" t="str">
        <f t="shared" si="63"/>
        <v/>
      </c>
      <c r="M601" s="5" t="e">
        <f t="shared" si="64"/>
        <v>#N/A</v>
      </c>
      <c r="N601" s="3" t="str">
        <f t="shared" si="65"/>
        <v/>
      </c>
    </row>
    <row r="602" spans="1:14" x14ac:dyDescent="0.2">
      <c r="A602" s="182"/>
      <c r="B602" s="204" t="e">
        <f>VLOOKUP(A602,Adr!A:B,2,FALSE)</f>
        <v>#N/A</v>
      </c>
      <c r="C602" s="185"/>
      <c r="D602" s="187"/>
      <c r="E602" s="230"/>
      <c r="F602" s="182"/>
      <c r="G602" s="185"/>
      <c r="H602" s="185"/>
      <c r="I602" s="192"/>
      <c r="J602" s="167"/>
      <c r="K602" s="5"/>
      <c r="L602" s="167" t="str">
        <f t="shared" si="63"/>
        <v/>
      </c>
      <c r="M602" s="5" t="e">
        <f t="shared" si="64"/>
        <v>#N/A</v>
      </c>
      <c r="N602" s="3" t="str">
        <f t="shared" si="65"/>
        <v/>
      </c>
    </row>
    <row r="603" spans="1:14" x14ac:dyDescent="0.2">
      <c r="A603" s="166"/>
      <c r="B603" s="204" t="e">
        <f>VLOOKUP(A603,Adr!A:B,2,FALSE)</f>
        <v>#N/A</v>
      </c>
      <c r="C603" s="196"/>
      <c r="D603" s="187"/>
      <c r="E603" s="173"/>
      <c r="F603" s="182"/>
      <c r="G603" s="185"/>
      <c r="H603" s="185"/>
      <c r="I603" s="167"/>
      <c r="J603" s="167"/>
      <c r="K603" s="5"/>
      <c r="L603" s="167" t="str">
        <f t="shared" si="63"/>
        <v/>
      </c>
      <c r="M603" s="5" t="e">
        <f t="shared" si="64"/>
        <v>#N/A</v>
      </c>
      <c r="N603" s="3" t="str">
        <f t="shared" si="65"/>
        <v/>
      </c>
    </row>
    <row r="604" spans="1:14" x14ac:dyDescent="0.2">
      <c r="A604" s="182"/>
      <c r="B604" s="204" t="e">
        <f>VLOOKUP(A604,Adr!A:B,2,FALSE)</f>
        <v>#N/A</v>
      </c>
      <c r="C604" s="185"/>
      <c r="D604" s="187"/>
      <c r="E604" s="230"/>
      <c r="F604" s="182"/>
      <c r="G604" s="185"/>
      <c r="H604" s="185"/>
      <c r="I604" s="192"/>
      <c r="J604" s="167"/>
      <c r="K604" s="5"/>
      <c r="L604" s="167" t="str">
        <f t="shared" si="63"/>
        <v/>
      </c>
      <c r="M604" s="5" t="e">
        <f t="shared" si="64"/>
        <v>#N/A</v>
      </c>
      <c r="N604" s="3" t="str">
        <f t="shared" si="65"/>
        <v/>
      </c>
    </row>
    <row r="605" spans="1:14" x14ac:dyDescent="0.2">
      <c r="A605" s="166"/>
      <c r="B605" s="204" t="e">
        <f>VLOOKUP(A605,Adr!A:B,2,FALSE)</f>
        <v>#N/A</v>
      </c>
      <c r="C605" s="196"/>
      <c r="D605" s="187"/>
      <c r="E605" s="173"/>
      <c r="F605" s="166"/>
      <c r="G605" s="169"/>
      <c r="H605" s="169"/>
      <c r="I605" s="167"/>
      <c r="J605" s="167"/>
      <c r="K605" s="5"/>
      <c r="L605" s="167" t="str">
        <f t="shared" si="63"/>
        <v/>
      </c>
      <c r="M605" s="5" t="e">
        <f t="shared" si="64"/>
        <v>#N/A</v>
      </c>
      <c r="N605" s="3" t="str">
        <f t="shared" si="65"/>
        <v/>
      </c>
    </row>
    <row r="606" spans="1:14" x14ac:dyDescent="0.2">
      <c r="A606" s="166"/>
      <c r="B606" s="204" t="e">
        <f>VLOOKUP(A606,Adr!A:B,2,FALSE)</f>
        <v>#N/A</v>
      </c>
      <c r="C606" s="196"/>
      <c r="D606" s="187"/>
      <c r="E606" s="173"/>
      <c r="F606" s="166"/>
      <c r="G606" s="169"/>
      <c r="H606" s="169"/>
      <c r="I606" s="167"/>
      <c r="J606" s="167"/>
      <c r="K606" s="5"/>
      <c r="L606" s="167" t="str">
        <f t="shared" si="63"/>
        <v/>
      </c>
      <c r="M606" s="5" t="e">
        <f t="shared" si="64"/>
        <v>#N/A</v>
      </c>
      <c r="N606" s="3" t="str">
        <f t="shared" si="65"/>
        <v/>
      </c>
    </row>
    <row r="607" spans="1:14" x14ac:dyDescent="0.2">
      <c r="A607" s="166"/>
      <c r="B607" s="204" t="e">
        <f>VLOOKUP(A607,Adr!A:B,2,FALSE)</f>
        <v>#N/A</v>
      </c>
      <c r="C607" s="190"/>
      <c r="D607" s="172"/>
      <c r="E607" s="173"/>
      <c r="F607" s="166"/>
      <c r="G607" s="169"/>
      <c r="H607" s="169"/>
      <c r="I607" s="167"/>
      <c r="J607" s="167"/>
      <c r="K607" s="5"/>
      <c r="L607" s="167" t="str">
        <f t="shared" si="63"/>
        <v/>
      </c>
      <c r="M607" s="5" t="e">
        <f t="shared" si="64"/>
        <v>#N/A</v>
      </c>
      <c r="N607" s="3" t="str">
        <f t="shared" si="65"/>
        <v/>
      </c>
    </row>
    <row r="608" spans="1:14" x14ac:dyDescent="0.2">
      <c r="A608" s="166"/>
      <c r="B608" s="204" t="e">
        <f>VLOOKUP(A608,Adr!A:B,2,FALSE)</f>
        <v>#N/A</v>
      </c>
      <c r="C608" s="196"/>
      <c r="D608" s="187"/>
      <c r="E608" s="173"/>
      <c r="F608" s="182"/>
      <c r="G608" s="185"/>
      <c r="H608" s="185"/>
      <c r="I608" s="167"/>
      <c r="J608" s="167"/>
      <c r="K608" s="5"/>
      <c r="L608" s="167" t="str">
        <f t="shared" si="63"/>
        <v/>
      </c>
      <c r="M608" s="5" t="e">
        <f t="shared" si="64"/>
        <v>#N/A</v>
      </c>
      <c r="N608" s="3" t="str">
        <f t="shared" si="65"/>
        <v/>
      </c>
    </row>
    <row r="609" spans="1:14" x14ac:dyDescent="0.2">
      <c r="A609" s="166"/>
      <c r="B609" s="204" t="e">
        <f>VLOOKUP(A609,Adr!A:B,2,FALSE)</f>
        <v>#N/A</v>
      </c>
      <c r="C609" s="196"/>
      <c r="D609" s="186"/>
      <c r="E609" s="173"/>
      <c r="F609" s="166"/>
      <c r="G609" s="169"/>
      <c r="H609" s="169"/>
      <c r="I609" s="167"/>
      <c r="J609" s="167"/>
      <c r="K609" s="5"/>
      <c r="L609" s="167" t="str">
        <f t="shared" si="63"/>
        <v/>
      </c>
      <c r="M609" s="5" t="e">
        <f t="shared" si="64"/>
        <v>#N/A</v>
      </c>
      <c r="N609" s="3" t="str">
        <f t="shared" si="65"/>
        <v/>
      </c>
    </row>
    <row r="610" spans="1:14" x14ac:dyDescent="0.2">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2">
      <c r="A611" s="202"/>
      <c r="B611" s="204" t="e">
        <f>VLOOKUP(A611,Adr!A:B,2,FALSE)</f>
        <v>#N/A</v>
      </c>
      <c r="C611" s="169"/>
      <c r="D611" s="172"/>
      <c r="E611" s="173"/>
      <c r="F611" s="166"/>
      <c r="G611" s="169"/>
      <c r="H611" s="169"/>
      <c r="I611" s="192"/>
      <c r="J611" s="167"/>
      <c r="K611" s="5"/>
      <c r="L611" s="167" t="str">
        <f t="shared" si="63"/>
        <v/>
      </c>
      <c r="M611" s="5" t="e">
        <f t="shared" si="64"/>
        <v>#N/A</v>
      </c>
      <c r="N611" s="3" t="str">
        <f t="shared" si="65"/>
        <v/>
      </c>
    </row>
    <row r="612" spans="1:14" x14ac:dyDescent="0.2">
      <c r="A612" s="166"/>
      <c r="B612" s="204" t="e">
        <f>VLOOKUP(A612,Adr!A:B,2,FALSE)</f>
        <v>#N/A</v>
      </c>
      <c r="C612" s="190"/>
      <c r="D612" s="172"/>
      <c r="E612" s="173"/>
      <c r="F612" s="166"/>
      <c r="G612" s="169"/>
      <c r="H612" s="169"/>
      <c r="I612" s="167"/>
      <c r="J612" s="167"/>
      <c r="K612" s="5"/>
      <c r="L612" s="167" t="str">
        <f t="shared" si="63"/>
        <v/>
      </c>
      <c r="M612" s="5" t="e">
        <f t="shared" si="64"/>
        <v>#N/A</v>
      </c>
      <c r="N612" s="3" t="str">
        <f t="shared" si="65"/>
        <v/>
      </c>
    </row>
    <row r="613" spans="1:14" x14ac:dyDescent="0.2">
      <c r="A613" s="202"/>
      <c r="B613" s="204" t="e">
        <f>VLOOKUP(A613,Adr!A:B,2,FALSE)</f>
        <v>#N/A</v>
      </c>
      <c r="C613" s="169"/>
      <c r="D613" s="172"/>
      <c r="E613" s="173"/>
      <c r="F613" s="166"/>
      <c r="G613" s="169"/>
      <c r="H613" s="169"/>
      <c r="I613" s="192"/>
      <c r="J613" s="167"/>
      <c r="K613" s="5"/>
      <c r="L613" s="167" t="str">
        <f t="shared" si="63"/>
        <v/>
      </c>
      <c r="M613" s="5" t="e">
        <f t="shared" si="64"/>
        <v>#N/A</v>
      </c>
      <c r="N613" s="3" t="str">
        <f t="shared" si="65"/>
        <v/>
      </c>
    </row>
    <row r="614" spans="1:14" x14ac:dyDescent="0.2">
      <c r="A614" s="166"/>
      <c r="B614" s="204" t="e">
        <f>VLOOKUP(A614,Adr!A:B,2,FALSE)</f>
        <v>#N/A</v>
      </c>
      <c r="C614" s="169"/>
      <c r="D614" s="187"/>
      <c r="E614" s="173"/>
      <c r="F614" s="166"/>
      <c r="G614" s="169"/>
      <c r="H614" s="169"/>
      <c r="I614" s="192"/>
      <c r="J614" s="167"/>
      <c r="K614" s="5"/>
      <c r="L614" s="167" t="str">
        <f t="shared" si="63"/>
        <v/>
      </c>
      <c r="M614" s="5" t="e">
        <f t="shared" si="64"/>
        <v>#N/A</v>
      </c>
      <c r="N614" s="3" t="str">
        <f t="shared" si="65"/>
        <v/>
      </c>
    </row>
    <row r="615" spans="1:14" x14ac:dyDescent="0.2">
      <c r="A615" s="166"/>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2">
      <c r="A616" s="166"/>
      <c r="B616" s="204" t="e">
        <f>VLOOKUP(A616,Adr!A:B,2,FALSE)</f>
        <v>#N/A</v>
      </c>
      <c r="C616" s="169"/>
      <c r="D616" s="172"/>
      <c r="E616" s="173"/>
      <c r="F616" s="166"/>
      <c r="G616" s="169"/>
      <c r="H616" s="169"/>
      <c r="I616" s="192"/>
      <c r="J616" s="167"/>
      <c r="K616" s="5"/>
      <c r="L616" s="167" t="str">
        <f t="shared" si="63"/>
        <v/>
      </c>
      <c r="M616" s="5" t="e">
        <f t="shared" si="64"/>
        <v>#N/A</v>
      </c>
      <c r="N616" s="3" t="str">
        <f t="shared" si="65"/>
        <v/>
      </c>
    </row>
    <row r="617" spans="1:14" x14ac:dyDescent="0.2">
      <c r="A617" s="166"/>
      <c r="B617" s="204" t="e">
        <f>VLOOKUP(A617,Adr!A:B,2,FALSE)</f>
        <v>#N/A</v>
      </c>
      <c r="C617" s="190"/>
      <c r="D617" s="172"/>
      <c r="E617" s="173"/>
      <c r="F617" s="182"/>
      <c r="G617" s="185"/>
      <c r="H617" s="185"/>
      <c r="I617" s="167"/>
      <c r="J617" s="167"/>
      <c r="K617" s="5"/>
      <c r="L617" s="167" t="str">
        <f t="shared" si="63"/>
        <v/>
      </c>
      <c r="M617" s="5" t="e">
        <f t="shared" si="64"/>
        <v>#N/A</v>
      </c>
      <c r="N617" s="3" t="str">
        <f t="shared" si="65"/>
        <v/>
      </c>
    </row>
    <row r="618" spans="1:14" x14ac:dyDescent="0.2">
      <c r="A618" s="166"/>
      <c r="B618" s="204" t="e">
        <f>VLOOKUP(A618,Adr!A:B,2,FALSE)</f>
        <v>#N/A</v>
      </c>
      <c r="C618" s="190"/>
      <c r="D618" s="172"/>
      <c r="E618" s="173"/>
      <c r="F618" s="182"/>
      <c r="G618" s="185"/>
      <c r="H618" s="185"/>
      <c r="I618" s="167"/>
      <c r="J618" s="167"/>
      <c r="K618" s="5"/>
      <c r="L618" s="167" t="str">
        <f t="shared" si="63"/>
        <v/>
      </c>
      <c r="M618" s="5" t="e">
        <f t="shared" si="64"/>
        <v>#N/A</v>
      </c>
      <c r="N618" s="3" t="str">
        <f t="shared" si="65"/>
        <v/>
      </c>
    </row>
    <row r="619" spans="1:14" x14ac:dyDescent="0.2">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2">
      <c r="A620" s="166"/>
      <c r="B620" s="204" t="e">
        <f>VLOOKUP(A620,Adr!A:B,2,FALSE)</f>
        <v>#N/A</v>
      </c>
      <c r="C620" s="185"/>
      <c r="D620" s="187"/>
      <c r="E620" s="173"/>
      <c r="F620" s="182"/>
      <c r="G620" s="185"/>
      <c r="H620" s="185"/>
      <c r="I620" s="192"/>
      <c r="J620" s="167"/>
      <c r="K620" s="5"/>
      <c r="L620" s="167" t="str">
        <f t="shared" si="63"/>
        <v/>
      </c>
      <c r="M620" s="5" t="e">
        <f t="shared" si="64"/>
        <v>#N/A</v>
      </c>
      <c r="N620" s="3" t="str">
        <f t="shared" si="65"/>
        <v/>
      </c>
    </row>
    <row r="621" spans="1:14" x14ac:dyDescent="0.2">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2">
      <c r="A622" s="166"/>
      <c r="B622" s="204" t="e">
        <f>VLOOKUP(A622,Adr!A:B,2,FALSE)</f>
        <v>#N/A</v>
      </c>
      <c r="C622" s="185"/>
      <c r="D622" s="187"/>
      <c r="E622" s="173"/>
      <c r="F622" s="182"/>
      <c r="G622" s="185"/>
      <c r="H622" s="185"/>
      <c r="I622" s="192"/>
      <c r="J622" s="167"/>
      <c r="K622" s="5"/>
      <c r="L622" s="167" t="str">
        <f t="shared" si="63"/>
        <v/>
      </c>
      <c r="M622" s="5" t="e">
        <f t="shared" si="64"/>
        <v>#N/A</v>
      </c>
      <c r="N622" s="3" t="str">
        <f t="shared" si="65"/>
        <v/>
      </c>
    </row>
    <row r="623" spans="1:14" x14ac:dyDescent="0.2">
      <c r="A623" s="166"/>
      <c r="B623" s="204" t="e">
        <f>VLOOKUP(A623,Adr!A:B,2,FALSE)</f>
        <v>#N/A</v>
      </c>
      <c r="C623" s="185"/>
      <c r="D623" s="187"/>
      <c r="E623" s="173"/>
      <c r="F623" s="182"/>
      <c r="G623" s="185"/>
      <c r="H623" s="185"/>
      <c r="I623" s="192"/>
      <c r="J623" s="167"/>
      <c r="K623" s="5"/>
      <c r="L623" s="167" t="str">
        <f t="shared" si="63"/>
        <v/>
      </c>
      <c r="M623" s="5" t="e">
        <f t="shared" si="64"/>
        <v>#N/A</v>
      </c>
      <c r="N623" s="3" t="str">
        <f t="shared" si="65"/>
        <v/>
      </c>
    </row>
    <row r="624" spans="1:14" x14ac:dyDescent="0.2">
      <c r="A624" s="166"/>
      <c r="B624" s="204" t="e">
        <f>VLOOKUP(A624,Adr!A:B,2,FALSE)</f>
        <v>#N/A</v>
      </c>
      <c r="C624" s="190"/>
      <c r="D624" s="172"/>
      <c r="E624" s="173"/>
      <c r="F624" s="182"/>
      <c r="G624" s="185"/>
      <c r="H624" s="185"/>
      <c r="I624" s="167"/>
      <c r="J624" s="167"/>
      <c r="K624" s="5"/>
      <c r="L624" s="167" t="str">
        <f t="shared" si="63"/>
        <v/>
      </c>
      <c r="M624" s="5" t="e">
        <f t="shared" si="64"/>
        <v>#N/A</v>
      </c>
      <c r="N624" s="3" t="str">
        <f t="shared" si="65"/>
        <v/>
      </c>
    </row>
    <row r="625" spans="1:14" x14ac:dyDescent="0.2">
      <c r="A625" s="166"/>
      <c r="B625" s="204" t="e">
        <f>VLOOKUP(A625,Adr!A:B,2,FALSE)</f>
        <v>#N/A</v>
      </c>
      <c r="C625" s="169"/>
      <c r="D625" s="172"/>
      <c r="E625" s="173"/>
      <c r="F625" s="166"/>
      <c r="G625" s="169"/>
      <c r="H625" s="169"/>
      <c r="I625" s="192"/>
      <c r="J625" s="167"/>
      <c r="K625" s="5"/>
      <c r="L625" s="167" t="str">
        <f t="shared" si="63"/>
        <v/>
      </c>
      <c r="M625" s="5" t="e">
        <f t="shared" si="64"/>
        <v>#N/A</v>
      </c>
      <c r="N625" s="3" t="str">
        <f t="shared" si="65"/>
        <v/>
      </c>
    </row>
    <row r="626" spans="1:14" x14ac:dyDescent="0.2">
      <c r="A626" s="166"/>
      <c r="B626" s="204" t="e">
        <f>VLOOKUP(A626,Adr!A:B,2,FALSE)</f>
        <v>#N/A</v>
      </c>
      <c r="C626" s="190"/>
      <c r="D626" s="172"/>
      <c r="E626" s="173"/>
      <c r="F626" s="182"/>
      <c r="G626" s="185"/>
      <c r="H626" s="185"/>
      <c r="I626" s="167"/>
      <c r="J626" s="167"/>
      <c r="K626" s="5"/>
      <c r="L626" s="167" t="str">
        <f t="shared" si="63"/>
        <v/>
      </c>
      <c r="M626" s="5" t="e">
        <f t="shared" si="64"/>
        <v>#N/A</v>
      </c>
      <c r="N626" s="3" t="str">
        <f t="shared" si="65"/>
        <v/>
      </c>
    </row>
    <row r="627" spans="1:14" x14ac:dyDescent="0.2">
      <c r="A627" s="166"/>
      <c r="B627" s="204" t="e">
        <f>VLOOKUP(A627,Adr!A:B,2,FALSE)</f>
        <v>#N/A</v>
      </c>
      <c r="C627" s="169"/>
      <c r="D627" s="172"/>
      <c r="E627" s="173"/>
      <c r="F627" s="166"/>
      <c r="G627" s="169"/>
      <c r="H627" s="169"/>
      <c r="I627" s="192"/>
      <c r="J627" s="167"/>
      <c r="K627" s="5"/>
      <c r="L627" s="167" t="str">
        <f t="shared" si="63"/>
        <v/>
      </c>
      <c r="M627" s="5" t="e">
        <f t="shared" si="64"/>
        <v>#N/A</v>
      </c>
      <c r="N627" s="3" t="str">
        <f t="shared" si="65"/>
        <v/>
      </c>
    </row>
    <row r="628" spans="1:14" x14ac:dyDescent="0.2">
      <c r="A628" s="166"/>
      <c r="B628" s="204" t="e">
        <f>VLOOKUP(A628,Adr!A:B,2,FALSE)</f>
        <v>#N/A</v>
      </c>
      <c r="C628" s="185"/>
      <c r="D628" s="187"/>
      <c r="E628" s="173"/>
      <c r="F628" s="182"/>
      <c r="G628" s="185"/>
      <c r="H628" s="185"/>
      <c r="I628" s="192"/>
      <c r="J628" s="167"/>
      <c r="K628" s="5"/>
      <c r="L628" s="167" t="str">
        <f t="shared" si="63"/>
        <v/>
      </c>
      <c r="M628" s="5" t="e">
        <f t="shared" si="64"/>
        <v>#N/A</v>
      </c>
      <c r="N628" s="3" t="str">
        <f t="shared" si="65"/>
        <v/>
      </c>
    </row>
    <row r="629" spans="1:14" x14ac:dyDescent="0.2">
      <c r="A629" s="166"/>
      <c r="B629" s="204" t="e">
        <f>VLOOKUP(A629,Adr!A:B,2,FALSE)</f>
        <v>#N/A</v>
      </c>
      <c r="C629" s="185"/>
      <c r="D629" s="187"/>
      <c r="E629" s="173"/>
      <c r="F629" s="182"/>
      <c r="G629" s="185"/>
      <c r="H629" s="185"/>
      <c r="I629" s="192"/>
      <c r="J629" s="167"/>
      <c r="K629" s="5"/>
      <c r="L629" s="167" t="str">
        <f t="shared" si="63"/>
        <v/>
      </c>
      <c r="M629" s="5" t="e">
        <f t="shared" si="64"/>
        <v>#N/A</v>
      </c>
      <c r="N629" s="3" t="str">
        <f t="shared" si="65"/>
        <v/>
      </c>
    </row>
    <row r="630" spans="1:14" x14ac:dyDescent="0.2">
      <c r="A630" s="166"/>
      <c r="B630" s="204" t="e">
        <f>VLOOKUP(A630,Adr!A:B,2,FALSE)</f>
        <v>#N/A</v>
      </c>
      <c r="C630" s="185"/>
      <c r="D630" s="186"/>
      <c r="E630" s="173"/>
      <c r="F630" s="182"/>
      <c r="G630" s="185"/>
      <c r="H630" s="185"/>
      <c r="I630" s="192"/>
      <c r="J630" s="167"/>
      <c r="K630" s="5"/>
      <c r="L630" s="167" t="str">
        <f t="shared" si="63"/>
        <v/>
      </c>
      <c r="M630" s="5" t="e">
        <f t="shared" si="64"/>
        <v>#N/A</v>
      </c>
      <c r="N630" s="3" t="str">
        <f t="shared" si="65"/>
        <v/>
      </c>
    </row>
    <row r="631" spans="1:14" x14ac:dyDescent="0.2">
      <c r="A631" s="166"/>
      <c r="B631" s="204" t="e">
        <f>VLOOKUP(A631,Adr!A:B,2,FALSE)</f>
        <v>#N/A</v>
      </c>
      <c r="C631" s="190"/>
      <c r="D631" s="172"/>
      <c r="E631" s="173"/>
      <c r="F631" s="182"/>
      <c r="G631" s="185"/>
      <c r="H631" s="185"/>
      <c r="I631" s="167"/>
      <c r="J631" s="167"/>
      <c r="K631" s="5"/>
      <c r="L631" s="167" t="str">
        <f t="shared" si="63"/>
        <v/>
      </c>
      <c r="M631" s="5" t="e">
        <f t="shared" si="64"/>
        <v>#N/A</v>
      </c>
      <c r="N631" s="3" t="str">
        <f t="shared" si="65"/>
        <v/>
      </c>
    </row>
    <row r="632" spans="1:14" x14ac:dyDescent="0.2">
      <c r="A632" s="166"/>
      <c r="B632" s="204" t="e">
        <f>VLOOKUP(A632,Adr!A:B,2,FALSE)</f>
        <v>#N/A</v>
      </c>
      <c r="C632" s="196"/>
      <c r="D632" s="187"/>
      <c r="E632" s="173"/>
      <c r="F632" s="182"/>
      <c r="G632" s="185"/>
      <c r="H632" s="185"/>
      <c r="I632" s="167"/>
      <c r="J632" s="167"/>
      <c r="K632" s="5"/>
      <c r="L632" s="167" t="str">
        <f t="shared" si="63"/>
        <v/>
      </c>
      <c r="M632" s="5" t="e">
        <f t="shared" si="64"/>
        <v>#N/A</v>
      </c>
      <c r="N632" s="3" t="str">
        <f t="shared" si="65"/>
        <v/>
      </c>
    </row>
    <row r="633" spans="1:14" x14ac:dyDescent="0.2">
      <c r="A633" s="182"/>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2">
      <c r="A634" s="166"/>
      <c r="B634" s="204" t="e">
        <f>VLOOKUP(A634,Adr!A:B,2,FALSE)</f>
        <v>#N/A</v>
      </c>
      <c r="C634" s="185"/>
      <c r="D634" s="187"/>
      <c r="E634" s="173"/>
      <c r="F634" s="182"/>
      <c r="G634" s="185"/>
      <c r="H634" s="185"/>
      <c r="I634" s="192"/>
      <c r="J634" s="167"/>
      <c r="K634" s="5"/>
      <c r="L634" s="167" t="str">
        <f t="shared" si="63"/>
        <v/>
      </c>
      <c r="M634" s="5" t="e">
        <f t="shared" si="64"/>
        <v>#N/A</v>
      </c>
      <c r="N634" s="3" t="str">
        <f t="shared" si="65"/>
        <v/>
      </c>
    </row>
    <row r="635" spans="1:14" x14ac:dyDescent="0.2">
      <c r="A635" s="166"/>
      <c r="B635" s="204" t="e">
        <f>VLOOKUP(A635,Adr!A:B,2,FALSE)</f>
        <v>#N/A</v>
      </c>
      <c r="C635" s="196"/>
      <c r="D635" s="187"/>
      <c r="E635" s="173"/>
      <c r="F635" s="182"/>
      <c r="G635" s="185"/>
      <c r="H635" s="185"/>
      <c r="I635" s="167"/>
      <c r="J635" s="167"/>
      <c r="K635" s="5"/>
      <c r="L635" s="167" t="str">
        <f t="shared" si="63"/>
        <v/>
      </c>
      <c r="M635" s="5" t="e">
        <f t="shared" si="64"/>
        <v>#N/A</v>
      </c>
      <c r="N635" s="3" t="str">
        <f t="shared" si="65"/>
        <v/>
      </c>
    </row>
    <row r="636" spans="1:14" x14ac:dyDescent="0.2">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2">
      <c r="A637" s="166"/>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2">
      <c r="A638" s="166"/>
      <c r="B638" s="204" t="e">
        <f>VLOOKUP(A638,Adr!A:B,2,FALSE)</f>
        <v>#N/A</v>
      </c>
      <c r="C638" s="196"/>
      <c r="D638" s="187"/>
      <c r="E638" s="173"/>
      <c r="F638" s="182"/>
      <c r="G638" s="185"/>
      <c r="H638" s="185"/>
      <c r="I638" s="167"/>
      <c r="J638" s="167"/>
      <c r="K638" s="5"/>
      <c r="L638" s="167" t="str">
        <f t="shared" si="63"/>
        <v/>
      </c>
      <c r="M638" s="5" t="e">
        <f t="shared" si="64"/>
        <v>#N/A</v>
      </c>
      <c r="N638" s="3" t="str">
        <f t="shared" si="65"/>
        <v/>
      </c>
    </row>
    <row r="639" spans="1:14" x14ac:dyDescent="0.2">
      <c r="A639" s="166"/>
      <c r="B639" s="204" t="e">
        <f>VLOOKUP(A639,Adr!A:B,2,FALSE)</f>
        <v>#N/A</v>
      </c>
      <c r="C639" s="196"/>
      <c r="D639" s="186"/>
      <c r="E639" s="173"/>
      <c r="F639" s="166"/>
      <c r="G639" s="169"/>
      <c r="H639" s="169"/>
      <c r="I639" s="167"/>
      <c r="J639" s="167"/>
      <c r="K639" s="5"/>
      <c r="L639" s="167" t="str">
        <f t="shared" si="63"/>
        <v/>
      </c>
      <c r="M639" s="5" t="e">
        <f t="shared" si="64"/>
        <v>#N/A</v>
      </c>
      <c r="N639" s="3" t="str">
        <f t="shared" si="65"/>
        <v/>
      </c>
    </row>
    <row r="640" spans="1:14" x14ac:dyDescent="0.2">
      <c r="A640" s="203"/>
      <c r="B640" s="204" t="e">
        <f>VLOOKUP(A640,Adr!A:B,2,FALSE)</f>
        <v>#N/A</v>
      </c>
      <c r="C640" s="169"/>
      <c r="D640" s="172"/>
      <c r="E640" s="173"/>
      <c r="F640" s="166"/>
      <c r="G640" s="169"/>
      <c r="H640" s="169"/>
      <c r="I640" s="192"/>
      <c r="J640" s="167"/>
      <c r="K640" s="5"/>
      <c r="L640" s="167" t="str">
        <f t="shared" si="63"/>
        <v/>
      </c>
      <c r="M640" s="5" t="e">
        <f t="shared" si="64"/>
        <v>#N/A</v>
      </c>
      <c r="N640" s="3" t="str">
        <f t="shared" si="65"/>
        <v/>
      </c>
    </row>
    <row r="641" spans="1:14" x14ac:dyDescent="0.2">
      <c r="A641" s="166"/>
      <c r="B641" s="204" t="e">
        <f>VLOOKUP(A641,Adr!A:B,2,FALSE)</f>
        <v>#N/A</v>
      </c>
      <c r="C641" s="169"/>
      <c r="D641" s="172"/>
      <c r="E641" s="173"/>
      <c r="F641" s="166"/>
      <c r="G641" s="169"/>
      <c r="H641" s="169"/>
      <c r="I641" s="192"/>
      <c r="J641" s="167"/>
      <c r="K641" s="5"/>
      <c r="L641" s="167" t="str">
        <f t="shared" si="63"/>
        <v/>
      </c>
      <c r="M641" s="5" t="e">
        <f t="shared" si="64"/>
        <v>#N/A</v>
      </c>
      <c r="N641" s="3" t="str">
        <f t="shared" si="65"/>
        <v/>
      </c>
    </row>
    <row r="642" spans="1:14" x14ac:dyDescent="0.2">
      <c r="A642" s="203"/>
      <c r="B642" s="204" t="e">
        <f>VLOOKUP(A642,Adr!A:B,2,FALSE)</f>
        <v>#N/A</v>
      </c>
      <c r="C642" s="169"/>
      <c r="D642" s="172"/>
      <c r="E642" s="173"/>
      <c r="F642" s="166"/>
      <c r="G642" s="169"/>
      <c r="H642" s="169"/>
      <c r="I642" s="192"/>
      <c r="J642" s="167"/>
      <c r="K642" s="5"/>
      <c r="L642" s="167" t="str">
        <f t="shared" si="63"/>
        <v/>
      </c>
      <c r="M642" s="5" t="e">
        <f t="shared" si="64"/>
        <v>#N/A</v>
      </c>
      <c r="N642" s="3" t="str">
        <f t="shared" si="65"/>
        <v/>
      </c>
    </row>
    <row r="643" spans="1:14" x14ac:dyDescent="0.2">
      <c r="A643" s="198"/>
      <c r="B643" s="204" t="e">
        <f>VLOOKUP(A643,Adr!A:B,2,FALSE)</f>
        <v>#N/A</v>
      </c>
      <c r="C643" s="169"/>
      <c r="D643" s="172"/>
      <c r="E643" s="173"/>
      <c r="F643" s="166"/>
      <c r="G643" s="169"/>
      <c r="H643" s="169"/>
      <c r="I643" s="192"/>
      <c r="J643" s="167"/>
      <c r="K643" s="5"/>
      <c r="L643" s="167" t="str">
        <f t="shared" si="63"/>
        <v/>
      </c>
      <c r="M643" s="5" t="e">
        <f t="shared" si="64"/>
        <v>#N/A</v>
      </c>
      <c r="N643" s="3" t="str">
        <f t="shared" si="65"/>
        <v/>
      </c>
    </row>
    <row r="644" spans="1:14" x14ac:dyDescent="0.2">
      <c r="A644" s="202"/>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2">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2">
      <c r="A646" s="166"/>
      <c r="B646" s="204" t="e">
        <f>VLOOKUP(A646,Adr!A:B,2,FALSE)</f>
        <v>#N/A</v>
      </c>
      <c r="C646" s="196"/>
      <c r="D646" s="187"/>
      <c r="E646" s="173"/>
      <c r="F646" s="182"/>
      <c r="G646" s="185"/>
      <c r="H646" s="185"/>
      <c r="I646" s="167"/>
      <c r="J646" s="167"/>
      <c r="K646" s="5"/>
      <c r="L646" s="167" t="str">
        <f t="shared" si="63"/>
        <v/>
      </c>
      <c r="M646" s="5" t="e">
        <f t="shared" si="64"/>
        <v>#N/A</v>
      </c>
      <c r="N646" s="3" t="str">
        <f t="shared" si="65"/>
        <v/>
      </c>
    </row>
    <row r="647" spans="1:14" x14ac:dyDescent="0.2">
      <c r="A647" s="166"/>
      <c r="B647" s="204" t="e">
        <f>VLOOKUP(A647,Adr!A:B,2,FALSE)</f>
        <v>#N/A</v>
      </c>
      <c r="C647" s="196"/>
      <c r="D647" s="187"/>
      <c r="E647" s="173"/>
      <c r="F647" s="182"/>
      <c r="G647" s="185"/>
      <c r="H647" s="185"/>
      <c r="I647" s="167"/>
      <c r="J647" s="167"/>
      <c r="K647" s="5"/>
      <c r="L647" s="167" t="str">
        <f t="shared" si="63"/>
        <v/>
      </c>
      <c r="M647" s="5" t="e">
        <f t="shared" si="64"/>
        <v>#N/A</v>
      </c>
      <c r="N647" s="3" t="str">
        <f t="shared" si="65"/>
        <v/>
      </c>
    </row>
    <row r="648" spans="1:14" x14ac:dyDescent="0.2">
      <c r="A648" s="166"/>
      <c r="B648" s="204" t="e">
        <f>VLOOKUP(A648,Adr!A:B,2,FALSE)</f>
        <v>#N/A</v>
      </c>
      <c r="C648" s="196"/>
      <c r="D648" s="186"/>
      <c r="E648" s="173"/>
      <c r="F648" s="166"/>
      <c r="G648" s="169"/>
      <c r="H648" s="169"/>
      <c r="I648" s="167"/>
      <c r="J648" s="167"/>
      <c r="K648" s="5"/>
      <c r="L648" s="167" t="str">
        <f t="shared" si="63"/>
        <v/>
      </c>
      <c r="M648" s="5" t="e">
        <f t="shared" si="64"/>
        <v>#N/A</v>
      </c>
      <c r="N648" s="3" t="str">
        <f t="shared" si="65"/>
        <v/>
      </c>
    </row>
    <row r="649" spans="1:14" x14ac:dyDescent="0.2">
      <c r="A649" s="166"/>
      <c r="B649" s="204" t="e">
        <f>VLOOKUP(A649,Adr!A:B,2,FALSE)</f>
        <v>#N/A</v>
      </c>
      <c r="C649" s="196"/>
      <c r="D649" s="186"/>
      <c r="E649" s="173"/>
      <c r="F649" s="166"/>
      <c r="G649" s="169"/>
      <c r="H649" s="169"/>
      <c r="I649" s="167"/>
      <c r="J649" s="167"/>
      <c r="K649" s="5"/>
      <c r="L649" s="167" t="str">
        <f t="shared" si="63"/>
        <v/>
      </c>
      <c r="M649" s="5" t="e">
        <f t="shared" si="64"/>
        <v>#N/A</v>
      </c>
      <c r="N649" s="3" t="str">
        <f t="shared" si="65"/>
        <v/>
      </c>
    </row>
    <row r="650" spans="1:14" x14ac:dyDescent="0.2">
      <c r="A650" s="166"/>
      <c r="B650" s="204" t="e">
        <f>VLOOKUP(A650,Adr!A:B,2,FALSE)</f>
        <v>#N/A</v>
      </c>
      <c r="C650" s="169"/>
      <c r="D650" s="172"/>
      <c r="E650" s="173"/>
      <c r="F650" s="166"/>
      <c r="G650" s="169"/>
      <c r="H650" s="169"/>
      <c r="I650" s="192"/>
      <c r="J650" s="167"/>
      <c r="K650" s="5"/>
      <c r="L650" s="167" t="str">
        <f t="shared" ref="L650:L713" si="66">A650&amp;G650&amp;H650</f>
        <v/>
      </c>
      <c r="M650" s="5" t="e">
        <f t="shared" ref="M650:M713" si="67">B650&amp;F650&amp;H650&amp;C650</f>
        <v>#N/A</v>
      </c>
      <c r="N650" s="3" t="str">
        <f t="shared" ref="N650:N713" si="68">+I650&amp;H650</f>
        <v/>
      </c>
    </row>
    <row r="651" spans="1:14" x14ac:dyDescent="0.2">
      <c r="A651" s="166"/>
      <c r="B651" s="204" t="e">
        <f>VLOOKUP(A651,Adr!A:B,2,FALSE)</f>
        <v>#N/A</v>
      </c>
      <c r="C651" s="169"/>
      <c r="D651" s="172"/>
      <c r="E651" s="173"/>
      <c r="F651" s="166"/>
      <c r="G651" s="169"/>
      <c r="H651" s="169"/>
      <c r="I651" s="192"/>
      <c r="J651" s="167"/>
      <c r="K651" s="5"/>
      <c r="L651" s="167" t="str">
        <f t="shared" si="66"/>
        <v/>
      </c>
      <c r="M651" s="5" t="e">
        <f t="shared" si="67"/>
        <v>#N/A</v>
      </c>
      <c r="N651" s="3" t="str">
        <f t="shared" si="68"/>
        <v/>
      </c>
    </row>
    <row r="652" spans="1:14" x14ac:dyDescent="0.2">
      <c r="A652" s="166"/>
      <c r="B652" s="204" t="e">
        <f>VLOOKUP(A652,Adr!A:B,2,FALSE)</f>
        <v>#N/A</v>
      </c>
      <c r="C652" s="169"/>
      <c r="D652" s="172"/>
      <c r="E652" s="173"/>
      <c r="F652" s="166"/>
      <c r="G652" s="169"/>
      <c r="H652" s="169"/>
      <c r="I652" s="192"/>
      <c r="J652" s="167"/>
      <c r="K652" s="5"/>
      <c r="L652" s="167" t="str">
        <f t="shared" si="66"/>
        <v/>
      </c>
      <c r="M652" s="5" t="e">
        <f t="shared" si="67"/>
        <v>#N/A</v>
      </c>
      <c r="N652" s="3" t="str">
        <f t="shared" si="68"/>
        <v/>
      </c>
    </row>
    <row r="653" spans="1:14" x14ac:dyDescent="0.2">
      <c r="A653" s="166"/>
      <c r="B653" s="204" t="e">
        <f>VLOOKUP(A653,Adr!A:B,2,FALSE)</f>
        <v>#N/A</v>
      </c>
      <c r="C653" s="169"/>
      <c r="D653" s="172"/>
      <c r="E653" s="173"/>
      <c r="F653" s="166"/>
      <c r="G653" s="169"/>
      <c r="H653" s="169"/>
      <c r="I653" s="192"/>
      <c r="J653" s="167"/>
      <c r="K653" s="5"/>
      <c r="L653" s="167" t="str">
        <f t="shared" si="66"/>
        <v/>
      </c>
      <c r="M653" s="5" t="e">
        <f t="shared" si="67"/>
        <v>#N/A</v>
      </c>
      <c r="N653" s="3" t="str">
        <f t="shared" si="68"/>
        <v/>
      </c>
    </row>
    <row r="654" spans="1:14" x14ac:dyDescent="0.2">
      <c r="A654" s="166"/>
      <c r="B654" s="204" t="e">
        <f>VLOOKUP(A654,Adr!A:B,2,FALSE)</f>
        <v>#N/A</v>
      </c>
      <c r="C654" s="196"/>
      <c r="D654" s="186"/>
      <c r="E654" s="173"/>
      <c r="F654" s="166"/>
      <c r="G654" s="169"/>
      <c r="H654" s="169"/>
      <c r="I654" s="167"/>
      <c r="J654" s="167"/>
      <c r="K654" s="5"/>
      <c r="L654" s="167" t="str">
        <f t="shared" si="66"/>
        <v/>
      </c>
      <c r="M654" s="5" t="e">
        <f t="shared" si="67"/>
        <v>#N/A</v>
      </c>
      <c r="N654" s="3" t="str">
        <f t="shared" si="68"/>
        <v/>
      </c>
    </row>
    <row r="655" spans="1:14" x14ac:dyDescent="0.2">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2">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2">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2">
      <c r="A658" s="166"/>
      <c r="B658" s="204" t="e">
        <f>VLOOKUP(A658,Adr!A:B,2,FALSE)</f>
        <v>#N/A</v>
      </c>
      <c r="C658" s="196"/>
      <c r="D658" s="187"/>
      <c r="E658" s="173"/>
      <c r="F658" s="182"/>
      <c r="G658" s="185"/>
      <c r="H658" s="185"/>
      <c r="I658" s="167"/>
      <c r="J658" s="167"/>
      <c r="K658" s="5"/>
      <c r="L658" s="167" t="str">
        <f t="shared" si="66"/>
        <v/>
      </c>
      <c r="M658" s="5" t="e">
        <f t="shared" si="67"/>
        <v>#N/A</v>
      </c>
      <c r="N658" s="3" t="str">
        <f t="shared" si="68"/>
        <v/>
      </c>
    </row>
    <row r="659" spans="1:14" x14ac:dyDescent="0.2">
      <c r="A659" s="166"/>
      <c r="B659" s="204" t="e">
        <f>VLOOKUP(A659,Adr!A:B,2,FALSE)</f>
        <v>#N/A</v>
      </c>
      <c r="C659" s="196"/>
      <c r="D659" s="187"/>
      <c r="E659" s="173"/>
      <c r="F659" s="182"/>
      <c r="G659" s="185"/>
      <c r="H659" s="185"/>
      <c r="I659" s="167"/>
      <c r="J659" s="167"/>
      <c r="K659" s="5"/>
      <c r="L659" s="167" t="str">
        <f t="shared" si="66"/>
        <v/>
      </c>
      <c r="M659" s="5" t="e">
        <f t="shared" si="67"/>
        <v>#N/A</v>
      </c>
      <c r="N659" s="3" t="str">
        <f t="shared" si="68"/>
        <v/>
      </c>
    </row>
    <row r="660" spans="1:14" x14ac:dyDescent="0.2">
      <c r="A660" s="166"/>
      <c r="B660" s="204" t="e">
        <f>VLOOKUP(A660,Adr!A:B,2,FALSE)</f>
        <v>#N/A</v>
      </c>
      <c r="C660" s="196"/>
      <c r="D660" s="187"/>
      <c r="E660" s="173"/>
      <c r="F660" s="182"/>
      <c r="G660" s="185"/>
      <c r="H660" s="185"/>
      <c r="I660" s="167"/>
      <c r="J660" s="167"/>
      <c r="K660" s="5"/>
      <c r="L660" s="167" t="str">
        <f t="shared" si="66"/>
        <v/>
      </c>
      <c r="M660" s="5" t="e">
        <f t="shared" si="67"/>
        <v>#N/A</v>
      </c>
      <c r="N660" s="3" t="str">
        <f t="shared" si="68"/>
        <v/>
      </c>
    </row>
    <row r="661" spans="1:14" x14ac:dyDescent="0.2">
      <c r="A661" s="166"/>
      <c r="B661" s="204" t="e">
        <f>VLOOKUP(A661,Adr!A:B,2,FALSE)</f>
        <v>#N/A</v>
      </c>
      <c r="C661" s="196"/>
      <c r="D661" s="187"/>
      <c r="E661" s="173"/>
      <c r="F661" s="182"/>
      <c r="G661" s="185"/>
      <c r="H661" s="185"/>
      <c r="I661" s="167"/>
      <c r="J661" s="167"/>
      <c r="K661" s="5"/>
      <c r="L661" s="167" t="str">
        <f t="shared" si="66"/>
        <v/>
      </c>
      <c r="M661" s="5" t="e">
        <f t="shared" si="67"/>
        <v>#N/A</v>
      </c>
      <c r="N661" s="3" t="str">
        <f t="shared" si="68"/>
        <v/>
      </c>
    </row>
    <row r="662" spans="1:14" x14ac:dyDescent="0.2">
      <c r="A662" s="166"/>
      <c r="B662" s="204" t="e">
        <f>VLOOKUP(A662,Adr!A:B,2,FALSE)</f>
        <v>#N/A</v>
      </c>
      <c r="C662" s="196"/>
      <c r="D662" s="186"/>
      <c r="E662" s="173"/>
      <c r="F662" s="166"/>
      <c r="G662" s="169"/>
      <c r="H662" s="169"/>
      <c r="I662" s="167"/>
      <c r="J662" s="167"/>
      <c r="K662" s="5"/>
      <c r="L662" s="167" t="str">
        <f t="shared" si="66"/>
        <v/>
      </c>
      <c r="M662" s="5" t="e">
        <f t="shared" si="67"/>
        <v>#N/A</v>
      </c>
      <c r="N662" s="3" t="str">
        <f t="shared" si="68"/>
        <v/>
      </c>
    </row>
    <row r="663" spans="1:14" x14ac:dyDescent="0.2">
      <c r="A663" s="166"/>
      <c r="B663" s="204" t="e">
        <f>VLOOKUP(A663,Adr!A:B,2,FALSE)</f>
        <v>#N/A</v>
      </c>
      <c r="C663" s="196"/>
      <c r="D663" s="186"/>
      <c r="E663" s="173"/>
      <c r="F663" s="166"/>
      <c r="G663" s="169"/>
      <c r="H663" s="169"/>
      <c r="I663" s="167"/>
      <c r="J663" s="167"/>
      <c r="K663" s="5"/>
      <c r="L663" s="167" t="str">
        <f t="shared" si="66"/>
        <v/>
      </c>
      <c r="M663" s="5" t="e">
        <f t="shared" si="67"/>
        <v>#N/A</v>
      </c>
      <c r="N663" s="3" t="str">
        <f t="shared" si="68"/>
        <v/>
      </c>
    </row>
    <row r="664" spans="1:14" x14ac:dyDescent="0.2">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2">
      <c r="A665" s="166"/>
      <c r="B665" s="204" t="e">
        <f>VLOOKUP(A665,Adr!A:B,2,FALSE)</f>
        <v>#N/A</v>
      </c>
      <c r="C665" s="190"/>
      <c r="D665" s="172"/>
      <c r="E665" s="173"/>
      <c r="F665" s="182"/>
      <c r="G665" s="185"/>
      <c r="H665" s="185"/>
      <c r="I665" s="167"/>
      <c r="J665" s="167"/>
      <c r="K665" s="5"/>
      <c r="L665" s="167" t="str">
        <f t="shared" si="66"/>
        <v/>
      </c>
      <c r="M665" s="5" t="e">
        <f t="shared" si="67"/>
        <v>#N/A</v>
      </c>
      <c r="N665" s="3" t="str">
        <f t="shared" si="68"/>
        <v/>
      </c>
    </row>
    <row r="666" spans="1:14" x14ac:dyDescent="0.2">
      <c r="A666" s="166"/>
      <c r="B666" s="204" t="e">
        <f>VLOOKUP(A666,Adr!A:B,2,FALSE)</f>
        <v>#N/A</v>
      </c>
      <c r="C666" s="190"/>
      <c r="D666" s="172"/>
      <c r="E666" s="173"/>
      <c r="F666" s="182"/>
      <c r="G666" s="185"/>
      <c r="H666" s="185"/>
      <c r="I666" s="167"/>
      <c r="J666" s="167"/>
      <c r="K666" s="5"/>
      <c r="L666" s="167" t="str">
        <f t="shared" si="66"/>
        <v/>
      </c>
      <c r="M666" s="5" t="e">
        <f t="shared" si="67"/>
        <v>#N/A</v>
      </c>
      <c r="N666" s="3" t="str">
        <f t="shared" si="68"/>
        <v/>
      </c>
    </row>
    <row r="667" spans="1:14" x14ac:dyDescent="0.2">
      <c r="A667" s="166"/>
      <c r="B667" s="204" t="e">
        <f>VLOOKUP(A667,Adr!A:B,2,FALSE)</f>
        <v>#N/A</v>
      </c>
      <c r="C667" s="196"/>
      <c r="D667" s="187"/>
      <c r="E667" s="173"/>
      <c r="F667" s="182"/>
      <c r="G667" s="185"/>
      <c r="H667" s="185"/>
      <c r="I667" s="167"/>
      <c r="J667" s="167"/>
      <c r="K667" s="5"/>
      <c r="L667" s="167" t="str">
        <f t="shared" si="66"/>
        <v/>
      </c>
      <c r="M667" s="5" t="e">
        <f t="shared" si="67"/>
        <v>#N/A</v>
      </c>
      <c r="N667" s="3" t="str">
        <f t="shared" si="68"/>
        <v/>
      </c>
    </row>
    <row r="668" spans="1:14" x14ac:dyDescent="0.2">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2">
      <c r="A669" s="166"/>
      <c r="B669" s="204" t="e">
        <f>VLOOKUP(A669,Adr!A:B,2,FALSE)</f>
        <v>#N/A</v>
      </c>
      <c r="C669" s="196"/>
      <c r="D669" s="187"/>
      <c r="E669" s="173"/>
      <c r="F669" s="182"/>
      <c r="G669" s="185"/>
      <c r="H669" s="185"/>
      <c r="I669" s="167"/>
      <c r="J669" s="167"/>
      <c r="K669" s="5"/>
      <c r="L669" s="167" t="str">
        <f t="shared" si="66"/>
        <v/>
      </c>
      <c r="M669" s="5" t="e">
        <f t="shared" si="67"/>
        <v>#N/A</v>
      </c>
      <c r="N669" s="3" t="str">
        <f t="shared" si="68"/>
        <v/>
      </c>
    </row>
    <row r="670" spans="1:14" x14ac:dyDescent="0.2">
      <c r="A670" s="166"/>
      <c r="B670" s="204" t="e">
        <f>VLOOKUP(A670,Adr!A:B,2,FALSE)</f>
        <v>#N/A</v>
      </c>
      <c r="C670" s="196"/>
      <c r="D670" s="187"/>
      <c r="E670" s="173"/>
      <c r="F670" s="182"/>
      <c r="G670" s="185"/>
      <c r="H670" s="185"/>
      <c r="I670" s="167"/>
      <c r="J670" s="167"/>
      <c r="K670" s="5"/>
      <c r="L670" s="167" t="str">
        <f t="shared" si="66"/>
        <v/>
      </c>
      <c r="M670" s="5" t="e">
        <f t="shared" si="67"/>
        <v>#N/A</v>
      </c>
      <c r="N670" s="3" t="str">
        <f t="shared" si="68"/>
        <v/>
      </c>
    </row>
    <row r="671" spans="1:14" x14ac:dyDescent="0.2">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2">
      <c r="A672" s="182"/>
      <c r="B672" s="204" t="e">
        <f>VLOOKUP(A672,Adr!A:B,2,FALSE)</f>
        <v>#N/A</v>
      </c>
      <c r="C672" s="185"/>
      <c r="D672" s="187"/>
      <c r="E672" s="230"/>
      <c r="F672" s="182"/>
      <c r="G672" s="185"/>
      <c r="H672" s="185"/>
      <c r="I672" s="192"/>
      <c r="J672" s="167"/>
      <c r="K672" s="5"/>
      <c r="L672" s="167" t="str">
        <f t="shared" si="66"/>
        <v/>
      </c>
      <c r="M672" s="5" t="e">
        <f t="shared" si="67"/>
        <v>#N/A</v>
      </c>
      <c r="N672" s="3" t="str">
        <f t="shared" si="68"/>
        <v/>
      </c>
    </row>
    <row r="673" spans="1:14" x14ac:dyDescent="0.2">
      <c r="A673" s="166"/>
      <c r="B673" s="204" t="e">
        <f>VLOOKUP(A673,Adr!A:B,2,FALSE)</f>
        <v>#N/A</v>
      </c>
      <c r="C673" s="190"/>
      <c r="D673" s="172"/>
      <c r="E673" s="173"/>
      <c r="F673" s="166"/>
      <c r="G673" s="169"/>
      <c r="H673" s="169"/>
      <c r="I673" s="192"/>
      <c r="J673" s="167"/>
      <c r="K673" s="5"/>
      <c r="L673" s="167" t="str">
        <f t="shared" si="66"/>
        <v/>
      </c>
      <c r="M673" s="5" t="e">
        <f t="shared" si="67"/>
        <v>#N/A</v>
      </c>
      <c r="N673" s="3" t="str">
        <f t="shared" si="68"/>
        <v/>
      </c>
    </row>
    <row r="674" spans="1:14" x14ac:dyDescent="0.2">
      <c r="A674" s="166"/>
      <c r="B674" s="204" t="e">
        <f>VLOOKUP(A674,Adr!A:B,2,FALSE)</f>
        <v>#N/A</v>
      </c>
      <c r="C674" s="196"/>
      <c r="D674" s="187"/>
      <c r="E674" s="173"/>
      <c r="F674" s="166"/>
      <c r="G674" s="169"/>
      <c r="H674" s="169"/>
      <c r="I674" s="192"/>
      <c r="J674" s="167"/>
      <c r="K674" s="5"/>
      <c r="L674" s="167" t="str">
        <f t="shared" si="66"/>
        <v/>
      </c>
      <c r="M674" s="5" t="e">
        <f t="shared" si="67"/>
        <v>#N/A</v>
      </c>
      <c r="N674" s="3" t="str">
        <f t="shared" si="68"/>
        <v/>
      </c>
    </row>
    <row r="675" spans="1:14" x14ac:dyDescent="0.2">
      <c r="A675" s="166"/>
      <c r="B675" s="204" t="e">
        <f>VLOOKUP(A675,Adr!A:B,2,FALSE)</f>
        <v>#N/A</v>
      </c>
      <c r="C675" s="196"/>
      <c r="D675" s="187"/>
      <c r="E675" s="173"/>
      <c r="F675" s="166"/>
      <c r="G675" s="169"/>
      <c r="H675" s="169"/>
      <c r="I675" s="192"/>
      <c r="J675" s="167"/>
      <c r="K675" s="5"/>
      <c r="L675" s="167" t="str">
        <f t="shared" si="66"/>
        <v/>
      </c>
      <c r="M675" s="5" t="e">
        <f t="shared" si="67"/>
        <v>#N/A</v>
      </c>
      <c r="N675" s="3" t="str">
        <f t="shared" si="68"/>
        <v/>
      </c>
    </row>
    <row r="676" spans="1:14" x14ac:dyDescent="0.2">
      <c r="A676" s="166"/>
      <c r="B676" s="204" t="e">
        <f>VLOOKUP(A676,Adr!A:B,2,FALSE)</f>
        <v>#N/A</v>
      </c>
      <c r="C676" s="196"/>
      <c r="D676" s="187"/>
      <c r="E676" s="173"/>
      <c r="F676" s="166"/>
      <c r="G676" s="169"/>
      <c r="H676" s="169"/>
      <c r="I676" s="192"/>
      <c r="J676" s="167"/>
      <c r="K676" s="5"/>
      <c r="L676" s="167" t="str">
        <f t="shared" si="66"/>
        <v/>
      </c>
      <c r="M676" s="5" t="e">
        <f t="shared" si="67"/>
        <v>#N/A</v>
      </c>
      <c r="N676" s="3" t="str">
        <f t="shared" si="68"/>
        <v/>
      </c>
    </row>
    <row r="677" spans="1:14" x14ac:dyDescent="0.2">
      <c r="A677" s="166"/>
      <c r="B677" s="204" t="e">
        <f>VLOOKUP(A677,Adr!A:B,2,FALSE)</f>
        <v>#N/A</v>
      </c>
      <c r="C677" s="196"/>
      <c r="D677" s="187"/>
      <c r="E677" s="173"/>
      <c r="F677" s="166"/>
      <c r="G677" s="169"/>
      <c r="H677" s="169"/>
      <c r="I677" s="192"/>
      <c r="J677" s="167"/>
      <c r="K677" s="5"/>
      <c r="L677" s="167" t="str">
        <f t="shared" si="66"/>
        <v/>
      </c>
      <c r="M677" s="5" t="e">
        <f t="shared" si="67"/>
        <v>#N/A</v>
      </c>
      <c r="N677" s="3" t="str">
        <f t="shared" si="68"/>
        <v/>
      </c>
    </row>
    <row r="678" spans="1:14" x14ac:dyDescent="0.2">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2">
      <c r="A679" s="166"/>
      <c r="B679" s="204" t="e">
        <f>VLOOKUP(A679,Adr!A:B,2,FALSE)</f>
        <v>#N/A</v>
      </c>
      <c r="C679" s="190"/>
      <c r="D679" s="172"/>
      <c r="E679" s="173"/>
      <c r="F679" s="166"/>
      <c r="G679" s="169"/>
      <c r="H679" s="169"/>
      <c r="I679" s="192"/>
      <c r="J679" s="167"/>
      <c r="K679" s="5"/>
      <c r="L679" s="167" t="str">
        <f t="shared" si="66"/>
        <v/>
      </c>
      <c r="M679" s="5" t="e">
        <f t="shared" si="67"/>
        <v>#N/A</v>
      </c>
      <c r="N679" s="3" t="str">
        <f t="shared" si="68"/>
        <v/>
      </c>
    </row>
    <row r="680" spans="1:14" x14ac:dyDescent="0.2">
      <c r="A680" s="198"/>
      <c r="B680" s="204" t="e">
        <f>VLOOKUP(A680,Adr!A:B,2,FALSE)</f>
        <v>#N/A</v>
      </c>
      <c r="C680" s="169"/>
      <c r="D680" s="172"/>
      <c r="E680" s="173"/>
      <c r="F680" s="166"/>
      <c r="G680" s="169"/>
      <c r="H680" s="169"/>
      <c r="I680" s="192"/>
      <c r="J680" s="167"/>
      <c r="K680" s="5"/>
      <c r="L680" s="167" t="str">
        <f t="shared" si="66"/>
        <v/>
      </c>
      <c r="M680" s="5" t="e">
        <f t="shared" si="67"/>
        <v>#N/A</v>
      </c>
      <c r="N680" s="3" t="str">
        <f t="shared" si="68"/>
        <v/>
      </c>
    </row>
    <row r="681" spans="1:14" x14ac:dyDescent="0.2">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2">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2">
      <c r="A683" s="202"/>
      <c r="B683" s="204" t="e">
        <f>VLOOKUP(A683,Adr!A:B,2,FALSE)</f>
        <v>#N/A</v>
      </c>
      <c r="C683" s="169"/>
      <c r="D683" s="172"/>
      <c r="E683" s="173"/>
      <c r="F683" s="166"/>
      <c r="G683" s="169"/>
      <c r="H683" s="169"/>
      <c r="I683" s="192"/>
      <c r="J683" s="167"/>
      <c r="K683" s="5"/>
      <c r="L683" s="167" t="str">
        <f t="shared" si="66"/>
        <v/>
      </c>
      <c r="M683" s="5" t="e">
        <f t="shared" si="67"/>
        <v>#N/A</v>
      </c>
      <c r="N683" s="3" t="str">
        <f t="shared" si="68"/>
        <v/>
      </c>
    </row>
    <row r="684" spans="1:14" x14ac:dyDescent="0.2">
      <c r="A684" s="166"/>
      <c r="B684" s="204" t="e">
        <f>VLOOKUP(A684,Adr!A:B,2,FALSE)</f>
        <v>#N/A</v>
      </c>
      <c r="C684" s="190"/>
      <c r="D684" s="172"/>
      <c r="E684" s="173"/>
      <c r="F684" s="166"/>
      <c r="G684" s="169"/>
      <c r="H684" s="169"/>
      <c r="I684" s="192"/>
      <c r="J684" s="167"/>
      <c r="K684" s="5"/>
      <c r="L684" s="167" t="str">
        <f t="shared" si="66"/>
        <v/>
      </c>
      <c r="M684" s="5" t="e">
        <f t="shared" si="67"/>
        <v>#N/A</v>
      </c>
      <c r="N684" s="3" t="str">
        <f t="shared" si="68"/>
        <v/>
      </c>
    </row>
    <row r="685" spans="1:14" x14ac:dyDescent="0.2">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2">
      <c r="A686" s="166"/>
      <c r="B686" s="204" t="e">
        <f>VLOOKUP(A686,Adr!A:B,2,FALSE)</f>
        <v>#N/A</v>
      </c>
      <c r="C686" s="190"/>
      <c r="D686" s="172"/>
      <c r="E686" s="173"/>
      <c r="F686" s="166"/>
      <c r="G686" s="169"/>
      <c r="H686" s="169"/>
      <c r="I686" s="192"/>
      <c r="J686" s="167"/>
      <c r="K686" s="5"/>
      <c r="L686" s="167" t="str">
        <f t="shared" si="66"/>
        <v/>
      </c>
      <c r="M686" s="5" t="e">
        <f t="shared" si="67"/>
        <v>#N/A</v>
      </c>
      <c r="N686" s="3" t="str">
        <f t="shared" si="68"/>
        <v/>
      </c>
    </row>
    <row r="687" spans="1:14" x14ac:dyDescent="0.2">
      <c r="A687" s="166"/>
      <c r="B687" s="204" t="e">
        <f>VLOOKUP(A687,Adr!A:B,2,FALSE)</f>
        <v>#N/A</v>
      </c>
      <c r="C687" s="190"/>
      <c r="D687" s="172"/>
      <c r="E687" s="173"/>
      <c r="F687" s="166"/>
      <c r="G687" s="169"/>
      <c r="H687" s="169"/>
      <c r="I687" s="192"/>
      <c r="J687" s="167"/>
      <c r="K687" s="5"/>
      <c r="L687" s="167" t="str">
        <f t="shared" si="66"/>
        <v/>
      </c>
      <c r="M687" s="5" t="e">
        <f t="shared" si="67"/>
        <v>#N/A</v>
      </c>
      <c r="N687" s="3" t="str">
        <f t="shared" si="68"/>
        <v/>
      </c>
    </row>
    <row r="688" spans="1:14" x14ac:dyDescent="0.2">
      <c r="A688" s="166"/>
      <c r="B688" s="204" t="e">
        <f>VLOOKUP(A688,Adr!A:B,2,FALSE)</f>
        <v>#N/A</v>
      </c>
      <c r="C688" s="196"/>
      <c r="D688" s="187"/>
      <c r="E688" s="173"/>
      <c r="F688" s="166"/>
      <c r="G688" s="169"/>
      <c r="H688" s="169"/>
      <c r="I688" s="192"/>
      <c r="J688" s="167"/>
      <c r="K688" s="5"/>
      <c r="L688" s="167" t="str">
        <f t="shared" si="66"/>
        <v/>
      </c>
      <c r="M688" s="5" t="e">
        <f t="shared" si="67"/>
        <v>#N/A</v>
      </c>
      <c r="N688" s="3" t="str">
        <f t="shared" si="68"/>
        <v/>
      </c>
    </row>
    <row r="689" spans="1:14" x14ac:dyDescent="0.2">
      <c r="A689" s="166"/>
      <c r="B689" s="204" t="e">
        <f>VLOOKUP(A689,Adr!A:B,2,FALSE)</f>
        <v>#N/A</v>
      </c>
      <c r="C689" s="190"/>
      <c r="D689" s="172"/>
      <c r="E689" s="173"/>
      <c r="F689" s="166"/>
      <c r="G689" s="169"/>
      <c r="H689" s="169"/>
      <c r="I689" s="192"/>
      <c r="J689" s="167"/>
      <c r="K689" s="5"/>
      <c r="L689" s="167" t="str">
        <f t="shared" si="66"/>
        <v/>
      </c>
      <c r="M689" s="5" t="e">
        <f t="shared" si="67"/>
        <v>#N/A</v>
      </c>
      <c r="N689" s="3" t="str">
        <f t="shared" si="68"/>
        <v/>
      </c>
    </row>
    <row r="690" spans="1:14" x14ac:dyDescent="0.2">
      <c r="A690" s="198"/>
      <c r="B690" s="204" t="e">
        <f>VLOOKUP(A690,Adr!A:B,2,FALSE)</f>
        <v>#N/A</v>
      </c>
      <c r="C690" s="169"/>
      <c r="D690" s="172"/>
      <c r="E690" s="173"/>
      <c r="F690" s="166"/>
      <c r="G690" s="169"/>
      <c r="H690" s="169"/>
      <c r="I690" s="192"/>
      <c r="J690" s="167"/>
      <c r="K690" s="5"/>
      <c r="L690" s="167" t="str">
        <f t="shared" si="66"/>
        <v/>
      </c>
      <c r="M690" s="5" t="e">
        <f t="shared" si="67"/>
        <v>#N/A</v>
      </c>
      <c r="N690" s="3" t="str">
        <f t="shared" si="68"/>
        <v/>
      </c>
    </row>
    <row r="691" spans="1:14" x14ac:dyDescent="0.2">
      <c r="A691" s="166"/>
      <c r="B691" s="204" t="e">
        <f>VLOOKUP(A691,Adr!A:B,2,FALSE)</f>
        <v>#N/A</v>
      </c>
      <c r="C691" s="169"/>
      <c r="D691" s="172"/>
      <c r="E691" s="173"/>
      <c r="F691" s="166"/>
      <c r="G691" s="169"/>
      <c r="H691" s="169"/>
      <c r="I691" s="192"/>
      <c r="J691" s="167"/>
      <c r="K691" s="5"/>
      <c r="L691" s="167" t="str">
        <f t="shared" si="66"/>
        <v/>
      </c>
      <c r="M691" s="5" t="e">
        <f t="shared" si="67"/>
        <v>#N/A</v>
      </c>
      <c r="N691" s="3" t="str">
        <f t="shared" si="68"/>
        <v/>
      </c>
    </row>
    <row r="692" spans="1:14" x14ac:dyDescent="0.2">
      <c r="A692" s="166"/>
      <c r="B692" s="204" t="e">
        <f>VLOOKUP(A692,Adr!A:B,2,FALSE)</f>
        <v>#N/A</v>
      </c>
      <c r="C692" s="185"/>
      <c r="D692" s="187"/>
      <c r="E692" s="173"/>
      <c r="F692" s="182"/>
      <c r="G692" s="185"/>
      <c r="H692" s="185"/>
      <c r="I692" s="192"/>
      <c r="J692" s="167"/>
      <c r="K692" s="5"/>
      <c r="L692" s="167" t="str">
        <f t="shared" si="66"/>
        <v/>
      </c>
      <c r="M692" s="5" t="e">
        <f t="shared" si="67"/>
        <v>#N/A</v>
      </c>
      <c r="N692" s="3" t="str">
        <f t="shared" si="68"/>
        <v/>
      </c>
    </row>
    <row r="693" spans="1:14" x14ac:dyDescent="0.2">
      <c r="A693" s="166"/>
      <c r="B693" s="204" t="e">
        <f>VLOOKUP(A693,Adr!A:B,2,FALSE)</f>
        <v>#N/A</v>
      </c>
      <c r="C693" s="185"/>
      <c r="D693" s="187"/>
      <c r="E693" s="173"/>
      <c r="F693" s="182"/>
      <c r="G693" s="185"/>
      <c r="H693" s="185"/>
      <c r="I693" s="192"/>
      <c r="J693" s="167"/>
      <c r="K693" s="5"/>
      <c r="L693" s="167" t="str">
        <f t="shared" si="66"/>
        <v/>
      </c>
      <c r="M693" s="5" t="e">
        <f t="shared" si="67"/>
        <v>#N/A</v>
      </c>
      <c r="N693" s="3" t="str">
        <f t="shared" si="68"/>
        <v/>
      </c>
    </row>
    <row r="694" spans="1:14" x14ac:dyDescent="0.2">
      <c r="A694" s="166"/>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2">
      <c r="A695" s="182"/>
      <c r="B695" s="204" t="e">
        <f>VLOOKUP(A695,Adr!A:B,2,FALSE)</f>
        <v>#N/A</v>
      </c>
      <c r="C695" s="185"/>
      <c r="D695" s="187"/>
      <c r="E695" s="173"/>
      <c r="F695" s="182"/>
      <c r="G695" s="169"/>
      <c r="H695" s="185"/>
      <c r="I695" s="192"/>
      <c r="J695" s="167"/>
      <c r="K695" s="5"/>
      <c r="L695" s="167" t="str">
        <f t="shared" si="66"/>
        <v/>
      </c>
      <c r="M695" s="5" t="e">
        <f t="shared" si="67"/>
        <v>#N/A</v>
      </c>
      <c r="N695" s="3" t="str">
        <f t="shared" si="68"/>
        <v/>
      </c>
    </row>
    <row r="696" spans="1:14" x14ac:dyDescent="0.2">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2">
      <c r="A697" s="166"/>
      <c r="B697" s="204" t="e">
        <f>VLOOKUP(A697,Adr!A:B,2,FALSE)</f>
        <v>#N/A</v>
      </c>
      <c r="C697" s="190"/>
      <c r="D697" s="172"/>
      <c r="E697" s="173"/>
      <c r="F697" s="182"/>
      <c r="G697" s="185"/>
      <c r="H697" s="185"/>
      <c r="I697" s="167"/>
      <c r="J697" s="167"/>
      <c r="K697" s="5"/>
      <c r="L697" s="167" t="str">
        <f t="shared" si="66"/>
        <v/>
      </c>
      <c r="M697" s="5" t="e">
        <f t="shared" si="67"/>
        <v>#N/A</v>
      </c>
      <c r="N697" s="3" t="str">
        <f t="shared" si="68"/>
        <v/>
      </c>
    </row>
    <row r="698" spans="1:14" x14ac:dyDescent="0.2">
      <c r="A698" s="166"/>
      <c r="B698" s="204" t="e">
        <f>VLOOKUP(A698,Adr!A:B,2,FALSE)</f>
        <v>#N/A</v>
      </c>
      <c r="C698" s="190"/>
      <c r="D698" s="172"/>
      <c r="E698" s="173"/>
      <c r="F698" s="182"/>
      <c r="G698" s="185"/>
      <c r="H698" s="185"/>
      <c r="I698" s="167"/>
      <c r="J698" s="167"/>
      <c r="K698" s="5"/>
      <c r="L698" s="167" t="str">
        <f t="shared" si="66"/>
        <v/>
      </c>
      <c r="M698" s="5" t="e">
        <f t="shared" si="67"/>
        <v>#N/A</v>
      </c>
      <c r="N698" s="3" t="str">
        <f t="shared" si="68"/>
        <v/>
      </c>
    </row>
    <row r="699" spans="1:14" x14ac:dyDescent="0.2">
      <c r="A699" s="166"/>
      <c r="B699" s="204" t="e">
        <f>VLOOKUP(A699,Adr!A:B,2,FALSE)</f>
        <v>#N/A</v>
      </c>
      <c r="C699" s="196"/>
      <c r="D699" s="186"/>
      <c r="E699" s="173"/>
      <c r="F699" s="166"/>
      <c r="G699" s="169"/>
      <c r="H699" s="169"/>
      <c r="I699" s="167"/>
      <c r="J699" s="167"/>
      <c r="K699" s="5"/>
      <c r="L699" s="167" t="str">
        <f t="shared" si="66"/>
        <v/>
      </c>
      <c r="M699" s="5" t="e">
        <f t="shared" si="67"/>
        <v>#N/A</v>
      </c>
      <c r="N699" s="3" t="str">
        <f t="shared" si="68"/>
        <v/>
      </c>
    </row>
    <row r="700" spans="1:14" x14ac:dyDescent="0.2">
      <c r="A700" s="166"/>
      <c r="B700" s="204" t="e">
        <f>VLOOKUP(A700,Adr!A:B,2,FALSE)</f>
        <v>#N/A</v>
      </c>
      <c r="C700" s="196"/>
      <c r="D700" s="186"/>
      <c r="E700" s="173"/>
      <c r="F700" s="166"/>
      <c r="G700" s="169"/>
      <c r="H700" s="169"/>
      <c r="I700" s="167"/>
      <c r="J700" s="167"/>
      <c r="K700" s="5"/>
      <c r="L700" s="167" t="str">
        <f t="shared" si="66"/>
        <v/>
      </c>
      <c r="M700" s="5" t="e">
        <f t="shared" si="67"/>
        <v>#N/A</v>
      </c>
      <c r="N700" s="3" t="str">
        <f t="shared" si="68"/>
        <v/>
      </c>
    </row>
    <row r="701" spans="1:14" x14ac:dyDescent="0.2">
      <c r="A701" s="166"/>
      <c r="B701" s="204" t="e">
        <f>VLOOKUP(A701,Adr!A:B,2,FALSE)</f>
        <v>#N/A</v>
      </c>
      <c r="C701" s="190"/>
      <c r="D701" s="172"/>
      <c r="E701" s="173"/>
      <c r="F701" s="166"/>
      <c r="G701" s="169"/>
      <c r="H701" s="169"/>
      <c r="I701" s="192"/>
      <c r="J701" s="167"/>
      <c r="K701" s="5"/>
      <c r="L701" s="167" t="str">
        <f t="shared" si="66"/>
        <v/>
      </c>
      <c r="M701" s="5" t="e">
        <f t="shared" si="67"/>
        <v>#N/A</v>
      </c>
      <c r="N701" s="3" t="str">
        <f t="shared" si="68"/>
        <v/>
      </c>
    </row>
    <row r="702" spans="1:14" x14ac:dyDescent="0.2">
      <c r="A702" s="166"/>
      <c r="B702" s="204" t="e">
        <f>VLOOKUP(A702,Adr!A:B,2,FALSE)</f>
        <v>#N/A</v>
      </c>
      <c r="C702" s="185"/>
      <c r="D702" s="187"/>
      <c r="E702" s="173"/>
      <c r="F702" s="182"/>
      <c r="G702" s="185"/>
      <c r="H702" s="185"/>
      <c r="I702" s="192"/>
      <c r="J702" s="167"/>
      <c r="K702" s="5"/>
      <c r="L702" s="167" t="str">
        <f t="shared" si="66"/>
        <v/>
      </c>
      <c r="M702" s="5" t="e">
        <f t="shared" si="67"/>
        <v>#N/A</v>
      </c>
      <c r="N702" s="3" t="str">
        <f t="shared" si="68"/>
        <v/>
      </c>
    </row>
    <row r="703" spans="1:14" x14ac:dyDescent="0.2">
      <c r="A703" s="166"/>
      <c r="B703" s="204" t="e">
        <f>VLOOKUP(A703,Adr!A:B,2,FALSE)</f>
        <v>#N/A</v>
      </c>
      <c r="C703" s="185"/>
      <c r="D703" s="187"/>
      <c r="E703" s="173"/>
      <c r="F703" s="182"/>
      <c r="G703" s="185"/>
      <c r="H703" s="185"/>
      <c r="I703" s="192"/>
      <c r="J703" s="167"/>
      <c r="K703" s="5"/>
      <c r="L703" s="167" t="str">
        <f t="shared" si="66"/>
        <v/>
      </c>
      <c r="M703" s="5" t="e">
        <f t="shared" si="67"/>
        <v>#N/A</v>
      </c>
      <c r="N703" s="3" t="str">
        <f t="shared" si="68"/>
        <v/>
      </c>
    </row>
    <row r="704" spans="1:14" x14ac:dyDescent="0.2">
      <c r="A704" s="166"/>
      <c r="B704" s="204" t="e">
        <f>VLOOKUP(A704,Adr!A:B,2,FALSE)</f>
        <v>#N/A</v>
      </c>
      <c r="C704" s="190"/>
      <c r="D704" s="172"/>
      <c r="E704" s="173"/>
      <c r="F704" s="182"/>
      <c r="G704" s="185"/>
      <c r="H704" s="185"/>
      <c r="I704" s="167"/>
      <c r="J704" s="167"/>
      <c r="K704" s="5"/>
      <c r="L704" s="167" t="str">
        <f t="shared" si="66"/>
        <v/>
      </c>
      <c r="M704" s="5" t="e">
        <f t="shared" si="67"/>
        <v>#N/A</v>
      </c>
      <c r="N704" s="3" t="str">
        <f t="shared" si="68"/>
        <v/>
      </c>
    </row>
    <row r="705" spans="1:14" x14ac:dyDescent="0.2">
      <c r="A705" s="166"/>
      <c r="B705" s="204" t="e">
        <f>VLOOKUP(A705,Adr!A:B,2,FALSE)</f>
        <v>#N/A</v>
      </c>
      <c r="C705" s="185"/>
      <c r="D705" s="187"/>
      <c r="E705" s="173"/>
      <c r="F705" s="182"/>
      <c r="G705" s="185"/>
      <c r="H705" s="185"/>
      <c r="I705" s="192"/>
      <c r="J705" s="167"/>
      <c r="K705" s="5"/>
      <c r="L705" s="167" t="str">
        <f t="shared" si="66"/>
        <v/>
      </c>
      <c r="M705" s="5" t="e">
        <f t="shared" si="67"/>
        <v>#N/A</v>
      </c>
      <c r="N705" s="3" t="str">
        <f t="shared" si="68"/>
        <v/>
      </c>
    </row>
    <row r="706" spans="1:14" x14ac:dyDescent="0.2">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2">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2">
      <c r="A708" s="166"/>
      <c r="B708" s="204" t="e">
        <f>VLOOKUP(A708,Adr!A:B,2,FALSE)</f>
        <v>#N/A</v>
      </c>
      <c r="C708" s="185"/>
      <c r="D708" s="187"/>
      <c r="E708" s="173"/>
      <c r="F708" s="182"/>
      <c r="G708" s="185"/>
      <c r="H708" s="185"/>
      <c r="I708" s="192"/>
      <c r="J708" s="167"/>
      <c r="K708" s="5"/>
      <c r="L708" s="167" t="str">
        <f t="shared" si="66"/>
        <v/>
      </c>
      <c r="M708" s="5" t="e">
        <f t="shared" si="67"/>
        <v>#N/A</v>
      </c>
      <c r="N708" s="3" t="str">
        <f t="shared" si="68"/>
        <v/>
      </c>
    </row>
    <row r="709" spans="1:14" x14ac:dyDescent="0.2">
      <c r="A709" s="166"/>
      <c r="B709" s="204" t="e">
        <f>VLOOKUP(A709,Adr!A:B,2,FALSE)</f>
        <v>#N/A</v>
      </c>
      <c r="C709" s="190"/>
      <c r="D709" s="172"/>
      <c r="E709" s="173"/>
      <c r="F709" s="182"/>
      <c r="G709" s="185"/>
      <c r="H709" s="185"/>
      <c r="I709" s="167"/>
      <c r="J709" s="167"/>
      <c r="K709" s="5"/>
      <c r="L709" s="167" t="str">
        <f t="shared" si="66"/>
        <v/>
      </c>
      <c r="M709" s="5" t="e">
        <f t="shared" si="67"/>
        <v>#N/A</v>
      </c>
      <c r="N709" s="3" t="str">
        <f t="shared" si="68"/>
        <v/>
      </c>
    </row>
    <row r="710" spans="1:14" x14ac:dyDescent="0.2">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2">
      <c r="A711" s="166"/>
      <c r="B711" s="204" t="e">
        <f>VLOOKUP(A711,Adr!A:B,2,FALSE)</f>
        <v>#N/A</v>
      </c>
      <c r="C711" s="196"/>
      <c r="D711" s="186"/>
      <c r="E711" s="173"/>
      <c r="F711" s="166"/>
      <c r="G711" s="169"/>
      <c r="H711" s="169"/>
      <c r="I711" s="167"/>
      <c r="J711" s="167"/>
      <c r="K711" s="5"/>
      <c r="L711" s="167" t="str">
        <f t="shared" si="66"/>
        <v/>
      </c>
      <c r="M711" s="5" t="e">
        <f t="shared" si="67"/>
        <v>#N/A</v>
      </c>
      <c r="N711" s="3" t="str">
        <f t="shared" si="68"/>
        <v/>
      </c>
    </row>
    <row r="712" spans="1:14" x14ac:dyDescent="0.2">
      <c r="A712" s="166"/>
      <c r="B712" s="204" t="e">
        <f>VLOOKUP(A712,Adr!A:B,2,FALSE)</f>
        <v>#N/A</v>
      </c>
      <c r="C712" s="190"/>
      <c r="D712" s="172"/>
      <c r="E712" s="173"/>
      <c r="F712" s="166"/>
      <c r="G712" s="169"/>
      <c r="H712" s="169"/>
      <c r="I712" s="192"/>
      <c r="J712" s="167"/>
      <c r="K712" s="5"/>
      <c r="L712" s="167" t="str">
        <f t="shared" si="66"/>
        <v/>
      </c>
      <c r="M712" s="5" t="e">
        <f t="shared" si="67"/>
        <v>#N/A</v>
      </c>
      <c r="N712" s="3" t="str">
        <f t="shared" si="68"/>
        <v/>
      </c>
    </row>
    <row r="713" spans="1:14" x14ac:dyDescent="0.2">
      <c r="A713" s="166"/>
      <c r="B713" s="204" t="e">
        <f>VLOOKUP(A713,Adr!A:B,2,FALSE)</f>
        <v>#N/A</v>
      </c>
      <c r="C713" s="196"/>
      <c r="D713" s="187"/>
      <c r="E713" s="173"/>
      <c r="F713" s="166"/>
      <c r="G713" s="169"/>
      <c r="H713" s="169"/>
      <c r="I713" s="192"/>
      <c r="J713" s="167"/>
      <c r="K713" s="5"/>
      <c r="L713" s="167" t="str">
        <f t="shared" si="66"/>
        <v/>
      </c>
      <c r="M713" s="5" t="e">
        <f t="shared" si="67"/>
        <v>#N/A</v>
      </c>
      <c r="N713" s="3" t="str">
        <f t="shared" si="68"/>
        <v/>
      </c>
    </row>
    <row r="714" spans="1:14" x14ac:dyDescent="0.2">
      <c r="A714" s="166"/>
      <c r="B714" s="204" t="e">
        <f>VLOOKUP(A714,Adr!A:B,2,FALSE)</f>
        <v>#N/A</v>
      </c>
      <c r="C714" s="190"/>
      <c r="D714" s="172"/>
      <c r="E714" s="173"/>
      <c r="F714" s="182"/>
      <c r="G714" s="185"/>
      <c r="H714" s="185"/>
      <c r="I714" s="167"/>
      <c r="J714" s="167"/>
      <c r="K714" s="5"/>
      <c r="L714" s="167" t="str">
        <f t="shared" ref="L714:L766" si="69">A714&amp;G714&amp;H714</f>
        <v/>
      </c>
      <c r="M714" s="5" t="e">
        <f t="shared" ref="M714:M766" si="70">B714&amp;F714&amp;H714&amp;C714</f>
        <v>#N/A</v>
      </c>
      <c r="N714" s="3" t="str">
        <f t="shared" ref="N714:N766" si="71">+I714&amp;H714</f>
        <v/>
      </c>
    </row>
    <row r="715" spans="1:14" x14ac:dyDescent="0.2">
      <c r="A715" s="166"/>
      <c r="B715" s="204" t="e">
        <f>VLOOKUP(A715,Adr!A:B,2,FALSE)</f>
        <v>#N/A</v>
      </c>
      <c r="C715" s="190"/>
      <c r="D715" s="172"/>
      <c r="E715" s="173"/>
      <c r="F715" s="182"/>
      <c r="G715" s="185"/>
      <c r="H715" s="185"/>
      <c r="I715" s="167"/>
      <c r="J715" s="167"/>
      <c r="K715" s="5"/>
      <c r="L715" s="167" t="str">
        <f t="shared" si="69"/>
        <v/>
      </c>
      <c r="M715" s="5" t="e">
        <f t="shared" si="70"/>
        <v>#N/A</v>
      </c>
      <c r="N715" s="3" t="str">
        <f t="shared" si="71"/>
        <v/>
      </c>
    </row>
    <row r="716" spans="1:14" x14ac:dyDescent="0.2">
      <c r="A716" s="166"/>
      <c r="B716" s="204" t="e">
        <f>VLOOKUP(A716,Adr!A:B,2,FALSE)</f>
        <v>#N/A</v>
      </c>
      <c r="C716" s="185"/>
      <c r="D716" s="187"/>
      <c r="E716" s="173"/>
      <c r="F716" s="182"/>
      <c r="G716" s="185"/>
      <c r="H716" s="185"/>
      <c r="I716" s="192"/>
      <c r="J716" s="167"/>
      <c r="K716" s="5"/>
      <c r="L716" s="167" t="str">
        <f t="shared" si="69"/>
        <v/>
      </c>
      <c r="M716" s="5" t="e">
        <f t="shared" si="70"/>
        <v>#N/A</v>
      </c>
      <c r="N716" s="3" t="str">
        <f t="shared" si="71"/>
        <v/>
      </c>
    </row>
    <row r="717" spans="1:14" x14ac:dyDescent="0.2">
      <c r="A717" s="166"/>
      <c r="B717" s="204" t="e">
        <f>VLOOKUP(A717,Adr!A:B,2,FALSE)</f>
        <v>#N/A</v>
      </c>
      <c r="C717" s="169"/>
      <c r="D717" s="172"/>
      <c r="E717" s="173"/>
      <c r="F717" s="166"/>
      <c r="G717" s="169"/>
      <c r="H717" s="169"/>
      <c r="I717" s="192"/>
      <c r="J717" s="167"/>
      <c r="K717" s="5"/>
      <c r="L717" s="167" t="str">
        <f t="shared" si="69"/>
        <v/>
      </c>
      <c r="M717" s="5" t="e">
        <f t="shared" si="70"/>
        <v>#N/A</v>
      </c>
      <c r="N717" s="3" t="str">
        <f t="shared" si="71"/>
        <v/>
      </c>
    </row>
    <row r="718" spans="1:14" x14ac:dyDescent="0.2">
      <c r="A718" s="166"/>
      <c r="B718" s="204" t="e">
        <f>VLOOKUP(A718,Adr!A:B,2,FALSE)</f>
        <v>#N/A</v>
      </c>
      <c r="C718" s="196"/>
      <c r="D718" s="186"/>
      <c r="E718" s="173"/>
      <c r="F718" s="166"/>
      <c r="G718" s="169"/>
      <c r="H718" s="169"/>
      <c r="I718" s="167"/>
      <c r="J718" s="167"/>
      <c r="K718" s="5"/>
      <c r="L718" s="167" t="str">
        <f t="shared" si="69"/>
        <v/>
      </c>
      <c r="M718" s="5" t="e">
        <f t="shared" si="70"/>
        <v>#N/A</v>
      </c>
      <c r="N718" s="3" t="str">
        <f t="shared" si="71"/>
        <v/>
      </c>
    </row>
    <row r="719" spans="1:14" x14ac:dyDescent="0.2">
      <c r="A719" s="166"/>
      <c r="B719" s="204" t="e">
        <f>VLOOKUP(A719,Adr!A:B,2,FALSE)</f>
        <v>#N/A</v>
      </c>
      <c r="C719" s="196"/>
      <c r="D719" s="186"/>
      <c r="E719" s="173"/>
      <c r="F719" s="166"/>
      <c r="G719" s="169"/>
      <c r="H719" s="169"/>
      <c r="I719" s="167"/>
      <c r="J719" s="167"/>
      <c r="K719" s="5"/>
      <c r="L719" s="167" t="str">
        <f t="shared" si="69"/>
        <v/>
      </c>
      <c r="M719" s="5" t="e">
        <f t="shared" si="70"/>
        <v>#N/A</v>
      </c>
      <c r="N719" s="3" t="str">
        <f t="shared" si="71"/>
        <v/>
      </c>
    </row>
    <row r="720" spans="1:14" x14ac:dyDescent="0.2">
      <c r="A720" s="182"/>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2">
      <c r="A721" s="202"/>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2">
      <c r="A722" s="166"/>
      <c r="B722" s="204" t="e">
        <f>VLOOKUP(A722,Adr!A:B,2,FALSE)</f>
        <v>#N/A</v>
      </c>
      <c r="C722" s="190"/>
      <c r="D722" s="172"/>
      <c r="E722" s="173"/>
      <c r="F722" s="166"/>
      <c r="G722" s="169"/>
      <c r="H722" s="169"/>
      <c r="I722" s="192"/>
      <c r="J722" s="167"/>
      <c r="K722" s="5"/>
      <c r="L722" s="167" t="str">
        <f t="shared" si="69"/>
        <v/>
      </c>
      <c r="M722" s="5" t="e">
        <f t="shared" si="70"/>
        <v>#N/A</v>
      </c>
      <c r="N722" s="3" t="str">
        <f t="shared" si="71"/>
        <v/>
      </c>
    </row>
    <row r="723" spans="1:14" x14ac:dyDescent="0.2">
      <c r="A723" s="198"/>
      <c r="B723" s="204" t="e">
        <f>VLOOKUP(A723,Adr!A:B,2,FALSE)</f>
        <v>#N/A</v>
      </c>
      <c r="C723" s="169"/>
      <c r="D723" s="172"/>
      <c r="E723" s="173"/>
      <c r="F723" s="166"/>
      <c r="G723" s="169"/>
      <c r="H723" s="169"/>
      <c r="I723" s="192"/>
      <c r="J723" s="167"/>
      <c r="K723" s="5"/>
      <c r="L723" s="167" t="str">
        <f t="shared" si="69"/>
        <v/>
      </c>
      <c r="M723" s="5" t="e">
        <f t="shared" si="70"/>
        <v>#N/A</v>
      </c>
      <c r="N723" s="3" t="str">
        <f t="shared" si="71"/>
        <v/>
      </c>
    </row>
    <row r="724" spans="1:14" x14ac:dyDescent="0.2">
      <c r="A724" s="198"/>
      <c r="B724" s="204" t="e">
        <f>VLOOKUP(A724,Adr!A:B,2,FALSE)</f>
        <v>#N/A</v>
      </c>
      <c r="C724" s="169"/>
      <c r="D724" s="172"/>
      <c r="E724" s="173"/>
      <c r="F724" s="166"/>
      <c r="G724" s="169"/>
      <c r="H724" s="169"/>
      <c r="I724" s="192"/>
      <c r="J724" s="167"/>
      <c r="K724" s="5"/>
      <c r="L724" s="167" t="str">
        <f t="shared" si="69"/>
        <v/>
      </c>
      <c r="M724" s="5" t="e">
        <f t="shared" si="70"/>
        <v>#N/A</v>
      </c>
      <c r="N724" s="3" t="str">
        <f t="shared" si="71"/>
        <v/>
      </c>
    </row>
    <row r="725" spans="1:14" x14ac:dyDescent="0.2">
      <c r="A725" s="182"/>
      <c r="B725" s="204" t="e">
        <f>VLOOKUP(A725,Adr!A:B,2,FALSE)</f>
        <v>#N/A</v>
      </c>
      <c r="C725" s="185"/>
      <c r="D725" s="187"/>
      <c r="E725" s="173"/>
      <c r="F725" s="182"/>
      <c r="G725" s="185"/>
      <c r="H725" s="185"/>
      <c r="I725" s="192"/>
      <c r="J725" s="167"/>
      <c r="K725" s="5"/>
      <c r="L725" s="167" t="str">
        <f t="shared" si="69"/>
        <v/>
      </c>
      <c r="M725" s="5" t="e">
        <f t="shared" si="70"/>
        <v>#N/A</v>
      </c>
      <c r="N725" s="3" t="str">
        <f t="shared" si="71"/>
        <v/>
      </c>
    </row>
    <row r="726" spans="1:14" x14ac:dyDescent="0.2">
      <c r="A726" s="166"/>
      <c r="B726" s="204" t="e">
        <f>VLOOKUP(A726,Adr!A:B,2,FALSE)</f>
        <v>#N/A</v>
      </c>
      <c r="C726" s="190"/>
      <c r="D726" s="172"/>
      <c r="E726" s="173"/>
      <c r="F726" s="182"/>
      <c r="G726" s="185"/>
      <c r="H726" s="185"/>
      <c r="I726" s="167"/>
      <c r="J726" s="167"/>
      <c r="K726" s="5"/>
      <c r="L726" s="167" t="str">
        <f t="shared" si="69"/>
        <v/>
      </c>
      <c r="M726" s="5" t="e">
        <f t="shared" si="70"/>
        <v>#N/A</v>
      </c>
      <c r="N726" s="3" t="str">
        <f t="shared" si="71"/>
        <v/>
      </c>
    </row>
    <row r="727" spans="1:14" x14ac:dyDescent="0.2">
      <c r="A727" s="166"/>
      <c r="B727" s="204" t="e">
        <f>VLOOKUP(A727,Adr!A:B,2,FALSE)</f>
        <v>#N/A</v>
      </c>
      <c r="C727" s="190"/>
      <c r="D727" s="172"/>
      <c r="E727" s="173"/>
      <c r="F727" s="182"/>
      <c r="G727" s="185"/>
      <c r="H727" s="185"/>
      <c r="I727" s="167"/>
      <c r="J727" s="167"/>
      <c r="K727" s="5"/>
      <c r="L727" s="167" t="str">
        <f t="shared" si="69"/>
        <v/>
      </c>
      <c r="M727" s="5" t="e">
        <f t="shared" si="70"/>
        <v>#N/A</v>
      </c>
      <c r="N727" s="3" t="str">
        <f t="shared" si="71"/>
        <v/>
      </c>
    </row>
    <row r="728" spans="1:14" x14ac:dyDescent="0.2">
      <c r="A728" s="166"/>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2">
      <c r="A729" s="166"/>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2">
      <c r="A730" s="166"/>
      <c r="B730" s="204" t="e">
        <f>VLOOKUP(A730,Adr!A:B,2,FALSE)</f>
        <v>#N/A</v>
      </c>
      <c r="C730" s="185"/>
      <c r="D730" s="187"/>
      <c r="E730" s="173"/>
      <c r="F730" s="182"/>
      <c r="G730" s="185"/>
      <c r="H730" s="185"/>
      <c r="I730" s="192"/>
      <c r="J730" s="167"/>
      <c r="K730" s="5"/>
      <c r="L730" s="167" t="str">
        <f t="shared" si="69"/>
        <v/>
      </c>
      <c r="M730" s="5" t="e">
        <f t="shared" si="70"/>
        <v>#N/A</v>
      </c>
      <c r="N730" s="3" t="str">
        <f t="shared" si="71"/>
        <v/>
      </c>
    </row>
    <row r="731" spans="1:14" x14ac:dyDescent="0.2">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2">
      <c r="A732" s="182"/>
      <c r="B732" s="204" t="e">
        <f>VLOOKUP(A732,Adr!A:B,2,FALSE)</f>
        <v>#N/A</v>
      </c>
      <c r="C732" s="185"/>
      <c r="D732" s="187"/>
      <c r="E732" s="230"/>
      <c r="F732" s="182"/>
      <c r="G732" s="185"/>
      <c r="H732" s="185"/>
      <c r="I732" s="192"/>
      <c r="J732" s="167"/>
      <c r="K732" s="5"/>
      <c r="L732" s="167" t="str">
        <f t="shared" si="69"/>
        <v/>
      </c>
      <c r="M732" s="5" t="e">
        <f t="shared" si="70"/>
        <v>#N/A</v>
      </c>
      <c r="N732" s="3" t="str">
        <f t="shared" si="71"/>
        <v/>
      </c>
    </row>
    <row r="733" spans="1:14" x14ac:dyDescent="0.2">
      <c r="A733" s="182"/>
      <c r="B733" s="204" t="e">
        <f>VLOOKUP(A733,Adr!A:B,2,FALSE)</f>
        <v>#N/A</v>
      </c>
      <c r="C733" s="185"/>
      <c r="D733" s="187"/>
      <c r="E733" s="230"/>
      <c r="F733" s="182"/>
      <c r="G733" s="185"/>
      <c r="H733" s="185"/>
      <c r="I733" s="192"/>
      <c r="J733" s="167"/>
      <c r="K733" s="5"/>
      <c r="L733" s="167" t="str">
        <f t="shared" si="69"/>
        <v/>
      </c>
      <c r="M733" s="5" t="e">
        <f t="shared" si="70"/>
        <v>#N/A</v>
      </c>
      <c r="N733" s="3" t="str">
        <f t="shared" si="71"/>
        <v/>
      </c>
    </row>
    <row r="734" spans="1:14" x14ac:dyDescent="0.2">
      <c r="A734" s="182"/>
      <c r="B734" s="204" t="e">
        <f>VLOOKUP(A734,Adr!A:B,2,FALSE)</f>
        <v>#N/A</v>
      </c>
      <c r="C734" s="185"/>
      <c r="D734" s="187"/>
      <c r="E734" s="230"/>
      <c r="F734" s="182"/>
      <c r="G734" s="185"/>
      <c r="H734" s="185"/>
      <c r="I734" s="192"/>
      <c r="J734" s="167"/>
      <c r="K734" s="5"/>
      <c r="L734" s="167" t="str">
        <f t="shared" si="69"/>
        <v/>
      </c>
      <c r="M734" s="5" t="e">
        <f t="shared" si="70"/>
        <v>#N/A</v>
      </c>
      <c r="N734" s="3" t="str">
        <f t="shared" si="71"/>
        <v/>
      </c>
    </row>
    <row r="735" spans="1:14" x14ac:dyDescent="0.2">
      <c r="A735" s="182"/>
      <c r="B735" s="204" t="e">
        <f>VLOOKUP(A735,Adr!A:B,2,FALSE)</f>
        <v>#N/A</v>
      </c>
      <c r="C735" s="185"/>
      <c r="D735" s="187"/>
      <c r="E735" s="230"/>
      <c r="F735" s="182"/>
      <c r="G735" s="185"/>
      <c r="H735" s="185"/>
      <c r="I735" s="192"/>
      <c r="J735" s="167"/>
      <c r="K735" s="5"/>
      <c r="L735" s="167" t="str">
        <f t="shared" si="69"/>
        <v/>
      </c>
      <c r="M735" s="5" t="e">
        <f t="shared" si="70"/>
        <v>#N/A</v>
      </c>
      <c r="N735" s="3" t="str">
        <f t="shared" si="71"/>
        <v/>
      </c>
    </row>
    <row r="736" spans="1:14" x14ac:dyDescent="0.2">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2">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2">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2">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2">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2">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2">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2">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2">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2">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2">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2">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2">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2">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2">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2">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2">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2">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2">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2">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2">
      <c r="A756" s="166"/>
      <c r="B756" s="204" t="e">
        <f>VLOOKUP(A756,Adr!A:B,2,FALSE)</f>
        <v>#N/A</v>
      </c>
      <c r="C756" s="196"/>
      <c r="D756" s="186"/>
      <c r="E756" s="173"/>
      <c r="F756" s="166"/>
      <c r="G756" s="169"/>
      <c r="H756" s="169"/>
      <c r="I756" s="167"/>
      <c r="J756" s="167"/>
      <c r="K756" s="5"/>
      <c r="L756" s="167" t="str">
        <f t="shared" si="69"/>
        <v/>
      </c>
      <c r="M756" s="5" t="e">
        <f t="shared" si="70"/>
        <v>#N/A</v>
      </c>
      <c r="N756" s="3" t="str">
        <f t="shared" si="71"/>
        <v/>
      </c>
    </row>
    <row r="757" spans="1:14" x14ac:dyDescent="0.2">
      <c r="A757" s="166"/>
      <c r="B757" s="204" t="e">
        <f>VLOOKUP(A757,Adr!A:B,2,FALSE)</f>
        <v>#N/A</v>
      </c>
      <c r="C757" s="196"/>
      <c r="D757" s="186"/>
      <c r="E757" s="173"/>
      <c r="F757" s="166"/>
      <c r="G757" s="169"/>
      <c r="H757" s="169"/>
      <c r="I757" s="167"/>
      <c r="J757" s="167"/>
      <c r="K757" s="5"/>
      <c r="L757" s="167" t="str">
        <f t="shared" si="69"/>
        <v/>
      </c>
      <c r="M757" s="5" t="e">
        <f t="shared" si="70"/>
        <v>#N/A</v>
      </c>
      <c r="N757" s="3" t="str">
        <f t="shared" si="71"/>
        <v/>
      </c>
    </row>
    <row r="758" spans="1:14" x14ac:dyDescent="0.2">
      <c r="A758" s="166"/>
      <c r="B758" s="204" t="e">
        <f>VLOOKUP(A758,Adr!A:B,2,FALSE)</f>
        <v>#N/A</v>
      </c>
      <c r="C758" s="196"/>
      <c r="D758" s="186"/>
      <c r="E758" s="173"/>
      <c r="F758" s="166"/>
      <c r="G758" s="169"/>
      <c r="H758" s="169"/>
      <c r="I758" s="167"/>
      <c r="J758" s="167"/>
      <c r="K758" s="5"/>
      <c r="L758" s="167" t="str">
        <f t="shared" si="69"/>
        <v/>
      </c>
      <c r="M758" s="5" t="e">
        <f t="shared" si="70"/>
        <v>#N/A</v>
      </c>
      <c r="N758" s="3" t="str">
        <f t="shared" si="71"/>
        <v/>
      </c>
    </row>
    <row r="759" spans="1:14" x14ac:dyDescent="0.2">
      <c r="A759" s="166"/>
      <c r="B759" s="204" t="e">
        <f>VLOOKUP(A759,Adr!A:B,2,FALSE)</f>
        <v>#N/A</v>
      </c>
      <c r="C759" s="196"/>
      <c r="D759" s="186"/>
      <c r="E759" s="173"/>
      <c r="F759" s="166"/>
      <c r="G759" s="169"/>
      <c r="H759" s="169"/>
      <c r="I759" s="167"/>
      <c r="J759" s="167"/>
      <c r="K759" s="5"/>
      <c r="L759" s="167" t="str">
        <f t="shared" si="69"/>
        <v/>
      </c>
      <c r="M759" s="5" t="e">
        <f t="shared" si="70"/>
        <v>#N/A</v>
      </c>
      <c r="N759" s="3" t="str">
        <f t="shared" si="71"/>
        <v/>
      </c>
    </row>
    <row r="760" spans="1:14" x14ac:dyDescent="0.2">
      <c r="A760" s="182"/>
      <c r="B760" s="204" t="e">
        <f>VLOOKUP(A760,Adr!A:B,2,FALSE)</f>
        <v>#N/A</v>
      </c>
      <c r="C760" s="185"/>
      <c r="D760" s="187"/>
      <c r="E760" s="173"/>
      <c r="F760" s="182"/>
      <c r="G760" s="185"/>
      <c r="H760" s="185"/>
      <c r="I760" s="192"/>
      <c r="J760" s="167"/>
      <c r="K760" s="5"/>
      <c r="L760" s="167" t="str">
        <f t="shared" si="69"/>
        <v/>
      </c>
      <c r="M760" s="5" t="e">
        <f t="shared" si="70"/>
        <v>#N/A</v>
      </c>
      <c r="N760" s="3" t="str">
        <f t="shared" si="71"/>
        <v/>
      </c>
    </row>
    <row r="761" spans="1:14" x14ac:dyDescent="0.2">
      <c r="A761" s="166"/>
      <c r="B761" s="204" t="e">
        <f>VLOOKUP(A761,Adr!A:B,2,FALSE)</f>
        <v>#N/A</v>
      </c>
      <c r="C761" s="190"/>
      <c r="D761" s="172"/>
      <c r="E761" s="173"/>
      <c r="F761" s="182"/>
      <c r="G761" s="185"/>
      <c r="H761" s="185"/>
      <c r="I761" s="167"/>
      <c r="J761" s="167"/>
      <c r="K761" s="5"/>
      <c r="L761" s="167" t="str">
        <f t="shared" si="69"/>
        <v/>
      </c>
      <c r="M761" s="5" t="e">
        <f t="shared" si="70"/>
        <v>#N/A</v>
      </c>
      <c r="N761" s="3" t="str">
        <f t="shared" si="71"/>
        <v/>
      </c>
    </row>
    <row r="762" spans="1:14" x14ac:dyDescent="0.2">
      <c r="A762" s="166"/>
      <c r="B762" s="204" t="e">
        <f>VLOOKUP(A762,Adr!A:B,2,FALSE)</f>
        <v>#N/A</v>
      </c>
      <c r="C762" s="190"/>
      <c r="D762" s="172"/>
      <c r="E762" s="173"/>
      <c r="F762" s="182"/>
      <c r="G762" s="185"/>
      <c r="H762" s="185"/>
      <c r="I762" s="167"/>
      <c r="J762" s="167"/>
      <c r="K762" s="5"/>
      <c r="L762" s="167" t="str">
        <f t="shared" si="69"/>
        <v/>
      </c>
      <c r="M762" s="5" t="e">
        <f t="shared" si="70"/>
        <v>#N/A</v>
      </c>
      <c r="N762" s="3" t="str">
        <f t="shared" si="71"/>
        <v/>
      </c>
    </row>
    <row r="763" spans="1:14" x14ac:dyDescent="0.2">
      <c r="A763" s="166"/>
      <c r="B763" s="204" t="e">
        <f>VLOOKUP(A763,Adr!A:B,2,FALSE)</f>
        <v>#N/A</v>
      </c>
      <c r="C763" s="185"/>
      <c r="D763" s="187"/>
      <c r="E763" s="173"/>
      <c r="F763" s="182"/>
      <c r="G763" s="185"/>
      <c r="H763" s="185"/>
      <c r="I763" s="192"/>
      <c r="J763" s="167"/>
      <c r="K763" s="5"/>
      <c r="L763" s="167" t="str">
        <f t="shared" si="69"/>
        <v/>
      </c>
      <c r="M763" s="5" t="e">
        <f t="shared" si="70"/>
        <v>#N/A</v>
      </c>
      <c r="N763" s="3" t="str">
        <f t="shared" si="71"/>
        <v/>
      </c>
    </row>
    <row r="764" spans="1:14" x14ac:dyDescent="0.2">
      <c r="A764" s="166"/>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2">
      <c r="A765" s="166"/>
      <c r="B765" s="204" t="e">
        <f>VLOOKUP(A765,Adr!A:B,2,FALSE)</f>
        <v>#N/A</v>
      </c>
      <c r="C765" s="185"/>
      <c r="D765" s="187"/>
      <c r="E765" s="173"/>
      <c r="F765" s="182"/>
      <c r="G765" s="185"/>
      <c r="H765" s="185"/>
      <c r="I765" s="192"/>
      <c r="J765" s="167"/>
      <c r="K765" s="5"/>
      <c r="L765" s="167" t="str">
        <f t="shared" si="69"/>
        <v/>
      </c>
      <c r="M765" s="5" t="e">
        <f t="shared" si="70"/>
        <v>#N/A</v>
      </c>
      <c r="N765" s="3" t="str">
        <f t="shared" si="71"/>
        <v/>
      </c>
    </row>
    <row r="766" spans="1:14" x14ac:dyDescent="0.2">
      <c r="A766" s="182"/>
      <c r="B766" s="204" t="e">
        <f>VLOOKUP(A766,Adr!A:B,2,FALSE)</f>
        <v>#N/A</v>
      </c>
      <c r="C766" s="185"/>
      <c r="D766" s="187"/>
      <c r="E766" s="230"/>
      <c r="F766" s="182"/>
      <c r="G766" s="185"/>
      <c r="H766" s="185"/>
      <c r="I766" s="192"/>
      <c r="J766" s="167"/>
      <c r="K766" s="5"/>
      <c r="L766" s="167" t="str">
        <f t="shared" si="69"/>
        <v/>
      </c>
      <c r="M766" s="5" t="e">
        <f t="shared" si="70"/>
        <v>#N/A</v>
      </c>
      <c r="N766" s="3" t="str">
        <f t="shared" si="71"/>
        <v/>
      </c>
    </row>
    <row r="767" spans="1:14" x14ac:dyDescent="0.2">
      <c r="C767" s="196"/>
      <c r="G767" s="185"/>
      <c r="H767" s="185"/>
    </row>
    <row r="768" spans="1:14" x14ac:dyDescent="0.2">
      <c r="C768" s="196"/>
      <c r="G768" s="185"/>
      <c r="H768" s="185"/>
    </row>
    <row r="769" spans="7:8" x14ac:dyDescent="0.2">
      <c r="G769" s="185"/>
      <c r="H769" s="185"/>
    </row>
    <row r="770" spans="7:8" x14ac:dyDescent="0.2">
      <c r="G770" s="185"/>
      <c r="H770" s="185"/>
    </row>
    <row r="771" spans="7:8" x14ac:dyDescent="0.2">
      <c r="G771" s="185"/>
      <c r="H771" s="185"/>
    </row>
    <row r="772" spans="7:8" x14ac:dyDescent="0.2">
      <c r="G772" s="185"/>
      <c r="H772" s="185"/>
    </row>
  </sheetData>
  <sheetProtection sheet="1" objects="1" scenarios="1"/>
  <sortState xmlns:xlrd2="http://schemas.microsoft.com/office/spreadsheetml/2017/richdata2" ref="A2:N766">
    <sortCondition ref="B2:B766"/>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1025</v>
      </c>
      <c r="B1" s="2"/>
      <c r="C1" s="2" t="s">
        <v>336</v>
      </c>
      <c r="D1" s="2" t="s">
        <v>1192</v>
      </c>
      <c r="E1" s="2" t="s">
        <v>1193</v>
      </c>
      <c r="F1" s="2" t="s">
        <v>315</v>
      </c>
      <c r="G1" s="2" t="s">
        <v>1194</v>
      </c>
      <c r="H1" s="2"/>
      <c r="I1" s="2" t="s">
        <v>315</v>
      </c>
      <c r="J1" s="2" t="s">
        <v>1195</v>
      </c>
      <c r="K1" s="2"/>
      <c r="L1" s="2"/>
      <c r="M1" s="2"/>
      <c r="N1" s="2"/>
    </row>
    <row r="2" spans="1:14" x14ac:dyDescent="0.2">
      <c r="A2" t="s">
        <v>1196</v>
      </c>
      <c r="C2" t="s">
        <v>339</v>
      </c>
      <c r="D2" t="s">
        <v>1197</v>
      </c>
      <c r="E2">
        <v>1</v>
      </c>
      <c r="F2" t="s">
        <v>319</v>
      </c>
      <c r="G2" t="s">
        <v>1198</v>
      </c>
      <c r="I2" t="s">
        <v>317</v>
      </c>
      <c r="J2" t="s">
        <v>1199</v>
      </c>
    </row>
    <row r="3" spans="1:14" x14ac:dyDescent="0.2">
      <c r="A3" t="s">
        <v>1031</v>
      </c>
      <c r="C3" t="s">
        <v>341</v>
      </c>
      <c r="D3" t="s">
        <v>1200</v>
      </c>
      <c r="E3">
        <v>1</v>
      </c>
      <c r="F3" t="s">
        <v>319</v>
      </c>
      <c r="G3" t="s">
        <v>1198</v>
      </c>
      <c r="I3" t="s">
        <v>319</v>
      </c>
      <c r="J3" t="s">
        <v>320</v>
      </c>
    </row>
    <row r="4" spans="1:14" x14ac:dyDescent="0.2">
      <c r="A4" t="s">
        <v>1096</v>
      </c>
      <c r="C4" t="s">
        <v>343</v>
      </c>
      <c r="D4" t="s">
        <v>1201</v>
      </c>
      <c r="E4">
        <v>1</v>
      </c>
      <c r="F4" t="s">
        <v>319</v>
      </c>
      <c r="G4" t="s">
        <v>1198</v>
      </c>
      <c r="I4" t="s">
        <v>321</v>
      </c>
      <c r="J4" t="s">
        <v>322</v>
      </c>
    </row>
    <row r="5" spans="1:14" x14ac:dyDescent="0.2">
      <c r="A5" t="s">
        <v>1051</v>
      </c>
      <c r="C5" t="s">
        <v>345</v>
      </c>
      <c r="D5" t="s">
        <v>1202</v>
      </c>
      <c r="E5">
        <v>1</v>
      </c>
      <c r="F5" t="s">
        <v>319</v>
      </c>
      <c r="G5" t="s">
        <v>1198</v>
      </c>
      <c r="I5" t="s">
        <v>323</v>
      </c>
      <c r="J5" t="s">
        <v>324</v>
      </c>
    </row>
    <row r="6" spans="1:14" x14ac:dyDescent="0.2">
      <c r="A6" t="s">
        <v>1203</v>
      </c>
      <c r="C6" t="s">
        <v>347</v>
      </c>
      <c r="D6" t="s">
        <v>1204</v>
      </c>
      <c r="E6">
        <v>1</v>
      </c>
      <c r="F6" t="s">
        <v>319</v>
      </c>
      <c r="G6" t="s">
        <v>1198</v>
      </c>
      <c r="I6" t="s">
        <v>325</v>
      </c>
      <c r="J6" t="s">
        <v>1205</v>
      </c>
    </row>
    <row r="7" spans="1:14" x14ac:dyDescent="0.2">
      <c r="A7" t="s">
        <v>1206</v>
      </c>
      <c r="C7" t="s">
        <v>349</v>
      </c>
      <c r="D7" t="s">
        <v>1207</v>
      </c>
      <c r="E7">
        <v>2</v>
      </c>
      <c r="F7" t="s">
        <v>321</v>
      </c>
      <c r="G7" t="s">
        <v>1208</v>
      </c>
    </row>
    <row r="8" spans="1:14" x14ac:dyDescent="0.2">
      <c r="A8" t="s">
        <v>1060</v>
      </c>
      <c r="C8" t="s">
        <v>351</v>
      </c>
      <c r="D8" t="s">
        <v>1209</v>
      </c>
      <c r="E8">
        <v>3</v>
      </c>
      <c r="F8" t="s">
        <v>321</v>
      </c>
      <c r="G8" t="s">
        <v>1210</v>
      </c>
    </row>
    <row r="9" spans="1:14" x14ac:dyDescent="0.2">
      <c r="A9" t="s">
        <v>1211</v>
      </c>
      <c r="C9" t="s">
        <v>353</v>
      </c>
      <c r="D9" t="s">
        <v>1212</v>
      </c>
      <c r="E9">
        <v>3</v>
      </c>
      <c r="F9" t="s">
        <v>321</v>
      </c>
      <c r="G9" t="s">
        <v>1213</v>
      </c>
    </row>
    <row r="10" spans="1:14" x14ac:dyDescent="0.2">
      <c r="A10" t="s">
        <v>1135</v>
      </c>
      <c r="C10" t="s">
        <v>355</v>
      </c>
      <c r="D10" t="s">
        <v>1214</v>
      </c>
      <c r="E10">
        <v>4</v>
      </c>
      <c r="F10" t="s">
        <v>321</v>
      </c>
      <c r="G10" t="s">
        <v>1215</v>
      </c>
    </row>
    <row r="11" spans="1:14" x14ac:dyDescent="0.2">
      <c r="A11" t="s">
        <v>1137</v>
      </c>
      <c r="C11" t="s">
        <v>356</v>
      </c>
      <c r="D11" t="s">
        <v>1216</v>
      </c>
      <c r="E11">
        <v>4</v>
      </c>
      <c r="F11" t="s">
        <v>317</v>
      </c>
      <c r="G11" t="s">
        <v>1215</v>
      </c>
    </row>
    <row r="12" spans="1:14" x14ac:dyDescent="0.2">
      <c r="A12" t="s">
        <v>1098</v>
      </c>
      <c r="C12" t="s">
        <v>358</v>
      </c>
      <c r="D12" t="s">
        <v>1217</v>
      </c>
      <c r="E12">
        <v>4</v>
      </c>
      <c r="F12" t="s">
        <v>317</v>
      </c>
      <c r="G12" t="s">
        <v>1215</v>
      </c>
    </row>
    <row r="13" spans="1:14" x14ac:dyDescent="0.2">
      <c r="A13" t="s">
        <v>1139</v>
      </c>
      <c r="C13" t="s">
        <v>360</v>
      </c>
      <c r="D13" t="s">
        <v>1218</v>
      </c>
      <c r="E13">
        <v>4</v>
      </c>
      <c r="F13" t="s">
        <v>325</v>
      </c>
      <c r="G13" t="s">
        <v>1215</v>
      </c>
    </row>
    <row r="14" spans="1:14" x14ac:dyDescent="0.2">
      <c r="A14" t="s">
        <v>1033</v>
      </c>
      <c r="C14" t="s">
        <v>362</v>
      </c>
      <c r="D14" t="s">
        <v>1219</v>
      </c>
      <c r="E14">
        <v>4</v>
      </c>
      <c r="F14" t="s">
        <v>321</v>
      </c>
      <c r="G14" t="s">
        <v>1215</v>
      </c>
    </row>
    <row r="15" spans="1:14" x14ac:dyDescent="0.2">
      <c r="A15" t="s">
        <v>1035</v>
      </c>
      <c r="C15" t="s">
        <v>364</v>
      </c>
    </row>
    <row r="16" spans="1:14" x14ac:dyDescent="0.2">
      <c r="A16" t="s">
        <v>1100</v>
      </c>
      <c r="C16" t="s">
        <v>365</v>
      </c>
    </row>
    <row r="17" spans="1:3" x14ac:dyDescent="0.2">
      <c r="A17" t="s">
        <v>1062</v>
      </c>
      <c r="C17" t="s">
        <v>366</v>
      </c>
    </row>
    <row r="18" spans="1:3" x14ac:dyDescent="0.2">
      <c r="A18" t="s">
        <v>1102</v>
      </c>
      <c r="C18" t="s">
        <v>367</v>
      </c>
    </row>
    <row r="19" spans="1:3" x14ac:dyDescent="0.2">
      <c r="A19" t="s">
        <v>1104</v>
      </c>
      <c r="C19" t="s">
        <v>368</v>
      </c>
    </row>
    <row r="20" spans="1:3" x14ac:dyDescent="0.2">
      <c r="A20" t="s">
        <v>1141</v>
      </c>
      <c r="C20" t="s">
        <v>1220</v>
      </c>
    </row>
    <row r="21" spans="1:3" x14ac:dyDescent="0.2">
      <c r="A21" t="s">
        <v>1221</v>
      </c>
      <c r="C21" t="s">
        <v>1222</v>
      </c>
    </row>
    <row r="22" spans="1:3" x14ac:dyDescent="0.2">
      <c r="A22" t="s">
        <v>1223</v>
      </c>
      <c r="C22" t="s">
        <v>1224</v>
      </c>
    </row>
    <row r="23" spans="1:3" x14ac:dyDescent="0.2">
      <c r="A23" t="s">
        <v>1143</v>
      </c>
      <c r="C23" t="s">
        <v>1225</v>
      </c>
    </row>
    <row r="24" spans="1:3" x14ac:dyDescent="0.2">
      <c r="A24" t="s">
        <v>1226</v>
      </c>
      <c r="C24" t="s">
        <v>1227</v>
      </c>
    </row>
    <row r="25" spans="1:3" x14ac:dyDescent="0.2">
      <c r="A25" t="s">
        <v>1145</v>
      </c>
      <c r="C25" t="s">
        <v>1228</v>
      </c>
    </row>
    <row r="26" spans="1:3" x14ac:dyDescent="0.2">
      <c r="A26" t="s">
        <v>1106</v>
      </c>
      <c r="C26" t="s">
        <v>1229</v>
      </c>
    </row>
    <row r="27" spans="1:3" x14ac:dyDescent="0.2">
      <c r="A27" t="s">
        <v>1047</v>
      </c>
      <c r="C27" t="s">
        <v>1230</v>
      </c>
    </row>
    <row r="28" spans="1:3" x14ac:dyDescent="0.2">
      <c r="A28" t="s">
        <v>1066</v>
      </c>
    </row>
    <row r="29" spans="1:3" x14ac:dyDescent="0.2">
      <c r="A29" t="s">
        <v>1068</v>
      </c>
    </row>
    <row r="30" spans="1:3" x14ac:dyDescent="0.2">
      <c r="A30" t="s">
        <v>1147</v>
      </c>
    </row>
    <row r="31" spans="1:3" x14ac:dyDescent="0.2">
      <c r="A31" t="s">
        <v>1108</v>
      </c>
    </row>
    <row r="32" spans="1:3" x14ac:dyDescent="0.2">
      <c r="A32" t="s">
        <v>1149</v>
      </c>
    </row>
    <row r="33" spans="1:1" x14ac:dyDescent="0.2">
      <c r="A33" t="s">
        <v>1072</v>
      </c>
    </row>
    <row r="34" spans="1:1" x14ac:dyDescent="0.2">
      <c r="A34" t="s">
        <v>1151</v>
      </c>
    </row>
    <row r="35" spans="1:1" x14ac:dyDescent="0.2">
      <c r="A35" t="s">
        <v>1171</v>
      </c>
    </row>
    <row r="36" spans="1:1" x14ac:dyDescent="0.2">
      <c r="A36" t="s">
        <v>1074</v>
      </c>
    </row>
    <row r="37" spans="1:1" x14ac:dyDescent="0.2">
      <c r="A37" t="s">
        <v>1153</v>
      </c>
    </row>
    <row r="38" spans="1:1" x14ac:dyDescent="0.2">
      <c r="A38" t="s">
        <v>1231</v>
      </c>
    </row>
    <row r="39" spans="1:1" x14ac:dyDescent="0.2">
      <c r="A39" t="s">
        <v>1155</v>
      </c>
    </row>
    <row r="40" spans="1:1" x14ac:dyDescent="0.2">
      <c r="A40" t="s">
        <v>1189</v>
      </c>
    </row>
    <row r="41" spans="1:1" x14ac:dyDescent="0.2">
      <c r="A41" t="s">
        <v>1049</v>
      </c>
    </row>
    <row r="42" spans="1:1" x14ac:dyDescent="0.2">
      <c r="A42" t="s">
        <v>1112</v>
      </c>
    </row>
    <row r="43" spans="1:1" x14ac:dyDescent="0.2">
      <c r="A43" t="s">
        <v>1232</v>
      </c>
    </row>
    <row r="44" spans="1:1" x14ac:dyDescent="0.2">
      <c r="A44" t="s">
        <v>1233</v>
      </c>
    </row>
    <row r="45" spans="1:1" x14ac:dyDescent="0.2">
      <c r="A45" t="s">
        <v>1234</v>
      </c>
    </row>
    <row r="46" spans="1:1" x14ac:dyDescent="0.2">
      <c r="A46" t="s">
        <v>1157</v>
      </c>
    </row>
    <row r="47" spans="1:1" x14ac:dyDescent="0.2">
      <c r="A47" t="s">
        <v>1076</v>
      </c>
    </row>
    <row r="48" spans="1:1" x14ac:dyDescent="0.2">
      <c r="A48" t="s">
        <v>1116</v>
      </c>
    </row>
    <row r="49" spans="1:1" x14ac:dyDescent="0.2">
      <c r="A49" t="s">
        <v>1114</v>
      </c>
    </row>
    <row r="50" spans="1:1" x14ac:dyDescent="0.2">
      <c r="A50" t="s">
        <v>1191</v>
      </c>
    </row>
    <row r="51" spans="1:1" x14ac:dyDescent="0.2">
      <c r="A51" t="s">
        <v>1159</v>
      </c>
    </row>
    <row r="52" spans="1:1" x14ac:dyDescent="0.2">
      <c r="A52" t="s">
        <v>1078</v>
      </c>
    </row>
    <row r="53" spans="1:1" x14ac:dyDescent="0.2">
      <c r="A53" t="s">
        <v>1235</v>
      </c>
    </row>
    <row r="54" spans="1:1" x14ac:dyDescent="0.2">
      <c r="A54" t="s">
        <v>1161</v>
      </c>
    </row>
    <row r="55" spans="1:1" x14ac:dyDescent="0.2">
      <c r="A55" t="s">
        <v>1236</v>
      </c>
    </row>
    <row r="56" spans="1:1" x14ac:dyDescent="0.2">
      <c r="A56" t="s">
        <v>1082</v>
      </c>
    </row>
    <row r="57" spans="1:1" x14ac:dyDescent="0.2">
      <c r="A57" t="s">
        <v>1237</v>
      </c>
    </row>
    <row r="58" spans="1:1" x14ac:dyDescent="0.2">
      <c r="A58" t="s">
        <v>1187</v>
      </c>
    </row>
    <row r="59" spans="1:1" x14ac:dyDescent="0.2">
      <c r="A59" t="s">
        <v>1238</v>
      </c>
    </row>
    <row r="60" spans="1:1" x14ac:dyDescent="0.2">
      <c r="A60" t="s">
        <v>1163</v>
      </c>
    </row>
    <row r="61" spans="1:1" x14ac:dyDescent="0.2">
      <c r="A61" t="s">
        <v>1239</v>
      </c>
    </row>
    <row r="62" spans="1:1" x14ac:dyDescent="0.2">
      <c r="A62" t="s">
        <v>1165</v>
      </c>
    </row>
    <row r="63" spans="1:1" x14ac:dyDescent="0.2">
      <c r="A63" t="s">
        <v>1240</v>
      </c>
    </row>
    <row r="64" spans="1:1" x14ac:dyDescent="0.2">
      <c r="A64" t="s">
        <v>1084</v>
      </c>
    </row>
    <row r="65" spans="1:1" x14ac:dyDescent="0.2">
      <c r="A65" t="s">
        <v>1167</v>
      </c>
    </row>
    <row r="66" spans="1:1" x14ac:dyDescent="0.2">
      <c r="A66" t="s">
        <v>1119</v>
      </c>
    </row>
    <row r="67" spans="1:1" x14ac:dyDescent="0.2">
      <c r="A67" t="s">
        <v>1241</v>
      </c>
    </row>
    <row r="68" spans="1:1" x14ac:dyDescent="0.2">
      <c r="A68" t="s">
        <v>1169</v>
      </c>
    </row>
    <row r="69" spans="1:1" x14ac:dyDescent="0.2">
      <c r="A69" t="s">
        <v>1242</v>
      </c>
    </row>
    <row r="70" spans="1:1" x14ac:dyDescent="0.2">
      <c r="A70" t="s">
        <v>1243</v>
      </c>
    </row>
    <row r="71" spans="1:1" x14ac:dyDescent="0.2">
      <c r="A71" t="s">
        <v>1043</v>
      </c>
    </row>
    <row r="72" spans="1:1" x14ac:dyDescent="0.2">
      <c r="A72" t="s">
        <v>1086</v>
      </c>
    </row>
    <row r="73" spans="1:1" x14ac:dyDescent="0.2">
      <c r="A73" t="s">
        <v>1244</v>
      </c>
    </row>
    <row r="74" spans="1:1" x14ac:dyDescent="0.2">
      <c r="A74" t="s">
        <v>1088</v>
      </c>
    </row>
    <row r="75" spans="1:1" x14ac:dyDescent="0.2">
      <c r="A75" t="s">
        <v>1090</v>
      </c>
    </row>
    <row r="76" spans="1:1" x14ac:dyDescent="0.2">
      <c r="A76" t="s">
        <v>1121</v>
      </c>
    </row>
    <row r="77" spans="1:1" x14ac:dyDescent="0.2">
      <c r="A77" t="s">
        <v>1123</v>
      </c>
    </row>
    <row r="78" spans="1:1" x14ac:dyDescent="0.2">
      <c r="A78" t="s">
        <v>1245</v>
      </c>
    </row>
    <row r="79" spans="1:1" x14ac:dyDescent="0.2">
      <c r="A79" t="s">
        <v>1246</v>
      </c>
    </row>
    <row r="80" spans="1:1" x14ac:dyDescent="0.2">
      <c r="A80" t="s">
        <v>1125</v>
      </c>
    </row>
    <row r="81" spans="1:1" x14ac:dyDescent="0.2">
      <c r="A81" t="s">
        <v>1127</v>
      </c>
    </row>
    <row r="82" spans="1:1" x14ac:dyDescent="0.2">
      <c r="A82" t="s">
        <v>1185</v>
      </c>
    </row>
    <row r="83" spans="1:1" x14ac:dyDescent="0.2">
      <c r="A83" t="s">
        <v>1247</v>
      </c>
    </row>
    <row r="84" spans="1:1" x14ac:dyDescent="0.2">
      <c r="A84" t="s">
        <v>1173</v>
      </c>
    </row>
    <row r="85" spans="1:1" x14ac:dyDescent="0.2">
      <c r="A85" t="s">
        <v>1045</v>
      </c>
    </row>
    <row r="86" spans="1:1" x14ac:dyDescent="0.2">
      <c r="A86" t="s">
        <v>1056</v>
      </c>
    </row>
    <row r="87" spans="1:1" x14ac:dyDescent="0.2">
      <c r="A87" t="s">
        <v>1175</v>
      </c>
    </row>
    <row r="88" spans="1:1" x14ac:dyDescent="0.2">
      <c r="A88" t="s">
        <v>1129</v>
      </c>
    </row>
    <row r="89" spans="1:1" x14ac:dyDescent="0.2">
      <c r="A89" t="s">
        <v>1080</v>
      </c>
    </row>
    <row r="90" spans="1:1" x14ac:dyDescent="0.2">
      <c r="A90" t="s">
        <v>1092</v>
      </c>
    </row>
    <row r="91" spans="1:1" x14ac:dyDescent="0.2">
      <c r="A91" t="s">
        <v>1131</v>
      </c>
    </row>
    <row r="92" spans="1:1" x14ac:dyDescent="0.2">
      <c r="A92" t="s">
        <v>1177</v>
      </c>
    </row>
    <row r="93" spans="1:1" x14ac:dyDescent="0.2">
      <c r="A93" t="s">
        <v>1248</v>
      </c>
    </row>
    <row r="94" spans="1:1" x14ac:dyDescent="0.2">
      <c r="A94" t="s">
        <v>1179</v>
      </c>
    </row>
    <row r="95" spans="1:1" x14ac:dyDescent="0.2">
      <c r="A95" t="s">
        <v>1094</v>
      </c>
    </row>
    <row r="96" spans="1:1" x14ac:dyDescent="0.2">
      <c r="A96" t="s">
        <v>1181</v>
      </c>
    </row>
    <row r="97" spans="1:1" x14ac:dyDescent="0.2">
      <c r="A97" t="s">
        <v>1037</v>
      </c>
    </row>
    <row r="98" spans="1:1" x14ac:dyDescent="0.2">
      <c r="A98" t="s">
        <v>1133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2"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79" t="str">
        <f>Spolu!C3&amp;", "&amp;Spolu!C6</f>
        <v>Slovenský olympijský a športový výbor, Olympijské námestie 14290/1, Bratislava, 831 04</v>
      </c>
      <c r="B1" s="379"/>
      <c r="C1" s="379"/>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0" t="s">
        <v>1249</v>
      </c>
      <c r="F3" s="381"/>
      <c r="N3" s="137" t="str">
        <f t="shared" si="0"/>
        <v>c - príspevok Slovenskému paralympijskému výboru</v>
      </c>
      <c r="O3" s="137" t="s">
        <v>343</v>
      </c>
      <c r="P3" s="137" t="s">
        <v>344</v>
      </c>
    </row>
    <row r="4" spans="1:16" ht="45.75" customHeight="1" x14ac:dyDescent="0.2">
      <c r="E4" s="381"/>
      <c r="F4" s="381"/>
      <c r="N4" s="137" t="str">
        <f t="shared" si="0"/>
        <v>d - príspevok športovcom top tímu</v>
      </c>
      <c r="O4" s="137" t="s">
        <v>345</v>
      </c>
      <c r="P4" s="137" t="s">
        <v>346</v>
      </c>
    </row>
    <row r="5" spans="1:16" ht="30.75" customHeight="1" x14ac:dyDescent="0.2">
      <c r="C5" s="138" t="s">
        <v>1250</v>
      </c>
      <c r="N5" s="137" t="str">
        <f t="shared" si="0"/>
        <v>e - rozvoj športov, ktoré nie sú uznanými podľa zákona č. 440/2015 Z. z.</v>
      </c>
      <c r="O5" s="137" t="s">
        <v>347</v>
      </c>
      <c r="P5" s="137" t="s">
        <v>352</v>
      </c>
    </row>
    <row r="6" spans="1:16" ht="30" x14ac:dyDescent="0.2">
      <c r="C6" s="138" t="s">
        <v>1251</v>
      </c>
      <c r="E6" s="140" t="s">
        <v>1252</v>
      </c>
      <c r="F6" s="149"/>
      <c r="N6" s="137" t="str">
        <f t="shared" si="0"/>
        <v>f - organizovanie významných a tradičných športových podujatí na území SR v roku 2020</v>
      </c>
      <c r="O6" s="137" t="s">
        <v>349</v>
      </c>
      <c r="P6" s="137" t="s">
        <v>1253</v>
      </c>
    </row>
    <row r="7" spans="1:16" x14ac:dyDescent="0.2">
      <c r="C7" s="138" t="s">
        <v>1254</v>
      </c>
      <c r="E7" s="140" t="s">
        <v>1255</v>
      </c>
      <c r="F7" s="150"/>
      <c r="N7" s="137" t="str">
        <f t="shared" si="0"/>
        <v>g - projekty školského, univerzitného športu a športu pre všetkých</v>
      </c>
      <c r="O7" s="137" t="s">
        <v>351</v>
      </c>
      <c r="P7" s="137" t="s">
        <v>1256</v>
      </c>
    </row>
    <row r="8" spans="1:16" x14ac:dyDescent="0.2">
      <c r="C8" s="138" t="s">
        <v>1667</v>
      </c>
      <c r="E8" s="140" t="s">
        <v>1257</v>
      </c>
      <c r="F8" s="151"/>
      <c r="N8" s="137" t="str">
        <f t="shared" si="0"/>
        <v>h - podpora a rozvoj turistických a cykloturistických trás</v>
      </c>
      <c r="O8" s="137" t="s">
        <v>353</v>
      </c>
      <c r="P8" s="137" t="s">
        <v>354</v>
      </c>
    </row>
    <row r="9" spans="1:16" x14ac:dyDescent="0.2">
      <c r="E9" s="140" t="s">
        <v>1258</v>
      </c>
      <c r="F9" s="149"/>
      <c r="N9" s="137" t="str">
        <f t="shared" si="0"/>
        <v>i - finančné odmeny športovcom za výsledky dosiahnuté v roku 2019 a trénerom mládeže za dosiahnuté výsledky ich športovcov v roku 2019 a za celoživotnú prácu s mládežou</v>
      </c>
      <c r="O9" s="137" t="s">
        <v>355</v>
      </c>
      <c r="P9" s="137" t="s">
        <v>1259</v>
      </c>
    </row>
    <row r="10" spans="1:16" x14ac:dyDescent="0.2">
      <c r="N10" s="137" t="str">
        <f t="shared" si="0"/>
        <v>j - projekty pre popularizáciu pohybových aktivít detí, mládeže a seniorov</v>
      </c>
      <c r="O10" s="137" t="s">
        <v>356</v>
      </c>
      <c r="P10" s="137" t="s">
        <v>1260</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2" t="s">
        <v>1261</v>
      </c>
      <c r="B12" s="382"/>
      <c r="C12" s="382"/>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1262</v>
      </c>
    </row>
    <row r="14" spans="1:16" ht="45" customHeight="1" x14ac:dyDescent="0.2">
      <c r="A14" s="38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3"/>
      <c r="C14" s="383"/>
      <c r="F14" s="141"/>
      <c r="N14" s="137" t="str">
        <f t="shared" si="0"/>
        <v>n - organizovanie významnej súťaže podľa § 55 ods. 1 písm. b)</v>
      </c>
      <c r="O14" s="137" t="s">
        <v>364</v>
      </c>
      <c r="P14" s="137" t="s">
        <v>1263</v>
      </c>
    </row>
    <row r="15" spans="1:16" ht="32.1" customHeight="1" thickBot="1" x14ac:dyDescent="0.25">
      <c r="A15" s="139" t="s">
        <v>1264</v>
      </c>
      <c r="B15" s="384" t="s">
        <v>1265</v>
      </c>
      <c r="C15" s="385"/>
      <c r="N15" s="137" t="str">
        <f t="shared" si="0"/>
        <v>o - účasť na významnej súťaži podľa § 3 písm. h) druhého až štvrtého bodu Zákona o športe vrátane prípravy na túto súťaž</v>
      </c>
      <c r="O15" s="137" t="s">
        <v>365</v>
      </c>
      <c r="P15" s="137" t="s">
        <v>1266</v>
      </c>
    </row>
    <row r="16" spans="1:16" x14ac:dyDescent="0.2">
      <c r="A16" s="139" t="s">
        <v>1267</v>
      </c>
      <c r="B16" s="142">
        <f>F8</f>
        <v>0</v>
      </c>
      <c r="E16" s="145" t="s">
        <v>1268</v>
      </c>
      <c r="F16" s="146"/>
      <c r="N16" s="137" t="str">
        <f t="shared" si="0"/>
        <v>p - účasť na významnej súťaži podľa § 3 písm. h) prvého bodu Zákona o športe</v>
      </c>
      <c r="O16" s="137" t="s">
        <v>366</v>
      </c>
      <c r="P16" s="137" t="s">
        <v>1269</v>
      </c>
    </row>
    <row r="17" spans="1:16" x14ac:dyDescent="0.2">
      <c r="A17" s="139" t="s">
        <v>1270</v>
      </c>
      <c r="B17" s="254" t="s">
        <v>1271</v>
      </c>
      <c r="C17" s="194"/>
      <c r="E17" s="147"/>
      <c r="F17" s="281"/>
      <c r="N17" s="137" t="str">
        <f t="shared" si="0"/>
        <v xml:space="preserve">q - </v>
      </c>
      <c r="O17" s="137" t="s">
        <v>367</v>
      </c>
    </row>
    <row r="18" spans="1:16" x14ac:dyDescent="0.2">
      <c r="B18" s="193" t="s">
        <v>1272</v>
      </c>
      <c r="C18" s="142" t="str">
        <f>Spolu!C4</f>
        <v>30811082</v>
      </c>
      <c r="E18" s="147" t="s">
        <v>1273</v>
      </c>
      <c r="F18" s="281">
        <v>421947749446</v>
      </c>
      <c r="N18" s="137" t="str">
        <f t="shared" si="0"/>
        <v xml:space="preserve">r - </v>
      </c>
      <c r="O18" s="137" t="s">
        <v>368</v>
      </c>
    </row>
    <row r="19" spans="1:16" x14ac:dyDescent="0.2">
      <c r="E19" s="147" t="s">
        <v>1274</v>
      </c>
      <c r="F19" s="281">
        <v>421947749756</v>
      </c>
    </row>
    <row r="20" spans="1:16" ht="15.75" thickBot="1" x14ac:dyDescent="0.25">
      <c r="A20" s="139" t="s">
        <v>392</v>
      </c>
      <c r="B20" s="143">
        <f>F6</f>
        <v>0</v>
      </c>
      <c r="E20" s="208"/>
      <c r="F20" s="282"/>
    </row>
    <row r="21" spans="1:16" ht="189" customHeight="1" x14ac:dyDescent="0.2">
      <c r="B21" s="211"/>
      <c r="C21" s="144"/>
    </row>
    <row r="22" spans="1:16" ht="39.75" customHeight="1" x14ac:dyDescent="0.2">
      <c r="B22" s="378" t="s">
        <v>1275</v>
      </c>
      <c r="C22" s="378"/>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1276</v>
      </c>
    </row>
    <row r="29" spans="1:16" x14ac:dyDescent="0.2">
      <c r="N29" s="137" t="s">
        <v>1277</v>
      </c>
    </row>
    <row r="30" spans="1:16" x14ac:dyDescent="0.2">
      <c r="N30" s="137" t="s">
        <v>1278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http://purl.org/dc/elements/1.1/"/>
    <ds:schemaRef ds:uri="1761cb37-c33f-42c7-9eeb-6f00cca254d3"/>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 ds:uri="http://purl.org/dc/dcmitype/"/>
    <ds:schemaRef ds:uri="6bdf28ae-65c4-4f6e-bc50-9bbd2c60ae30"/>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Milica Mikušová</cp:lastModifiedBy>
  <cp:revision/>
  <cp:lastPrinted>2026-04-13T17:37:09Z</cp:lastPrinted>
  <dcterms:created xsi:type="dcterms:W3CDTF">2017-02-20T06:20:12Z</dcterms:created>
  <dcterms:modified xsi:type="dcterms:W3CDTF">2026-04-13T17:50:50Z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