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codeName="Tento_zošit" defaultThemeVersion="124226"/>
  <mc:AlternateContent xmlns:mc="http://schemas.openxmlformats.org/markup-compatibility/2006">
    <mc:Choice Requires="x15">
      <x15ac:absPath xmlns:x15ac="http://schemas.microsoft.com/office/spreadsheetml/2010/11/ac" url="https://d.docs.live.net/5a816ac40ad61dc6/0 zväz/Dotácia 2025/"/>
    </mc:Choice>
  </mc:AlternateContent>
  <xr:revisionPtr revIDLastSave="0" documentId="8_{2AAD90FF-BBCF-40CC-8242-CF07624397F5}" xr6:coauthVersionLast="45" xr6:coauthVersionMax="45"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Doklady!$A$100:$J$197</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N188" i="1" s="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N476" i="1" s="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N521" i="1" s="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K46" i="4"/>
  <c r="M47" i="4"/>
  <c r="C13" i="6"/>
  <c r="C10" i="6"/>
  <c r="K40" i="9"/>
  <c r="L41" i="9"/>
  <c r="L43" i="9"/>
  <c r="L46" i="9" s="1"/>
  <c r="K45" i="9"/>
  <c r="B43" i="9" s="1"/>
  <c r="M13" i="4"/>
  <c r="K12" i="4"/>
  <c r="J12" i="4" s="1"/>
  <c r="C11" i="6"/>
  <c r="F65" i="9" l="1"/>
  <c r="K82" i="4"/>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<sst xmlns="http://schemas.openxmlformats.org/spreadsheetml/2006/main" count="6918" uniqueCount="3067">
  <si>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</si>
  <si>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</si>
  <si>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</si>
  <si>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</si>
  <si>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</si>
  <si>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</si>
  <si>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</si>
  <si>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</si>
  <si>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</si>
  <si>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</si>
  <si>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</si>
  <si>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</si>
  <si>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</si>
  <si>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</si>
  <si>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</si>
  <si>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</si>
  <si>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</si>
  <si>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</si>
  <si>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</si>
  <si>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</si>
  <si>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</si>
  <si>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</si>
  <si>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</si>
  <si>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</si>
  <si>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</si>
  <si>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</si>
  <si>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</si>
  <si>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</si>
  <si>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</si>
  <si>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</si>
  <si>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</si>
  <si>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</si>
  <si>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</si>
  <si>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</si>
  <si>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</si>
  <si>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</si>
  <si>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</si>
  <si>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</si>
  <si>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</si>
  <si>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</si>
  <si>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</si>
  <si>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</si>
  <si>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</si>
  <si>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</si>
  <si>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</si>
  <si>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</si>
  <si>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</si>
  <si>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</si>
  <si>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</si>
  <si>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</si>
  <si>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</si>
  <si>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</si>
  <si>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</si>
  <si>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</si>
  <si>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</si>
  <si>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</si>
  <si>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</si>
  <si>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</si>
  <si>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</si>
  <si>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</si>
  <si>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</si>
  <si>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</si>
  <si>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</si>
  <si>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</si>
  <si>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</si>
  <si>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</si>
  <si>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</si>
  <si>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</si>
  <si>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</si>
  <si>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</si>
  <si>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</si>
  <si>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</si>
  <si>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</si>
  <si>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</si>
  <si>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</si>
  <si>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</si>
  <si>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</si>
  <si>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</si>
  <si>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</si>
  <si>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</si>
  <si>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</si>
  <si>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</si>
  <si>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</si>
  <si>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</si>
  <si>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</si>
  <si>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</si>
  <si>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</si>
  <si>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</si>
  <si>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</si>
  <si>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</si>
  <si>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</si>
  <si>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</si>
  <si>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</si>
  <si>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</si>
  <si>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</si>
  <si>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</si>
  <si>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</si>
  <si>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</si>
  <si>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</si>
  <si>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</si>
  <si>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</si>
  <si>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</si>
  <si>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</si>
  <si>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</si>
  <si>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</si>
  <si>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</si>
  <si>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</si>
  <si>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</si>
  <si>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</si>
  <si>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</si>
  <si>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</si>
  <si>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</si>
  <si>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</si>
  <si>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</si>
  <si>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</si>
  <si>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</si>
  <si>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</si>
  <si>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</si>
  <si>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</si>
  <si>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</si>
  <si>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</si>
  <si>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</si>
  <si>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</si>
  <si>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</si>
  <si>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</si>
  <si>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</si>
  <si>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</si>
  <si>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</si>
  <si>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</si>
  <si>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</si>
  <si>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</si>
  <si>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</si>
  <si>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</si>
  <si>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</si>
  <si>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</si>
  <si>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</si>
  <si>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</si>
  <si>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</si>
  <si>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</si>
  <si>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</si>
  <si>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</si>
  <si>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</si>
  <si>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</si>
  <si>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</si>
  <si>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</si>
  <si>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</si>
  <si>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</si>
  <si>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</si>
  <si>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</si>
  <si>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</si>
  <si>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</si>
  <si>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</si>
  <si>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</si>
  <si>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</si>
  <si>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</si>
  <si>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</si>
  <si>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</si>
  <si>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</si>
  <si>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</si>
  <si>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</si>
  <si>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</si>
  <si>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</si>
  <si>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</si>
  <si>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</si>
  <si>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</si>
  <si>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</si>
  <si>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</si>
  <si>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</si>
  <si>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</si>
  <si>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</si>
  <si>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</si>
  <si>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</si>
  <si>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</si>
  <si>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</si>
  <si>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</si>
  <si>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</si>
  <si>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</si>
  <si>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</si>
  <si>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</si>
  <si>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</si>
  <si>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</si>
  <si>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</si>
  <si>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</si>
  <si>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</si>
  <si>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</si>
  <si>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</si>
  <si>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</si>
  <si>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</si>
  <si>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</si>
  <si>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</si>
  <si>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</si>
  <si>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</si>
  <si>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</si>
  <si>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</si>
  <si>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</si>
  <si>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</si>
  <si>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</si>
  <si>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</si>
  <si>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</si>
  <si>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</si>
  <si>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</si>
  <si>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</si>
  <si>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</si>
  <si>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</si>
  <si>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</si>
  <si>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</si>
  <si>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</si>
  <si>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</si>
  <si>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</si>
  <si>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</si>
  <si>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</si>
  <si>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</si>
  <si>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</si>
  <si>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</si>
  <si>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</si>
  <si>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</si>
  <si>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</si>
  <si>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</si>
  <si>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</si>
  <si>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</si>
  <si>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</si>
  <si>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</si>
  <si>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</si>
  <si>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</si>
  <si>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</si>
  <si>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</si>
  <si>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</si>
  <si>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</si>
  <si>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</si>
  <si>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</si>
  <si>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</si>
  <si>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</si>
  <si>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</si>
  <si>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</si>
  <si>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</si>
  <si>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</si>
  <si>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</si>
  <si>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</si>
  <si>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</si>
  <si>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</si>
  <si>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</si>
  <si>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</si>
  <si>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</si>
  <si>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</si>
  <si>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</si>
  <si>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</si>
  <si>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</si>
  <si>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</si>
  <si>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</si>
  <si>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</si>
  <si>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</si>
  <si>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</si>
  <si>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</si>
  <si>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</si>
  <si>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</si>
  <si>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</si>
  <si>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</si>
  <si>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</si>
  <si>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</si>
  <si>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</si>
  <si>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</si>
  <si>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</si>
  <si>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</si>
  <si>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</si>
  <si>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</si>
  <si>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</si>
  <si>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</si>
  <si>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</si>
  <si>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</si>
  <si>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</si>
  <si>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</si>
  <si>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</si>
  <si>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</si>
  <si>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</si>
  <si>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</si>
  <si>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</si>
  <si>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</si>
  <si>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</si>
  <si>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</si>
  <si>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</si>
  <si>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</si>
  <si>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</si>
  <si>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</si>
  <si>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</si>
  <si>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</si>
  <si>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</si>
  <si>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</si>
  <si>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</si>
  <si>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</si>
  <si>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</si>
  <si>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</si>
  <si>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</si>
  <si>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</si>
  <si>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</si>
  <si>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</si>
  <si>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</si>
  <si>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</si>
  <si>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</si>
  <si>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</si>
  <si>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</si>
  <si>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</si>
  <si>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</si>
  <si>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</si>
  <si>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</si>
  <si>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</si>
  <si>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</si>
  <si>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</si>
  <si>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</si>
  <si>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</si>
  <si>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</si>
  <si>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</si>
  <si>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</si>
  <si>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</si>
  <si>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</si>
  <si>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</si>
  <si>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</si>
  <si>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</si>
  <si>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</si>
  <si>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</si>
  <si>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</si>
  <si>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</si>
  <si>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</si>
  <si>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</si>
  <si>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</si>
  <si>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</si>
  <si>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</si>
  <si>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</si>
  <si>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</si>
  <si>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</si>
  <si>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</si>
  <si>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</si>
  <si>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</si>
  <si>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</si>
  <si>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</si>
  <si>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</si>
  <si>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</si>
  <si>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</si>
  <si>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</si>
  <si>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</si>
  <si>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</si>
  <si>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</si>
  <si>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</si>
  <si>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</si>
  <si>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</si>
  <si>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</si>
  <si>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</si>
  <si>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</si>
  <si>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</si>
  <si>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</si>
  <si>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</si>
  <si>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</si>
  <si>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</si>
  <si>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</si>
  <si>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</si>
  <si>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</si>
  <si>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</si>
  <si>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</si>
  <si>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</si>
  <si>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</si>
  <si>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</si>
  <si>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</si>
  <si>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</si>
  <si>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</si>
  <si>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</si>
  <si>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</si>
  <si>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</si>
  <si>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</si>
  <si>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</si>
  <si>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</si>
  <si>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</si>
  <si>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</si>
  <si>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</si>
  <si>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</si>
  <si>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</si>
  <si>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</si>
  <si>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</si>
  <si>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</si>
  <si>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</si>
  <si>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</si>
  <si>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</si>
  <si>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</si>
  <si>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</si>
  <si>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</si>
  <si>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</si>
  <si>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</si>
  <si>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</si>
  <si>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</si>
  <si>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</si>
  <si>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</si>
  <si>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</si>
  <si>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</si>
  <si>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</si>
  <si>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</si>
  <si>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</si>
  <si>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</si>
  <si>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</si>
  <si>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</si>
  <si>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</si>
  <si>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</si>
  <si>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</si>
  <si>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</si>
  <si>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</si>
  <si>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</si>
  <si>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</si>
  <si>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</si>
  <si>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</si>
  <si>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</si>
  <si>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</si>
  <si>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</si>
  <si>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</si>
  <si>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</si>
  <si>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</si>
  <si>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</si>
  <si>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</si>
  <si>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</si>
  <si>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</si>
  <si>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</si>
  <si>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</si>
  <si>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</si>
  <si>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</si>
  <si>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</si>
  <si>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</si>
  <si>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</si>
  <si>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</si>
  <si>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</si>
  <si>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</si>
  <si>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</si>
  <si>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</si>
  <si>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</si>
  <si>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</si>
  <si>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</si>
  <si>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</si>
  <si>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</si>
  <si>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</si>
  <si>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</si>
  <si>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</si>
  <si>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</si>
  <si>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</si>
  <si>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</si>
  <si>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</si>
  <si>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</si>
  <si>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</si>
  <si>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</si>
  <si>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</si>
  <si>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</si>
  <si>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</si>
  <si>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</si>
  <si>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</si>
  <si>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</si>
  <si>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</si>
  <si>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</si>
  <si>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</si>
  <si>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</si>
  <si>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</si>
  <si>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</si>
  <si>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</si>
  <si>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</si>
  <si>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</si>
  <si>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</si>
  <si>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</si>
  <si>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</si>
  <si>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</si>
  <si>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</si>
  <si>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</si>
  <si>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</si>
  <si>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</si>
  <si>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</si>
  <si>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</si>
  <si>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</si>
  <si>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</si>
  <si>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</si>
  <si>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</si>
  <si>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</si>
  <si>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</si>
  <si>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</si>
  <si>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</si>
  <si>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</si>
  <si>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</si>
  <si>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</si>
  <si>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</si>
  <si>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</si>
  <si>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</si>
  <si>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</si>
  <si>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</si>
  <si>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</si>
  <si>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</si>
  <si>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</si>
  <si>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</si>
  <si>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</si>
  <si>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</si>
  <si>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</si>
  <si>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</si>
  <si>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</si>
  <si>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</si>
  <si>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</si>
  <si>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</si>
  <si>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</si>
  <si>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</si>
  <si>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</si>
  <si>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</si>
  <si>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</si>
  <si>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</si>
  <si>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</si>
  <si>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</si>
  <si>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</si>
  <si>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</si>
  <si>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</si>
  <si>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</si>
  <si>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</si>
  <si>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</si>
  <si>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</si>
  <si>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</si>
  <si>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</si>
  <si>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</si>
  <si>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</si>
  <si>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</si>
  <si>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</si>
  <si>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</si>
  <si>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</si>
  <si>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</si>
  <si>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</si>
  <si>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</si>
  <si>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</si>
  <si>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</si>
  <si>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</si>
  <si>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</si>
  <si>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</si>
  <si>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</si>
  <si>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</si>
  <si>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</si>
  <si>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</si>
  <si>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</si>
  <si>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</si>
  <si>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</si>
  <si>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</si>
  <si>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</si>
  <si>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</si>
  <si>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</si>
  <si>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</si>
  <si>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</si>
  <si>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</si>
  <si>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</si>
  <si>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</si>
  <si>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</si>
  <si>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</si>
  <si>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</si>
  <si>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</si>
  <si>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</si>
  <si>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</si>
  <si>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</si>
  <si>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</si>
  <si>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</si>
  <si>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</si>
  <si>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</si>
  <si>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</si>
  <si>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</si>
  <si>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</si>
  <si>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</si>
  <si>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</si>
  <si>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</si>
  <si>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</si>
  <si>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</si>
  <si>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</si>
  <si>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</si>
  <si>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</si>
  <si>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</si>
  <si>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</si>
  <si>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</si>
  <si>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</si>
  <si>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</si>
  <si>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</si>
  <si>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</si>
  <si>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</si>
  <si>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</si>
  <si>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</si>
  <si>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</si>
  <si>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</si>
  <si>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</si>
  <si>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</si>
  <si>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</si>
  <si>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</si>
  <si>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</si>
  <si>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</si>
  <si>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</si>
  <si>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</si>
  <si>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</si>
  <si>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</si>
  <si>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</si>
  <si>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</si>
  <si>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</si>
  <si>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</si>
  <si>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</si>
  <si>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</si>
  <si>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</si>
  <si>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</si>
  <si>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</si>
  <si>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</si>
  <si>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</si>
  <si>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</si>
  <si>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</si>
  <si>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</si>
  <si>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</si>
  <si>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</si>
  <si>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</si>
  <si>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</si>
  <si>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</si>
  <si>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</si>
  <si>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</si>
  <si>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</si>
  <si>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</si>
  <si>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</si>
  <si>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</si>
  <si>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</si>
  <si>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</si>
  <si>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</si>
  <si>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</si>
  <si>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</si>
  <si>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</si>
  <si>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</si>
  <si>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</si>
  <si>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</si>
  <si>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</si>
  <si>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</si>
  <si>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</si>
  <si>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</si>
  <si>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</si>
  <si>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</si>
  <si>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</si>
  <si>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</si>
  <si>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</si>
  <si>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</si>
  <si>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</si>
  <si>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</si>
  <si>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</si>
  <si>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</si>
  <si>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</si>
  <si>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</si>
  <si>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</si>
  <si>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</si>
  <si>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</si>
  <si>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</si>
  <si>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</si>
  <si>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</si>
  <si>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</si>
  <si>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</si>
  <si>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</si>
  <si>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</si>
  <si>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</si>
  <si>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</si>
  <si>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</si>
  <si>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</si>
  <si>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</si>
  <si>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</si>
  <si>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</si>
  <si>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</si>
  <si>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</si>
  <si>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</si>
  <si>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</si>
  <si>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</si>
  <si>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</si>
  <si>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</si>
  <si>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</si>
  <si>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</si>
  <si>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</si>
  <si>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</si>
  <si>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</si>
  <si>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</si>
  <si>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</si>
  <si>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</si>
  <si>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</si>
  <si>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</si>
  <si>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</si>
  <si>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</si>
  <si>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</si>
  <si>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</si>
  <si>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</si>
  <si>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</si>
  <si>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</si>
  <si>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</si>
  <si>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</si>
  <si>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</si>
  <si>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</si>
  <si>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</si>
  <si>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</si>
  <si>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</si>
  <si>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</si>
  <si>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</si>
  <si>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</si>
  <si>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</si>
  <si>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</si>
  <si>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</si>
  <si>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</si>
  <si>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</si>
  <si>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</si>
  <si>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</si>
  <si>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</si>
  <si>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</si>
  <si>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</si>
  <si>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</si>
  <si>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</si>
  <si>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</si>
  <si>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</si>
  <si>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</si>
  <si>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</si>
  <si>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</si>
  <si>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</si>
  <si>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</si>
  <si>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</si>
  <si>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</si>
  <si>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</si>
  <si>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</si>
  <si>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</si>
  <si>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</si>
  <si>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</si>
  <si>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</si>
  <si>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</si>
  <si>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</si>
  <si>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</si>
  <si>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</si>
  <si>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</si>
  <si>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</si>
  <si>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</si>
  <si>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</si>
  <si>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</si>
  <si>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</si>
  <si>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</si>
  <si>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</si>
  <si>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</si>
  <si>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</si>
  <si>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</si>
  <si>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</si>
  <si>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</si>
  <si>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</si>
  <si>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</si>
  <si>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</si>
  <si>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</si>
  <si>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</si>
  <si>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</si>
  <si>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</si>
  <si>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</si>
  <si>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</si>
  <si>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</si>
  <si>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</si>
  <si>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</si>
  <si>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</si>
  <si>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</si>
  <si>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</si>
  <si>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</si>
  <si>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</si>
  <si>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</si>
  <si>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</si>
  <si>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</si>
  <si>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</si>
  <si>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</si>
  <si>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</si>
  <si>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</si>
  <si>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</si>
  <si>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</si>
  <si>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</si>
  <si>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</si>
  <si>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</si>
  <si>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</si>
  <si>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</si>
  <si>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</si>
  <si>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</si>
  <si>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</si>
  <si>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</si>
  <si>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</si>
  <si>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</si>
  <si>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</si>
  <si>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</si>
  <si>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</si>
  <si>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</si>
  <si>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</si>
  <si>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</si>
  <si>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</si>
  <si>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</si>
  <si>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</si>
  <si>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</si>
  <si>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</si>
  <si>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</si>
  <si>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</si>
  <si>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</si>
  <si>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</si>
  <si>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</si>
  <si>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</si>
  <si>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</si>
  <si>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</si>
  <si>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</si>
  <si>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</si>
  <si>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</si>
  <si>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</si>
  <si>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</si>
  <si>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</si>
  <si>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</si>
  <si>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</si>
  <si>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</si>
  <si>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</si>
  <si>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</si>
  <si>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</si>
  <si>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</si>
  <si>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</si>
  <si>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</si>
  <si>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</si>
  <si>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</si>
  <si>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</si>
  <si>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</si>
  <si>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</si>
  <si>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</si>
  <si>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</si>
  <si>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</si>
  <si>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</si>
  <si>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</si>
  <si>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</si>
  <si>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</si>
  <si>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</si>
  <si>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</si>
  <si>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</si>
  <si>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</si>
  <si>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</si>
  <si>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</si>
  <si>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</si>
  <si>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</si>
  <si>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</si>
  <si>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</si>
  <si>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</si>
  <si>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</si>
  <si>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</si>
  <si>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</si>
  <si>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</si>
  <si>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</si>
  <si>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</si>
  <si>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</si>
  <si>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</si>
  <si>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</si>
  <si>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</si>
  <si>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</si>
  <si>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</si>
  <si>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</si>
  <si>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</si>
  <si>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</si>
  <si>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</si>
  <si>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</si>
  <si>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</si>
  <si>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</si>
  <si>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</si>
  <si>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</si>
  <si>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</si>
  <si>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</si>
  <si>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</si>
  <si>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</si>
  <si>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</si>
  <si>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</si>
  <si>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</si>
  <si>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</si>
  <si>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</si>
  <si>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</si>
  <si>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</si>
  <si>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</si>
  <si>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</si>
  <si>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</si>
  <si>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</si>
  <si>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</si>
  <si>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</si>
  <si>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</si>
  <si>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</si>
  <si>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</si>
  <si>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</si>
  <si>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</si>
  <si>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</si>
  <si>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</si>
  <si>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</si>
  <si>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</si>
  <si>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</si>
  <si>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</si>
  <si>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</si>
  <si>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</si>
  <si>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</si>
  <si>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</si>
  <si>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</si>
  <si>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</si>
  <si>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</si>
  <si>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</si>
  <si>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</si>
  <si>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</si>
  <si>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</si>
  <si>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</si>
  <si>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</si>
  <si>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</si>
  <si>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</si>
  <si>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</si>
  <si>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</si>
  <si>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</si>
  <si>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</si>
  <si>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</si>
  <si>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</si>
  <si>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</si>
  <si>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</si>
  <si>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</si>
  <si>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</si>
  <si>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</si>
  <si>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</si>
  <si>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</si>
  <si>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</si>
  <si>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</si>
  <si>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</si>
  <si>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</si>
  <si>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</si>
  <si>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</si>
  <si>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</si>
  <si>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</si>
  <si>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</si>
  <si>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</si>
  <si>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</si>
  <si>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</si>
  <si>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</si>
  <si>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</si>
  <si>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</si>
  <si>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</si>
  <si>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</si>
  <si>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</si>
  <si>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</si>
  <si>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</si>
  <si>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</si>
  <si>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</si>
  <si>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</si>
  <si>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</si>
  <si>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</si>
  <si>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</si>
  <si>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</si>
  <si>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</si>
  <si>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</si>
  <si>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</si>
  <si>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</si>
  <si>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</si>
  <si>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</si>
  <si>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</si>
  <si>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</si>
  <si>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</si>
  <si>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</si>
  <si>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</si>
  <si>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</si>
  <si>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</si>
  <si>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</si>
  <si>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</si>
  <si>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</si>
  <si>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</si>
  <si>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</si>
  <si>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</si>
  <si>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</si>
  <si>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</si>
  <si>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</si>
  <si>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</si>
  <si>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</si>
  <si>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</si>
  <si>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</si>
  <si>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</si>
  <si>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</si>
  <si>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</si>
  <si>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</si>
  <si>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</si>
  <si>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</si>
  <si>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</si>
  <si>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</si>
  <si>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</si>
  <si>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</si>
  <si>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</si>
  <si>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</si>
  <si>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</si>
  <si>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</si>
  <si>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</si>
  <si>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</si>
  <si>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</si>
  <si>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</si>
  <si>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</si>
  <si>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</si>
  <si>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</si>
  <si>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</si>
  <si>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</si>
  <si>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</si>
  <si>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</si>
  <si>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</si>
  <si>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</si>
  <si>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</si>
  <si>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</si>
  <si>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</si>
  <si>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</si>
  <si>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</si>
  <si>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</si>
  <si>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</si>
  <si>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</si>
  <si>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</si>
  <si>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</si>
  <si>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</si>
  <si>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</si>
  <si>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</si>
  <si>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</si>
  <si>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</si>
  <si>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</si>
  <si>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</si>
  <si>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</si>
  <si>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</si>
  <si>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</si>
  <si>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</si>
  <si>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</si>
  <si>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</si>
  <si>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</si>
  <si>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</si>
  <si>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</si>
  <si>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</si>
  <si>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</si>
  <si>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</si>
  <si>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</si>
  <si>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</si>
  <si>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</si>
  <si>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</si>
  <si>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</si>
  <si>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</si>
  <si>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</si>
  <si>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</si>
  <si>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</si>
  <si>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</si>
  <si>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</si>
  <si>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</si>
  <si>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</si>
  <si>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</si>
  <si>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</si>
  <si>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</si>
  <si>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</si>
  <si>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</si>
  <si>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</si>
  <si>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</si>
  <si>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</si>
  <si>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</si>
  <si>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</si>
  <si>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</si>
  <si>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</si>
  <si>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</si>
  <si>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</si>
  <si>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</si>
  <si>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</si>
  <si>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</si>
  <si>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</si>
  <si>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</si>
  <si>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</si>
  <si>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</si>
  <si>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</si>
  <si>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</si>
  <si>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</si>
  <si>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</si>
  <si>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</si>
  <si>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</si>
  <si>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</si>
  <si>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</si>
  <si>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</si>
  <si>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</si>
  <si>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</si>
  <si>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</si>
  <si>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</si>
  <si>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</si>
  <si>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</si>
  <si>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</si>
  <si>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</si>
  <si>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</si>
  <si>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</si>
  <si>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</si>
  <si>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</si>
  <si>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</si>
  <si>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</si>
  <si>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</si>
  <si>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</si>
  <si>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</si>
  <si>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</si>
  <si>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</si>
  <si>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</si>
  <si>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</si>
  <si>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</si>
  <si>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</si>
  <si>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</si>
  <si>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</si>
  <si>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</si>
  <si>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</si>
  <si>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</si>
  <si>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</si>
  <si>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</si>
  <si>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</si>
  <si>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</si>
  <si>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</si>
  <si>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</si>
  <si>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</si>
  <si>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</si>
  <si>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</si>
  <si>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</si>
  <si>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</si>
  <si>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</si>
  <si>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</si>
  <si>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</si>
  <si>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</si>
  <si>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</si>
  <si>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</si>
  <si>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</si>
  <si>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</si>
  <si>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</si>
  <si>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</si>
  <si>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</si>
  <si>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</si>
  <si>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</si>
  <si>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</si>
  <si>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</si>
  <si>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</si>
  <si>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</si>
  <si>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</si>
  <si>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</si>
  <si>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</si>
  <si>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</si>
  <si>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</si>
  <si>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</si>
  <si>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</si>
  <si>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</si>
  <si>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</si>
  <si>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</si>
  <si>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</si>
  <si>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</si>
  <si>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</si>
  <si>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</si>
  <si>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</si>
  <si>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</si>
  <si>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</si>
  <si>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</si>
  <si>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</si>
  <si>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</si>
  <si>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</si>
  <si>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</si>
  <si>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</si>
  <si>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</si>
  <si>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</si>
  <si>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</si>
  <si>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</si>
  <si>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</si>
  <si>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</si>
  <si>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</si>
  <si>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</si>
  <si>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</si>
  <si>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</si>
  <si>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</si>
  <si>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</si>
  <si>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</si>
  <si>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</si>
  <si>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</si>
  <si>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</si>
  <si>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</si>
  <si>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</si>
  <si>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</si>
  <si>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</si>
  <si>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</si>
  <si>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</si>
  <si>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</si>
  <si>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</si>
  <si>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</si>
  <si>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</si>
  <si>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</si>
  <si>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</si>
  <si>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</si>
  <si>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</si>
  <si>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</si>
  <si>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</si>
  <si>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</si>
  <si>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</si>
  <si>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</si>
  <si>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</si>
  <si>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</si>
  <si>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</si>
  <si>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</si>
  <si>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</si>
  <si>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</si>
  <si>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</si>
  <si>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</si>
  <si>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</si>
  <si>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</si>
  <si>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</si>
  <si>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</si>
  <si>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</si>
  <si>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</si>
  <si>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</si>
  <si>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</si>
  <si>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</si>
  <si>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</si>
  <si>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</si>
  <si>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</si>
  <si>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</si>
  <si>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</si>
  <si>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</si>
  <si>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</si>
  <si>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</si>
  <si>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</si>
  <si>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</si>
  <si>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</si>
  <si>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</si>
  <si>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</si>
  <si>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</si>
  <si>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</si>
  <si>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</si>
  <si>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</si>
  <si>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</si>
  <si>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</si>
  <si>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</si>
  <si>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</si>
  <si>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</si>
  <si>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</si>
  <si>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</si>
  <si>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</si>
  <si>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</si>
  <si>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</si>
  <si>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</si>
  <si>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</si>
  <si>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</si>
  <si>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</si>
  <si>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</si>
  <si>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</si>
  <si>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</si>
  <si>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</si>
  <si>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</si>
  <si>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</si>
  <si>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</si>
  <si>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</si>
  <si>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</si>
  <si>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</si>
  <si>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</si>
  <si>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</si>
  <si>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</si>
  <si>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</si>
  <si>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</si>
  <si>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</si>
  <si>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</si>
  <si>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</si>
  <si>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</si>
  <si>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</si>
  <si>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</si>
  <si>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</si>
  <si>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</si>
  <si>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</si>
  <si>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</si>
  <si>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</si>
  <si>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</si>
  <si>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</si>
  <si>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</si>
  <si>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</si>
  <si>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</si>
  <si>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</si>
  <si>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</si>
  <si>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</si>
  <si>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</si>
  <si>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</si>
  <si>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</si>
  <si>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</si>
  <si>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</si>
  <si>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</si>
  <si>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</si>
  <si>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</si>
  <si>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</si>
  <si>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</si>
  <si>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</si>
  <si>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</si>
  <si>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</si>
  <si>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</si>
  <si>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</si>
  <si>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</si>
  <si>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</si>
  <si>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</si>
  <si>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</si>
  <si>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</si>
  <si>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</si>
  <si>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</si>
  <si>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</si>
  <si>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</si>
  <si>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</si>
  <si>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</si>
  <si>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</si>
  <si>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</si>
  <si>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</si>
  <si>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</si>
  <si>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</si>
  <si>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</si>
  <si>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</si>
  <si>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</si>
  <si>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</si>
  <si>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</si>
  <si>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</si>
  <si>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</si>
  <si>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</si>
  <si>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</si>
  <si>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</si>
  <si>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</si>
  <si>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</si>
  <si>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</si>
  <si>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</si>
  <si>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</si>
  <si>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</si>
  <si>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</si>
  <si>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</si>
  <si>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</si>
  <si>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</si>
  <si>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</si>
  <si>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</si>
  <si>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</si>
  <si>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</si>
  <si>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</si>
  <si>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</si>
  <si>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</si>
  <si>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</si>
  <si>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</si>
  <si>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</si>
  <si>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</si>
  <si>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</si>
  <si>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</si>
  <si>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</si>
  <si>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</si>
  <si>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</si>
  <si>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</si>
  <si>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</si>
  <si>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</si>
  <si>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</si>
  <si>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</si>
  <si>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</si>
  <si>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</si>
  <si>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</si>
  <si>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</si>
  <si>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</si>
  <si>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</si>
  <si>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</si>
  <si>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</si>
  <si>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</si>
  <si>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</si>
  <si>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</si>
  <si>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</si>
  <si>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</si>
  <si>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</si>
  <si>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</si>
  <si>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</si>
  <si>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</si>
  <si>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</si>
  <si>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</si>
  <si>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</si>
  <si>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</si>
  <si>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</si>
  <si>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</si>
  <si>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</si>
  <si>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</si>
  <si>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</si>
  <si>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</si>
  <si>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</si>
  <si>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</si>
  <si>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</si>
  <si>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</si>
  <si>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</si>
  <si>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</si>
  <si>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</si>
  <si>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</si>
  <si>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</si>
  <si>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</si>
  <si>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</si>
  <si>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</si>
  <si>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</si>
  <si>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</si>
  <si>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</si>
  <si>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</si>
  <si>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</si>
  <si>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</si>
  <si>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</si>
  <si>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</si>
  <si>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</si>
  <si>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</si>
  <si>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</si>
  <si>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</si>
  <si>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</si>
  <si>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</si>
  <si>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</si>
  <si>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</si>
  <si>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</si>
  <si>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</si>
  <si>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</si>
  <si>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</si>
  <si>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</si>
  <si>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</si>
  <si>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</si>
  <si>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</si>
  <si>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</si>
  <si>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</si>
  <si>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</si>
  <si>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</si>
  <si>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</si>
  <si>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</si>
  <si>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</si>
  <si>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</si>
  <si>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</si>
  <si>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</si>
  <si>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</si>
  <si>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</si>
  <si>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</si>
  <si>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</si>
  <si>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</si>
  <si>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</si>
  <si>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</si>
  <si>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</si>
  <si>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</si>
  <si>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</si>
  <si>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</si>
  <si>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</si>
  <si>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</si>
  <si>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</si>
  <si>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</si>
  <si>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</si>
  <si>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</si>
  <si>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</si>
  <si>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</si>
  <si>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</si>
  <si>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</si>
  <si>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</si>
  <si>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</si>
  <si>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</si>
  <si>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</si>
  <si>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</si>
  <si>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</si>
  <si>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</si>
  <si>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</si>
  <si>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</si>
  <si>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</si>
  <si>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</si>
  <si>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</si>
  <si>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</si>
  <si>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</si>
  <si>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</si>
  <si>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</si>
  <si>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</si>
  <si>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</si>
  <si>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</si>
  <si>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</si>
  <si>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</si>
  <si>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</si>
  <si>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</si>
  <si>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</si>
  <si>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</si>
  <si>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</si>
  <si>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</si>
  <si>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</si>
  <si>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</si>
  <si>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</si>
  <si>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</si>
  <si>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</si>
  <si>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</si>
  <si>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</si>
  <si>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</si>
  <si>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</si>
  <si>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</si>
  <si>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</si>
  <si>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</si>
  <si>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</si>
  <si>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</si>
  <si>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</si>
  <si>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</si>
  <si>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</si>
  <si>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</si>
  <si>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</si>
  <si>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</si>
  <si>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</si>
  <si>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</si>
  <si>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</si>
  <si>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</si>
  <si>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</si>
  <si>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</si>
  <si>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</si>
  <si>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</si>
  <si>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</si>
  <si>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</si>
  <si>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</si>
  <si>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</si>
  <si>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</si>
  <si>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</si>
  <si>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</si>
  <si>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</si>
  <si>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</si>
  <si>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</si>
  <si>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</si>
  <si>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</si>
  <si>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</si>
  <si>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</si>
  <si>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</si>
  <si>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</si>
  <si>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</si>
  <si>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</si>
  <si>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</si>
  <si>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</si>
  <si>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</si>
  <si>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</si>
  <si>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</si>
  <si>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</si>
  <si>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</si>
  <si>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</si>
  <si>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</si>
  <si>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</si>
  <si>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</si>
  <si>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</si>
  <si>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</si>
  <si>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</si>
  <si>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</si>
  <si>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</si>
  <si>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</si>
  <si>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</si>
  <si>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</si>
  <si>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</si>
  <si>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</si>
  <si>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</si>
  <si>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</si>
  <si>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</si>
  <si>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</si>
  <si>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</si>
  <si>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</si>
  <si>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</si>
  <si>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</si>
  <si>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</si>
  <si>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</si>
  <si>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</si>
  <si>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</si>
  <si>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</si>
  <si>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</si>
  <si>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</si>
  <si>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</si>
  <si>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</si>
  <si>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</si>
  <si>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</si>
  <si>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</si>
  <si>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</si>
  <si>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</si>
  <si>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</si>
  <si>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</si>
  <si>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</si>
  <si>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</si>
  <si>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</si>
  <si>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</si>
  <si>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</si>
  <si>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</si>
  <si>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</si>
  <si>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</si>
  <si>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</si>
  <si>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</si>
  <si>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</si>
  <si>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</si>
  <si>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</si>
  <si>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</si>
  <si>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</si>
  <si>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</si>
  <si>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</si>
  <si>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</si>
  <si>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</si>
  <si>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</si>
  <si>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</si>
  <si>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</si>
  <si>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</si>
  <si>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</si>
  <si>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</si>
  <si>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</si>
  <si>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</si>
  <si>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</si>
  <si>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</si>
  <si>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</si>
  <si>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</si>
  <si>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</si>
  <si>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</si>
  <si>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</si>
  <si>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</si>
  <si>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</si>
  <si>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</si>
  <si>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</si>
  <si>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</si>
  <si>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</si>
  <si>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</si>
  <si>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</si>
  <si>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</si>
  <si>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</si>
  <si>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</si>
  <si>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</si>
  <si>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</si>
  <si>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</si>
  <si>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</si>
  <si>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</si>
  <si>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</si>
  <si>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</si>
  <si>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</si>
  <si>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</si>
  <si>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</si>
  <si>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</si>
  <si>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</si>
  <si>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</si>
  <si>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</si>
  <si>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</si>
  <si>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</si>
  <si>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</si>
  <si>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</si>
  <si>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</si>
  <si>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</si>
  <si>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</si>
  <si>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</si>
  <si>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</si>
  <si>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</si>
  <si>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</si>
  <si>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</si>
  <si>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</si>
  <si>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</si>
  <si>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</si>
  <si>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</si>
  <si>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</si>
  <si>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</si>
  <si>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</si>
  <si>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</si>
  <si>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</si>
  <si>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</si>
  <si>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</si>
  <si>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</si>
  <si>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</si>
  <si>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</si>
  <si>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</si>
  <si>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</si>
  <si>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</si>
  <si>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</si>
  <si>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</si>
  <si>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</si>
  <si>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</si>
  <si>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</si>
  <si>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</si>
  <si>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</si>
  <si>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</si>
  <si>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</si>
  <si>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</si>
  <si>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</si>
  <si>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</si>
  <si>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</si>
  <si>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</si>
  <si>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</si>
  <si>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</si>
  <si>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</si>
  <si>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</si>
  <si>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</si>
  <si>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</si>
  <si>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</si>
  <si>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</si>
  <si>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</si>
  <si>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</si>
  <si>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</si>
  <si>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</si>
  <si>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</si>
  <si>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</si>
  <si>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</si>
  <si>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</si>
  <si>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</si>
  <si>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</si>
  <si>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</si>
  <si>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</si>
  <si>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</si>
  <si>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</si>
  <si>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</si>
  <si>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</si>
  <si>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</si>
  <si>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</si>
  <si>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</si>
  <si>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</si>
  <si>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</si>
  <si>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</si>
  <si>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</si>
  <si>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</si>
  <si>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</si>
  <si>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</si>
  <si>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</si>
  <si>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</si>
  <si>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</si>
  <si>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</si>
  <si>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</si>
  <si>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</si>
  <si>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</si>
  <si>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</si>
  <si>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</si>
  <si>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</si>
  <si>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</si>
  <si>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</si>
  <si>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</si>
  <si>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</si>
  <si>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</si>
  <si>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</si>
  <si>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</si>
  <si>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</si>
  <si>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</si>
  <si>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</si>
  <si>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</si>
  <si>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</si>
  <si>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</si>
  <si>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</si>
  <si>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</si>
  <si>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</si>
  <si>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</si>
  <si>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</si>
  <si>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</si>
  <si>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</si>
  <si>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</si>
  <si>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</si>
  <si>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</si>
  <si>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</si>
  <si>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</si>
  <si>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</si>
  <si>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</si>
  <si>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</si>
  <si>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</si>
  <si>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</si>
  <si>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</si>
  <si>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</si>
  <si>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</si>
  <si>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</si>
  <si>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</si>
  <si>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</si>
  <si>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</si>
  <si>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</si>
  <si>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</si>
  <si>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</si>
  <si>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</si>
  <si>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</si>
  <si>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</si>
  <si>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</si>
  <si>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</si>
  <si>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</si>
  <si>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</si>
  <si>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</si>
  <si>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</si>
  <si>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</si>
  <si>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</si>
  <si>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</si>
  <si>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</si>
  <si>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</si>
  <si>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</si>
  <si>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</si>
  <si>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</si>
  <si>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</si>
  <si>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</si>
  <si>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</si>
  <si>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</si>
  <si>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</si>
  <si>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</si>
  <si>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</si>
  <si>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</si>
  <si>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</si>
  <si>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</si>
  <si>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</si>
  <si>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</si>
  <si>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</si>
  <si>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</si>
  <si>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</si>
  <si>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</si>
  <si>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</si>
  <si>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</si>
  <si>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</si>
  <si>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</si>
  <si>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</si>
  <si>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</si>
  <si>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</si>
  <si>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</si>
  <si>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</si>
  <si>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</si>
  <si>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</si>
  <si>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</si>
  <si>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</si>
  <si>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</si>
  <si>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</si>
  <si>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</si>
  <si>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</si>
  <si>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</si>
  <si>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</si>
  <si>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</si>
  <si>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</si>
  <si>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</si>
  <si>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</si>
  <si>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</si>
  <si>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</si>
  <si>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</si>
  <si>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</si>
  <si>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</si>
  <si>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</si>
  <si>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</si>
  <si>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</si>
  <si>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</si>
  <si>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</si>
  <si>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</si>
  <si>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</si>
  <si>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</si>
  <si>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</si>
  <si>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</si>
  <si>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</si>
  <si>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</si>
  <si>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</si>
  <si>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</si>
  <si>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</si>
  <si>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</si>
  <si>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</si>
  <si>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</si>
  <si>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</si>
  <si>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</si>
  <si>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</si>
  <si>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</si>
  <si>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</si>
  <si>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</si>
  <si>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</si>
  <si>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</si>
  <si>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</si>
  <si>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</si>
  <si>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</si>
  <si>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</si>
  <si>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</si>
  <si>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</si>
  <si>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</si>
  <si>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</si>
  <si>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</si>
  <si>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</si>
  <si>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</si>
  <si>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</si>
  <si>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</si>
  <si>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</si>
  <si>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</si>
  <si>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</si>
  <si>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</si>
  <si>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</si>
  <si>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</si>
  <si>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</si>
  <si>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</si>
  <si>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</si>
  <si>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</si>
  <si>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</si>
  <si>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</si>
  <si>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</si>
  <si>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</si>
  <si>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</si>
  <si>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</si>
  <si>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</si>
  <si>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</si>
  <si>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</si>
  <si>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</si>
  <si>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</si>
  <si>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</si>
  <si>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</si>
  <si>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</si>
  <si>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</si>
  <si>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</si>
  <si>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</si>
  <si>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</si>
  <si>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</si>
  <si>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</si>
  <si>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</si>
  <si>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</si>
  <si>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</si>
  <si>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</si>
  <si>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</si>
  <si>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</si>
  <si>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</si>
  <si>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</si>
  <si>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</si>
  <si>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</si>
  <si>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</si>
  <si>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</si>
  <si>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</si>
  <si>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</si>
  <si>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</si>
  <si>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</si>
  <si>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</si>
  <si>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</si>
  <si>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</si>
  <si>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</si>
  <si>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</si>
  <si>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</si>
  <si>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</si>
  <si>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</si>
  <si>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</si>
  <si>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</si>
  <si>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</si>
  <si>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</si>
  <si>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</si>
  <si>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</si>
  <si>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</si>
  <si>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</si>
  <si>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</si>
  <si>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</si>
  <si>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</si>
  <si>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</si>
  <si>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</si>
  <si>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</si>
  <si>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</si>
  <si>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</si>
  <si>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</si>
  <si>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</si>
  <si>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</si>
  <si>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</si>
  <si>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</si>
  <si>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</si>
  <si>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</si>
  <si>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</si>
  <si>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</si>
  <si>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</si>
  <si>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</si>
  <si>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</si>
  <si>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</si>
  <si>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</si>
  <si>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</si>
  <si>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</si>
  <si>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</si>
  <si>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</si>
  <si>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</si>
  <si>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</si>
  <si>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</si>
  <si>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</si>
  <si>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</si>
  <si>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</si>
  <si>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</si>
  <si>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</si>
  <si>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</si>
  <si>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</si>
  <si>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</si>
  <si>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</si>
  <si>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</si>
  <si>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</si>
  <si>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</si>
  <si>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</si>
  <si>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</si>
  <si>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</si>
  <si>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</si>
  <si>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</si>
  <si>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</si>
  <si>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</si>
  <si>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</si>
  <si>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</si>
  <si>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</si>
  <si>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</si>
  <si>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</si>
  <si>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</si>
  <si>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</si>
  <si>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</si>
  <si>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</si>
  <si>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</si>
  <si>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</si>
  <si>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</si>
  <si>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</si>
  <si>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</si>
  <si>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</si>
  <si>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</si>
  <si>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</si>
  <si>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</si>
  <si>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</si>
  <si>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</si>
  <si>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</si>
  <si>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</si>
  <si>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</si>
  <si>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</si>
  <si>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</si>
  <si>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</si>
  <si>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</si>
  <si>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</si>
  <si>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</si>
  <si>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</si>
  <si>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</si>
  <si>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</si>
  <si>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</si>
  <si>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</si>
  <si>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</si>
  <si>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</si>
  <si>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</si>
  <si>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</si>
  <si>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</si>
  <si>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</si>
  <si>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</si>
  <si>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</si>
  <si>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</si>
  <si>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</si>
  <si>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</si>
  <si>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</si>
  <si>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</si>
  <si>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</si>
  <si>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</si>
  <si>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</si>
  <si>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</si>
  <si>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</si>
  <si>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</si>
  <si>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</si>
  <si>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</si>
  <si>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</si>
  <si>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</si>
  <si>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</si>
  <si>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</si>
  <si>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</si>
  <si>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</si>
  <si>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</si>
  <si>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</si>
  <si>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</si>
  <si>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</si>
  <si>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</si>
  <si>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</si>
  <si>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</si>
  <si>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</si>
  <si>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</si>
  <si>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</si>
  <si>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</si>
  <si>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</si>
  <si>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</si>
  <si>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</si>
  <si>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</si>
  <si>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</si>
  <si>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</si>
  <si>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</si>
  <si>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</si>
  <si>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</si>
  <si>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</si>
  <si>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</si>
  <si>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</si>
  <si>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</si>
  <si>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</si>
  <si>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</si>
  <si>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</si>
  <si>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</si>
  <si>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</si>
  <si>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</si>
  <si>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</si>
  <si>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</si>
  <si>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</si>
  <si>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</si>
  <si>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</si>
  <si>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</si>
  <si>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</si>
  <si>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</si>
  <si>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</si>
  <si>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</si>
  <si>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</si>
  <si>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</si>
  <si>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</si>
  <si>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</si>
  <si>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</si>
  <si>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</si>
  <si>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</si>
  <si>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</si>
  <si>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</si>
  <si>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</si>
  <si>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</si>
  <si>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</si>
  <si>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</si>
  <si>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</si>
  <si>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</si>
  <si>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</si>
  <si>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</si>
  <si>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</si>
  <si>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</si>
  <si>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</si>
  <si>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</si>
  <si>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</si>
  <si>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</si>
  <si>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</si>
  <si>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</si>
  <si>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</si>
  <si>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</si>
  <si>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</si>
  <si>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</si>
  <si>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</si>
  <si>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</si>
  <si>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</si>
  <si>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</si>
  <si>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</si>
  <si>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</si>
  <si>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</si>
  <si>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</si>
  <si>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</si>
  <si>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</si>
  <si>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</si>
  <si>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</si>
  <si>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</si>
  <si>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</si>
  <si>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</si>
  <si>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</si>
  <si>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</si>
  <si>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</si>
  <si>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</si>
  <si>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</si>
  <si>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</si>
  <si>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</si>
  <si>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</si>
  <si>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</si>
  <si>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</si>
  <si>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</si>
  <si>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</si>
  <si>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</si>
  <si>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</si>
  <si>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</si>
  <si>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</si>
  <si>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</si>
  <si>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</si>
  <si>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</si>
  <si>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</si>
  <si>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</si>
  <si>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</si>
  <si>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</si>
  <si>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</si>
  <si>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</si>
  <si>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</si>
  <si>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</si>
  <si>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</si>
  <si>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</si>
  <si>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</si>
  <si>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</si>
  <si>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</si>
  <si>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</si>
  <si>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</si>
  <si>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</si>
  <si>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</si>
  <si>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</si>
  <si>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</si>
  <si>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</si>
  <si>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</si>
  <si>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</si>
  <si>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</si>
  <si>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</si>
  <si>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</si>
  <si>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</si>
  <si>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</si>
  <si>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</si>
  <si>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</si>
  <si>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</si>
  <si>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</si>
  <si>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</si>
  <si>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</si>
  <si>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</si>
  <si>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</si>
  <si>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</si>
  <si>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</si>
  <si>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</si>
  <si>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</si>
  <si>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</si>
  <si>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</si>
  <si>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</si>
  <si>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</si>
  <si>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</si>
  <si>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</si>
  <si>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</si>
  <si>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</si>
  <si>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</si>
  <si>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</si>
  <si>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</si>
  <si>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</si>
  <si>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</si>
  <si>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</si>
  <si>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</si>
  <si>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</si>
  <si>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</si>
  <si>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</si>
  <si>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</si>
  <si>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</si>
  <si>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</si>
  <si>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</si>
  <si>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</si>
  <si>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</si>
  <si>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</si>
  <si>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</si>
  <si>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</si>
  <si>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</si>
  <si>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</si>
  <si>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</si>
  <si>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</si>
  <si>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</si>
  <si>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</si>
  <si>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</si>
  <si>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</si>
  <si>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</si>
  <si>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</si>
  <si>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</si>
  <si>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</si>
  <si>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</si>
  <si>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</si>
  <si>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</si>
  <si>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</si>
  <si>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</si>
  <si>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</si>
  <si>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</si>
  <si>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</si>
  <si>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</si>
  <si>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</si>
  <si>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</si>
  <si>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</si>
  <si>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</si>
  <si>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</si>
  <si>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</si>
  <si>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</si>
  <si>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</si>
  <si>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</si>
  <si>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</si>
  <si>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</si>
  <si>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</si>
  <si>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</si>
  <si>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</si>
  <si>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</si>
  <si>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</si>
  <si>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</si>
  <si>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</si>
  <si>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</si>
  <si>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</si>
  <si>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</si>
  <si>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</si>
  <si>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</si>
  <si>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</si>
  <si>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</si>
  <si>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</si>
  <si>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</si>
  <si>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</si>
  <si>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</si>
  <si>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</si>
  <si>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</si>
  <si>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</si>
  <si>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</si>
  <si>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</si>
  <si>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</si>
  <si>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</si>
  <si>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</si>
  <si>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</si>
  <si>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</si>
  <si>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</si>
  <si>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</si>
  <si>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</si>
  <si>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</si>
  <si>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</si>
  <si>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</si>
  <si>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</si>
  <si>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</si>
  <si>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</si>
  <si>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</si>
  <si>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</si>
  <si>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</si>
  <si>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</si>
  <si>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</si>
  <si>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</si>
  <si>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</si>
  <si>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</si>
  <si>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</si>
  <si>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</si>
  <si>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</si>
  <si>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</si>
  <si>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</si>
  <si>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</si>
  <si>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</si>
  <si>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</si>
  <si>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</si>
  <si>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</si>
  <si>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</si>
  <si>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</si>
  <si>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</si>
  <si>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</si>
  <si>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</si>
  <si>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</si>
  <si>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</si>
  <si>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</si>
  <si>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</si>
  <si>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</si>
  <si>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</si>
  <si>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</si>
  <si>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</si>
  <si>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</si>
  <si>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</si>
  <si>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</si>
  <si>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</si>
  <si>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</si>
  <si>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</si>
  <si>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</si>
  <si>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</si>
  <si>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</si>
  <si>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</si>
  <si>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</si>
  <si>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</si>
  <si>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</si>
  <si>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</si>
  <si>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</si>
  <si>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</si>
  <si>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</si>
  <si>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</si>
  <si>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</si>
  <si>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</si>
  <si>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</si>
  <si>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</si>
  <si>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</si>
  <si>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</si>
  <si>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</si>
  <si>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</si>
  <si>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</si>
  <si>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</si>
  <si>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</si>
  <si>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</si>
  <si>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</si>
  <si>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</si>
  <si>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</si>
  <si>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</si>
  <si>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</si>
  <si>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</si>
  <si>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</si>
  <si>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</si>
  <si>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</si>
  <si>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</si>
  <si>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</si>
  <si>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</si>
  <si>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</si>
  <si>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</si>
  <si>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</si>
  <si>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</si>
  <si>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</si>
  <si>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</si>
  <si>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</si>
  <si>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</si>
  <si>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</si>
  <si>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</si>
  <si>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</si>
  <si>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</si>
  <si>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</si>
  <si>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</si>
  <si>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</si>
  <si>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</si>
  <si>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</si>
  <si>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</si>
  <si>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</si>
  <si>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</si>
  <si>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</si>
  <si>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</si>
  <si>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</si>
  <si>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</si>
  <si>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</si>
  <si>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</si>
  <si>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</si>
  <si>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</si>
  <si>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</si>
  <si>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</si>
  <si>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</si>
  <si>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</si>
  <si>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</si>
  <si>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</si>
  <si>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</si>
  <si>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</si>
  <si>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</si>
  <si>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</si>
  <si>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</si>
  <si>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</si>
  <si>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</si>
  <si>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</si>
  <si>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</si>
  <si>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</si>
  <si>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</si>
  <si>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</si>
  <si>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</si>
  <si>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</si>
  <si>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</si>
  <si>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</si>
  <si>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</si>
  <si>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</si>
  <si>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</si>
  <si>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</si>
  <si>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</si>
  <si>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</si>
  <si>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</si>
  <si>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</si>
  <si>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</si>
  <si>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</si>
  <si>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</si>
  <si>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</si>
  <si>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</si>
  <si>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</si>
  <si>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</si>
  <si>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</si>
  <si>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</si>
  <si>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</si>
  <si>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</si>
  <si>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</si>
  <si>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</si>
  <si>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</si>
  <si>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</si>
  <si>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</si>
  <si>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</si>
  <si>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</si>
  <si>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</si>
  <si>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</si>
  <si>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</si>
  <si>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</si>
  <si>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</si>
  <si>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</si>
  <si>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</si>
  <si>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</si>
  <si>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</si>
  <si>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</si>
  <si>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</si>
  <si>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</si>
  <si>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</si>
  <si>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</si>
  <si>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</si>
  <si>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</si>
  <si>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</si>
  <si>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</si>
  <si>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</si>
  <si>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</si>
  <si>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</si>
  <si>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</si>
  <si>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</si>
  <si>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</si>
  <si>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</si>
  <si>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</si>
  <si>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</si>
  <si>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</si>
  <si>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</si>
  <si>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</si>
  <si>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</si>
  <si>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</si>
  <si>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</si>
  <si>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</si>
  <si>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</si>
  <si>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</si>
  <si>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</si>
  <si>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</si>
  <si>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</si>
  <si>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</si>
  <si>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</si>
  <si>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</si>
  <si>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</si>
  <si>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</si>
  <si>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</si>
  <si>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</si>
  <si>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</si>
  <si>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</si>
  <si>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</si>
  <si>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</si>
  <si>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</si>
  <si>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</si>
  <si>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</si>
  <si>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</si>
  <si>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</si>
  <si>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</si>
  <si>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</si>
  <si>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</si>
  <si>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</si>
  <si>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</si>
  <si>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</si>
  <si>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</si>
  <si>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</si>
  <si>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</si>
  <si>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</si>
  <si>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</si>
  <si>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</si>
  <si>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</si>
  <si>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</si>
  <si>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</si>
  <si>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</si>
  <si>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</si>
  <si>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</si>
  <si>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</si>
  <si>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</si>
  <si>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</si>
  <si>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</si>
  <si>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</si>
  <si>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</si>
  <si>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</si>
  <si>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</si>
  <si>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</si>
  <si>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</si>
  <si>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</si>
  <si>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</si>
  <si>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</si>
  <si>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</si>
  <si>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</si>
  <si>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</si>
  <si>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</si>
  <si>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</si>
  <si>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</si>
  <si>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</si>
  <si>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</si>
  <si>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</si>
  <si>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</si>
  <si>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</si>
  <si>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</si>
  <si>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</si>
  <si>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</si>
  <si>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</si>
  <si>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</si>
  <si>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</si>
  <si>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</si>
  <si>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</si>
  <si>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</si>
  <si>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</si>
  <si>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</si>
  <si>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</si>
  <si>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</si>
  <si>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</si>
  <si>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</si>
  <si>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</si>
  <si>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</si>
  <si>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</si>
  <si>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</si>
  <si>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</si>
  <si>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</si>
  <si>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</si>
  <si>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</si>
  <si>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</si>
  <si>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</si>
  <si>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</si>
  <si>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</si>
  <si>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</si>
  <si>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</si>
  <si>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</si>
  <si>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</si>
  <si>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</si>
  <si>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</si>
  <si>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</si>
  <si>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</si>
  <si>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</si>
  <si>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</si>
  <si>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</si>
  <si>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</si>
  <si>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</si>
  <si>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</si>
  <si>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</si>
  <si>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</si>
  <si>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</si>
  <si>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</si>
  <si>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</si>
  <si>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</si>
  <si>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</si>
  <si>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</si>
  <si>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</si>
  <si>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</si>
  <si>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</si>
  <si>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</si>
  <si>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</si>
  <si>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</si>
  <si>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</si>
  <si>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</si>
  <si>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</si>
  <si>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</si>
  <si>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</si>
  <si>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</si>
  <si>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</si>
  <si>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</si>
  <si>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</si>
  <si>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</si>
  <si>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</si>
  <si>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</si>
  <si>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</si>
  <si>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</si>
  <si>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</si>
  <si>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</si>
  <si>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</si>
  <si>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</si>
  <si>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</si>
  <si>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</si>
  <si>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</si>
  <si>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</si>
  <si>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</si>
  <si>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</si>
  <si>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</si>
  <si>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</si>
  <si>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</si>
  <si>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</si>
  <si>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</si>
  <si>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</si>
  <si>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</si>
  <si>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</si>
  <si>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</si>
  <si>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</si>
  <si>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</si>
  <si>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</si>
  <si>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</si>
  <si>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</si>
  <si>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</si>
  <si>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</si>
  <si>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</si>
  <si>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</si>
  <si>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</si>
  <si>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</si>
  <si>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</si>
  <si>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</si>
  <si>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</si>
  <si>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</si>
  <si>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</si>
  <si>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</si>
  <si>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</si>
  <si>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</si>
  <si>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</si>
  <si>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</si>
  <si>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</si>
  <si>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</si>
  <si>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</si>
  <si>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</si>
  <si>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</si>
  <si>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</si>
  <si>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</si>
  <si>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</si>
  <si>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</si>
  <si>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</si>
  <si>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</si>
  <si>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</si>
  <si>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</si>
  <si>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</si>
  <si>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</si>
  <si>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</si>
  <si>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</si>
  <si>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</si>
  <si>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</si>
  <si>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</si>
  <si>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</si>
  <si>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</si>
  <si>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</si>
  <si>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</si>
  <si>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</si>
  <si>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</si>
  <si>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</si>
  <si>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</si>
  <si>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</si>
  <si>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</si>
  <si>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</si>
  <si>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</si>
  <si>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</si>
  <si>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</si>
  <si>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</si>
  <si>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</si>
  <si>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</si>
  <si>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</si>
  <si>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</si>
  <si>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</si>
  <si>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</si>
  <si>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</si>
  <si>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</si>
  <si>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</si>
  <si>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</si>
  <si>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</si>
  <si>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</si>
  <si>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</si>
  <si>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</si>
  <si>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</si>
  <si>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</si>
  <si>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</si>
  <si>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</si>
  <si>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</si>
  <si>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</si>
  <si>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</si>
  <si>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</si>
  <si>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</si>
  <si>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</si>
  <si>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</si>
  <si>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</si>
  <si>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</si>
  <si>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</si>
  <si>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</si>
  <si>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</si>
  <si>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</si>
  <si>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</si>
  <si>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</si>
  <si>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</si>
  <si>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</si>
  <si>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</si>
  <si>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</si>
  <si>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</si>
  <si>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</si>
  <si>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</si>
  <si>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</si>
  <si>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</si>
  <si>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</si>
  <si>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</si>
  <si>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</si>
  <si>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</si>
  <si>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</si>
  <si>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</si>
  <si>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</si>
  <si>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</si>
  <si>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</si>
  <si>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</si>
  <si>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</si>
  <si>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</si>
  <si>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</si>
  <si>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</si>
  <si>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</si>
  <si>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</si>
  <si>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</si>
  <si>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</si>
  <si>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</si>
  <si>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</si>
  <si>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</si>
  <si>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</si>
  <si>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</si>
  <si>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</si>
  <si>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</si>
  <si>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</si>
  <si>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</si>
  <si>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</si>
  <si>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</si>
  <si>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</si>
  <si>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</si>
  <si>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</si>
  <si>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</si>
  <si>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</si>
  <si>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</si>
  <si>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</si>
  <si>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</si>
  <si>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</si>
  <si>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</si>
  <si>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</si>
  <si>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</si>
  <si>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</si>
  <si>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</si>
  <si>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</si>
  <si>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</si>
  <si>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</si>
  <si>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</si>
  <si>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</si>
  <si>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</si>
  <si>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</si>
  <si>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</si>
  <si>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</si>
  <si>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</si>
  <si>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</si>
  <si>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</si>
  <si>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</si>
  <si>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</si>
  <si>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</si>
  <si>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</si>
  <si>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</si>
  <si>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</si>
  <si>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</si>
  <si>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</si>
  <si>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</si>
  <si>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</si>
  <si>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</si>
  <si>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</si>
  <si>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</si>
  <si>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</si>
  <si>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</si>
  <si>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</si>
  <si>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</si>
  <si>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</si>
  <si>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</si>
  <si>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</si>
  <si>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</si>
  <si>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</si>
  <si>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</si>
  <si>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</si>
  <si>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</si>
  <si>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</si>
  <si>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</si>
  <si>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</si>
  <si>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</si>
  <si>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</si>
  <si>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</si>
  <si>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</si>
  <si>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</si>
  <si>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</si>
  <si>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</si>
  <si>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</si>
  <si>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</si>
  <si>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</si>
  <si>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</si>
  <si>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</si>
  <si>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</si>
  <si>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</si>
  <si>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</si>
  <si>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</si>
  <si>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</si>
  <si>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</si>
  <si>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</si>
  <si>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</si>
  <si>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</si>
  <si>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</si>
  <si>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</si>
  <si>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</si>
  <si>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</si>
  <si>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</si>
  <si>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</si>
  <si>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</si>
  <si>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</si>
  <si>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</si>
  <si>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</si>
  <si>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</si>
  <si>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</si>
  <si>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</si>
  <si>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</si>
  <si>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</si>
  <si>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</si>
  <si>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</si>
  <si>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</si>
  <si>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</si>
  <si>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</si>
  <si>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</si>
  <si>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</si>
  <si>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</si>
  <si>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</si>
  <si>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</si>
  <si>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</si>
  <si>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</si>
  <si>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</si>
  <si>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</si>
  <si>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</si>
  <si>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</si>
  <si>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</si>
  <si>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</si>
  <si>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</si>
  <si>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</si>
  <si>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</si>
  <si>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</si>
  <si>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</si>
  <si>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</si>
  <si>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</si>
  <si>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</si>
  <si>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</si>
  <si>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</si>
  <si>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</si>
  <si>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</si>
  <si>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</si>
  <si>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</si>
  <si>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</si>
  <si>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</si>
  <si>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</si>
  <si>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</si>
  <si>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</si>
  <si>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</si>
  <si>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</si>
  <si>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</si>
  <si>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</si>
  <si>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</si>
  <si>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</si>
  <si>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</si>
  <si>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</si>
  <si>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</si>
  <si>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</si>
  <si>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</si>
  <si>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</si>
  <si>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</si>
  <si>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</si>
  <si>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</si>
  <si>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</si>
  <si>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</si>
  <si>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</si>
  <si>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</si>
  <si>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</si>
  <si>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</si>
  <si>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</si>
  <si>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</si>
  <si>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</si>
  <si>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</si>
  <si>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</si>
  <si>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</si>
  <si>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</si>
  <si>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</si>
  <si>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</si>
  <si>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</si>
  <si>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</si>
  <si>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</si>
  <si>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</si>
  <si>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</si>
  <si>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</si>
  <si>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</si>
  <si>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</si>
  <si>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</si>
  <si>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</si>
  <si>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</si>
  <si>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</si>
  <si>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</si>
  <si>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</si>
  <si>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</si>
  <si>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</si>
  <si>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</si>
  <si>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</si>
  <si>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</si>
  <si>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</si>
  <si>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</si>
  <si>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</si>
  <si>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</si>
  <si>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</si>
  <si>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</si>
  <si>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</si>
  <si>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</si>
  <si>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</si>
  <si>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</si>
  <si>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</si>
  <si>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</si>
  <si>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</si>
  <si>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</si>
  <si>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</si>
  <si>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</si>
  <si>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</si>
  <si>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</si>
  <si>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</si>
  <si>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</si>
  <si>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</si>
  <si>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</si>
  <si>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</si>
  <si>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</si>
  <si>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</si>
  <si>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</si>
  <si>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</si>
  <si>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</si>
  <si>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</si>
  <si>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</si>
  <si>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</si>
  <si>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</si>
  <si>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</si>
  <si>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</si>
  <si>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</si>
  <si>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</si>
  <si>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</si>
  <si>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</si>
  <si>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</si>
  <si>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</si>
  <si>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</si>
  <si>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</si>
  <si>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</si>
  <si>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</si>
  <si>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</si>
  <si>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</si>
  <si>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</si>
  <si>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</si>
  <si>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</si>
  <si>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</si>
  <si>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</si>
  <si>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</si>
  <si>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</si>
  <si>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</si>
  <si>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</si>
  <si>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</si>
  <si>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</si>
  <si>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</si>
  <si>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</si>
  <si>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</si>
  <si>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</si>
  <si>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</si>
  <si>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</si>
  <si>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</si>
  <si>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</si>
  <si>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</si>
  <si>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</si>
  <si>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</si>
  <si>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</si>
  <si>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</si>
  <si>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</si>
  <si>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</si>
  <si>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</si>
  <si>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</si>
  <si>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</si>
  <si>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</si>
  <si>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</si>
  <si>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</si>
  <si>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</si>
  <si>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</si>
  <si>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</si>
  <si>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</si>
  <si>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</si>
  <si>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</si>
  <si>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</si>
  <si>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</si>
  <si>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</si>
  <si>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</si>
  <si>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</si>
  <si>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</si>
  <si>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</si>
  <si>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</si>
  <si>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</si>
  <si>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</si>
  <si>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</si>
  <si>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</si>
  <si>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</si>
  <si>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</si>
  <si>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</si>
  <si>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</si>
  <si>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</si>
  <si>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</si>
  <si>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</si>
  <si>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</si>
  <si>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</si>
  <si>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</si>
  <si>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</si>
  <si>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</si>
  <si>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</si>
  <si>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</si>
  <si>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</si>
  <si>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</si>
  <si>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</si>
  <si>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</si>
  <si>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</si>
  <si>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</si>
  <si>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</si>
  <si>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</si>
  <si>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</si>
  <si>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</si>
  <si>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</si>
  <si>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</si>
  <si>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</si>
  <si>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</si>
  <si>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</si>
  <si>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</si>
  <si>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</si>
  <si>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</si>
  <si>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</si>
  <si>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g - rozvoj športov, ktoré nie sú uznanými podľa zákona č. 440/2015 Z. z.</t>
  </si>
  <si>
    <t>Kontaktná osoba zodpovedná za vyplnený formulár
meno a priezvisko: Eva Ondrejkovičová
e-mail: sekretariat@kolky.sk
tel. kontakt (mobil): 0905 762 340</t>
  </si>
  <si>
    <t>0000488353</t>
  </si>
  <si>
    <t>PF-M01-1</t>
  </si>
  <si>
    <t>PF-M03-1</t>
  </si>
  <si>
    <t>PF-M04-1</t>
  </si>
  <si>
    <t>PF-M05-1</t>
  </si>
  <si>
    <t>PF-M06-1</t>
  </si>
  <si>
    <t>PF-M10-1</t>
  </si>
  <si>
    <t>PF-M11-1</t>
  </si>
  <si>
    <t>PF-M07-2</t>
  </si>
  <si>
    <t>PF-M08-2</t>
  </si>
  <si>
    <t>PF-M09-2</t>
  </si>
  <si>
    <t>PF-M10-2</t>
  </si>
  <si>
    <t>ID-M05</t>
  </si>
  <si>
    <t>ID-M06</t>
  </si>
  <si>
    <t>ID-M12</t>
  </si>
  <si>
    <t>PF-M07-3</t>
  </si>
  <si>
    <t>PF-M05-4</t>
  </si>
  <si>
    <t>PF-M05-3</t>
  </si>
  <si>
    <t>HCP1</t>
  </si>
  <si>
    <t>HCP2</t>
  </si>
  <si>
    <t>PF-M05-5</t>
  </si>
  <si>
    <t>HCP3</t>
  </si>
  <si>
    <t>HCP4</t>
  </si>
  <si>
    <t>HCP5</t>
  </si>
  <si>
    <t>HCP6</t>
  </si>
  <si>
    <t>PF-M06-3</t>
  </si>
  <si>
    <t>HCP7</t>
  </si>
  <si>
    <t>1431875643</t>
  </si>
  <si>
    <t>1381894284</t>
  </si>
  <si>
    <t>5/2025</t>
  </si>
  <si>
    <t>6/2025</t>
  </si>
  <si>
    <t>12/2025</t>
  </si>
  <si>
    <t>22025</t>
  </si>
  <si>
    <t>5-F23-74/2025</t>
  </si>
  <si>
    <t>Poplatky za telefón 01/2025</t>
  </si>
  <si>
    <t>Poplatky za telefón 03/2025</t>
  </si>
  <si>
    <t>Poplatky za telefón 04/2025</t>
  </si>
  <si>
    <t>Poplatky za telefón 05/2025</t>
  </si>
  <si>
    <t>Poplatky za telefón 06/2025</t>
  </si>
  <si>
    <t>Poplatky za telefón 10/2025</t>
  </si>
  <si>
    <t>Poplatky za telefón 11/2025</t>
  </si>
  <si>
    <t>Poplatky za telefón 07/2025</t>
  </si>
  <si>
    <t>Poplatky za telefón 08/2025</t>
  </si>
  <si>
    <t>Poplatky za telefón 09/2025</t>
  </si>
  <si>
    <t>Bankové poplatky</t>
  </si>
  <si>
    <t>Platba za internú licenciu programu SKoZ</t>
  </si>
  <si>
    <t>Prenájom kolkárne M SVK U12,U15 dievčatá, chlapci</t>
  </si>
  <si>
    <t>Inv. 250072 / ME+MS štartovné poplatky 38 osôb</t>
  </si>
  <si>
    <t>ME Apatin, cestovné a diéty,Srbsko, 3.-9.2.25, U23 a dospelí</t>
  </si>
  <si>
    <t>HCP Medzinárodný zápas, Kaposvár, Maďarsko 25.4.-27.4.25, dospelí cestovné</t>
  </si>
  <si>
    <t>Doprava Medzinárodný zápas Kaposvár 25.27.4.25</t>
  </si>
  <si>
    <t>HCP Medzinárodný zápas Prerov, Česká republika, 24.4.-27.4., U15,U19, cestovné</t>
  </si>
  <si>
    <t>HCP Medzinárodný zápas 11.5. cestovné, Vracov - dospelí</t>
  </si>
  <si>
    <t>HCP ME U15,19 Székesfehérvár, HU stravné, 22.-27.5.</t>
  </si>
  <si>
    <t>HCP ME U15,19 Székesfehérvár, HU cestovné, 22.-27.5</t>
  </si>
  <si>
    <t>HCP MS U49 Székesfehérvár, HU, cestovné, stravné, 27.5.-7.6.</t>
  </si>
  <si>
    <t>Ubytovanie MSaME Székesfehérvár, Maďarsko 22.5-8.6. splátka č. 1</t>
  </si>
  <si>
    <t>Ubytovanie MSaME Székesfehérvár, Maďarsko 22.5-8.6. splátka č. 2</t>
  </si>
  <si>
    <t>HCP Medzinárodný zápas U15,19 Sierakow, Poľsko 24.-27.10.25, cestovné</t>
  </si>
  <si>
    <t>Orange Slovensko, a.s.</t>
  </si>
  <si>
    <t>O2 Slovakia, s.r.o.</t>
  </si>
  <si>
    <t>VUB, A.S.</t>
  </si>
  <si>
    <t>Marek Zajko RSC</t>
  </si>
  <si>
    <t>Trenčiansky Kolkársky Klub</t>
  </si>
  <si>
    <t>WORLD NINEPIN BOWLING ASSOCIATION</t>
  </si>
  <si>
    <t>1 osoba</t>
  </si>
  <si>
    <t>ATM Group, s.r.o.</t>
  </si>
  <si>
    <t>VRS Part HOTEL kft.</t>
  </si>
  <si>
    <t>Doc. JUDr. Štefan Kočan,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</si>
</sst>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137" val="13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1674</v>
      </c>
      <c r="C6" s="205"/>
      <c r="D6" s="205"/>
    </row>
    <row r="7" spans="1:4" s="18" customFormat="1" ht="15" customHeight="1" x14ac:dyDescent="0.25">
      <c r="A7" s="294" t="s">
        <v>4</v>
      </c>
      <c r="C7" s="205"/>
      <c r="D7" s="205"/>
    </row>
    <row r="8" spans="1:4" s="18" customFormat="1" ht="15" customHeight="1" x14ac:dyDescent="0.25">
      <c r="A8" s="269" t="s">
        <v>1329</v>
      </c>
      <c r="C8" s="205"/>
      <c r="D8" s="205"/>
    </row>
    <row r="9" spans="1:4" s="18" customFormat="1" ht="15" customHeight="1" x14ac:dyDescent="0.25">
      <c r="A9" s="269" t="s">
        <v>1330</v>
      </c>
      <c r="C9" s="205"/>
      <c r="D9" s="205"/>
    </row>
    <row r="10" spans="1:4" s="18" customFormat="1" ht="15.75" customHeight="1" x14ac:dyDescent="0.25">
      <c r="A10" s="294" t="s">
        <v>1331</v>
      </c>
      <c r="C10" s="205"/>
      <c r="D10" s="205"/>
    </row>
    <row r="11" spans="1:4" s="18" customFormat="1" ht="42.75" customHeight="1" x14ac:dyDescent="0.25">
      <c r="A11" s="294" t="s">
        <v>1332</v>
      </c>
      <c r="C11" s="205"/>
      <c r="D11" s="205"/>
    </row>
    <row r="12" spans="1:4" s="18" customFormat="1" ht="20.399999999999999" customHeight="1" x14ac:dyDescent="0.25">
      <c r="A12" s="302" t="s">
        <v>1351</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1352</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1333</v>
      </c>
    </row>
    <row r="32" spans="1:4" ht="12.6" customHeight="1" x14ac:dyDescent="0.25"/>
    <row r="33" spans="1:3" ht="15.75" customHeight="1" x14ac:dyDescent="0.25">
      <c r="A33" s="19" t="s">
        <v>1334</v>
      </c>
    </row>
    <row r="34" spans="1:3" ht="12.6" customHeight="1" x14ac:dyDescent="0.25"/>
    <row r="35" spans="1:3" ht="52.8" x14ac:dyDescent="0.25">
      <c r="A35" s="19" t="s">
        <v>1336</v>
      </c>
    </row>
    <row r="36" spans="1:3" ht="12" customHeight="1" x14ac:dyDescent="0.25"/>
    <row r="37" spans="1:3" ht="26.4" x14ac:dyDescent="0.25">
      <c r="A37" s="271" t="s">
        <v>1335</v>
      </c>
    </row>
    <row r="39" spans="1:3" ht="79.2" x14ac:dyDescent="0.25">
      <c r="A39" s="23" t="s">
        <v>1337</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1338</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1339</v>
      </c>
    </row>
    <row r="49" spans="1:1" ht="12" customHeight="1" x14ac:dyDescent="0.25"/>
    <row r="50" spans="1:1" ht="39.6" x14ac:dyDescent="0.25">
      <c r="A50" s="19" t="s">
        <v>1340</v>
      </c>
    </row>
    <row r="51" spans="1:1" ht="12.75" customHeight="1" x14ac:dyDescent="0.25"/>
    <row r="52" spans="1:1" ht="79.2" x14ac:dyDescent="0.25">
      <c r="A52" s="19" t="s">
        <v>1341</v>
      </c>
    </row>
    <row r="53" spans="1:1" ht="12.75" customHeight="1" x14ac:dyDescent="0.25"/>
    <row r="54" spans="1:1" ht="39.6" x14ac:dyDescent="0.25">
      <c r="A54" s="19" t="s">
        <v>1342</v>
      </c>
    </row>
    <row r="56" spans="1:1" x14ac:dyDescent="0.25">
      <c r="A56" s="19" t="s">
        <v>16</v>
      </c>
    </row>
    <row r="58" spans="1:1" x14ac:dyDescent="0.25">
      <c r="A58" s="19" t="s">
        <v>17</v>
      </c>
    </row>
    <row r="60" spans="1:1" ht="121.8" customHeight="1" x14ac:dyDescent="0.25">
      <c r="A60" s="23" t="s">
        <v>1343</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1344</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1362</v>
      </c>
    </row>
    <row r="73" spans="1:1" ht="39.6" x14ac:dyDescent="0.25">
      <c r="A73" s="23" t="s">
        <v>1363</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1353</v>
      </c>
    </row>
    <row r="96" spans="1:2" x14ac:dyDescent="0.25">
      <c r="A96" s="23"/>
    </row>
    <row r="97" spans="1:4" x14ac:dyDescent="0.25">
      <c r="A97" s="260" t="s">
        <v>40</v>
      </c>
    </row>
    <row r="98" spans="1:4" ht="68.400000000000006" customHeight="1" x14ac:dyDescent="0.25">
      <c r="A98" s="23" t="s">
        <v>1354</v>
      </c>
    </row>
    <row r="99" spans="1:4" x14ac:dyDescent="0.25">
      <c r="A99" s="23"/>
    </row>
    <row r="100" spans="1:4" x14ac:dyDescent="0.25">
      <c r="A100" s="260" t="s">
        <v>41</v>
      </c>
    </row>
    <row r="101" spans="1:4" ht="79.2" x14ac:dyDescent="0.25">
      <c r="A101" s="23" t="s">
        <v>1355</v>
      </c>
    </row>
    <row r="102" spans="1:4" x14ac:dyDescent="0.25">
      <c r="A102" s="23"/>
    </row>
    <row r="103" spans="1:4" x14ac:dyDescent="0.25">
      <c r="A103" s="295" t="s">
        <v>42</v>
      </c>
    </row>
    <row r="104" spans="1:4" ht="52.8" x14ac:dyDescent="0.25">
      <c r="A104" s="23" t="s">
        <v>1356</v>
      </c>
    </row>
    <row r="105" spans="1:4" x14ac:dyDescent="0.25">
      <c r="A105" s="23"/>
      <c r="B105" s="20" t="s">
        <v>43</v>
      </c>
    </row>
    <row r="106" spans="1:4" x14ac:dyDescent="0.25">
      <c r="A106" s="260" t="s">
        <v>44</v>
      </c>
    </row>
    <row r="107" spans="1:4" ht="71.25" customHeight="1" x14ac:dyDescent="0.25">
      <c r="A107" s="19" t="s">
        <v>1357</v>
      </c>
    </row>
    <row r="108" spans="1:4" ht="39.6" x14ac:dyDescent="0.25">
      <c r="A108" s="19" t="s">
        <v>1347</v>
      </c>
    </row>
    <row r="109" spans="1:4" ht="26.4" x14ac:dyDescent="0.25">
      <c r="A109" s="19" t="s">
        <v>45</v>
      </c>
    </row>
    <row r="110" spans="1:4" ht="10.5" customHeight="1" x14ac:dyDescent="0.25">
      <c r="D110" s="20" t="s">
        <v>43</v>
      </c>
    </row>
    <row r="111" spans="1:4" ht="99.75" customHeight="1" x14ac:dyDescent="0.25">
      <c r="A111" s="23" t="s">
        <v>1346</v>
      </c>
    </row>
    <row r="112" spans="1:4" ht="26.4" x14ac:dyDescent="0.25">
      <c r="A112" s="19" t="s">
        <v>1345</v>
      </c>
    </row>
    <row r="114" spans="1:2" ht="184.8" x14ac:dyDescent="0.25">
      <c r="A114" s="23" t="s">
        <v>1358</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1359</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1348</v>
      </c>
    </row>
    <row r="133" spans="1:1" ht="61.5" customHeight="1" x14ac:dyDescent="0.25">
      <c r="A133" s="301" t="s">
        <v>1360</v>
      </c>
    </row>
    <row r="134" spans="1:1" x14ac:dyDescent="0.25">
      <c r="A134" s="260" t="s">
        <v>1361</v>
      </c>
    </row>
    <row r="135" spans="1:1" ht="105.6" x14ac:dyDescent="0.25">
      <c r="A135" s="301" t="s">
        <v>1349</v>
      </c>
    </row>
    <row r="136" spans="1:1" x14ac:dyDescent="0.25">
      <c r="A136"/>
    </row>
    <row r="137" spans="1:1" ht="71.55" customHeight="1" x14ac:dyDescent="0.25">
      <c r="A137" s="300" t="s">
        <v>1350</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Slovenský kolkársky zväz, Štúrova 1158/22, Piešťany, 921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1253</v>
      </c>
      <c r="E6" s="140" t="s">
        <v>1254</v>
      </c>
      <c r="F6" s="149"/>
      <c r="N6" s="137" t="str">
        <f t="shared" si="0"/>
        <v>f - plnenie úloh verejného záujmu v športe</v>
      </c>
      <c r="O6" s="137" t="s">
        <v>349</v>
      </c>
      <c r="P6" s="137" t="str">
        <f>Spolu!B22</f>
        <v>plnenie úloh verejného záujmu v športe</v>
      </c>
    </row>
    <row r="7" spans="1:16" x14ac:dyDescent="0.25">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5">
      <c r="A14" s="139" t="s">
        <v>1266</v>
      </c>
      <c r="B14" s="385" t="s">
        <v>1284</v>
      </c>
      <c r="C14" s="386"/>
      <c r="F14" s="311"/>
      <c r="N14" s="137" t="str">
        <f t="shared" si="0"/>
        <v xml:space="preserve">n - </v>
      </c>
      <c r="O14" s="137" t="s">
        <v>364</v>
      </c>
    </row>
    <row r="15" spans="1:16" ht="34.35" customHeight="1" x14ac:dyDescent="0.25">
      <c r="A15" s="139" t="s">
        <v>1285</v>
      </c>
      <c r="B15" s="385"/>
      <c r="C15" s="386"/>
      <c r="F15" s="388"/>
      <c r="N15" s="137" t="str">
        <f t="shared" si="0"/>
        <v xml:space="preserve">o - </v>
      </c>
      <c r="O15" s="137" t="s">
        <v>365</v>
      </c>
    </row>
    <row r="16" spans="1:16" x14ac:dyDescent="0.25">
      <c r="A16" s="139" t="s">
        <v>1269</v>
      </c>
      <c r="B16" s="142">
        <f>F8</f>
        <v>0</v>
      </c>
      <c r="C16" s="137"/>
      <c r="F16" s="388"/>
      <c r="N16" s="137" t="str">
        <f t="shared" si="0"/>
        <v xml:space="preserve">p - </v>
      </c>
      <c r="O16" s="137" t="s">
        <v>366</v>
      </c>
    </row>
    <row r="17" spans="1:16" ht="32.1" customHeight="1" x14ac:dyDescent="0.25">
      <c r="A17" s="139" t="s">
        <v>1272</v>
      </c>
      <c r="B17" s="142">
        <f>F9</f>
        <v>0</v>
      </c>
      <c r="C17" s="137"/>
      <c r="F17" s="388"/>
      <c r="N17" s="137" t="str">
        <f t="shared" si="0"/>
        <v xml:space="preserve">q - </v>
      </c>
      <c r="O17" s="137" t="s">
        <v>367</v>
      </c>
    </row>
    <row r="18" spans="1:16" ht="15.6" thickBot="1" x14ac:dyDescent="0.3">
      <c r="B18" s="193" t="s">
        <v>1286</v>
      </c>
      <c r="C18" s="194">
        <v>31</v>
      </c>
      <c r="N18" s="137" t="str">
        <f t="shared" si="0"/>
        <v xml:space="preserve">r - </v>
      </c>
      <c r="O18" s="137" t="s">
        <v>368</v>
      </c>
    </row>
    <row r="19" spans="1:16" x14ac:dyDescent="0.25">
      <c r="B19" s="193" t="s">
        <v>1274</v>
      </c>
      <c r="C19" s="142" t="str">
        <f>Spolu!C4</f>
        <v>31771688</v>
      </c>
      <c r="F19" s="145" t="s">
        <v>1270</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1275</v>
      </c>
      <c r="G21" s="284">
        <v>421947749446</v>
      </c>
      <c r="H21" s="148"/>
      <c r="N21" s="137" t="str">
        <f>O21&amp;" - "&amp;P21</f>
        <v>026 01 - Šport pre všetkých, školský a univerzitný šport</v>
      </c>
      <c r="O21" s="137" t="s">
        <v>317</v>
      </c>
      <c r="P21" s="137" t="s">
        <v>318</v>
      </c>
    </row>
    <row r="22" spans="1:16" x14ac:dyDescent="0.25">
      <c r="A22" s="137"/>
      <c r="B22" s="137"/>
      <c r="F22" s="147" t="s">
        <v>1276</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1277</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1287</v>
      </c>
    </row>
    <row r="28" spans="1:16" x14ac:dyDescent="0.25">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1289</v>
      </c>
    </row>
    <row r="2" spans="1:2" ht="30" customHeight="1" x14ac:dyDescent="0.25">
      <c r="A2" s="389" t="s">
        <v>1290</v>
      </c>
      <c r="B2" s="389"/>
    </row>
    <row r="3" spans="1:2" x14ac:dyDescent="0.25">
      <c r="A3" s="61" t="s">
        <v>1291</v>
      </c>
      <c r="B3" s="61" t="s">
        <v>1292</v>
      </c>
    </row>
    <row r="4" spans="1:2" x14ac:dyDescent="0.25">
      <c r="A4" s="62" t="s">
        <v>1293</v>
      </c>
      <c r="B4" s="62" t="s">
        <v>1294</v>
      </c>
    </row>
    <row r="5" spans="1:2" x14ac:dyDescent="0.25">
      <c r="A5" s="62" t="s">
        <v>1295</v>
      </c>
      <c r="B5" s="62" t="s">
        <v>1296</v>
      </c>
    </row>
    <row r="6" spans="1:2" x14ac:dyDescent="0.25">
      <c r="A6" s="62" t="s">
        <v>1297</v>
      </c>
      <c r="B6" s="62" t="s">
        <v>1298</v>
      </c>
    </row>
    <row r="7" spans="1:2" x14ac:dyDescent="0.25">
      <c r="A7" s="62" t="s">
        <v>1299</v>
      </c>
      <c r="B7" s="62" t="s">
        <v>1300</v>
      </c>
    </row>
    <row r="8" spans="1:2" x14ac:dyDescent="0.25">
      <c r="A8" s="62" t="s">
        <v>1301</v>
      </c>
      <c r="B8" s="62" t="s">
        <v>1302</v>
      </c>
    </row>
    <row r="9" spans="1:2" x14ac:dyDescent="0.25">
      <c r="A9" s="62" t="s">
        <v>1303</v>
      </c>
      <c r="B9" s="62" t="s">
        <v>1304</v>
      </c>
    </row>
    <row r="10" spans="1:2" x14ac:dyDescent="0.25">
      <c r="A10" s="62" t="s">
        <v>1305</v>
      </c>
      <c r="B10" s="62" t="s">
        <v>1306</v>
      </c>
    </row>
    <row r="11" spans="1:2" x14ac:dyDescent="0.25">
      <c r="A11" s="62" t="s">
        <v>1307</v>
      </c>
      <c r="B11" s="62" t="s">
        <v>1308</v>
      </c>
    </row>
    <row r="12" spans="1:2" x14ac:dyDescent="0.25">
      <c r="A12" s="62" t="s">
        <v>1309</v>
      </c>
      <c r="B12" s="62" t="s">
        <v>1310</v>
      </c>
    </row>
    <row r="13" spans="1:2" x14ac:dyDescent="0.25">
      <c r="A13" s="62" t="s">
        <v>1311</v>
      </c>
      <c r="B13" s="62" t="s">
        <v>1312</v>
      </c>
    </row>
    <row r="14" spans="1:2" x14ac:dyDescent="0.25">
      <c r="A14" s="62" t="s">
        <v>1313</v>
      </c>
      <c r="B14" s="62" t="s">
        <v>1314</v>
      </c>
    </row>
    <row r="15" spans="1:2" x14ac:dyDescent="0.25">
      <c r="A15" s="62" t="s">
        <v>1315</v>
      </c>
      <c r="B15" s="62" t="s">
        <v>1316</v>
      </c>
    </row>
    <row r="16" spans="1:2" x14ac:dyDescent="0.25">
      <c r="A16" s="62" t="s">
        <v>1317</v>
      </c>
      <c r="B16" s="62" t="s">
        <v>1318</v>
      </c>
    </row>
    <row r="17" spans="1:2" x14ac:dyDescent="0.25">
      <c r="A17" s="62" t="s">
        <v>1319</v>
      </c>
      <c r="B17" s="62" t="s">
        <v>1320</v>
      </c>
    </row>
    <row r="18" spans="1:2" x14ac:dyDescent="0.25">
      <c r="A18" s="62" t="s">
        <v>1321</v>
      </c>
      <c r="B18" s="62" t="s">
        <v>1322</v>
      </c>
    </row>
    <row r="19" spans="1:2" x14ac:dyDescent="0.25">
      <c r="A19" s="62" t="s">
        <v>1323</v>
      </c>
      <c r="B19" s="62" t="s">
        <v>1324</v>
      </c>
    </row>
    <row r="20" spans="1:2" x14ac:dyDescent="0.25">
      <c r="A20" s="62" t="s">
        <v>1325</v>
      </c>
      <c r="B20" s="62" t="s">
        <v>1326</v>
      </c>
    </row>
    <row r="21" spans="1:2" x14ac:dyDescent="0.25">
      <c r="A21" s="62" t="s">
        <v>1327</v>
      </c>
      <c r="B21" s="62" t="s">
        <v>1328</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45961</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Slovenský kolkársky zväz</v>
      </c>
      <c r="C3" s="338"/>
      <c r="D3" s="338"/>
      <c r="G3" s="252">
        <v>45747</v>
      </c>
    </row>
    <row r="4" spans="1:7" ht="13.8" x14ac:dyDescent="0.25">
      <c r="A4" s="30" t="s">
        <v>313</v>
      </c>
      <c r="B4" s="29" t="str">
        <f>RIGHT("0000"&amp;INDEX(Adr!A:A,Doklady!B102+1),8)</f>
        <v>31771688</v>
      </c>
      <c r="G4" s="252">
        <v>45777</v>
      </c>
    </row>
    <row r="5" spans="1:7" ht="13.8" x14ac:dyDescent="0.25">
      <c r="A5" s="30" t="s">
        <v>314</v>
      </c>
      <c r="B5" s="29" t="str">
        <f>INDEX(Adr!D:D,Doklady!B102+1)&amp;", "&amp;INDEX(Adr!E:E,Doklady!B102+1)</f>
        <v>Štúrova 1158/22, Piešťany</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0</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3"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INDEX(Adr!B2:B244,Doklady!B102)</f>
        <v>Slovenský kolkársky zväz</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31771688</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Štúrova 1158/22, Piešťany, 921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7.399999999999999" x14ac:dyDescent="0.3">
      <c r="A12" s="69" t="s">
        <v>321</v>
      </c>
      <c r="B12" s="70" t="s">
        <v>322</v>
      </c>
      <c r="C12" s="126">
        <f>SUMIF(FP!J:J,Doklady!$B$1&amp;A12,FP!D:D)</f>
        <v>34900</v>
      </c>
      <c r="D12" s="126">
        <f>C12-E12</f>
        <v>34900</v>
      </c>
      <c r="E12" s="343">
        <f>SUMIF(K:K,A12,I:I)</f>
        <v>0</v>
      </c>
      <c r="F12" s="344"/>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34900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g</v>
      </c>
      <c r="B53" s="119" t="str">
        <f>Doklady!H1</f>
        <v>rozvoj športov, ktoré nie sú uznanými podľa zákona č. 440/2015 Z. z.</v>
      </c>
      <c r="C53" s="73">
        <f>IF(A53&lt;&gt;"",INDEX(FP!D:D,Doklady!B$2+(ROW()-53)),"")</f>
        <v>34900</v>
      </c>
      <c r="D53" s="73">
        <f>IF(A53&lt;&gt;"",Doklady!I1-Doklady!J1,"")</f>
        <v>34900</v>
      </c>
      <c r="E53" s="73">
        <f>IF(A53&lt;&gt;"",MIN(D53,C53)*Doklady!C1/(1-Doklady!C1),"")</f>
        <v>0</v>
      </c>
      <c r="F53" s="71">
        <f>IF(A53&lt;&gt;"",Doklady!J1,"")</f>
        <v>0</v>
      </c>
      <c r="G53" s="73">
        <f>+IFERROR(HLOOKUP(IF(RIGHT(B53,15)="bežné transfery",LEFT(B53,LEN(B53)-18),0),$J$40:$K$42,3,0),MIN(C53,D53))</f>
        <v>34900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34900</v>
      </c>
      <c r="D130" s="228">
        <f t="shared" ref="D130:I130" si="9">SUM(D53:D129)</f>
        <v>34900</v>
      </c>
      <c r="E130" s="228">
        <f t="shared" si="9"/>
        <v>0</v>
      </c>
      <c r="F130" s="228">
        <f t="shared" si="9"/>
        <v>0</v>
      </c>
      <c r="G130" s="228">
        <f t="shared" si="9"/>
        <v>34900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2" t="s">
        <v>3066</v>
      </c>
      <c r="E140" s="362"/>
      <c r="F140" s="362"/>
      <c r="G140" s="362"/>
      <c r="H140" s="362"/>
      <c r="I140" s="362"/>
      <c r="J140" s="85"/>
    </row>
    <row r="141" spans="1:26" ht="68.25" customHeight="1" x14ac:dyDescent="0.25">
      <c r="A141" s="9"/>
      <c r="B141" s="281" t="s">
        <v>2997</v>
      </c>
      <c r="C141" s="214"/>
      <c r="D141" s="342" t="s">
        <v>393</v>
      </c>
      <c r="E141" s="342"/>
      <c r="F141" s="342"/>
      <c r="G141" s="342"/>
      <c r="H141" s="342"/>
      <c r="I141" s="342"/>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pageSetUpPr fitToPage="1"/>
  </sheetPr>
  <dimension ref="A1:Y5000"/>
  <sheetViews>
    <sheetView tabSelected="1" topLeftCell="A100" zoomScaleNormal="100" workbookViewId="0">
      <selection activeCell="A107" sqref="A10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g - rozvoj športov, ktoré nie sú uznanými podľa zákona č. 440/2015 Z. z.</v>
      </c>
      <c r="B1" s="232" t="str">
        <f>INDEX(Adr!A:A,B102+1)</f>
        <v>31771688</v>
      </c>
      <c r="C1" s="233">
        <f>IF(ROW()&lt;=B$3,INDEX(FP!E:E,B$2+ROW()-1),"")</f>
        <v>0</v>
      </c>
      <c r="D1" s="234" t="str">
        <f>IF(ROW()&lt;=B$3,INDEX(FP!F:F,B$2+ROW()-1),"")</f>
        <v>g</v>
      </c>
      <c r="E1" s="234"/>
      <c r="F1" s="234" t="str">
        <f>IF(ROW()&lt;=B$3,INDEX(FP!G:G,B$2+ROW()-1),"")</f>
        <v>026 03</v>
      </c>
      <c r="G1" s="234"/>
      <c r="H1" s="235" t="str">
        <f>IF(ROW()&lt;=B$3,INDEX(FP!C:C,B$2+ROW()-1),"")</f>
        <v>rozvoj športov, ktoré nie sú uznanými podľa zákona č. 440/2015 Z. z.</v>
      </c>
      <c r="I1" s="236">
        <f t="shared" ref="I1:I6" si="0">IF(ROW()&lt;=B$3,SUMIF(A$107:A$10042,A1,I$107:I$10042),"")</f>
        <v>34900</v>
      </c>
      <c r="J1" s="236">
        <f t="shared" ref="J1:J32" si="1">IF(ROW()&lt;=B$3,SUMIFS(I$103:I$50042,A$103:A$50042,K1,J$103:J$50042,L1),"")</f>
        <v>0</v>
      </c>
      <c r="K1" s="110" t="str">
        <f>$A1</f>
        <v>g - rozvoj športov, ktoré nie sú uznanými podľa zákona č. 440/2015 Z. z.</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258</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2991</v>
      </c>
      <c r="J100" s="375"/>
      <c r="K100" s="89"/>
    </row>
    <row r="101" spans="1:25" ht="15.6" x14ac:dyDescent="0.3">
      <c r="A101" s="373"/>
      <c r="B101" s="373"/>
      <c r="C101" s="373"/>
      <c r="D101" s="373"/>
      <c r="E101" s="373"/>
      <c r="F101" s="373"/>
      <c r="G101" s="373"/>
      <c r="H101" s="373"/>
      <c r="I101" s="374">
        <v>45961</v>
      </c>
      <c r="J101" s="374"/>
    </row>
    <row r="102" spans="1:25" ht="13.8" x14ac:dyDescent="0.25">
      <c r="A102" s="249" t="s">
        <v>398</v>
      </c>
      <c r="B102" s="250">
        <v>137</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2996</v>
      </c>
      <c r="B107" s="14" t="s">
        <v>2999</v>
      </c>
      <c r="C107" s="14" t="s">
        <v>2998</v>
      </c>
      <c r="D107" s="16">
        <v>45706</v>
      </c>
      <c r="E107" s="16"/>
      <c r="F107" s="14" t="s">
        <v>3032</v>
      </c>
      <c r="G107" s="14">
        <v>3697270</v>
      </c>
      <c r="H107" s="14" t="s">
        <v>3057</v>
      </c>
      <c r="I107" s="15">
        <v>49.2</v>
      </c>
      <c r="J107" s="77"/>
      <c r="K107" s="92"/>
    </row>
    <row r="108" spans="1:25" ht="20.399999999999999" x14ac:dyDescent="0.25">
      <c r="A108" s="14" t="s">
        <v>2996</v>
      </c>
      <c r="B108" s="14" t="s">
        <v>3000</v>
      </c>
      <c r="C108" s="14" t="s">
        <v>2998</v>
      </c>
      <c r="D108" s="16">
        <v>45772</v>
      </c>
      <c r="E108" s="16"/>
      <c r="F108" s="14" t="s">
        <v>3033</v>
      </c>
      <c r="G108" s="14">
        <v>3697270</v>
      </c>
      <c r="H108" s="14" t="s">
        <v>3057</v>
      </c>
      <c r="I108" s="15">
        <v>49.2</v>
      </c>
      <c r="J108" s="77"/>
      <c r="K108" s="92"/>
    </row>
    <row r="109" spans="1:25" ht="20.399999999999999" x14ac:dyDescent="0.25">
      <c r="A109" s="14" t="s">
        <v>2996</v>
      </c>
      <c r="B109" s="14" t="s">
        <v>3001</v>
      </c>
      <c r="C109" s="14" t="s">
        <v>2998</v>
      </c>
      <c r="D109" s="16">
        <v>45803</v>
      </c>
      <c r="E109" s="16"/>
      <c r="F109" s="14" t="s">
        <v>3034</v>
      </c>
      <c r="G109" s="14">
        <v>3697270</v>
      </c>
      <c r="H109" s="14" t="s">
        <v>3057</v>
      </c>
      <c r="I109" s="15">
        <v>49.2</v>
      </c>
      <c r="J109" s="77"/>
      <c r="K109" s="92"/>
    </row>
    <row r="110" spans="1:25" ht="20.399999999999999" x14ac:dyDescent="0.25">
      <c r="A110" s="14" t="s">
        <v>2996</v>
      </c>
      <c r="B110" s="14" t="s">
        <v>3002</v>
      </c>
      <c r="C110" s="14" t="s">
        <v>2998</v>
      </c>
      <c r="D110" s="16">
        <v>45825</v>
      </c>
      <c r="E110" s="16"/>
      <c r="F110" s="14" t="s">
        <v>3035</v>
      </c>
      <c r="G110" s="14">
        <v>3697270</v>
      </c>
      <c r="H110" s="14" t="s">
        <v>3057</v>
      </c>
      <c r="I110" s="15">
        <v>49.2</v>
      </c>
      <c r="J110" s="77"/>
      <c r="K110" s="92"/>
    </row>
    <row r="111" spans="1:25" ht="20.399999999999999" x14ac:dyDescent="0.25">
      <c r="A111" s="14" t="s">
        <v>2996</v>
      </c>
      <c r="B111" s="14" t="s">
        <v>3003</v>
      </c>
      <c r="C111" s="14" t="s">
        <v>2998</v>
      </c>
      <c r="D111" s="16">
        <v>45859</v>
      </c>
      <c r="E111" s="16"/>
      <c r="F111" s="14" t="s">
        <v>3036</v>
      </c>
      <c r="G111" s="14">
        <v>3697270</v>
      </c>
      <c r="H111" s="14" t="s">
        <v>3057</v>
      </c>
      <c r="I111" s="15">
        <v>51</v>
      </c>
      <c r="J111" s="77"/>
      <c r="K111" s="92"/>
    </row>
    <row r="112" spans="1:25" ht="20.399999999999999" x14ac:dyDescent="0.25">
      <c r="A112" s="14" t="s">
        <v>2996</v>
      </c>
      <c r="B112" s="14" t="s">
        <v>3004</v>
      </c>
      <c r="C112" s="14" t="s">
        <v>2998</v>
      </c>
      <c r="D112" s="16">
        <v>45985</v>
      </c>
      <c r="E112" s="16"/>
      <c r="F112" s="14" t="s">
        <v>3037</v>
      </c>
      <c r="G112" s="14">
        <v>3697270</v>
      </c>
      <c r="H112" s="14" t="s">
        <v>3057</v>
      </c>
      <c r="I112" s="15">
        <v>49.2</v>
      </c>
      <c r="J112" s="77"/>
      <c r="K112" s="92"/>
    </row>
    <row r="113" spans="1:11" ht="20.399999999999999" x14ac:dyDescent="0.25">
      <c r="A113" s="14" t="s">
        <v>2996</v>
      </c>
      <c r="B113" s="14" t="s">
        <v>3005</v>
      </c>
      <c r="C113" s="14" t="s">
        <v>2998</v>
      </c>
      <c r="D113" s="16">
        <v>46014</v>
      </c>
      <c r="E113" s="16"/>
      <c r="F113" s="14" t="s">
        <v>3038</v>
      </c>
      <c r="G113" s="14">
        <v>3697270</v>
      </c>
      <c r="H113" s="14" t="s">
        <v>3057</v>
      </c>
      <c r="I113" s="15">
        <v>49.2</v>
      </c>
      <c r="J113" s="77"/>
      <c r="K113" s="92"/>
    </row>
    <row r="114" spans="1:11" ht="20.399999999999999" x14ac:dyDescent="0.25">
      <c r="A114" s="14" t="s">
        <v>2996</v>
      </c>
      <c r="B114" s="14" t="s">
        <v>3006</v>
      </c>
      <c r="C114" s="14" t="s">
        <v>3025</v>
      </c>
      <c r="D114" s="16">
        <v>45890</v>
      </c>
      <c r="E114" s="16"/>
      <c r="F114" s="14" t="s">
        <v>3039</v>
      </c>
      <c r="G114" s="14">
        <v>35848863</v>
      </c>
      <c r="H114" s="14" t="s">
        <v>3058</v>
      </c>
      <c r="I114" s="15">
        <v>40</v>
      </c>
      <c r="J114" s="77"/>
      <c r="K114" s="92"/>
    </row>
    <row r="115" spans="1:11" ht="20.399999999999999" x14ac:dyDescent="0.25">
      <c r="A115" s="14" t="s">
        <v>2996</v>
      </c>
      <c r="B115" s="14" t="s">
        <v>3007</v>
      </c>
      <c r="C115" s="14">
        <v>1437895592</v>
      </c>
      <c r="D115" s="16">
        <v>45919</v>
      </c>
      <c r="E115" s="16"/>
      <c r="F115" s="14" t="s">
        <v>3040</v>
      </c>
      <c r="G115" s="14">
        <v>35848863</v>
      </c>
      <c r="H115" s="14" t="s">
        <v>3058</v>
      </c>
      <c r="I115" s="15">
        <v>33</v>
      </c>
      <c r="J115" s="77"/>
      <c r="K115" s="92"/>
    </row>
    <row r="116" spans="1:11" ht="20.399999999999999" x14ac:dyDescent="0.25">
      <c r="A116" s="14" t="s">
        <v>2996</v>
      </c>
      <c r="B116" s="14" t="s">
        <v>3008</v>
      </c>
      <c r="C116" s="14">
        <v>1421865054</v>
      </c>
      <c r="D116" s="16">
        <v>45950</v>
      </c>
      <c r="E116" s="16"/>
      <c r="F116" s="14" t="s">
        <v>3041</v>
      </c>
      <c r="G116" s="14">
        <v>35848863</v>
      </c>
      <c r="H116" s="14" t="s">
        <v>3058</v>
      </c>
      <c r="I116" s="15">
        <v>33</v>
      </c>
      <c r="J116" s="77"/>
      <c r="K116" s="92"/>
    </row>
    <row r="117" spans="1:11" ht="20.399999999999999" x14ac:dyDescent="0.25">
      <c r="A117" s="14" t="s">
        <v>2996</v>
      </c>
      <c r="B117" s="14" t="s">
        <v>3009</v>
      </c>
      <c r="C117" s="14" t="s">
        <v>3026</v>
      </c>
      <c r="D117" s="16">
        <v>45985</v>
      </c>
      <c r="E117" s="16"/>
      <c r="F117" s="14" t="s">
        <v>3037</v>
      </c>
      <c r="G117" s="14">
        <v>35848863</v>
      </c>
      <c r="H117" s="14" t="s">
        <v>3058</v>
      </c>
      <c r="I117" s="15">
        <v>33</v>
      </c>
      <c r="J117" s="77"/>
      <c r="K117" s="92"/>
    </row>
    <row r="118" spans="1:11" ht="20.399999999999999" x14ac:dyDescent="0.25">
      <c r="A118" s="14" t="s">
        <v>2996</v>
      </c>
      <c r="B118" s="14" t="s">
        <v>3010</v>
      </c>
      <c r="C118" s="14" t="s">
        <v>3027</v>
      </c>
      <c r="D118" s="16">
        <v>45807</v>
      </c>
      <c r="E118" s="16"/>
      <c r="F118" s="14" t="s">
        <v>3042</v>
      </c>
      <c r="G118" s="14">
        <v>31320155</v>
      </c>
      <c r="H118" s="14" t="s">
        <v>3059</v>
      </c>
      <c r="I118" s="15">
        <v>15</v>
      </c>
      <c r="J118" s="77"/>
      <c r="K118" s="92"/>
    </row>
    <row r="119" spans="1:11" ht="20.399999999999999" x14ac:dyDescent="0.25">
      <c r="A119" s="14" t="s">
        <v>2996</v>
      </c>
      <c r="B119" s="14" t="s">
        <v>3011</v>
      </c>
      <c r="C119" s="14" t="s">
        <v>3028</v>
      </c>
      <c r="D119" s="16">
        <v>45838</v>
      </c>
      <c r="E119" s="16"/>
      <c r="F119" s="14" t="s">
        <v>3042</v>
      </c>
      <c r="G119" s="14">
        <v>31320155</v>
      </c>
      <c r="H119" s="14" t="s">
        <v>3059</v>
      </c>
      <c r="I119" s="15">
        <v>2</v>
      </c>
      <c r="J119" s="77"/>
      <c r="K119" s="92"/>
    </row>
    <row r="120" spans="1:11" ht="20.399999999999999" x14ac:dyDescent="0.25">
      <c r="A120" s="14" t="s">
        <v>2996</v>
      </c>
      <c r="B120" s="14" t="s">
        <v>3012</v>
      </c>
      <c r="C120" s="14" t="s">
        <v>3029</v>
      </c>
      <c r="D120" s="16">
        <v>46022</v>
      </c>
      <c r="E120" s="16"/>
      <c r="F120" s="14" t="s">
        <v>3042</v>
      </c>
      <c r="G120" s="14">
        <v>31320155</v>
      </c>
      <c r="H120" s="14" t="s">
        <v>3059</v>
      </c>
      <c r="I120" s="15">
        <v>1</v>
      </c>
      <c r="J120" s="77"/>
      <c r="K120" s="92"/>
    </row>
    <row r="121" spans="1:11" ht="20.399999999999999" x14ac:dyDescent="0.25">
      <c r="A121" s="14" t="s">
        <v>2996</v>
      </c>
      <c r="B121" s="14" t="s">
        <v>3013</v>
      </c>
      <c r="C121" s="14">
        <v>20250006</v>
      </c>
      <c r="D121" s="16">
        <v>45888</v>
      </c>
      <c r="E121" s="16"/>
      <c r="F121" s="14" t="s">
        <v>3043</v>
      </c>
      <c r="G121" s="14">
        <v>50972961</v>
      </c>
      <c r="H121" s="14" t="s">
        <v>3060</v>
      </c>
      <c r="I121" s="15">
        <v>2400</v>
      </c>
      <c r="J121" s="77"/>
      <c r="K121" s="92"/>
    </row>
    <row r="122" spans="1:11" ht="20.399999999999999" x14ac:dyDescent="0.25">
      <c r="A122" s="14" t="s">
        <v>2996</v>
      </c>
      <c r="B122" s="14" t="s">
        <v>3014</v>
      </c>
      <c r="C122" s="14" t="s">
        <v>3030</v>
      </c>
      <c r="D122" s="16">
        <v>45909</v>
      </c>
      <c r="E122" s="16"/>
      <c r="F122" s="14" t="s">
        <v>3044</v>
      </c>
      <c r="G122" s="14">
        <v>31823017</v>
      </c>
      <c r="H122" s="14" t="s">
        <v>3061</v>
      </c>
      <c r="I122" s="15">
        <v>948</v>
      </c>
      <c r="J122" s="77"/>
      <c r="K122" s="92"/>
    </row>
    <row r="123" spans="1:11" ht="20.399999999999999" x14ac:dyDescent="0.25">
      <c r="A123" s="14" t="s">
        <v>2996</v>
      </c>
      <c r="B123" s="14" t="s">
        <v>3015</v>
      </c>
      <c r="C123" s="14">
        <v>250072</v>
      </c>
      <c r="D123" s="16">
        <v>45903</v>
      </c>
      <c r="E123" s="16"/>
      <c r="F123" s="14" t="s">
        <v>3045</v>
      </c>
      <c r="G123" s="14"/>
      <c r="H123" s="14" t="s">
        <v>3062</v>
      </c>
      <c r="I123" s="15">
        <v>2585</v>
      </c>
      <c r="J123" s="77"/>
      <c r="K123" s="92"/>
    </row>
    <row r="124" spans="1:11" ht="20.399999999999999" x14ac:dyDescent="0.25">
      <c r="A124" s="14" t="s">
        <v>2996</v>
      </c>
      <c r="B124" s="14" t="s">
        <v>3016</v>
      </c>
      <c r="C124" s="14"/>
      <c r="D124" s="16">
        <v>45688</v>
      </c>
      <c r="E124" s="16"/>
      <c r="F124" s="14" t="s">
        <v>3046</v>
      </c>
      <c r="G124" s="14"/>
      <c r="H124" s="14" t="s">
        <v>3063</v>
      </c>
      <c r="I124" s="15">
        <v>236.5</v>
      </c>
      <c r="J124" s="77"/>
      <c r="K124" s="92"/>
    </row>
    <row r="125" spans="1:11" ht="20.399999999999999" x14ac:dyDescent="0.25">
      <c r="A125" s="14" t="s">
        <v>2996</v>
      </c>
      <c r="B125" s="14" t="s">
        <v>3016</v>
      </c>
      <c r="C125" s="14"/>
      <c r="D125" s="16">
        <v>45688</v>
      </c>
      <c r="E125" s="16"/>
      <c r="F125" s="14" t="s">
        <v>3046</v>
      </c>
      <c r="G125" s="14"/>
      <c r="H125" s="14" t="s">
        <v>3063</v>
      </c>
      <c r="I125" s="15">
        <v>236.5</v>
      </c>
      <c r="J125" s="77"/>
      <c r="K125" s="92"/>
    </row>
    <row r="126" spans="1:11" ht="20.399999999999999" x14ac:dyDescent="0.25">
      <c r="A126" s="14" t="s">
        <v>2996</v>
      </c>
      <c r="B126" s="14" t="s">
        <v>3016</v>
      </c>
      <c r="C126" s="14"/>
      <c r="D126" s="16">
        <v>45688</v>
      </c>
      <c r="E126" s="16"/>
      <c r="F126" s="14" t="s">
        <v>3046</v>
      </c>
      <c r="G126" s="14"/>
      <c r="H126" s="14" t="s">
        <v>3063</v>
      </c>
      <c r="I126" s="15">
        <v>236.5</v>
      </c>
      <c r="J126" s="77"/>
      <c r="K126" s="92"/>
    </row>
    <row r="127" spans="1:11" ht="20.399999999999999" x14ac:dyDescent="0.25">
      <c r="A127" s="14" t="s">
        <v>2996</v>
      </c>
      <c r="B127" s="14" t="s">
        <v>3016</v>
      </c>
      <c r="C127" s="14"/>
      <c r="D127" s="16">
        <v>45688</v>
      </c>
      <c r="E127" s="16"/>
      <c r="F127" s="14" t="s">
        <v>3046</v>
      </c>
      <c r="G127" s="14"/>
      <c r="H127" s="14" t="s">
        <v>3063</v>
      </c>
      <c r="I127" s="15">
        <v>257.62</v>
      </c>
      <c r="J127" s="77"/>
      <c r="K127" s="92"/>
    </row>
    <row r="128" spans="1:11" ht="20.399999999999999" x14ac:dyDescent="0.25">
      <c r="A128" s="14" t="s">
        <v>2996</v>
      </c>
      <c r="B128" s="14" t="s">
        <v>3016</v>
      </c>
      <c r="C128" s="14"/>
      <c r="D128" s="16">
        <v>45688</v>
      </c>
      <c r="E128" s="16"/>
      <c r="F128" s="14" t="s">
        <v>3046</v>
      </c>
      <c r="G128" s="14"/>
      <c r="H128" s="14" t="s">
        <v>3063</v>
      </c>
      <c r="I128" s="15">
        <v>663.22</v>
      </c>
      <c r="J128" s="77"/>
      <c r="K128" s="92"/>
    </row>
    <row r="129" spans="1:11" ht="20.399999999999999" x14ac:dyDescent="0.25">
      <c r="A129" s="14" t="s">
        <v>2996</v>
      </c>
      <c r="B129" s="14" t="s">
        <v>3016</v>
      </c>
      <c r="C129" s="14"/>
      <c r="D129" s="16">
        <v>45688</v>
      </c>
      <c r="E129" s="16"/>
      <c r="F129" s="14" t="s">
        <v>3046</v>
      </c>
      <c r="G129" s="14"/>
      <c r="H129" s="14" t="s">
        <v>3063</v>
      </c>
      <c r="I129" s="15">
        <v>236.5</v>
      </c>
      <c r="J129" s="77"/>
      <c r="K129" s="92"/>
    </row>
    <row r="130" spans="1:11" ht="20.399999999999999" x14ac:dyDescent="0.25">
      <c r="A130" s="14" t="s">
        <v>2996</v>
      </c>
      <c r="B130" s="14" t="s">
        <v>3016</v>
      </c>
      <c r="C130" s="14"/>
      <c r="D130" s="16">
        <v>45688</v>
      </c>
      <c r="E130" s="16"/>
      <c r="F130" s="14" t="s">
        <v>3046</v>
      </c>
      <c r="G130" s="14"/>
      <c r="H130" s="14" t="s">
        <v>3063</v>
      </c>
      <c r="I130" s="15">
        <v>314.74</v>
      </c>
      <c r="J130" s="77"/>
      <c r="K130" s="92"/>
    </row>
    <row r="131" spans="1:11" ht="20.399999999999999" x14ac:dyDescent="0.25">
      <c r="A131" s="14" t="s">
        <v>2996</v>
      </c>
      <c r="B131" s="14" t="s">
        <v>3016</v>
      </c>
      <c r="C131" s="14"/>
      <c r="D131" s="16">
        <v>45688</v>
      </c>
      <c r="E131" s="16"/>
      <c r="F131" s="14" t="s">
        <v>3046</v>
      </c>
      <c r="G131" s="14"/>
      <c r="H131" s="14" t="s">
        <v>3063</v>
      </c>
      <c r="I131" s="15">
        <v>236.5</v>
      </c>
      <c r="J131" s="77"/>
      <c r="K131" s="92"/>
    </row>
    <row r="132" spans="1:11" ht="20.399999999999999" x14ac:dyDescent="0.25">
      <c r="A132" s="14" t="s">
        <v>2996</v>
      </c>
      <c r="B132" s="14" t="s">
        <v>3016</v>
      </c>
      <c r="C132" s="14"/>
      <c r="D132" s="16">
        <v>45688</v>
      </c>
      <c r="E132" s="16"/>
      <c r="F132" s="14" t="s">
        <v>3046</v>
      </c>
      <c r="G132" s="14"/>
      <c r="H132" s="14" t="s">
        <v>3063</v>
      </c>
      <c r="I132" s="15">
        <v>236.5</v>
      </c>
      <c r="J132" s="77"/>
      <c r="K132" s="92"/>
    </row>
    <row r="133" spans="1:11" ht="20.399999999999999" x14ac:dyDescent="0.25">
      <c r="A133" s="14" t="s">
        <v>2996</v>
      </c>
      <c r="B133" s="14" t="s">
        <v>3016</v>
      </c>
      <c r="C133" s="14"/>
      <c r="D133" s="16">
        <v>45688</v>
      </c>
      <c r="E133" s="16"/>
      <c r="F133" s="14" t="s">
        <v>3046</v>
      </c>
      <c r="G133" s="14"/>
      <c r="H133" s="14" t="s">
        <v>3063</v>
      </c>
      <c r="I133" s="15">
        <v>604.02</v>
      </c>
      <c r="J133" s="77"/>
      <c r="K133" s="92"/>
    </row>
    <row r="134" spans="1:11" ht="20.399999999999999" x14ac:dyDescent="0.25">
      <c r="A134" s="14" t="s">
        <v>2996</v>
      </c>
      <c r="B134" s="14" t="s">
        <v>3016</v>
      </c>
      <c r="C134" s="14"/>
      <c r="D134" s="16">
        <v>45688</v>
      </c>
      <c r="E134" s="16"/>
      <c r="F134" s="14" t="s">
        <v>3046</v>
      </c>
      <c r="G134" s="14"/>
      <c r="H134" s="14" t="s">
        <v>3063</v>
      </c>
      <c r="I134" s="15">
        <v>236.5</v>
      </c>
      <c r="J134" s="77"/>
      <c r="K134" s="92"/>
    </row>
    <row r="135" spans="1:11" ht="20.399999999999999" x14ac:dyDescent="0.25">
      <c r="A135" s="14" t="s">
        <v>2996</v>
      </c>
      <c r="B135" s="14" t="s">
        <v>3016</v>
      </c>
      <c r="C135" s="14"/>
      <c r="D135" s="16">
        <v>45688</v>
      </c>
      <c r="E135" s="16"/>
      <c r="F135" s="14" t="s">
        <v>3046</v>
      </c>
      <c r="G135" s="14"/>
      <c r="H135" s="14" t="s">
        <v>3063</v>
      </c>
      <c r="I135" s="15">
        <v>236.5</v>
      </c>
      <c r="J135" s="77"/>
      <c r="K135" s="92"/>
    </row>
    <row r="136" spans="1:11" ht="20.399999999999999" x14ac:dyDescent="0.25">
      <c r="A136" s="14" t="s">
        <v>2996</v>
      </c>
      <c r="B136" s="14" t="s">
        <v>3016</v>
      </c>
      <c r="C136" s="14"/>
      <c r="D136" s="16">
        <v>45688</v>
      </c>
      <c r="E136" s="16"/>
      <c r="F136" s="14" t="s">
        <v>3046</v>
      </c>
      <c r="G136" s="14"/>
      <c r="H136" s="14" t="s">
        <v>3063</v>
      </c>
      <c r="I136" s="15">
        <v>236.5</v>
      </c>
      <c r="J136" s="77"/>
      <c r="K136" s="92"/>
    </row>
    <row r="137" spans="1:11" ht="20.399999999999999" x14ac:dyDescent="0.25">
      <c r="A137" s="14" t="s">
        <v>2996</v>
      </c>
      <c r="B137" s="14" t="s">
        <v>3016</v>
      </c>
      <c r="C137" s="14"/>
      <c r="D137" s="16">
        <v>45688</v>
      </c>
      <c r="E137" s="16"/>
      <c r="F137" s="14" t="s">
        <v>3046</v>
      </c>
      <c r="G137" s="14"/>
      <c r="H137" s="14" t="s">
        <v>3063</v>
      </c>
      <c r="I137" s="15">
        <v>236.5</v>
      </c>
      <c r="J137" s="77"/>
      <c r="K137" s="92"/>
    </row>
    <row r="138" spans="1:11" ht="20.399999999999999" x14ac:dyDescent="0.25">
      <c r="A138" s="14" t="s">
        <v>2996</v>
      </c>
      <c r="B138" s="14" t="s">
        <v>3016</v>
      </c>
      <c r="C138" s="14"/>
      <c r="D138" s="16">
        <v>45688</v>
      </c>
      <c r="E138" s="16"/>
      <c r="F138" s="14" t="s">
        <v>3046</v>
      </c>
      <c r="G138" s="14"/>
      <c r="H138" s="14" t="s">
        <v>3063</v>
      </c>
      <c r="I138" s="15">
        <v>236.5</v>
      </c>
      <c r="J138" s="77"/>
      <c r="K138" s="92"/>
    </row>
    <row r="139" spans="1:11" ht="20.399999999999999" x14ac:dyDescent="0.25">
      <c r="A139" s="14" t="s">
        <v>2996</v>
      </c>
      <c r="B139" s="14" t="s">
        <v>3016</v>
      </c>
      <c r="C139" s="14"/>
      <c r="D139" s="16">
        <v>45688</v>
      </c>
      <c r="E139" s="16"/>
      <c r="F139" s="14" t="s">
        <v>3046</v>
      </c>
      <c r="G139" s="14"/>
      <c r="H139" s="14" t="s">
        <v>3063</v>
      </c>
      <c r="I139" s="15">
        <v>236.5</v>
      </c>
      <c r="J139" s="77"/>
      <c r="K139" s="92"/>
    </row>
    <row r="140" spans="1:11" ht="20.399999999999999" x14ac:dyDescent="0.25">
      <c r="A140" s="14" t="s">
        <v>2996</v>
      </c>
      <c r="B140" s="14" t="s">
        <v>3016</v>
      </c>
      <c r="C140" s="14"/>
      <c r="D140" s="16">
        <v>45688</v>
      </c>
      <c r="E140" s="16"/>
      <c r="F140" s="14" t="s">
        <v>3046</v>
      </c>
      <c r="G140" s="14"/>
      <c r="H140" s="14" t="s">
        <v>3063</v>
      </c>
      <c r="I140" s="15">
        <v>314.74</v>
      </c>
      <c r="J140" s="77"/>
      <c r="K140" s="92"/>
    </row>
    <row r="141" spans="1:11" ht="20.399999999999999" x14ac:dyDescent="0.25">
      <c r="A141" s="14" t="s">
        <v>2996</v>
      </c>
      <c r="B141" s="14" t="s">
        <v>3016</v>
      </c>
      <c r="C141" s="14"/>
      <c r="D141" s="16">
        <v>45688</v>
      </c>
      <c r="E141" s="16"/>
      <c r="F141" s="14" t="s">
        <v>3046</v>
      </c>
      <c r="G141" s="14"/>
      <c r="H141" s="14" t="s">
        <v>3063</v>
      </c>
      <c r="I141" s="15">
        <v>236.5</v>
      </c>
      <c r="J141" s="77"/>
      <c r="K141" s="92"/>
    </row>
    <row r="142" spans="1:11" ht="20.399999999999999" x14ac:dyDescent="0.25">
      <c r="A142" s="14" t="s">
        <v>2996</v>
      </c>
      <c r="B142" s="14" t="s">
        <v>3017</v>
      </c>
      <c r="C142" s="14"/>
      <c r="D142" s="16">
        <v>45771</v>
      </c>
      <c r="E142" s="16"/>
      <c r="F142" s="14" t="s">
        <v>3047</v>
      </c>
      <c r="G142" s="14"/>
      <c r="H142" s="14" t="s">
        <v>3063</v>
      </c>
      <c r="I142" s="15">
        <v>69.599999999999994</v>
      </c>
      <c r="J142" s="77"/>
      <c r="K142" s="92"/>
    </row>
    <row r="143" spans="1:11" ht="20.399999999999999" x14ac:dyDescent="0.25">
      <c r="A143" s="14" t="s">
        <v>2996</v>
      </c>
      <c r="B143" s="14" t="s">
        <v>3017</v>
      </c>
      <c r="C143" s="14"/>
      <c r="D143" s="16">
        <v>45772</v>
      </c>
      <c r="E143" s="16"/>
      <c r="F143" s="14" t="s">
        <v>3047</v>
      </c>
      <c r="G143" s="14"/>
      <c r="H143" s="14" t="s">
        <v>3063</v>
      </c>
      <c r="I143" s="15">
        <v>56.16</v>
      </c>
      <c r="J143" s="77"/>
      <c r="K143" s="92"/>
    </row>
    <row r="144" spans="1:11" ht="20.399999999999999" x14ac:dyDescent="0.25">
      <c r="A144" s="14" t="s">
        <v>2996</v>
      </c>
      <c r="B144" s="14" t="s">
        <v>3017</v>
      </c>
      <c r="C144" s="14"/>
      <c r="D144" s="16">
        <v>45772</v>
      </c>
      <c r="E144" s="16"/>
      <c r="F144" s="14" t="s">
        <v>3047</v>
      </c>
      <c r="G144" s="14"/>
      <c r="H144" s="14" t="s">
        <v>3063</v>
      </c>
      <c r="I144" s="15">
        <v>108</v>
      </c>
      <c r="J144" s="77"/>
      <c r="K144" s="92"/>
    </row>
    <row r="145" spans="1:11" ht="20.399999999999999" x14ac:dyDescent="0.25">
      <c r="A145" s="14" t="s">
        <v>2996</v>
      </c>
      <c r="B145" s="14" t="s">
        <v>3017</v>
      </c>
      <c r="C145" s="14"/>
      <c r="D145" s="16">
        <v>45772</v>
      </c>
      <c r="E145" s="16"/>
      <c r="F145" s="14" t="s">
        <v>3047</v>
      </c>
      <c r="G145" s="14"/>
      <c r="H145" s="14" t="s">
        <v>3063</v>
      </c>
      <c r="I145" s="15">
        <v>75.84</v>
      </c>
      <c r="J145" s="77"/>
      <c r="K145" s="92"/>
    </row>
    <row r="146" spans="1:11" ht="20.399999999999999" x14ac:dyDescent="0.25">
      <c r="A146" s="14" t="s">
        <v>2996</v>
      </c>
      <c r="B146" s="14" t="s">
        <v>3017</v>
      </c>
      <c r="C146" s="14"/>
      <c r="D146" s="16">
        <v>45772</v>
      </c>
      <c r="E146" s="16"/>
      <c r="F146" s="14" t="s">
        <v>3047</v>
      </c>
      <c r="G146" s="14"/>
      <c r="H146" s="14" t="s">
        <v>3063</v>
      </c>
      <c r="I146" s="15">
        <v>56.16</v>
      </c>
      <c r="J146" s="77"/>
      <c r="K146" s="92"/>
    </row>
    <row r="147" spans="1:11" ht="20.399999999999999" x14ac:dyDescent="0.25">
      <c r="A147" s="14" t="s">
        <v>2996</v>
      </c>
      <c r="B147" s="14" t="s">
        <v>3017</v>
      </c>
      <c r="C147" s="14"/>
      <c r="D147" s="16">
        <v>45772</v>
      </c>
      <c r="E147" s="16"/>
      <c r="F147" s="14" t="s">
        <v>3047</v>
      </c>
      <c r="G147" s="14"/>
      <c r="H147" s="14" t="s">
        <v>3063</v>
      </c>
      <c r="I147" s="15">
        <v>47.04</v>
      </c>
      <c r="J147" s="77"/>
      <c r="K147" s="92"/>
    </row>
    <row r="148" spans="1:11" ht="20.399999999999999" x14ac:dyDescent="0.25">
      <c r="A148" s="14" t="s">
        <v>2996</v>
      </c>
      <c r="B148" s="14" t="s">
        <v>3017</v>
      </c>
      <c r="C148" s="14"/>
      <c r="D148" s="16">
        <v>45772</v>
      </c>
      <c r="E148" s="16"/>
      <c r="F148" s="14" t="s">
        <v>3047</v>
      </c>
      <c r="G148" s="14"/>
      <c r="H148" s="14" t="s">
        <v>3063</v>
      </c>
      <c r="I148" s="15">
        <v>110.88</v>
      </c>
      <c r="J148" s="77"/>
      <c r="K148" s="92"/>
    </row>
    <row r="149" spans="1:11" ht="20.399999999999999" x14ac:dyDescent="0.25">
      <c r="A149" s="14" t="s">
        <v>2996</v>
      </c>
      <c r="B149" s="14" t="s">
        <v>3017</v>
      </c>
      <c r="C149" s="14"/>
      <c r="D149" s="16">
        <v>45772</v>
      </c>
      <c r="E149" s="16"/>
      <c r="F149" s="14" t="s">
        <v>3047</v>
      </c>
      <c r="G149" s="14"/>
      <c r="H149" s="14" t="s">
        <v>3063</v>
      </c>
      <c r="I149" s="15">
        <v>15.6</v>
      </c>
      <c r="J149" s="77"/>
      <c r="K149" s="92"/>
    </row>
    <row r="150" spans="1:11" ht="20.399999999999999" x14ac:dyDescent="0.25">
      <c r="A150" s="14" t="s">
        <v>2996</v>
      </c>
      <c r="B150" s="14" t="s">
        <v>3017</v>
      </c>
      <c r="C150" s="14"/>
      <c r="D150" s="16">
        <v>45772</v>
      </c>
      <c r="E150" s="16"/>
      <c r="F150" s="14" t="s">
        <v>3047</v>
      </c>
      <c r="G150" s="14"/>
      <c r="H150" s="14" t="s">
        <v>3063</v>
      </c>
      <c r="I150" s="15">
        <v>74.400000000000006</v>
      </c>
      <c r="J150" s="77"/>
      <c r="K150" s="92"/>
    </row>
    <row r="151" spans="1:11" ht="20.399999999999999" x14ac:dyDescent="0.25">
      <c r="A151" s="14" t="s">
        <v>2996</v>
      </c>
      <c r="B151" s="14" t="s">
        <v>3017</v>
      </c>
      <c r="C151" s="14"/>
      <c r="D151" s="16">
        <v>45772</v>
      </c>
      <c r="E151" s="16"/>
      <c r="F151" s="14" t="s">
        <v>3047</v>
      </c>
      <c r="G151" s="14"/>
      <c r="H151" s="14" t="s">
        <v>3063</v>
      </c>
      <c r="I151" s="15">
        <v>10.66</v>
      </c>
      <c r="J151" s="77"/>
      <c r="K151" s="92"/>
    </row>
    <row r="152" spans="1:11" ht="20.399999999999999" x14ac:dyDescent="0.25">
      <c r="A152" s="14" t="s">
        <v>2996</v>
      </c>
      <c r="B152" s="14" t="s">
        <v>3017</v>
      </c>
      <c r="C152" s="14"/>
      <c r="D152" s="16">
        <v>45772</v>
      </c>
      <c r="E152" s="16"/>
      <c r="F152" s="14" t="s">
        <v>3047</v>
      </c>
      <c r="G152" s="14"/>
      <c r="H152" s="14" t="s">
        <v>3063</v>
      </c>
      <c r="I152" s="15">
        <v>76.8</v>
      </c>
      <c r="J152" s="77"/>
      <c r="K152" s="92"/>
    </row>
    <row r="153" spans="1:11" ht="20.399999999999999" x14ac:dyDescent="0.25">
      <c r="A153" s="14" t="s">
        <v>2996</v>
      </c>
      <c r="B153" s="14" t="s">
        <v>3018</v>
      </c>
      <c r="C153" s="14">
        <v>2025138</v>
      </c>
      <c r="D153" s="16">
        <v>45825</v>
      </c>
      <c r="E153" s="16"/>
      <c r="F153" s="14" t="s">
        <v>3048</v>
      </c>
      <c r="G153" s="14">
        <v>43944311</v>
      </c>
      <c r="H153" s="14" t="s">
        <v>3064</v>
      </c>
      <c r="I153" s="15">
        <v>1600</v>
      </c>
      <c r="J153" s="77"/>
      <c r="K153" s="92"/>
    </row>
    <row r="154" spans="1:11" ht="20.399999999999999" x14ac:dyDescent="0.25">
      <c r="A154" s="14" t="s">
        <v>2996</v>
      </c>
      <c r="B154" s="14" t="s">
        <v>3019</v>
      </c>
      <c r="C154" s="14"/>
      <c r="D154" s="16">
        <v>45772</v>
      </c>
      <c r="E154" s="16"/>
      <c r="F154" s="14" t="s">
        <v>3049</v>
      </c>
      <c r="G154" s="14"/>
      <c r="H154" s="14" t="s">
        <v>3063</v>
      </c>
      <c r="I154" s="15">
        <v>60</v>
      </c>
      <c r="J154" s="77"/>
      <c r="K154" s="92"/>
    </row>
    <row r="155" spans="1:11" ht="20.399999999999999" x14ac:dyDescent="0.25">
      <c r="A155" s="14" t="s">
        <v>2996</v>
      </c>
      <c r="B155" s="14" t="s">
        <v>3019</v>
      </c>
      <c r="C155" s="14"/>
      <c r="D155" s="16">
        <v>45772</v>
      </c>
      <c r="E155" s="16"/>
      <c r="F155" s="14" t="s">
        <v>3049</v>
      </c>
      <c r="G155" s="14"/>
      <c r="H155" s="14" t="s">
        <v>3063</v>
      </c>
      <c r="I155" s="15">
        <v>180</v>
      </c>
      <c r="J155" s="77"/>
      <c r="K155" s="92"/>
    </row>
    <row r="156" spans="1:11" ht="20.399999999999999" x14ac:dyDescent="0.25">
      <c r="A156" s="14" t="s">
        <v>2996</v>
      </c>
      <c r="B156" s="14" t="s">
        <v>3019</v>
      </c>
      <c r="C156" s="14"/>
      <c r="D156" s="16">
        <v>45772</v>
      </c>
      <c r="E156" s="16"/>
      <c r="F156" s="14" t="s">
        <v>3049</v>
      </c>
      <c r="G156" s="14"/>
      <c r="H156" s="14" t="s">
        <v>3063</v>
      </c>
      <c r="I156" s="15">
        <v>192</v>
      </c>
      <c r="J156" s="77"/>
      <c r="K156" s="92"/>
    </row>
    <row r="157" spans="1:11" ht="20.399999999999999" x14ac:dyDescent="0.25">
      <c r="A157" s="14" t="s">
        <v>2996</v>
      </c>
      <c r="B157" s="14" t="s">
        <v>3019</v>
      </c>
      <c r="C157" s="14"/>
      <c r="D157" s="16">
        <v>45803</v>
      </c>
      <c r="E157" s="16"/>
      <c r="F157" s="14" t="s">
        <v>3049</v>
      </c>
      <c r="G157" s="14"/>
      <c r="H157" s="14" t="s">
        <v>3063</v>
      </c>
      <c r="I157" s="15">
        <v>47.76</v>
      </c>
      <c r="J157" s="77"/>
      <c r="K157" s="92"/>
    </row>
    <row r="158" spans="1:11" ht="20.399999999999999" x14ac:dyDescent="0.25">
      <c r="A158" s="14" t="s">
        <v>2996</v>
      </c>
      <c r="B158" s="14" t="s">
        <v>3020</v>
      </c>
      <c r="C158" s="14"/>
      <c r="D158" s="16">
        <v>45789</v>
      </c>
      <c r="E158" s="16"/>
      <c r="F158" s="14" t="s">
        <v>3050</v>
      </c>
      <c r="G158" s="14"/>
      <c r="H158" s="14" t="s">
        <v>3063</v>
      </c>
      <c r="I158" s="15">
        <v>28.8</v>
      </c>
      <c r="J158" s="77"/>
      <c r="K158" s="92"/>
    </row>
    <row r="159" spans="1:11" ht="20.399999999999999" x14ac:dyDescent="0.25">
      <c r="A159" s="14" t="s">
        <v>2996</v>
      </c>
      <c r="B159" s="14" t="s">
        <v>3020</v>
      </c>
      <c r="C159" s="14"/>
      <c r="D159" s="16">
        <v>45789</v>
      </c>
      <c r="E159" s="16"/>
      <c r="F159" s="14" t="s">
        <v>3050</v>
      </c>
      <c r="G159" s="14"/>
      <c r="H159" s="14" t="s">
        <v>3063</v>
      </c>
      <c r="I159" s="15">
        <v>143.04</v>
      </c>
      <c r="J159" s="77"/>
      <c r="K159" s="92"/>
    </row>
    <row r="160" spans="1:11" ht="20.399999999999999" x14ac:dyDescent="0.25">
      <c r="A160" s="14" t="s">
        <v>2996</v>
      </c>
      <c r="B160" s="14" t="s">
        <v>3020</v>
      </c>
      <c r="C160" s="14"/>
      <c r="D160" s="16">
        <v>45789</v>
      </c>
      <c r="E160" s="16"/>
      <c r="F160" s="14" t="s">
        <v>3050</v>
      </c>
      <c r="G160" s="14"/>
      <c r="H160" s="14" t="s">
        <v>3063</v>
      </c>
      <c r="I160" s="15">
        <v>105.6</v>
      </c>
      <c r="J160" s="77"/>
      <c r="K160" s="92"/>
    </row>
    <row r="161" spans="1:11" ht="20.399999999999999" x14ac:dyDescent="0.25">
      <c r="A161" s="14" t="s">
        <v>2996</v>
      </c>
      <c r="B161" s="14" t="s">
        <v>3020</v>
      </c>
      <c r="C161" s="14"/>
      <c r="D161" s="16">
        <v>45789</v>
      </c>
      <c r="E161" s="16"/>
      <c r="F161" s="14" t="s">
        <v>3050</v>
      </c>
      <c r="G161" s="14"/>
      <c r="H161" s="14" t="s">
        <v>3063</v>
      </c>
      <c r="I161" s="15">
        <v>68.48</v>
      </c>
      <c r="J161" s="77"/>
      <c r="K161" s="92"/>
    </row>
    <row r="162" spans="1:11" ht="20.399999999999999" x14ac:dyDescent="0.25">
      <c r="A162" s="14" t="s">
        <v>2996</v>
      </c>
      <c r="B162" s="14" t="s">
        <v>3020</v>
      </c>
      <c r="C162" s="14"/>
      <c r="D162" s="16">
        <v>45789</v>
      </c>
      <c r="E162" s="16"/>
      <c r="F162" s="14" t="s">
        <v>3050</v>
      </c>
      <c r="G162" s="14"/>
      <c r="H162" s="14" t="s">
        <v>3063</v>
      </c>
      <c r="I162" s="15">
        <v>30.72</v>
      </c>
      <c r="J162" s="77"/>
      <c r="K162" s="92"/>
    </row>
    <row r="163" spans="1:11" ht="20.399999999999999" x14ac:dyDescent="0.25">
      <c r="A163" s="14" t="s">
        <v>2996</v>
      </c>
      <c r="B163" s="14" t="s">
        <v>3020</v>
      </c>
      <c r="C163" s="14"/>
      <c r="D163" s="16">
        <v>45789</v>
      </c>
      <c r="E163" s="16"/>
      <c r="F163" s="14" t="s">
        <v>3050</v>
      </c>
      <c r="G163" s="14"/>
      <c r="H163" s="14" t="s">
        <v>3063</v>
      </c>
      <c r="I163" s="15">
        <v>79.2</v>
      </c>
      <c r="J163" s="77"/>
      <c r="K163" s="92"/>
    </row>
    <row r="164" spans="1:11" ht="20.399999999999999" x14ac:dyDescent="0.25">
      <c r="A164" s="14" t="s">
        <v>2996</v>
      </c>
      <c r="B164" s="14" t="s">
        <v>3020</v>
      </c>
      <c r="C164" s="14"/>
      <c r="D164" s="16">
        <v>45789</v>
      </c>
      <c r="E164" s="16"/>
      <c r="F164" s="14" t="s">
        <v>3050</v>
      </c>
      <c r="G164" s="14"/>
      <c r="H164" s="14" t="s">
        <v>3063</v>
      </c>
      <c r="I164" s="15">
        <v>4.8</v>
      </c>
      <c r="J164" s="77"/>
      <c r="K164" s="92"/>
    </row>
    <row r="165" spans="1:11" ht="20.399999999999999" x14ac:dyDescent="0.25">
      <c r="A165" s="14" t="s">
        <v>2996</v>
      </c>
      <c r="B165" s="14" t="s">
        <v>3020</v>
      </c>
      <c r="C165" s="14"/>
      <c r="D165" s="16">
        <v>45789</v>
      </c>
      <c r="E165" s="16"/>
      <c r="F165" s="14" t="s">
        <v>3050</v>
      </c>
      <c r="G165" s="14"/>
      <c r="H165" s="14" t="s">
        <v>3063</v>
      </c>
      <c r="I165" s="15">
        <v>36.96</v>
      </c>
      <c r="J165" s="77"/>
      <c r="K165" s="92"/>
    </row>
    <row r="166" spans="1:11" ht="20.399999999999999" x14ac:dyDescent="0.25">
      <c r="A166" s="14" t="s">
        <v>2996</v>
      </c>
      <c r="B166" s="14" t="s">
        <v>3020</v>
      </c>
      <c r="C166" s="14"/>
      <c r="D166" s="16">
        <v>45789</v>
      </c>
      <c r="E166" s="16"/>
      <c r="F166" s="14" t="s">
        <v>3050</v>
      </c>
      <c r="G166" s="14"/>
      <c r="H166" s="14" t="s">
        <v>3063</v>
      </c>
      <c r="I166" s="15">
        <v>55.2</v>
      </c>
      <c r="J166" s="77"/>
      <c r="K166" s="92"/>
    </row>
    <row r="167" spans="1:11" ht="20.399999999999999" x14ac:dyDescent="0.25">
      <c r="A167" s="14" t="s">
        <v>2996</v>
      </c>
      <c r="B167" s="14" t="s">
        <v>3020</v>
      </c>
      <c r="C167" s="14"/>
      <c r="D167" s="16">
        <v>45789</v>
      </c>
      <c r="E167" s="16"/>
      <c r="F167" s="14" t="s">
        <v>3050</v>
      </c>
      <c r="G167" s="14"/>
      <c r="H167" s="14" t="s">
        <v>3063</v>
      </c>
      <c r="I167" s="15">
        <v>45.6</v>
      </c>
      <c r="J167" s="77"/>
      <c r="K167" s="92"/>
    </row>
    <row r="168" spans="1:11" ht="20.399999999999999" x14ac:dyDescent="0.25">
      <c r="A168" s="14" t="s">
        <v>2996</v>
      </c>
      <c r="B168" s="14" t="s">
        <v>3020</v>
      </c>
      <c r="C168" s="14"/>
      <c r="D168" s="16">
        <v>45789</v>
      </c>
      <c r="E168" s="16"/>
      <c r="F168" s="14" t="s">
        <v>3050</v>
      </c>
      <c r="G168" s="14"/>
      <c r="H168" s="14" t="s">
        <v>3063</v>
      </c>
      <c r="I168" s="15">
        <v>99.84</v>
      </c>
      <c r="J168" s="77"/>
      <c r="K168" s="92"/>
    </row>
    <row r="169" spans="1:11" ht="20.399999999999999" x14ac:dyDescent="0.25">
      <c r="A169" s="14" t="s">
        <v>2996</v>
      </c>
      <c r="B169" s="14" t="s">
        <v>3020</v>
      </c>
      <c r="C169" s="14"/>
      <c r="D169" s="16">
        <v>45789</v>
      </c>
      <c r="E169" s="16"/>
      <c r="F169" s="14" t="s">
        <v>3050</v>
      </c>
      <c r="G169" s="14"/>
      <c r="H169" s="14" t="s">
        <v>3063</v>
      </c>
      <c r="I169" s="15">
        <v>52.8</v>
      </c>
      <c r="J169" s="77"/>
      <c r="K169" s="92"/>
    </row>
    <row r="170" spans="1:11" ht="20.399999999999999" x14ac:dyDescent="0.25">
      <c r="A170" s="14" t="s">
        <v>2996</v>
      </c>
      <c r="B170" s="14" t="s">
        <v>3021</v>
      </c>
      <c r="C170" s="14"/>
      <c r="D170" s="16">
        <v>45797</v>
      </c>
      <c r="E170" s="16"/>
      <c r="F170" s="14" t="s">
        <v>3051</v>
      </c>
      <c r="G170" s="14"/>
      <c r="H170" s="14" t="s">
        <v>3063</v>
      </c>
      <c r="I170" s="15">
        <v>185.25</v>
      </c>
      <c r="J170" s="77"/>
      <c r="K170" s="92"/>
    </row>
    <row r="171" spans="1:11" ht="20.399999999999999" x14ac:dyDescent="0.25">
      <c r="A171" s="14" t="s">
        <v>2996</v>
      </c>
      <c r="B171" s="14" t="s">
        <v>3021</v>
      </c>
      <c r="C171" s="14"/>
      <c r="D171" s="16">
        <v>45797</v>
      </c>
      <c r="E171" s="16"/>
      <c r="F171" s="14" t="s">
        <v>3051</v>
      </c>
      <c r="G171" s="14"/>
      <c r="H171" s="14" t="s">
        <v>3063</v>
      </c>
      <c r="I171" s="15">
        <v>185.25</v>
      </c>
      <c r="J171" s="77"/>
      <c r="K171" s="92"/>
    </row>
    <row r="172" spans="1:11" ht="20.399999999999999" x14ac:dyDescent="0.25">
      <c r="A172" s="14" t="s">
        <v>2996</v>
      </c>
      <c r="B172" s="14" t="s">
        <v>3021</v>
      </c>
      <c r="C172" s="14"/>
      <c r="D172" s="16">
        <v>45797</v>
      </c>
      <c r="E172" s="16"/>
      <c r="F172" s="14" t="s">
        <v>3051</v>
      </c>
      <c r="G172" s="14"/>
      <c r="H172" s="14" t="s">
        <v>3063</v>
      </c>
      <c r="I172" s="15">
        <v>185.25</v>
      </c>
      <c r="J172" s="77"/>
      <c r="K172" s="92"/>
    </row>
    <row r="173" spans="1:11" ht="20.399999999999999" x14ac:dyDescent="0.25">
      <c r="A173" s="14" t="s">
        <v>2996</v>
      </c>
      <c r="B173" s="14" t="s">
        <v>3021</v>
      </c>
      <c r="C173" s="14"/>
      <c r="D173" s="16">
        <v>45797</v>
      </c>
      <c r="E173" s="16"/>
      <c r="F173" s="14" t="s">
        <v>3051</v>
      </c>
      <c r="G173" s="14"/>
      <c r="H173" s="14" t="s">
        <v>3063</v>
      </c>
      <c r="I173" s="15">
        <v>185.25</v>
      </c>
      <c r="J173" s="77"/>
      <c r="K173" s="92"/>
    </row>
    <row r="174" spans="1:11" ht="20.399999999999999" x14ac:dyDescent="0.25">
      <c r="A174" s="14" t="s">
        <v>2996</v>
      </c>
      <c r="B174" s="14" t="s">
        <v>3021</v>
      </c>
      <c r="C174" s="14"/>
      <c r="D174" s="16">
        <v>45797</v>
      </c>
      <c r="E174" s="16"/>
      <c r="F174" s="14" t="s">
        <v>3051</v>
      </c>
      <c r="G174" s="14"/>
      <c r="H174" s="14" t="s">
        <v>3063</v>
      </c>
      <c r="I174" s="15">
        <v>185.25</v>
      </c>
      <c r="J174" s="77"/>
      <c r="K174" s="92"/>
    </row>
    <row r="175" spans="1:11" ht="20.399999999999999" x14ac:dyDescent="0.25">
      <c r="A175" s="14" t="s">
        <v>2996</v>
      </c>
      <c r="B175" s="14" t="s">
        <v>3021</v>
      </c>
      <c r="C175" s="14"/>
      <c r="D175" s="16">
        <v>45797</v>
      </c>
      <c r="E175" s="16"/>
      <c r="F175" s="14" t="s">
        <v>3051</v>
      </c>
      <c r="G175" s="14"/>
      <c r="H175" s="14" t="s">
        <v>3063</v>
      </c>
      <c r="I175" s="15">
        <v>185.25</v>
      </c>
      <c r="J175" s="77"/>
      <c r="K175" s="92"/>
    </row>
    <row r="176" spans="1:11" ht="20.399999999999999" x14ac:dyDescent="0.25">
      <c r="A176" s="14" t="s">
        <v>2996</v>
      </c>
      <c r="B176" s="14" t="s">
        <v>3021</v>
      </c>
      <c r="C176" s="14"/>
      <c r="D176" s="16">
        <v>45798</v>
      </c>
      <c r="E176" s="16"/>
      <c r="F176" s="14" t="s">
        <v>3051</v>
      </c>
      <c r="G176" s="14"/>
      <c r="H176" s="14" t="s">
        <v>3063</v>
      </c>
      <c r="I176" s="15">
        <v>185.25</v>
      </c>
      <c r="J176" s="77"/>
      <c r="K176" s="92"/>
    </row>
    <row r="177" spans="1:11" ht="20.399999999999999" x14ac:dyDescent="0.25">
      <c r="A177" s="14" t="s">
        <v>2996</v>
      </c>
      <c r="B177" s="14" t="s">
        <v>3021</v>
      </c>
      <c r="C177" s="14"/>
      <c r="D177" s="16">
        <v>45798</v>
      </c>
      <c r="E177" s="16"/>
      <c r="F177" s="14" t="s">
        <v>3051</v>
      </c>
      <c r="G177" s="14"/>
      <c r="H177" s="14" t="s">
        <v>3063</v>
      </c>
      <c r="I177" s="15">
        <v>185.25</v>
      </c>
      <c r="J177" s="77"/>
      <c r="K177" s="92"/>
    </row>
    <row r="178" spans="1:11" ht="20.399999999999999" x14ac:dyDescent="0.25">
      <c r="A178" s="14" t="s">
        <v>2996</v>
      </c>
      <c r="B178" s="14" t="s">
        <v>3021</v>
      </c>
      <c r="C178" s="14"/>
      <c r="D178" s="16">
        <v>45798</v>
      </c>
      <c r="E178" s="16"/>
      <c r="F178" s="14" t="s">
        <v>3051</v>
      </c>
      <c r="G178" s="14"/>
      <c r="H178" s="14" t="s">
        <v>3063</v>
      </c>
      <c r="I178" s="15">
        <v>185.25</v>
      </c>
      <c r="J178" s="77"/>
      <c r="K178" s="92"/>
    </row>
    <row r="179" spans="1:11" ht="20.399999999999999" x14ac:dyDescent="0.25">
      <c r="A179" s="14" t="s">
        <v>2996</v>
      </c>
      <c r="B179" s="14" t="s">
        <v>3021</v>
      </c>
      <c r="C179" s="14"/>
      <c r="D179" s="16">
        <v>45798</v>
      </c>
      <c r="E179" s="16"/>
      <c r="F179" s="14" t="s">
        <v>3051</v>
      </c>
      <c r="G179" s="14"/>
      <c r="H179" s="14" t="s">
        <v>3063</v>
      </c>
      <c r="I179" s="15">
        <v>185.25</v>
      </c>
      <c r="J179" s="77"/>
      <c r="K179" s="92"/>
    </row>
    <row r="180" spans="1:11" ht="20.399999999999999" x14ac:dyDescent="0.25">
      <c r="A180" s="14" t="s">
        <v>2996</v>
      </c>
      <c r="B180" s="14" t="s">
        <v>3021</v>
      </c>
      <c r="C180" s="14"/>
      <c r="D180" s="16">
        <v>45798</v>
      </c>
      <c r="E180" s="16"/>
      <c r="F180" s="14" t="s">
        <v>3051</v>
      </c>
      <c r="G180" s="14"/>
      <c r="H180" s="14" t="s">
        <v>3063</v>
      </c>
      <c r="I180" s="15">
        <v>185.25</v>
      </c>
      <c r="J180" s="77"/>
      <c r="K180" s="92"/>
    </row>
    <row r="181" spans="1:11" ht="20.399999999999999" x14ac:dyDescent="0.25">
      <c r="A181" s="14" t="s">
        <v>2996</v>
      </c>
      <c r="B181" s="14" t="s">
        <v>3021</v>
      </c>
      <c r="C181" s="14"/>
      <c r="D181" s="16">
        <v>45798</v>
      </c>
      <c r="E181" s="16"/>
      <c r="F181" s="14" t="s">
        <v>3051</v>
      </c>
      <c r="G181" s="14"/>
      <c r="H181" s="14" t="s">
        <v>3063</v>
      </c>
      <c r="I181" s="15">
        <v>185.25</v>
      </c>
      <c r="J181" s="77"/>
      <c r="K181" s="92"/>
    </row>
    <row r="182" spans="1:11" ht="20.399999999999999" x14ac:dyDescent="0.25">
      <c r="A182" s="14" t="s">
        <v>2996</v>
      </c>
      <c r="B182" s="14" t="s">
        <v>3021</v>
      </c>
      <c r="C182" s="14"/>
      <c r="D182" s="16">
        <v>45798</v>
      </c>
      <c r="E182" s="16"/>
      <c r="F182" s="14" t="s">
        <v>3051</v>
      </c>
      <c r="G182" s="14"/>
      <c r="H182" s="14" t="s">
        <v>3063</v>
      </c>
      <c r="I182" s="15">
        <v>185.25</v>
      </c>
      <c r="J182" s="77"/>
      <c r="K182" s="92"/>
    </row>
    <row r="183" spans="1:11" ht="20.399999999999999" x14ac:dyDescent="0.25">
      <c r="A183" s="14" t="s">
        <v>2996</v>
      </c>
      <c r="B183" s="14" t="s">
        <v>3021</v>
      </c>
      <c r="C183" s="14"/>
      <c r="D183" s="16">
        <v>45798</v>
      </c>
      <c r="E183" s="16"/>
      <c r="F183" s="14" t="s">
        <v>3051</v>
      </c>
      <c r="G183" s="14"/>
      <c r="H183" s="14" t="s">
        <v>3063</v>
      </c>
      <c r="I183" s="15">
        <v>185.25</v>
      </c>
      <c r="J183" s="77"/>
      <c r="K183" s="92"/>
    </row>
    <row r="184" spans="1:11" ht="20.399999999999999" x14ac:dyDescent="0.25">
      <c r="A184" s="14" t="s">
        <v>2996</v>
      </c>
      <c r="B184" s="14" t="s">
        <v>3021</v>
      </c>
      <c r="C184" s="14"/>
      <c r="D184" s="16">
        <v>45798</v>
      </c>
      <c r="E184" s="16"/>
      <c r="F184" s="14" t="s">
        <v>3051</v>
      </c>
      <c r="G184" s="14"/>
      <c r="H184" s="14" t="s">
        <v>3063</v>
      </c>
      <c r="I184" s="15">
        <v>185.25</v>
      </c>
      <c r="J184" s="77"/>
      <c r="K184" s="92"/>
    </row>
    <row r="185" spans="1:11" ht="20.399999999999999" x14ac:dyDescent="0.25">
      <c r="A185" s="14" t="s">
        <v>2996</v>
      </c>
      <c r="B185" s="14" t="s">
        <v>3021</v>
      </c>
      <c r="C185" s="14"/>
      <c r="D185" s="16">
        <v>45798</v>
      </c>
      <c r="E185" s="16"/>
      <c r="F185" s="14" t="s">
        <v>3051</v>
      </c>
      <c r="G185" s="14"/>
      <c r="H185" s="14" t="s">
        <v>3063</v>
      </c>
      <c r="I185" s="15">
        <v>185.25</v>
      </c>
      <c r="J185" s="77"/>
      <c r="K185" s="92"/>
    </row>
    <row r="186" spans="1:11" ht="20.399999999999999" x14ac:dyDescent="0.25">
      <c r="A186" s="14" t="s">
        <v>2996</v>
      </c>
      <c r="B186" s="14" t="s">
        <v>3021</v>
      </c>
      <c r="C186" s="14"/>
      <c r="D186" s="16">
        <v>45799</v>
      </c>
      <c r="E186" s="16"/>
      <c r="F186" s="14" t="s">
        <v>3051</v>
      </c>
      <c r="G186" s="14"/>
      <c r="H186" s="14" t="s">
        <v>3063</v>
      </c>
      <c r="I186" s="15">
        <v>185.25</v>
      </c>
      <c r="J186" s="77"/>
      <c r="K186" s="92"/>
    </row>
    <row r="187" spans="1:11" ht="20.399999999999999" x14ac:dyDescent="0.25">
      <c r="A187" s="14" t="s">
        <v>2996</v>
      </c>
      <c r="B187" s="14" t="s">
        <v>3021</v>
      </c>
      <c r="C187" s="14"/>
      <c r="D187" s="16">
        <v>45799</v>
      </c>
      <c r="E187" s="16"/>
      <c r="F187" s="14" t="s">
        <v>3051</v>
      </c>
      <c r="G187" s="14"/>
      <c r="H187" s="14" t="s">
        <v>3063</v>
      </c>
      <c r="I187" s="15">
        <v>185.25</v>
      </c>
      <c r="J187" s="77"/>
      <c r="K187" s="92"/>
    </row>
    <row r="188" spans="1:11" ht="20.399999999999999" x14ac:dyDescent="0.25">
      <c r="A188" s="14" t="s">
        <v>2996</v>
      </c>
      <c r="B188" s="14" t="s">
        <v>3021</v>
      </c>
      <c r="C188" s="14"/>
      <c r="D188" s="16">
        <v>45799</v>
      </c>
      <c r="E188" s="16"/>
      <c r="F188" s="14" t="s">
        <v>3051</v>
      </c>
      <c r="G188" s="14"/>
      <c r="H188" s="14" t="s">
        <v>3063</v>
      </c>
      <c r="I188" s="15">
        <v>216</v>
      </c>
      <c r="J188" s="77"/>
      <c r="K188" s="92"/>
    </row>
    <row r="189" spans="1:11" ht="20.399999999999999" x14ac:dyDescent="0.25">
      <c r="A189" s="14" t="s">
        <v>2996</v>
      </c>
      <c r="B189" s="14" t="s">
        <v>3021</v>
      </c>
      <c r="C189" s="14"/>
      <c r="D189" s="16">
        <v>45803</v>
      </c>
      <c r="E189" s="16"/>
      <c r="F189" s="14" t="s">
        <v>3052</v>
      </c>
      <c r="G189" s="14"/>
      <c r="H189" s="14" t="s">
        <v>3063</v>
      </c>
      <c r="I189" s="15">
        <v>456</v>
      </c>
      <c r="J189" s="77"/>
      <c r="K189" s="92"/>
    </row>
    <row r="190" spans="1:11" ht="20.399999999999999" x14ac:dyDescent="0.25">
      <c r="A190" s="14" t="s">
        <v>2996</v>
      </c>
      <c r="B190" s="14" t="s">
        <v>3022</v>
      </c>
      <c r="C190" s="14"/>
      <c r="D190" s="16">
        <v>45805</v>
      </c>
      <c r="E190" s="16"/>
      <c r="F190" s="14" t="s">
        <v>3053</v>
      </c>
      <c r="G190" s="14"/>
      <c r="H190" s="14" t="s">
        <v>3063</v>
      </c>
      <c r="I190" s="15">
        <v>378.57</v>
      </c>
      <c r="J190" s="77"/>
      <c r="K190" s="92"/>
    </row>
    <row r="191" spans="1:11" ht="20.399999999999999" x14ac:dyDescent="0.25">
      <c r="A191" s="14" t="s">
        <v>2996</v>
      </c>
      <c r="B191" s="14" t="s">
        <v>3023</v>
      </c>
      <c r="C191" s="14" t="s">
        <v>3031</v>
      </c>
      <c r="D191" s="16">
        <v>45888</v>
      </c>
      <c r="E191" s="16"/>
      <c r="F191" s="14" t="s">
        <v>3054</v>
      </c>
      <c r="G191" s="14"/>
      <c r="H191" s="14" t="s">
        <v>3065</v>
      </c>
      <c r="I191" s="15">
        <v>6909.3</v>
      </c>
      <c r="J191" s="77"/>
      <c r="K191" s="92"/>
    </row>
    <row r="192" spans="1:11" ht="20.399999999999999" x14ac:dyDescent="0.25">
      <c r="A192" s="14" t="s">
        <v>2996</v>
      </c>
      <c r="B192" s="14" t="s">
        <v>3023</v>
      </c>
      <c r="C192" s="14" t="s">
        <v>3031</v>
      </c>
      <c r="D192" s="16">
        <v>45889</v>
      </c>
      <c r="E192" s="16"/>
      <c r="F192" s="14" t="s">
        <v>3055</v>
      </c>
      <c r="G192" s="14"/>
      <c r="H192" s="14" t="s">
        <v>3065</v>
      </c>
      <c r="I192" s="15">
        <v>6909.3</v>
      </c>
      <c r="J192" s="77"/>
      <c r="K192" s="92"/>
    </row>
    <row r="193" spans="1:11" ht="20.399999999999999" x14ac:dyDescent="0.25">
      <c r="A193" s="14" t="s">
        <v>2996</v>
      </c>
      <c r="B193" s="14" t="s">
        <v>3024</v>
      </c>
      <c r="C193" s="14"/>
      <c r="D193" s="16">
        <v>45953</v>
      </c>
      <c r="E193" s="16"/>
      <c r="F193" s="14" t="s">
        <v>3056</v>
      </c>
      <c r="G193" s="14"/>
      <c r="H193" s="14" t="s">
        <v>3063</v>
      </c>
      <c r="I193" s="15">
        <v>640</v>
      </c>
      <c r="J193" s="77"/>
      <c r="K193" s="92"/>
    </row>
    <row r="194" spans="1:11" ht="20.399999999999999" x14ac:dyDescent="0.25">
      <c r="A194" s="14" t="s">
        <v>2996</v>
      </c>
      <c r="B194" s="14" t="s">
        <v>3024</v>
      </c>
      <c r="C194" s="14"/>
      <c r="D194" s="16">
        <v>45953</v>
      </c>
      <c r="E194" s="16"/>
      <c r="F194" s="14" t="s">
        <v>3056</v>
      </c>
      <c r="G194" s="14"/>
      <c r="H194" s="14" t="s">
        <v>3063</v>
      </c>
      <c r="I194" s="15">
        <v>656</v>
      </c>
      <c r="J194" s="77"/>
      <c r="K194" s="92"/>
    </row>
    <row r="195" spans="1:11" ht="20.399999999999999" x14ac:dyDescent="0.25">
      <c r="A195" s="14" t="s">
        <v>2996</v>
      </c>
      <c r="B195" s="14" t="s">
        <v>3024</v>
      </c>
      <c r="C195" s="14"/>
      <c r="D195" s="16">
        <v>45953</v>
      </c>
      <c r="E195" s="16"/>
      <c r="F195" s="14" t="s">
        <v>3056</v>
      </c>
      <c r="G195" s="14"/>
      <c r="H195" s="14" t="s">
        <v>3063</v>
      </c>
      <c r="I195" s="15">
        <v>93.6</v>
      </c>
      <c r="J195" s="77"/>
      <c r="K195" s="92"/>
    </row>
    <row r="196" spans="1:11" ht="20.399999999999999" x14ac:dyDescent="0.25">
      <c r="A196" s="14" t="s">
        <v>2996</v>
      </c>
      <c r="B196" s="14" t="s">
        <v>3024</v>
      </c>
      <c r="C196" s="14"/>
      <c r="D196" s="16">
        <v>45953</v>
      </c>
      <c r="E196" s="16"/>
      <c r="F196" s="14" t="s">
        <v>3056</v>
      </c>
      <c r="G196" s="14"/>
      <c r="H196" s="14" t="s">
        <v>3063</v>
      </c>
      <c r="I196" s="15">
        <v>56.25</v>
      </c>
      <c r="J196" s="77"/>
      <c r="K196" s="92"/>
    </row>
    <row r="197" spans="1:11" ht="20.399999999999999" x14ac:dyDescent="0.25">
      <c r="A197" s="14" t="s">
        <v>2996</v>
      </c>
      <c r="B197" s="14" t="s">
        <v>3024</v>
      </c>
      <c r="C197" s="14"/>
      <c r="D197" s="16">
        <v>45953</v>
      </c>
      <c r="E197" s="16"/>
      <c r="F197" s="14" t="s">
        <v>3056</v>
      </c>
      <c r="G197" s="14"/>
      <c r="H197" s="14" t="s">
        <v>3063</v>
      </c>
      <c r="I197" s="15">
        <v>53.5</v>
      </c>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headings="1"/>
  <pageMargins left="0.19685039370078741" right="0.19685039370078741" top="0.47244094488188981" bottom="0.47244094488188981" header="0.31496062992125984" footer="0.31496062992125984"/>
  <pageSetup paperSize="9" scale="90" fitToHeight="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5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3.2"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3.2"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3.2" x14ac:dyDescent="0.25">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3.2" x14ac:dyDescent="0.25">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3.2" x14ac:dyDescent="0.25">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3.2" x14ac:dyDescent="0.25">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3.2" x14ac:dyDescent="0.25">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3.2" x14ac:dyDescent="0.25">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3.2" x14ac:dyDescent="0.25">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3.2"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0.399999999999999"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0.399999999999999"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3.2"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3.2"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3.2"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0.399999999999999"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3.2" x14ac:dyDescent="0.25">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3.2" x14ac:dyDescent="0.25">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3.2" x14ac:dyDescent="0.25">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3.2" x14ac:dyDescent="0.25">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3.2" x14ac:dyDescent="0.25">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3.2" x14ac:dyDescent="0.25">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3.2" x14ac:dyDescent="0.25">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3.2" x14ac:dyDescent="0.25">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3.2" x14ac:dyDescent="0.25">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3.2" x14ac:dyDescent="0.25">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3.2" x14ac:dyDescent="0.25">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0.399999999999999"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1027</v>
      </c>
      <c r="B1" s="2"/>
      <c r="C1" s="2" t="s">
        <v>336</v>
      </c>
      <c r="D1" s="2" t="s">
        <v>1194</v>
      </c>
      <c r="E1" s="2" t="s">
        <v>1195</v>
      </c>
      <c r="F1" s="2" t="s">
        <v>315</v>
      </c>
      <c r="G1" s="2" t="s">
        <v>1196</v>
      </c>
      <c r="H1" s="2"/>
      <c r="I1" s="2" t="s">
        <v>315</v>
      </c>
      <c r="J1" s="2" t="s">
        <v>1197</v>
      </c>
      <c r="K1" s="2"/>
      <c r="L1" s="2"/>
      <c r="M1" s="2"/>
      <c r="N1" s="2"/>
    </row>
    <row r="2" spans="1:14" x14ac:dyDescent="0.25">
      <c r="A2" t="s">
        <v>1198</v>
      </c>
      <c r="C2" t="s">
        <v>339</v>
      </c>
      <c r="D2" t="s">
        <v>1199</v>
      </c>
      <c r="E2">
        <v>1</v>
      </c>
      <c r="F2" t="s">
        <v>319</v>
      </c>
      <c r="G2" t="s">
        <v>1200</v>
      </c>
      <c r="I2" t="s">
        <v>317</v>
      </c>
      <c r="J2" t="s">
        <v>1201</v>
      </c>
    </row>
    <row r="3" spans="1:14" x14ac:dyDescent="0.25">
      <c r="A3" t="s">
        <v>1033</v>
      </c>
      <c r="C3" t="s">
        <v>341</v>
      </c>
      <c r="D3" t="s">
        <v>1202</v>
      </c>
      <c r="E3">
        <v>1</v>
      </c>
      <c r="F3" t="s">
        <v>319</v>
      </c>
      <c r="G3" t="s">
        <v>1200</v>
      </c>
      <c r="I3" t="s">
        <v>319</v>
      </c>
      <c r="J3" t="s">
        <v>320</v>
      </c>
    </row>
    <row r="4" spans="1:14" x14ac:dyDescent="0.25">
      <c r="A4" t="s">
        <v>1098</v>
      </c>
      <c r="C4" t="s">
        <v>343</v>
      </c>
      <c r="D4" t="s">
        <v>1203</v>
      </c>
      <c r="E4">
        <v>1</v>
      </c>
      <c r="F4" t="s">
        <v>319</v>
      </c>
      <c r="G4" t="s">
        <v>1200</v>
      </c>
      <c r="I4" t="s">
        <v>321</v>
      </c>
      <c r="J4" t="s">
        <v>322</v>
      </c>
    </row>
    <row r="5" spans="1:14" x14ac:dyDescent="0.25">
      <c r="A5" t="s">
        <v>1053</v>
      </c>
      <c r="C5" t="s">
        <v>345</v>
      </c>
      <c r="D5" t="s">
        <v>1204</v>
      </c>
      <c r="E5">
        <v>1</v>
      </c>
      <c r="F5" t="s">
        <v>319</v>
      </c>
      <c r="G5" t="s">
        <v>1200</v>
      </c>
      <c r="I5" t="s">
        <v>323</v>
      </c>
      <c r="J5" t="s">
        <v>324</v>
      </c>
    </row>
    <row r="6" spans="1:14" x14ac:dyDescent="0.25">
      <c r="A6" t="s">
        <v>1205</v>
      </c>
      <c r="C6" t="s">
        <v>347</v>
      </c>
      <c r="D6" t="s">
        <v>1206</v>
      </c>
      <c r="E6">
        <v>1</v>
      </c>
      <c r="F6" t="s">
        <v>319</v>
      </c>
      <c r="G6" t="s">
        <v>1200</v>
      </c>
      <c r="I6" t="s">
        <v>325</v>
      </c>
      <c r="J6" t="s">
        <v>1207</v>
      </c>
    </row>
    <row r="7" spans="1:14" x14ac:dyDescent="0.25">
      <c r="A7" t="s">
        <v>1208</v>
      </c>
      <c r="C7" t="s">
        <v>349</v>
      </c>
      <c r="D7" t="s">
        <v>1209</v>
      </c>
      <c r="E7">
        <v>2</v>
      </c>
      <c r="F7" t="s">
        <v>321</v>
      </c>
      <c r="G7" t="s">
        <v>1210</v>
      </c>
    </row>
    <row r="8" spans="1:14" x14ac:dyDescent="0.25">
      <c r="A8" t="s">
        <v>1062</v>
      </c>
      <c r="C8" t="s">
        <v>351</v>
      </c>
      <c r="D8" t="s">
        <v>1211</v>
      </c>
      <c r="E8">
        <v>3</v>
      </c>
      <c r="F8" t="s">
        <v>321</v>
      </c>
      <c r="G8" t="s">
        <v>1212</v>
      </c>
    </row>
    <row r="9" spans="1:14" x14ac:dyDescent="0.25">
      <c r="A9" t="s">
        <v>1213</v>
      </c>
      <c r="C9" t="s">
        <v>353</v>
      </c>
      <c r="D9" t="s">
        <v>1214</v>
      </c>
      <c r="E9">
        <v>3</v>
      </c>
      <c r="F9" t="s">
        <v>321</v>
      </c>
      <c r="G9" t="s">
        <v>1215</v>
      </c>
    </row>
    <row r="10" spans="1:14" x14ac:dyDescent="0.25">
      <c r="A10" t="s">
        <v>1137</v>
      </c>
      <c r="C10" t="s">
        <v>355</v>
      </c>
      <c r="D10" t="s">
        <v>1216</v>
      </c>
      <c r="E10">
        <v>4</v>
      </c>
      <c r="F10" t="s">
        <v>321</v>
      </c>
      <c r="G10" t="s">
        <v>1217</v>
      </c>
    </row>
    <row r="11" spans="1:14" x14ac:dyDescent="0.25">
      <c r="A11" t="s">
        <v>1139</v>
      </c>
      <c r="C11" t="s">
        <v>356</v>
      </c>
      <c r="D11" t="s">
        <v>1218</v>
      </c>
      <c r="E11">
        <v>4</v>
      </c>
      <c r="F11" t="s">
        <v>317</v>
      </c>
      <c r="G11" t="s">
        <v>1217</v>
      </c>
    </row>
    <row r="12" spans="1:14" x14ac:dyDescent="0.25">
      <c r="A12" t="s">
        <v>1100</v>
      </c>
      <c r="C12" t="s">
        <v>358</v>
      </c>
      <c r="D12" t="s">
        <v>1219</v>
      </c>
      <c r="E12">
        <v>4</v>
      </c>
      <c r="F12" t="s">
        <v>317</v>
      </c>
      <c r="G12" t="s">
        <v>1217</v>
      </c>
    </row>
    <row r="13" spans="1:14" x14ac:dyDescent="0.25">
      <c r="A13" t="s">
        <v>1141</v>
      </c>
      <c r="C13" t="s">
        <v>360</v>
      </c>
      <c r="D13" t="s">
        <v>1220</v>
      </c>
      <c r="E13">
        <v>4</v>
      </c>
      <c r="F13" t="s">
        <v>325</v>
      </c>
      <c r="G13" t="s">
        <v>1217</v>
      </c>
    </row>
    <row r="14" spans="1:14" x14ac:dyDescent="0.25">
      <c r="A14" t="s">
        <v>1035</v>
      </c>
      <c r="C14" t="s">
        <v>362</v>
      </c>
      <c r="D14" t="s">
        <v>1221</v>
      </c>
      <c r="E14">
        <v>4</v>
      </c>
      <c r="F14" t="s">
        <v>321</v>
      </c>
      <c r="G14" t="s">
        <v>1217</v>
      </c>
    </row>
    <row r="15" spans="1:14" x14ac:dyDescent="0.25">
      <c r="A15" t="s">
        <v>1037</v>
      </c>
      <c r="C15" t="s">
        <v>364</v>
      </c>
    </row>
    <row r="16" spans="1:14" x14ac:dyDescent="0.25">
      <c r="A16" t="s">
        <v>1102</v>
      </c>
      <c r="C16" t="s">
        <v>365</v>
      </c>
    </row>
    <row r="17" spans="1:3" x14ac:dyDescent="0.25">
      <c r="A17" t="s">
        <v>1064</v>
      </c>
      <c r="C17" t="s">
        <v>366</v>
      </c>
    </row>
    <row r="18" spans="1:3" x14ac:dyDescent="0.25">
      <c r="A18" t="s">
        <v>1104</v>
      </c>
      <c r="C18" t="s">
        <v>367</v>
      </c>
    </row>
    <row r="19" spans="1:3" x14ac:dyDescent="0.25">
      <c r="A19" t="s">
        <v>1106</v>
      </c>
      <c r="C19" t="s">
        <v>368</v>
      </c>
    </row>
    <row r="20" spans="1:3" x14ac:dyDescent="0.25">
      <c r="A20" t="s">
        <v>1143</v>
      </c>
      <c r="C20" t="s">
        <v>1222</v>
      </c>
    </row>
    <row r="21" spans="1:3" x14ac:dyDescent="0.25">
      <c r="A21" t="s">
        <v>1223</v>
      </c>
      <c r="C21" t="s">
        <v>1224</v>
      </c>
    </row>
    <row r="22" spans="1:3" x14ac:dyDescent="0.25">
      <c r="A22" t="s">
        <v>1225</v>
      </c>
      <c r="C22" t="s">
        <v>1226</v>
      </c>
    </row>
    <row r="23" spans="1:3" x14ac:dyDescent="0.25">
      <c r="A23" t="s">
        <v>1145</v>
      </c>
      <c r="C23" t="s">
        <v>1227</v>
      </c>
    </row>
    <row r="24" spans="1:3" x14ac:dyDescent="0.25">
      <c r="A24" t="s">
        <v>1228</v>
      </c>
      <c r="C24" t="s">
        <v>1229</v>
      </c>
    </row>
    <row r="25" spans="1:3" x14ac:dyDescent="0.25">
      <c r="A25" t="s">
        <v>1147</v>
      </c>
      <c r="C25" t="s">
        <v>1230</v>
      </c>
    </row>
    <row r="26" spans="1:3" x14ac:dyDescent="0.25">
      <c r="A26" t="s">
        <v>1108</v>
      </c>
      <c r="C26" t="s">
        <v>1231</v>
      </c>
    </row>
    <row r="27" spans="1:3" x14ac:dyDescent="0.25">
      <c r="A27" t="s">
        <v>1049</v>
      </c>
      <c r="C27" t="s">
        <v>1232</v>
      </c>
    </row>
    <row r="28" spans="1:3" x14ac:dyDescent="0.25">
      <c r="A28" t="s">
        <v>1068</v>
      </c>
    </row>
    <row r="29" spans="1:3" x14ac:dyDescent="0.25">
      <c r="A29" t="s">
        <v>1070</v>
      </c>
    </row>
    <row r="30" spans="1:3" x14ac:dyDescent="0.25">
      <c r="A30" t="s">
        <v>1149</v>
      </c>
    </row>
    <row r="31" spans="1:3" x14ac:dyDescent="0.25">
      <c r="A31" t="s">
        <v>1110</v>
      </c>
    </row>
    <row r="32" spans="1:3" x14ac:dyDescent="0.25">
      <c r="A32" t="s">
        <v>1151</v>
      </c>
    </row>
    <row r="33" spans="1:1" x14ac:dyDescent="0.25">
      <c r="A33" t="s">
        <v>1074</v>
      </c>
    </row>
    <row r="34" spans="1:1" x14ac:dyDescent="0.25">
      <c r="A34" t="s">
        <v>1153</v>
      </c>
    </row>
    <row r="35" spans="1:1" x14ac:dyDescent="0.25">
      <c r="A35" t="s">
        <v>1173</v>
      </c>
    </row>
    <row r="36" spans="1:1" x14ac:dyDescent="0.25">
      <c r="A36" t="s">
        <v>1076</v>
      </c>
    </row>
    <row r="37" spans="1:1" x14ac:dyDescent="0.25">
      <c r="A37" t="s">
        <v>1155</v>
      </c>
    </row>
    <row r="38" spans="1:1" x14ac:dyDescent="0.25">
      <c r="A38" t="s">
        <v>1233</v>
      </c>
    </row>
    <row r="39" spans="1:1" x14ac:dyDescent="0.25">
      <c r="A39" t="s">
        <v>1157</v>
      </c>
    </row>
    <row r="40" spans="1:1" x14ac:dyDescent="0.25">
      <c r="A40" t="s">
        <v>1191</v>
      </c>
    </row>
    <row r="41" spans="1:1" x14ac:dyDescent="0.25">
      <c r="A41" t="s">
        <v>1051</v>
      </c>
    </row>
    <row r="42" spans="1:1" x14ac:dyDescent="0.25">
      <c r="A42" t="s">
        <v>1114</v>
      </c>
    </row>
    <row r="43" spans="1:1" x14ac:dyDescent="0.25">
      <c r="A43" t="s">
        <v>1234</v>
      </c>
    </row>
    <row r="44" spans="1:1" x14ac:dyDescent="0.25">
      <c r="A44" t="s">
        <v>1235</v>
      </c>
    </row>
    <row r="45" spans="1:1" x14ac:dyDescent="0.25">
      <c r="A45" t="s">
        <v>1236</v>
      </c>
    </row>
    <row r="46" spans="1:1" x14ac:dyDescent="0.25">
      <c r="A46" t="s">
        <v>1159</v>
      </c>
    </row>
    <row r="47" spans="1:1" x14ac:dyDescent="0.25">
      <c r="A47" t="s">
        <v>1078</v>
      </c>
    </row>
    <row r="48" spans="1:1" x14ac:dyDescent="0.25">
      <c r="A48" t="s">
        <v>1118</v>
      </c>
    </row>
    <row r="49" spans="1:1" x14ac:dyDescent="0.25">
      <c r="A49" t="s">
        <v>1116</v>
      </c>
    </row>
    <row r="50" spans="1:1" x14ac:dyDescent="0.25">
      <c r="A50" t="s">
        <v>1193</v>
      </c>
    </row>
    <row r="51" spans="1:1" x14ac:dyDescent="0.25">
      <c r="A51" t="s">
        <v>1161</v>
      </c>
    </row>
    <row r="52" spans="1:1" x14ac:dyDescent="0.25">
      <c r="A52" t="s">
        <v>1080</v>
      </c>
    </row>
    <row r="53" spans="1:1" x14ac:dyDescent="0.25">
      <c r="A53" t="s">
        <v>1237</v>
      </c>
    </row>
    <row r="54" spans="1:1" x14ac:dyDescent="0.25">
      <c r="A54" t="s">
        <v>1163</v>
      </c>
    </row>
    <row r="55" spans="1:1" x14ac:dyDescent="0.25">
      <c r="A55" t="s">
        <v>1238</v>
      </c>
    </row>
    <row r="56" spans="1:1" x14ac:dyDescent="0.25">
      <c r="A56" t="s">
        <v>1084</v>
      </c>
    </row>
    <row r="57" spans="1:1" x14ac:dyDescent="0.25">
      <c r="A57" t="s">
        <v>1239</v>
      </c>
    </row>
    <row r="58" spans="1:1" x14ac:dyDescent="0.25">
      <c r="A58" t="s">
        <v>1189</v>
      </c>
    </row>
    <row r="59" spans="1:1" x14ac:dyDescent="0.25">
      <c r="A59" t="s">
        <v>1240</v>
      </c>
    </row>
    <row r="60" spans="1:1" x14ac:dyDescent="0.25">
      <c r="A60" t="s">
        <v>1165</v>
      </c>
    </row>
    <row r="61" spans="1:1" x14ac:dyDescent="0.25">
      <c r="A61" t="s">
        <v>1241</v>
      </c>
    </row>
    <row r="62" spans="1:1" x14ac:dyDescent="0.25">
      <c r="A62" t="s">
        <v>1167</v>
      </c>
    </row>
    <row r="63" spans="1:1" x14ac:dyDescent="0.25">
      <c r="A63" t="s">
        <v>1242</v>
      </c>
    </row>
    <row r="64" spans="1:1" x14ac:dyDescent="0.25">
      <c r="A64" t="s">
        <v>1086</v>
      </c>
    </row>
    <row r="65" spans="1:1" x14ac:dyDescent="0.25">
      <c r="A65" t="s">
        <v>1169</v>
      </c>
    </row>
    <row r="66" spans="1:1" x14ac:dyDescent="0.25">
      <c r="A66" t="s">
        <v>1121</v>
      </c>
    </row>
    <row r="67" spans="1:1" x14ac:dyDescent="0.25">
      <c r="A67" t="s">
        <v>1243</v>
      </c>
    </row>
    <row r="68" spans="1:1" x14ac:dyDescent="0.25">
      <c r="A68" t="s">
        <v>1171</v>
      </c>
    </row>
    <row r="69" spans="1:1" x14ac:dyDescent="0.25">
      <c r="A69" t="s">
        <v>1244</v>
      </c>
    </row>
    <row r="70" spans="1:1" x14ac:dyDescent="0.25">
      <c r="A70" t="s">
        <v>1245</v>
      </c>
    </row>
    <row r="71" spans="1:1" x14ac:dyDescent="0.25">
      <c r="A71" t="s">
        <v>1045</v>
      </c>
    </row>
    <row r="72" spans="1:1" x14ac:dyDescent="0.25">
      <c r="A72" t="s">
        <v>1088</v>
      </c>
    </row>
    <row r="73" spans="1:1" x14ac:dyDescent="0.25">
      <c r="A73" t="s">
        <v>1246</v>
      </c>
    </row>
    <row r="74" spans="1:1" x14ac:dyDescent="0.25">
      <c r="A74" t="s">
        <v>1090</v>
      </c>
    </row>
    <row r="75" spans="1:1" x14ac:dyDescent="0.25">
      <c r="A75" t="s">
        <v>1092</v>
      </c>
    </row>
    <row r="76" spans="1:1" x14ac:dyDescent="0.25">
      <c r="A76" t="s">
        <v>1123</v>
      </c>
    </row>
    <row r="77" spans="1:1" x14ac:dyDescent="0.25">
      <c r="A77" t="s">
        <v>1125</v>
      </c>
    </row>
    <row r="78" spans="1:1" x14ac:dyDescent="0.25">
      <c r="A78" t="s">
        <v>1247</v>
      </c>
    </row>
    <row r="79" spans="1:1" x14ac:dyDescent="0.25">
      <c r="A79" t="s">
        <v>1248</v>
      </c>
    </row>
    <row r="80" spans="1:1" x14ac:dyDescent="0.25">
      <c r="A80" t="s">
        <v>1127</v>
      </c>
    </row>
    <row r="81" spans="1:1" x14ac:dyDescent="0.25">
      <c r="A81" t="s">
        <v>1129</v>
      </c>
    </row>
    <row r="82" spans="1:1" x14ac:dyDescent="0.25">
      <c r="A82" t="s">
        <v>1187</v>
      </c>
    </row>
    <row r="83" spans="1:1" x14ac:dyDescent="0.25">
      <c r="A83" t="s">
        <v>1249</v>
      </c>
    </row>
    <row r="84" spans="1:1" x14ac:dyDescent="0.25">
      <c r="A84" t="s">
        <v>1175</v>
      </c>
    </row>
    <row r="85" spans="1:1" x14ac:dyDescent="0.25">
      <c r="A85" t="s">
        <v>1047</v>
      </c>
    </row>
    <row r="86" spans="1:1" x14ac:dyDescent="0.25">
      <c r="A86" t="s">
        <v>1058</v>
      </c>
    </row>
    <row r="87" spans="1:1" x14ac:dyDescent="0.25">
      <c r="A87" t="s">
        <v>1177</v>
      </c>
    </row>
    <row r="88" spans="1:1" x14ac:dyDescent="0.25">
      <c r="A88" t="s">
        <v>1131</v>
      </c>
    </row>
    <row r="89" spans="1:1" x14ac:dyDescent="0.25">
      <c r="A89" t="s">
        <v>1082</v>
      </c>
    </row>
    <row r="90" spans="1:1" x14ac:dyDescent="0.25">
      <c r="A90" t="s">
        <v>1094</v>
      </c>
    </row>
    <row r="91" spans="1:1" x14ac:dyDescent="0.25">
      <c r="A91" t="s">
        <v>1133</v>
      </c>
    </row>
    <row r="92" spans="1:1" x14ac:dyDescent="0.25">
      <c r="A92" t="s">
        <v>1179</v>
      </c>
    </row>
    <row r="93" spans="1:1" x14ac:dyDescent="0.25">
      <c r="A93" t="s">
        <v>1250</v>
      </c>
    </row>
    <row r="94" spans="1:1" x14ac:dyDescent="0.25">
      <c r="A94" t="s">
        <v>1181</v>
      </c>
    </row>
    <row r="95" spans="1:1" x14ac:dyDescent="0.25">
      <c r="A95" t="s">
        <v>1096</v>
      </c>
    </row>
    <row r="96" spans="1:1" x14ac:dyDescent="0.25">
      <c r="A96" t="s">
        <v>1183</v>
      </c>
    </row>
    <row r="97" spans="1:1" x14ac:dyDescent="0.25">
      <c r="A97" t="s">
        <v>1039</v>
      </c>
    </row>
    <row r="98" spans="1:1" x14ac:dyDescent="0.25">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Slovenský kolkársky zväz, Štúrova 1158/22, Piešťany, 921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1251</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1252</v>
      </c>
      <c r="N5" s="137" t="str">
        <f t="shared" si="0"/>
        <v>e - rozvoj športov, ktoré nie sú uznanými podľa zákona č. 440/2015 Z. z.</v>
      </c>
      <c r="O5" s="137" t="s">
        <v>347</v>
      </c>
      <c r="P5" s="137" t="s">
        <v>352</v>
      </c>
    </row>
    <row r="6" spans="1:16" ht="30" x14ac:dyDescent="0.25">
      <c r="C6" s="138" t="s">
        <v>1253</v>
      </c>
      <c r="E6" s="140" t="s">
        <v>1254</v>
      </c>
      <c r="F6" s="149"/>
      <c r="N6" s="137" t="str">
        <f t="shared" si="0"/>
        <v>f - organizovanie významných a tradičných športových podujatí na území SR v roku 2020</v>
      </c>
      <c r="O6" s="137" t="s">
        <v>349</v>
      </c>
      <c r="P6" s="137" t="s">
        <v>1255</v>
      </c>
    </row>
    <row r="7" spans="1:16" x14ac:dyDescent="0.25">
      <c r="C7" s="138" t="s">
        <v>1256</v>
      </c>
      <c r="E7" s="140" t="s">
        <v>1257</v>
      </c>
      <c r="F7" s="150"/>
      <c r="N7" s="137" t="str">
        <f t="shared" si="0"/>
        <v>g - projekty školského, univerzitného športu a športu pre všetkých</v>
      </c>
      <c r="O7" s="137" t="s">
        <v>351</v>
      </c>
      <c r="P7" s="137" t="s">
        <v>1258</v>
      </c>
    </row>
    <row r="8" spans="1:16" x14ac:dyDescent="0.25">
      <c r="C8" s="138" t="s">
        <v>1669</v>
      </c>
      <c r="E8" s="140" t="s">
        <v>1259</v>
      </c>
      <c r="F8" s="151"/>
      <c r="N8" s="137" t="str">
        <f t="shared" si="0"/>
        <v>h - podpora a rozvoj turistických a cykloturistických trás</v>
      </c>
      <c r="O8" s="137" t="s">
        <v>353</v>
      </c>
      <c r="P8" s="137" t="s">
        <v>354</v>
      </c>
    </row>
    <row r="9" spans="1:16" x14ac:dyDescent="0.25">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5">
      <c r="N10" s="137" t="str">
        <f t="shared" si="0"/>
        <v>j - projekty pre popularizáciu pohybových aktivít detí, mládeže a seniorov</v>
      </c>
      <c r="O10" s="137" t="s">
        <v>356</v>
      </c>
      <c r="P10" s="137" t="s">
        <v>1262</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1264</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3">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5">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5">
      <c r="A17" s="139" t="s">
        <v>1272</v>
      </c>
      <c r="B17" s="254" t="s">
        <v>1273</v>
      </c>
      <c r="C17" s="194"/>
      <c r="E17" s="147"/>
      <c r="F17" s="282"/>
      <c r="N17" s="137" t="str">
        <f t="shared" si="0"/>
        <v xml:space="preserve">q - </v>
      </c>
      <c r="O17" s="137" t="s">
        <v>367</v>
      </c>
    </row>
    <row r="18" spans="1:16" x14ac:dyDescent="0.25">
      <c r="B18" s="193" t="s">
        <v>1274</v>
      </c>
      <c r="C18" s="142" t="str">
        <f>Spolu!C4</f>
        <v>31771688</v>
      </c>
      <c r="E18" s="147" t="s">
        <v>1275</v>
      </c>
      <c r="F18" s="282">
        <v>421947749446</v>
      </c>
      <c r="N18" s="137" t="str">
        <f t="shared" si="0"/>
        <v xml:space="preserve">r - </v>
      </c>
      <c r="O18" s="137" t="s">
        <v>368</v>
      </c>
    </row>
    <row r="19" spans="1:16" x14ac:dyDescent="0.25">
      <c r="E19" s="147" t="s">
        <v>1276</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1277</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1278</v>
      </c>
    </row>
    <row r="29" spans="1:16" x14ac:dyDescent="0.25">
      <c r="N29" s="137" t="s">
        <v>1279</v>
      </c>
    </row>
    <row r="30" spans="1:16" x14ac:dyDescent="0.25">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F8058A0-DCAC-4054-AAEB-0470585018D1}">
  <ds:schemaRefs>
    <ds:schemaRef ds:uri="http://schemas.openxmlformats.org/package/2006/metadata/core-properties"/>
    <ds:schemaRef ds:uri="http://schemas.microsoft.com/office/infopath/2007/PartnerControls"/>
    <ds:schemaRef ds:uri="6bdf28ae-65c4-4f6e-bc50-9bbd2c60ae30"/>
    <ds:schemaRef ds:uri="http://schemas.microsoft.com/office/2006/metadata/properties"/>
    <ds:schemaRef ds:uri="http://schemas.microsoft.com/office/2006/documentManagement/types"/>
    <ds:schemaRef ds:uri="http://purl.org/dc/dcmitype/"/>
    <ds:schemaRef ds:uri="http://purl.org/dc/elements/1.1/"/>
    <ds:schemaRef ds:uri="1761cb37-c33f-42c7-9eeb-6f00cca254d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Eva Ondrejkovičová</cp:lastModifiedBy>
  <cp:revision/>
  <cp:lastPrinted>2026-04-12T19:53:05Z</cp:lastPrinted>
  <dcterms:created xsi:type="dcterms:W3CDTF">2017-02-20T06:20:12Z</dcterms:created>
  <dcterms:modified xsi:type="dcterms:W3CDTF">2026-04-12T20:00:05Z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