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autoCompressPictures="0" defaultThemeVersion="124226"/>
  <mc:AlternateContent xmlns:mc="http://schemas.openxmlformats.org/markup-compatibility/2006">
    <mc:Choice Requires="x15">
      <x15ac:absPath xmlns:x15ac="http://schemas.microsoft.com/office/spreadsheetml/2010/11/ac" url="C:\Users\JanaŠpirková\Desktop\SKONTROLOVANÉ_2025\NOVÉ ORGANIZÁCIE_2025\Slovenský bežecký spolok_2025\"/>
    </mc:Choice>
  </mc:AlternateContent>
  <xr:revisionPtr revIDLastSave="0" documentId="13_ncr:1_{DC37AC8E-EE24-42CE-B609-188BC81F7A17}" xr6:coauthVersionLast="47" xr6:coauthVersionMax="47" xr10:uidLastSave="{00000000-0000-0000-0000-000000000000}"/>
  <bookViews>
    <workbookView xWindow="-120" yWindow="-120" windowWidth="38640" windowHeight="211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Doklady!$A$100:$J$125</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28" i="1" l="1"/>
  <c r="M328" i="1"/>
  <c r="L328" i="1"/>
  <c r="I328" i="1"/>
  <c r="N328" i="1"/>
  <c r="J328" i="1"/>
  <c r="B329" i="1"/>
  <c r="M329" i="1"/>
  <c r="I329" i="1"/>
  <c r="N329" i="1"/>
  <c r="J329" i="1"/>
  <c r="L329" i="1"/>
  <c r="J379" i="1"/>
  <c r="L379" i="1"/>
  <c r="I379" i="1"/>
  <c r="N379" i="1"/>
  <c r="B379" i="1"/>
  <c r="M379" i="1"/>
  <c r="C6" i="9"/>
  <c r="C5" i="9"/>
  <c r="C4" i="9"/>
  <c r="C19" i="11"/>
  <c r="C3" i="9"/>
  <c r="A13" i="11"/>
  <c r="B45" i="1"/>
  <c r="M45" i="1"/>
  <c r="B46" i="1"/>
  <c r="M46" i="1"/>
  <c r="B47" i="1"/>
  <c r="M47" i="1"/>
  <c r="B48" i="1"/>
  <c r="M48" i="1"/>
  <c r="B52" i="1"/>
  <c r="M52" i="1"/>
  <c r="B53" i="1"/>
  <c r="M53" i="1"/>
  <c r="B55" i="1"/>
  <c r="M55" i="1"/>
  <c r="B59" i="1"/>
  <c r="M59" i="1"/>
  <c r="B60" i="1"/>
  <c r="M60" i="1"/>
  <c r="B66" i="1"/>
  <c r="M66" i="1"/>
  <c r="B67" i="1"/>
  <c r="M67" i="1"/>
  <c r="B80" i="1"/>
  <c r="M80" i="1"/>
  <c r="B135" i="1"/>
  <c r="M135" i="1"/>
  <c r="B137" i="1"/>
  <c r="M137" i="1"/>
  <c r="B140" i="1"/>
  <c r="M140" i="1"/>
  <c r="B144" i="1"/>
  <c r="M144" i="1"/>
  <c r="B156" i="1"/>
  <c r="M156" i="1"/>
  <c r="B162" i="1"/>
  <c r="M162" i="1"/>
  <c r="B163" i="1"/>
  <c r="M163" i="1"/>
  <c r="B168" i="1"/>
  <c r="M168" i="1"/>
  <c r="B169" i="1"/>
  <c r="M169" i="1"/>
  <c r="B183" i="1"/>
  <c r="M183" i="1"/>
  <c r="B184" i="1"/>
  <c r="M184" i="1"/>
  <c r="B185" i="1"/>
  <c r="M185" i="1"/>
  <c r="B187" i="1"/>
  <c r="M187" i="1"/>
  <c r="B189" i="1"/>
  <c r="M189" i="1"/>
  <c r="B196" i="1"/>
  <c r="M196" i="1"/>
  <c r="B199" i="1"/>
  <c r="M199" i="1"/>
  <c r="B228" i="1"/>
  <c r="M228" i="1"/>
  <c r="B257" i="1"/>
  <c r="M257" i="1"/>
  <c r="B259" i="1"/>
  <c r="M259" i="1"/>
  <c r="B273" i="1"/>
  <c r="M273" i="1"/>
  <c r="B283" i="1"/>
  <c r="M283" i="1"/>
  <c r="B295" i="1"/>
  <c r="M295" i="1"/>
  <c r="B307" i="1"/>
  <c r="M307" i="1"/>
  <c r="B308" i="1"/>
  <c r="M308" i="1"/>
  <c r="B309" i="1"/>
  <c r="M309" i="1"/>
  <c r="B321" i="1"/>
  <c r="M321" i="1"/>
  <c r="B330" i="1"/>
  <c r="M330" i="1"/>
  <c r="B333" i="1"/>
  <c r="M333" i="1"/>
  <c r="B374" i="1"/>
  <c r="M374" i="1"/>
  <c r="B391" i="1"/>
  <c r="M391" i="1"/>
  <c r="B395" i="1"/>
  <c r="M395" i="1"/>
  <c r="B398" i="1"/>
  <c r="M398" i="1"/>
  <c r="B400" i="1"/>
  <c r="M400" i="1"/>
  <c r="B216" i="1"/>
  <c r="M216" i="1"/>
  <c r="B5" i="1"/>
  <c r="M5" i="1"/>
  <c r="B164" i="1"/>
  <c r="M164" i="1"/>
  <c r="B65" i="1"/>
  <c r="M65" i="1"/>
  <c r="B401" i="1"/>
  <c r="M401" i="1"/>
  <c r="B230" i="1"/>
  <c r="M230" i="1"/>
  <c r="A14" i="10"/>
  <c r="P2" i="11"/>
  <c r="P3" i="11"/>
  <c r="P4" i="11"/>
  <c r="P5" i="11"/>
  <c r="P6" i="11"/>
  <c r="P7" i="11"/>
  <c r="P8" i="11"/>
  <c r="P9" i="11"/>
  <c r="N9" i="1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c r="I340" i="1"/>
  <c r="N340" i="1"/>
  <c r="I341" i="1"/>
  <c r="N341" i="1"/>
  <c r="I351" i="1"/>
  <c r="N351" i="1"/>
  <c r="I353" i="1"/>
  <c r="N353" i="1"/>
  <c r="I202" i="1"/>
  <c r="N202" i="1"/>
  <c r="I203" i="1"/>
  <c r="N203" i="1"/>
  <c r="I63" i="1"/>
  <c r="N63" i="1"/>
  <c r="I21" i="1"/>
  <c r="N21" i="1"/>
  <c r="I22" i="1"/>
  <c r="N22" i="1"/>
  <c r="I24" i="1"/>
  <c r="N24" i="1"/>
  <c r="I39" i="1"/>
  <c r="N39" i="1"/>
  <c r="I393" i="1"/>
  <c r="N393" i="1"/>
  <c r="I205" i="1"/>
  <c r="N205" i="1"/>
  <c r="I6" i="1"/>
  <c r="N6" i="1"/>
  <c r="I7" i="1"/>
  <c r="N7" i="1"/>
  <c r="I8" i="1"/>
  <c r="N8" i="1"/>
  <c r="I9" i="1"/>
  <c r="N9" i="1"/>
  <c r="I10" i="1"/>
  <c r="N10" i="1"/>
  <c r="I11" i="1"/>
  <c r="N11" i="1"/>
  <c r="I12" i="1"/>
  <c r="N12" i="1"/>
  <c r="I14" i="1"/>
  <c r="N14" i="1"/>
  <c r="I13" i="1"/>
  <c r="N13" i="1"/>
  <c r="I15" i="1"/>
  <c r="N15" i="1"/>
  <c r="I16" i="1"/>
  <c r="N16" i="1"/>
  <c r="I17" i="1"/>
  <c r="N17" i="1"/>
  <c r="I69" i="1"/>
  <c r="N69" i="1"/>
  <c r="I70" i="1"/>
  <c r="N70" i="1"/>
  <c r="I84" i="1"/>
  <c r="N84" i="1"/>
  <c r="I99" i="1"/>
  <c r="N99" i="1"/>
  <c r="I100" i="1"/>
  <c r="N100" i="1"/>
  <c r="I101" i="1"/>
  <c r="N101" i="1"/>
  <c r="I102" i="1"/>
  <c r="N102" i="1"/>
  <c r="I103" i="1"/>
  <c r="N103" i="1"/>
  <c r="I104" i="1"/>
  <c r="N104" i="1"/>
  <c r="I105" i="1"/>
  <c r="N105" i="1"/>
  <c r="I107" i="1"/>
  <c r="N107" i="1"/>
  <c r="I106" i="1"/>
  <c r="N106" i="1"/>
  <c r="I108" i="1"/>
  <c r="N108" i="1"/>
  <c r="I109" i="1"/>
  <c r="N109" i="1"/>
  <c r="I110" i="1"/>
  <c r="N110" i="1"/>
  <c r="I111" i="1"/>
  <c r="N111" i="1"/>
  <c r="I112" i="1"/>
  <c r="N112" i="1"/>
  <c r="I113" i="1"/>
  <c r="N113" i="1"/>
  <c r="I114" i="1"/>
  <c r="N114" i="1"/>
  <c r="I119" i="1"/>
  <c r="N119" i="1"/>
  <c r="I120" i="1"/>
  <c r="N120" i="1"/>
  <c r="I121" i="1"/>
  <c r="N121" i="1"/>
  <c r="I128" i="1"/>
  <c r="N128" i="1"/>
  <c r="I129" i="1"/>
  <c r="N129" i="1"/>
  <c r="I130" i="1"/>
  <c r="N130" i="1"/>
  <c r="I150" i="1"/>
  <c r="N150" i="1"/>
  <c r="I151" i="1"/>
  <c r="N151" i="1"/>
  <c r="I146" i="1"/>
  <c r="N146" i="1"/>
  <c r="I152" i="1"/>
  <c r="N152" i="1"/>
  <c r="I153" i="1"/>
  <c r="N153" i="1"/>
  <c r="I148" i="1"/>
  <c r="N148" i="1"/>
  <c r="I154" i="1"/>
  <c r="N154" i="1"/>
  <c r="I155" i="1"/>
  <c r="N155" i="1"/>
  <c r="I158" i="1"/>
  <c r="N158" i="1"/>
  <c r="I159" i="1"/>
  <c r="N159" i="1"/>
  <c r="I160" i="1"/>
  <c r="N160" i="1"/>
  <c r="I165" i="1"/>
  <c r="N165" i="1"/>
  <c r="I166" i="1"/>
  <c r="N166" i="1"/>
  <c r="I220" i="1"/>
  <c r="N220" i="1"/>
  <c r="I222" i="1"/>
  <c r="N222" i="1"/>
  <c r="I223" i="1"/>
  <c r="N223" i="1"/>
  <c r="I224" i="1"/>
  <c r="N224" i="1"/>
  <c r="I235" i="1"/>
  <c r="N235" i="1"/>
  <c r="I241" i="1"/>
  <c r="N241" i="1"/>
  <c r="I240" i="1"/>
  <c r="N240" i="1"/>
  <c r="I242" i="1"/>
  <c r="N242" i="1"/>
  <c r="I252" i="1"/>
  <c r="N252" i="1"/>
  <c r="I258" i="1"/>
  <c r="N258" i="1"/>
  <c r="I260" i="1"/>
  <c r="N260" i="1"/>
  <c r="I262" i="1"/>
  <c r="N262" i="1"/>
  <c r="I261" i="1"/>
  <c r="N261" i="1"/>
  <c r="I263" i="1"/>
  <c r="N263" i="1"/>
  <c r="I264" i="1"/>
  <c r="N264" i="1"/>
  <c r="I265" i="1"/>
  <c r="N265" i="1"/>
  <c r="I266" i="1"/>
  <c r="N266" i="1"/>
  <c r="I272" i="1"/>
  <c r="N272" i="1"/>
  <c r="I276" i="1"/>
  <c r="N276" i="1"/>
  <c r="I277" i="1"/>
  <c r="N277" i="1"/>
  <c r="I278" i="1"/>
  <c r="N278" i="1"/>
  <c r="I279" i="1"/>
  <c r="N279" i="1"/>
  <c r="I280" i="1"/>
  <c r="N280" i="1"/>
  <c r="I281" i="1"/>
  <c r="N281" i="1"/>
  <c r="I290" i="1"/>
  <c r="N290" i="1"/>
  <c r="I291" i="1"/>
  <c r="N291" i="1"/>
  <c r="I292" i="1"/>
  <c r="N292" i="1"/>
  <c r="I293" i="1"/>
  <c r="N293" i="1"/>
  <c r="I294" i="1"/>
  <c r="N294" i="1"/>
  <c r="I298" i="1"/>
  <c r="N298" i="1"/>
  <c r="I299" i="1"/>
  <c r="N299" i="1"/>
  <c r="I300" i="1"/>
  <c r="N300" i="1"/>
  <c r="I301" i="1"/>
  <c r="N301" i="1"/>
  <c r="I303" i="1"/>
  <c r="N303" i="1"/>
  <c r="I302" i="1"/>
  <c r="N302" i="1"/>
  <c r="I304" i="1"/>
  <c r="N304" i="1"/>
  <c r="I305" i="1"/>
  <c r="N305" i="1"/>
  <c r="I313" i="1"/>
  <c r="N313" i="1"/>
  <c r="I315" i="1"/>
  <c r="N315" i="1"/>
  <c r="I316" i="1"/>
  <c r="N316" i="1"/>
  <c r="I317" i="1"/>
  <c r="N317" i="1"/>
  <c r="I319" i="1"/>
  <c r="N319" i="1"/>
  <c r="I320" i="1"/>
  <c r="N320" i="1"/>
  <c r="I323" i="1"/>
  <c r="N323" i="1"/>
  <c r="I318" i="1"/>
  <c r="N318" i="1"/>
  <c r="I355" i="1"/>
  <c r="N355" i="1"/>
  <c r="I356" i="1"/>
  <c r="N356" i="1"/>
  <c r="I357" i="1"/>
  <c r="N357" i="1"/>
  <c r="I360" i="1"/>
  <c r="N360" i="1"/>
  <c r="I361" i="1"/>
  <c r="N361" i="1"/>
  <c r="I362" i="1"/>
  <c r="N362" i="1"/>
  <c r="I363" i="1"/>
  <c r="N363" i="1"/>
  <c r="I364" i="1"/>
  <c r="N364" i="1"/>
  <c r="I365" i="1"/>
  <c r="N365" i="1"/>
  <c r="I366" i="1"/>
  <c r="N366" i="1"/>
  <c r="I367" i="1"/>
  <c r="N367" i="1"/>
  <c r="I397" i="1"/>
  <c r="N397" i="1"/>
  <c r="I403" i="1"/>
  <c r="N403" i="1"/>
  <c r="I404" i="1"/>
  <c r="N404" i="1"/>
  <c r="I405" i="1"/>
  <c r="N405" i="1"/>
  <c r="I406" i="1"/>
  <c r="N406" i="1"/>
  <c r="I407" i="1"/>
  <c r="N407" i="1"/>
  <c r="I306" i="1"/>
  <c r="N306" i="1"/>
  <c r="I34" i="1"/>
  <c r="N34" i="1"/>
  <c r="I58" i="1"/>
  <c r="N58" i="1"/>
  <c r="I64" i="1"/>
  <c r="N64" i="1"/>
  <c r="I77" i="1"/>
  <c r="N77" i="1"/>
  <c r="I78" i="1"/>
  <c r="N78" i="1"/>
  <c r="I81" i="1"/>
  <c r="N81" i="1"/>
  <c r="I90" i="1"/>
  <c r="N90" i="1"/>
  <c r="I136" i="1"/>
  <c r="N136" i="1"/>
  <c r="I26" i="1"/>
  <c r="N26" i="1"/>
  <c r="I27" i="1"/>
  <c r="N27" i="1"/>
  <c r="I28" i="1"/>
  <c r="N28" i="1"/>
  <c r="I29" i="1"/>
  <c r="N29" i="1"/>
  <c r="I30" i="1"/>
  <c r="N30" i="1"/>
  <c r="I32" i="1"/>
  <c r="N32" i="1"/>
  <c r="I35" i="1"/>
  <c r="N35" i="1"/>
  <c r="I36" i="1"/>
  <c r="N36" i="1"/>
  <c r="I37" i="1"/>
  <c r="N37" i="1"/>
  <c r="I40" i="1"/>
  <c r="N40" i="1"/>
  <c r="I41" i="1"/>
  <c r="N41" i="1"/>
  <c r="I42" i="1"/>
  <c r="N42" i="1"/>
  <c r="I31" i="1"/>
  <c r="N31" i="1"/>
  <c r="I385" i="1"/>
  <c r="N385" i="1"/>
  <c r="I389" i="1"/>
  <c r="N389" i="1"/>
  <c r="I390" i="1"/>
  <c r="N390" i="1"/>
  <c r="I392" i="1"/>
  <c r="N392" i="1"/>
  <c r="I394" i="1"/>
  <c r="N394" i="1"/>
  <c r="I4" i="1"/>
  <c r="N4" i="1"/>
  <c r="I181" i="1"/>
  <c r="N181" i="1"/>
  <c r="I76" i="1"/>
  <c r="N76" i="1"/>
  <c r="I89" i="1"/>
  <c r="N89" i="1"/>
  <c r="I336" i="1"/>
  <c r="N336" i="1"/>
  <c r="I408" i="1"/>
  <c r="N408" i="1"/>
  <c r="I414" i="1"/>
  <c r="N414" i="1"/>
  <c r="I427" i="1"/>
  <c r="N427" i="1"/>
  <c r="I428" i="1"/>
  <c r="N428" i="1"/>
  <c r="I429" i="1"/>
  <c r="N429" i="1"/>
  <c r="I430" i="1"/>
  <c r="N430" i="1"/>
  <c r="I431" i="1"/>
  <c r="N431" i="1"/>
  <c r="I432" i="1"/>
  <c r="N432" i="1"/>
  <c r="I433" i="1"/>
  <c r="I434" i="1"/>
  <c r="N434" i="1"/>
  <c r="I435" i="1"/>
  <c r="N435" i="1"/>
  <c r="I436" i="1"/>
  <c r="N436" i="1"/>
  <c r="I437" i="1"/>
  <c r="N437" i="1"/>
  <c r="I438" i="1"/>
  <c r="N438" i="1"/>
  <c r="I439" i="1"/>
  <c r="N439" i="1"/>
  <c r="I440" i="1"/>
  <c r="N440" i="1"/>
  <c r="I448" i="1"/>
  <c r="N448" i="1"/>
  <c r="I449" i="1"/>
  <c r="N449" i="1"/>
  <c r="I450" i="1"/>
  <c r="N450" i="1"/>
  <c r="I451" i="1"/>
  <c r="N451" i="1"/>
  <c r="I476" i="1"/>
  <c r="N476" i="1"/>
  <c r="I481" i="1"/>
  <c r="N481" i="1"/>
  <c r="I482" i="1"/>
  <c r="N482" i="1"/>
  <c r="I483" i="1"/>
  <c r="N483" i="1"/>
  <c r="I484" i="1"/>
  <c r="N484" i="1"/>
  <c r="I485" i="1"/>
  <c r="N485" i="1"/>
  <c r="I486" i="1"/>
  <c r="N486" i="1"/>
  <c r="I487" i="1"/>
  <c r="N487" i="1"/>
  <c r="I66" i="1"/>
  <c r="N66" i="1"/>
  <c r="I82" i="1"/>
  <c r="N82" i="1"/>
  <c r="I137" i="1"/>
  <c r="N137" i="1"/>
  <c r="I391" i="1"/>
  <c r="N391" i="1"/>
  <c r="I398" i="1"/>
  <c r="N398" i="1"/>
  <c r="I56" i="1"/>
  <c r="N56" i="1"/>
  <c r="I96" i="1"/>
  <c r="N96" i="1"/>
  <c r="I233" i="1"/>
  <c r="N233" i="1"/>
  <c r="I207" i="1"/>
  <c r="N207" i="1"/>
  <c r="I421" i="1"/>
  <c r="N421" i="1"/>
  <c r="I333" i="1"/>
  <c r="N333" i="1"/>
  <c r="I332" i="1"/>
  <c r="N332" i="1"/>
  <c r="I141" i="1"/>
  <c r="N141" i="1"/>
  <c r="I139" i="1"/>
  <c r="N139" i="1"/>
  <c r="I145" i="1"/>
  <c r="N145" i="1"/>
  <c r="I173" i="1"/>
  <c r="N173" i="1"/>
  <c r="I217" i="1"/>
  <c r="N217" i="1"/>
  <c r="I218" i="1"/>
  <c r="N218" i="1"/>
  <c r="I287" i="1"/>
  <c r="N287" i="1"/>
  <c r="I20" i="1"/>
  <c r="N20" i="1"/>
  <c r="I324" i="1"/>
  <c r="N324" i="1"/>
  <c r="I383" i="1"/>
  <c r="N383" i="1"/>
  <c r="I425" i="1"/>
  <c r="N425" i="1"/>
  <c r="I296" i="1"/>
  <c r="N296" i="1"/>
  <c r="I18" i="1"/>
  <c r="N18" i="1"/>
  <c r="I19" i="1"/>
  <c r="N19" i="1"/>
  <c r="I71" i="1"/>
  <c r="N71" i="1"/>
  <c r="I72" i="1"/>
  <c r="N72" i="1"/>
  <c r="I134" i="1"/>
  <c r="I170" i="1"/>
  <c r="N170" i="1"/>
  <c r="I167" i="1"/>
  <c r="N167" i="1"/>
  <c r="I232" i="1"/>
  <c r="N232" i="1"/>
  <c r="I248" i="1"/>
  <c r="N248" i="1"/>
  <c r="I368" i="1"/>
  <c r="N368" i="1"/>
  <c r="I79" i="1"/>
  <c r="N79" i="1"/>
  <c r="I386" i="1"/>
  <c r="N386" i="1"/>
  <c r="I377" i="1"/>
  <c r="N377" i="1"/>
  <c r="I423" i="1"/>
  <c r="N423" i="1"/>
  <c r="I216" i="1"/>
  <c r="N216" i="1"/>
  <c r="I5" i="1"/>
  <c r="N5" i="1"/>
  <c r="I95" i="1"/>
  <c r="N95" i="1"/>
  <c r="I177" i="1"/>
  <c r="N177" i="1"/>
  <c r="I164" i="1"/>
  <c r="N164" i="1"/>
  <c r="I73" i="1"/>
  <c r="N73" i="1"/>
  <c r="I225" i="1"/>
  <c r="N225" i="1"/>
  <c r="I226" i="1"/>
  <c r="N226" i="1"/>
  <c r="I282" i="1"/>
  <c r="N282" i="1"/>
  <c r="I381" i="1"/>
  <c r="N381" i="1"/>
  <c r="I466" i="1"/>
  <c r="N466" i="1"/>
  <c r="I471" i="1"/>
  <c r="N471" i="1"/>
  <c r="I135" i="1"/>
  <c r="N135" i="1"/>
  <c r="I156" i="1"/>
  <c r="N156" i="1"/>
  <c r="I161" i="1"/>
  <c r="N161" i="1"/>
  <c r="I163" i="1"/>
  <c r="N163" i="1"/>
  <c r="I196" i="1"/>
  <c r="N196" i="1"/>
  <c r="I199" i="1"/>
  <c r="N199" i="1"/>
  <c r="I257" i="1"/>
  <c r="N257" i="1"/>
  <c r="I273" i="1"/>
  <c r="N273" i="1"/>
  <c r="I295" i="1"/>
  <c r="N295" i="1"/>
  <c r="I307" i="1"/>
  <c r="N307" i="1"/>
  <c r="I312" i="1"/>
  <c r="N312" i="1"/>
  <c r="I325" i="1"/>
  <c r="N325" i="1"/>
  <c r="I376" i="1"/>
  <c r="N376" i="1"/>
  <c r="I396" i="1"/>
  <c r="N396" i="1"/>
  <c r="I65" i="1"/>
  <c r="N65" i="1"/>
  <c r="I50" i="1"/>
  <c r="N50" i="1"/>
  <c r="I57" i="1"/>
  <c r="N57" i="1"/>
  <c r="I74" i="1"/>
  <c r="N74" i="1"/>
  <c r="I87" i="1"/>
  <c r="N87" i="1"/>
  <c r="I115" i="1"/>
  <c r="N115" i="1"/>
  <c r="I117" i="1"/>
  <c r="N117" i="1"/>
  <c r="I122" i="1"/>
  <c r="N122" i="1"/>
  <c r="I125" i="1"/>
  <c r="N125" i="1"/>
  <c r="I126" i="1"/>
  <c r="N126" i="1"/>
  <c r="I131" i="1"/>
  <c r="N131" i="1"/>
  <c r="I138" i="1"/>
  <c r="N138" i="1"/>
  <c r="I171" i="1"/>
  <c r="N171" i="1"/>
  <c r="I175" i="1"/>
  <c r="N175" i="1"/>
  <c r="I178" i="1"/>
  <c r="N178" i="1"/>
  <c r="I179" i="1"/>
  <c r="N179" i="1"/>
  <c r="I180" i="1"/>
  <c r="N180" i="1"/>
  <c r="I198" i="1"/>
  <c r="N198" i="1"/>
  <c r="I229" i="1"/>
  <c r="N229" i="1"/>
  <c r="I231" i="1"/>
  <c r="N231" i="1"/>
  <c r="I236" i="1"/>
  <c r="N236" i="1"/>
  <c r="I243" i="1"/>
  <c r="N243" i="1"/>
  <c r="I245" i="1"/>
  <c r="N245" i="1"/>
  <c r="I271" i="1"/>
  <c r="N271" i="1"/>
  <c r="I286" i="1"/>
  <c r="N286" i="1"/>
  <c r="I326" i="1"/>
  <c r="N326" i="1"/>
  <c r="I350" i="1"/>
  <c r="N350" i="1"/>
  <c r="I358" i="1"/>
  <c r="N358" i="1"/>
  <c r="I369" i="1"/>
  <c r="N369" i="1"/>
  <c r="I399" i="1"/>
  <c r="N399" i="1"/>
  <c r="I186" i="1"/>
  <c r="N186" i="1"/>
  <c r="I142" i="1"/>
  <c r="N142" i="1"/>
  <c r="I331" i="1"/>
  <c r="N331" i="1"/>
  <c r="I85" i="1"/>
  <c r="N85" i="1"/>
  <c r="I91" i="1"/>
  <c r="N91" i="1"/>
  <c r="I256" i="1"/>
  <c r="N256" i="1"/>
  <c r="I382" i="1"/>
  <c r="N382" i="1"/>
  <c r="I387" i="1"/>
  <c r="N387" i="1"/>
  <c r="I201" i="1"/>
  <c r="N201" i="1"/>
  <c r="I143" i="1"/>
  <c r="N143" i="1"/>
  <c r="I208" i="1"/>
  <c r="N208" i="1"/>
  <c r="I209" i="1"/>
  <c r="I213" i="1"/>
  <c r="I214" i="1"/>
  <c r="N214" i="1"/>
  <c r="I410" i="1"/>
  <c r="N410" i="1"/>
  <c r="I412" i="1"/>
  <c r="N412" i="1"/>
  <c r="I415" i="1"/>
  <c r="N415" i="1"/>
  <c r="I418" i="1"/>
  <c r="N418" i="1"/>
  <c r="I420" i="1"/>
  <c r="N420" i="1"/>
  <c r="I424" i="1"/>
  <c r="N424" i="1"/>
  <c r="I443" i="1"/>
  <c r="N443" i="1"/>
  <c r="I445" i="1"/>
  <c r="N445" i="1"/>
  <c r="I452" i="1"/>
  <c r="N452" i="1"/>
  <c r="I465" i="1"/>
  <c r="I472" i="1"/>
  <c r="I474" i="1"/>
  <c r="N474" i="1"/>
  <c r="I477" i="1"/>
  <c r="I488" i="1"/>
  <c r="N488" i="1"/>
  <c r="I80" i="1"/>
  <c r="N80" i="1"/>
  <c r="I192" i="1"/>
  <c r="N192" i="1"/>
  <c r="I43" i="1"/>
  <c r="N43" i="1"/>
  <c r="I67" i="1"/>
  <c r="N67" i="1"/>
  <c r="I68" i="1"/>
  <c r="N68" i="1"/>
  <c r="I86" i="1"/>
  <c r="N86" i="1"/>
  <c r="I92" i="1"/>
  <c r="N92" i="1"/>
  <c r="I93" i="1"/>
  <c r="N93" i="1"/>
  <c r="I342" i="1"/>
  <c r="N342" i="1"/>
  <c r="I327" i="1"/>
  <c r="N327" i="1"/>
  <c r="I441" i="1"/>
  <c r="N441" i="1"/>
  <c r="I453" i="1"/>
  <c r="N453" i="1"/>
  <c r="I454" i="1"/>
  <c r="N454" i="1"/>
  <c r="I456" i="1"/>
  <c r="N456" i="1"/>
  <c r="I457" i="1"/>
  <c r="N457" i="1"/>
  <c r="I458" i="1"/>
  <c r="N458" i="1"/>
  <c r="I459" i="1"/>
  <c r="N459" i="1"/>
  <c r="I460" i="1"/>
  <c r="I461" i="1"/>
  <c r="I462" i="1"/>
  <c r="I467" i="1"/>
  <c r="N467" i="1"/>
  <c r="I468" i="1"/>
  <c r="N468" i="1"/>
  <c r="I469" i="1"/>
  <c r="N469" i="1"/>
  <c r="I246" i="1"/>
  <c r="N246" i="1"/>
  <c r="I489" i="1"/>
  <c r="I490" i="1"/>
  <c r="N490" i="1"/>
  <c r="I491" i="1"/>
  <c r="N491" i="1"/>
  <c r="I492" i="1"/>
  <c r="N492" i="1"/>
  <c r="I493" i="1"/>
  <c r="N493" i="1"/>
  <c r="I494" i="1"/>
  <c r="I495" i="1"/>
  <c r="I496" i="1"/>
  <c r="I497" i="1"/>
  <c r="N497" i="1"/>
  <c r="I498" i="1"/>
  <c r="N498" i="1"/>
  <c r="I499" i="1"/>
  <c r="N499" i="1"/>
  <c r="I500" i="1"/>
  <c r="N500" i="1"/>
  <c r="I501" i="1"/>
  <c r="I502" i="1"/>
  <c r="N502" i="1"/>
  <c r="I503" i="1"/>
  <c r="N503" i="1"/>
  <c r="I504" i="1"/>
  <c r="N504" i="1"/>
  <c r="I505" i="1"/>
  <c r="N505" i="1"/>
  <c r="I506" i="1"/>
  <c r="I507" i="1"/>
  <c r="I508" i="1"/>
  <c r="I509" i="1"/>
  <c r="N509" i="1"/>
  <c r="I510" i="1"/>
  <c r="N510" i="1"/>
  <c r="I511" i="1"/>
  <c r="N511" i="1"/>
  <c r="I512" i="1"/>
  <c r="N512" i="1"/>
  <c r="I513" i="1"/>
  <c r="I514" i="1"/>
  <c r="N514" i="1"/>
  <c r="I515" i="1"/>
  <c r="N515" i="1"/>
  <c r="I516" i="1"/>
  <c r="N516" i="1"/>
  <c r="I517" i="1"/>
  <c r="N517" i="1"/>
  <c r="I518" i="1"/>
  <c r="I519" i="1"/>
  <c r="I520" i="1"/>
  <c r="I521" i="1"/>
  <c r="N521" i="1"/>
  <c r="I522" i="1"/>
  <c r="N522" i="1"/>
  <c r="I523" i="1"/>
  <c r="N523" i="1"/>
  <c r="I524" i="1"/>
  <c r="N524" i="1"/>
  <c r="I525" i="1"/>
  <c r="I526" i="1"/>
  <c r="N526" i="1"/>
  <c r="I527" i="1"/>
  <c r="N527" i="1"/>
  <c r="I528" i="1"/>
  <c r="N528" i="1"/>
  <c r="I529" i="1"/>
  <c r="N529" i="1"/>
  <c r="I530" i="1"/>
  <c r="I531" i="1"/>
  <c r="I532" i="1"/>
  <c r="I533" i="1"/>
  <c r="N533" i="1"/>
  <c r="I534" i="1"/>
  <c r="N534" i="1"/>
  <c r="I535" i="1"/>
  <c r="N535" i="1"/>
  <c r="I536" i="1"/>
  <c r="N536" i="1"/>
  <c r="I537" i="1"/>
  <c r="N537" i="1"/>
  <c r="I538" i="1"/>
  <c r="N538" i="1"/>
  <c r="I539" i="1"/>
  <c r="N539" i="1"/>
  <c r="I540" i="1"/>
  <c r="N540" i="1"/>
  <c r="I541" i="1"/>
  <c r="N541" i="1"/>
  <c r="I542" i="1"/>
  <c r="I543" i="1"/>
  <c r="I544" i="1"/>
  <c r="I545" i="1"/>
  <c r="N545" i="1"/>
  <c r="I546" i="1"/>
  <c r="N546" i="1"/>
  <c r="I547" i="1"/>
  <c r="N547" i="1"/>
  <c r="I548" i="1"/>
  <c r="N548" i="1"/>
  <c r="I549" i="1"/>
  <c r="N549" i="1"/>
  <c r="I550" i="1"/>
  <c r="N550" i="1"/>
  <c r="I551" i="1"/>
  <c r="N551" i="1"/>
  <c r="I552" i="1"/>
  <c r="N552" i="1"/>
  <c r="I553" i="1"/>
  <c r="N553" i="1"/>
  <c r="I554" i="1"/>
  <c r="I555" i="1"/>
  <c r="I556" i="1"/>
  <c r="I557" i="1"/>
  <c r="N557" i="1"/>
  <c r="I558" i="1"/>
  <c r="N558" i="1"/>
  <c r="I559" i="1"/>
  <c r="I560" i="1"/>
  <c r="N560" i="1"/>
  <c r="I561" i="1"/>
  <c r="N561" i="1"/>
  <c r="I562" i="1"/>
  <c r="N562" i="1"/>
  <c r="I563" i="1"/>
  <c r="N563" i="1"/>
  <c r="I564" i="1"/>
  <c r="N564" i="1"/>
  <c r="I565" i="1"/>
  <c r="N565" i="1"/>
  <c r="I566" i="1"/>
  <c r="I567" i="1"/>
  <c r="I568" i="1"/>
  <c r="N568" i="1"/>
  <c r="I569" i="1"/>
  <c r="N569" i="1"/>
  <c r="I570" i="1"/>
  <c r="N570" i="1"/>
  <c r="I571" i="1"/>
  <c r="N571" i="1"/>
  <c r="I572" i="1"/>
  <c r="N572" i="1"/>
  <c r="I573" i="1"/>
  <c r="N573" i="1"/>
  <c r="I574" i="1"/>
  <c r="I575" i="1"/>
  <c r="I576" i="1"/>
  <c r="N576" i="1"/>
  <c r="I577" i="1"/>
  <c r="N577" i="1"/>
  <c r="I578" i="1"/>
  <c r="I579" i="1"/>
  <c r="I580" i="1"/>
  <c r="I581" i="1"/>
  <c r="N581" i="1"/>
  <c r="I582" i="1"/>
  <c r="N582" i="1"/>
  <c r="I583" i="1"/>
  <c r="N583" i="1"/>
  <c r="I584" i="1"/>
  <c r="N584" i="1"/>
  <c r="I585" i="1"/>
  <c r="N585" i="1"/>
  <c r="I586" i="1"/>
  <c r="N586" i="1"/>
  <c r="I587" i="1"/>
  <c r="N587" i="1"/>
  <c r="I588" i="1"/>
  <c r="N588" i="1"/>
  <c r="I589" i="1"/>
  <c r="N589" i="1"/>
  <c r="I590" i="1"/>
  <c r="I591" i="1"/>
  <c r="I592" i="1"/>
  <c r="N592" i="1"/>
  <c r="I593" i="1"/>
  <c r="N593" i="1"/>
  <c r="I594" i="1"/>
  <c r="N594" i="1"/>
  <c r="I595" i="1"/>
  <c r="N595" i="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c r="I191" i="1"/>
  <c r="N191" i="1"/>
  <c r="I285" i="1"/>
  <c r="N285" i="1"/>
  <c r="I395" i="1"/>
  <c r="N395" i="1"/>
  <c r="I372" i="1"/>
  <c r="N372" i="1"/>
  <c r="I378" i="1"/>
  <c r="N378" i="1"/>
  <c r="I384" i="1"/>
  <c r="N384" i="1"/>
  <c r="I195" i="1"/>
  <c r="N195" i="1"/>
  <c r="I388" i="1"/>
  <c r="N388" i="1"/>
  <c r="I227" i="1"/>
  <c r="N227" i="1"/>
  <c r="I144" i="1"/>
  <c r="N144" i="1"/>
  <c r="I157" i="1"/>
  <c r="N157" i="1"/>
  <c r="I197" i="1"/>
  <c r="N197" i="1"/>
  <c r="I400" i="1"/>
  <c r="N400" i="1"/>
  <c r="I401" i="1"/>
  <c r="N401" i="1"/>
  <c r="I219" i="1"/>
  <c r="N219" i="1"/>
  <c r="I221" i="1"/>
  <c r="N221" i="1"/>
  <c r="I237" i="1"/>
  <c r="N237" i="1"/>
  <c r="I310" i="1"/>
  <c r="N310" i="1"/>
  <c r="I289" i="1"/>
  <c r="N289" i="1"/>
  <c r="I339" i="1"/>
  <c r="N339" i="1"/>
  <c r="I168" i="1"/>
  <c r="N168" i="1"/>
  <c r="I169" i="1"/>
  <c r="N169" i="1"/>
  <c r="I215" i="1"/>
  <c r="N215" i="1"/>
  <c r="I234" i="1"/>
  <c r="N234" i="1"/>
  <c r="I239" i="1"/>
  <c r="N239" i="1"/>
  <c r="I268" i="1"/>
  <c r="N268" i="1"/>
  <c r="I212" i="1"/>
  <c r="N212" i="1"/>
  <c r="I244" i="1"/>
  <c r="N244" i="1"/>
  <c r="I51" i="1"/>
  <c r="N51" i="1"/>
  <c r="I210" i="1"/>
  <c r="N210" i="1"/>
  <c r="I62" i="1"/>
  <c r="N62" i="1"/>
  <c r="I211" i="1"/>
  <c r="N211" i="1"/>
  <c r="I473" i="1"/>
  <c r="N473" i="1"/>
  <c r="I75" i="1"/>
  <c r="N75" i="1"/>
  <c r="I97" i="1"/>
  <c r="N97" i="1"/>
  <c r="I409" i="1"/>
  <c r="N409" i="1"/>
  <c r="I413" i="1"/>
  <c r="N413" i="1"/>
  <c r="I283" i="1"/>
  <c r="N283" i="1"/>
  <c r="I274" i="1"/>
  <c r="N274" i="1"/>
  <c r="I417" i="1"/>
  <c r="N417" i="1"/>
  <c r="I419" i="1"/>
  <c r="N419" i="1"/>
  <c r="I98" i="1"/>
  <c r="N98" i="1"/>
  <c r="I288" i="1"/>
  <c r="N288" i="1"/>
  <c r="I352" i="1"/>
  <c r="N352" i="1"/>
  <c r="I275" i="1"/>
  <c r="N275" i="1"/>
  <c r="I349" i="1"/>
  <c r="N349" i="1"/>
  <c r="I375" i="1"/>
  <c r="N375" i="1"/>
  <c r="I422" i="1"/>
  <c r="N422" i="1"/>
  <c r="I116" i="1"/>
  <c r="N116" i="1"/>
  <c r="I442" i="1"/>
  <c r="N442" i="1"/>
  <c r="I230" i="1"/>
  <c r="N230" i="1"/>
  <c r="I123" i="1"/>
  <c r="N123" i="1"/>
  <c r="I124" i="1"/>
  <c r="N124" i="1"/>
  <c r="I309" i="1"/>
  <c r="N309" i="1"/>
  <c r="I444" i="1"/>
  <c r="N444" i="1"/>
  <c r="I446" i="1"/>
  <c r="N446" i="1"/>
  <c r="I308" i="1"/>
  <c r="N308" i="1"/>
  <c r="I447" i="1"/>
  <c r="N447" i="1"/>
  <c r="I127" i="1"/>
  <c r="N127" i="1"/>
  <c r="I463" i="1"/>
  <c r="N463" i="1"/>
  <c r="I359" i="1"/>
  <c r="N359" i="1"/>
  <c r="I464" i="1"/>
  <c r="N464" i="1"/>
  <c r="I228" i="1"/>
  <c r="N228" i="1"/>
  <c r="I132" i="1"/>
  <c r="N132" i="1"/>
  <c r="I133" i="1"/>
  <c r="N133" i="1"/>
  <c r="I147" i="1"/>
  <c r="N147" i="1"/>
  <c r="I370" i="1"/>
  <c r="N370" i="1"/>
  <c r="I371" i="1"/>
  <c r="N371" i="1"/>
  <c r="I402" i="1"/>
  <c r="N402" i="1"/>
  <c r="I33" i="1"/>
  <c r="N33" i="1"/>
  <c r="I2" i="1"/>
  <c r="N2" i="1"/>
  <c r="I193" i="1"/>
  <c r="N193" i="1"/>
  <c r="I455" i="1"/>
  <c r="N455" i="1"/>
  <c r="I270" i="1"/>
  <c r="N270" i="1"/>
  <c r="I475" i="1"/>
  <c r="N475" i="1"/>
  <c r="I259" i="1"/>
  <c r="N259" i="1"/>
  <c r="I478" i="1"/>
  <c r="N478" i="1"/>
  <c r="I311" i="1"/>
  <c r="N311" i="1"/>
  <c r="I426" i="1"/>
  <c r="N426" i="1"/>
  <c r="I416" i="1"/>
  <c r="N416" i="1"/>
  <c r="I118" i="1"/>
  <c r="N118" i="1"/>
  <c r="I149" i="1"/>
  <c r="N149" i="1"/>
  <c r="I345" i="1"/>
  <c r="N345" i="1"/>
  <c r="I3" i="1"/>
  <c r="N3" i="1"/>
  <c r="I247" i="1"/>
  <c r="N247" i="1"/>
  <c r="I251" i="1"/>
  <c r="N251" i="1"/>
  <c r="I174" i="1"/>
  <c r="N174" i="1"/>
  <c r="I176" i="1"/>
  <c r="N176" i="1"/>
  <c r="I44" i="1"/>
  <c r="N44" i="1"/>
  <c r="I162" i="1"/>
  <c r="N162" i="1"/>
  <c r="I330" i="1"/>
  <c r="N330" i="1"/>
  <c r="I25" i="1"/>
  <c r="N25" i="1"/>
  <c r="I88" i="1"/>
  <c r="N88" i="1"/>
  <c r="I411" i="1"/>
  <c r="N411" i="1"/>
  <c r="I23" i="1"/>
  <c r="N23" i="1"/>
  <c r="I94" i="1"/>
  <c r="N94" i="1"/>
  <c r="I334" i="1"/>
  <c r="N334" i="1"/>
  <c r="I479" i="1"/>
  <c r="N479" i="1"/>
  <c r="I470" i="1"/>
  <c r="N470" i="1"/>
  <c r="I321" i="1"/>
  <c r="N321" i="1"/>
  <c r="I253" i="1"/>
  <c r="N253" i="1"/>
  <c r="I38" i="1"/>
  <c r="N38" i="1"/>
  <c r="I480" i="1"/>
  <c r="N480" i="1"/>
  <c r="I267" i="1"/>
  <c r="N267" i="1"/>
  <c r="I314" i="1"/>
  <c r="N314" i="1"/>
  <c r="I249" i="1"/>
  <c r="N249" i="1"/>
  <c r="I250" i="1"/>
  <c r="N250" i="1"/>
  <c r="I45" i="1"/>
  <c r="N45" i="1"/>
  <c r="I46" i="1"/>
  <c r="N46" i="1"/>
  <c r="I47" i="1"/>
  <c r="N47" i="1"/>
  <c r="I48" i="1"/>
  <c r="N48" i="1"/>
  <c r="I49" i="1"/>
  <c r="N49" i="1"/>
  <c r="I52" i="1"/>
  <c r="N52" i="1"/>
  <c r="I53" i="1"/>
  <c r="N53" i="1"/>
  <c r="I54" i="1"/>
  <c r="N54" i="1"/>
  <c r="I55" i="1"/>
  <c r="N55" i="1"/>
  <c r="I59" i="1"/>
  <c r="N59" i="1"/>
  <c r="I60" i="1"/>
  <c r="N60" i="1"/>
  <c r="I182" i="1"/>
  <c r="N182" i="1"/>
  <c r="I183" i="1"/>
  <c r="N183" i="1"/>
  <c r="I184" i="1"/>
  <c r="N184" i="1"/>
  <c r="I185" i="1"/>
  <c r="N185" i="1"/>
  <c r="I187" i="1"/>
  <c r="N187" i="1"/>
  <c r="I188" i="1"/>
  <c r="I189" i="1"/>
  <c r="N189" i="1"/>
  <c r="I194" i="1"/>
  <c r="N194" i="1"/>
  <c r="I335" i="1"/>
  <c r="N335" i="1"/>
  <c r="I337" i="1"/>
  <c r="N337" i="1"/>
  <c r="I338" i="1"/>
  <c r="N338" i="1"/>
  <c r="I343" i="1"/>
  <c r="N343" i="1"/>
  <c r="I344" i="1"/>
  <c r="N344" i="1"/>
  <c r="I346" i="1"/>
  <c r="N346" i="1"/>
  <c r="I373" i="1"/>
  <c r="N373" i="1"/>
  <c r="I374" i="1"/>
  <c r="N374" i="1"/>
  <c r="I200" i="1"/>
  <c r="N200" i="1"/>
  <c r="I254" i="1"/>
  <c r="N254" i="1"/>
  <c r="I238" i="1"/>
  <c r="N238" i="1"/>
  <c r="I322" i="1"/>
  <c r="N322" i="1"/>
  <c r="I206" i="1"/>
  <c r="N206" i="1"/>
  <c r="I347" i="1"/>
  <c r="N347" i="1"/>
  <c r="I380" i="1"/>
  <c r="N380" i="1"/>
  <c r="I61" i="1"/>
  <c r="N61" i="1"/>
  <c r="I83" i="1"/>
  <c r="N83" i="1"/>
  <c r="I190" i="1"/>
  <c r="N190" i="1"/>
  <c r="I255" i="1"/>
  <c r="N255" i="1"/>
  <c r="I269" i="1"/>
  <c r="N269" i="1"/>
  <c r="I284" i="1"/>
  <c r="N284" i="1"/>
  <c r="I297" i="1"/>
  <c r="N297" i="1"/>
  <c r="I204" i="1"/>
  <c r="N204" i="1"/>
  <c r="I354" i="1"/>
  <c r="N354" i="1"/>
  <c r="I140" i="1"/>
  <c r="N140" i="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c r="J330" i="1"/>
  <c r="L330" i="1"/>
  <c r="L243" i="1"/>
  <c r="B243" i="1"/>
  <c r="M243" i="1"/>
  <c r="J393" i="1"/>
  <c r="J27" i="1"/>
  <c r="J29" i="1"/>
  <c r="J110" i="1"/>
  <c r="J112" i="1"/>
  <c r="J160" i="1"/>
  <c r="J119" i="1"/>
  <c r="J32" i="1"/>
  <c r="J403" i="1"/>
  <c r="J136" i="1"/>
  <c r="L471" i="1"/>
  <c r="B471" i="1"/>
  <c r="M471" i="1"/>
  <c r="J287" i="1"/>
  <c r="L287" i="1"/>
  <c r="B287" i="1"/>
  <c r="M287" i="1"/>
  <c r="J39" i="1"/>
  <c r="J26" i="1"/>
  <c r="J28" i="1"/>
  <c r="J205" i="1"/>
  <c r="J111" i="1"/>
  <c r="J165" i="1"/>
  <c r="J114" i="1"/>
  <c r="J30" i="1"/>
  <c r="J35" i="1"/>
  <c r="J90" i="1"/>
  <c r="J22" i="1"/>
  <c r="J24" i="1"/>
  <c r="L371" i="1"/>
  <c r="J371" i="1"/>
  <c r="B371" i="1"/>
  <c r="M371" i="1"/>
  <c r="L433" i="1"/>
  <c r="L272" i="1"/>
  <c r="L276" i="1"/>
  <c r="L277" i="1"/>
  <c r="L278" i="1"/>
  <c r="L279" i="1"/>
  <c r="L280" i="1"/>
  <c r="L281" i="1"/>
  <c r="L290" i="1"/>
  <c r="J272" i="1"/>
  <c r="J276" i="1"/>
  <c r="J277" i="1"/>
  <c r="J278" i="1"/>
  <c r="J279" i="1"/>
  <c r="J280" i="1"/>
  <c r="J281" i="1"/>
  <c r="J290" i="1"/>
  <c r="B264" i="1"/>
  <c r="M264" i="1"/>
  <c r="B348" i="1"/>
  <c r="M348" i="1"/>
  <c r="B245" i="1"/>
  <c r="M245" i="1"/>
  <c r="B252" i="1"/>
  <c r="M252" i="1"/>
  <c r="B265" i="1"/>
  <c r="M265" i="1"/>
  <c r="B266" i="1"/>
  <c r="M266" i="1"/>
  <c r="B320" i="1"/>
  <c r="M320" i="1"/>
  <c r="B251" i="1"/>
  <c r="M251" i="1"/>
  <c r="B354" i="1"/>
  <c r="M354" i="1"/>
  <c r="B485" i="1"/>
  <c r="M485" i="1"/>
  <c r="B482" i="1"/>
  <c r="M482" i="1"/>
  <c r="B484" i="1"/>
  <c r="M484" i="1"/>
  <c r="B291" i="1"/>
  <c r="M291" i="1"/>
  <c r="B316" i="1"/>
  <c r="M316" i="1"/>
  <c r="B364" i="1"/>
  <c r="M364" i="1"/>
  <c r="B139" i="1"/>
  <c r="M139" i="1"/>
  <c r="B304" i="1"/>
  <c r="M304" i="1"/>
  <c r="B318" i="1"/>
  <c r="M318" i="1"/>
  <c r="B58" i="1"/>
  <c r="M58" i="1"/>
  <c r="B422" i="1"/>
  <c r="M422" i="1"/>
  <c r="B294" i="1"/>
  <c r="M294" i="1"/>
  <c r="B366" i="1"/>
  <c r="M366" i="1"/>
  <c r="B16" i="1"/>
  <c r="M16" i="1"/>
  <c r="B15" i="1"/>
  <c r="M15" i="1"/>
  <c r="B476" i="1"/>
  <c r="M476" i="1"/>
  <c r="B481" i="1"/>
  <c r="M481" i="1"/>
  <c r="B40" i="1"/>
  <c r="M40" i="1"/>
  <c r="B195" i="1"/>
  <c r="M195" i="1"/>
  <c r="B11" i="1"/>
  <c r="M11" i="1"/>
  <c r="B12" i="1"/>
  <c r="M12" i="1"/>
  <c r="B384" i="1"/>
  <c r="M384" i="1"/>
  <c r="B104" i="1"/>
  <c r="M104" i="1"/>
  <c r="B105" i="1"/>
  <c r="M105" i="1"/>
  <c r="B106" i="1"/>
  <c r="M106" i="1"/>
  <c r="B41" i="1"/>
  <c r="M41" i="1"/>
  <c r="B470" i="1"/>
  <c r="M470" i="1"/>
  <c r="B118" i="1"/>
  <c r="M118" i="1"/>
  <c r="B250" i="1"/>
  <c r="M250" i="1"/>
  <c r="B17" i="1"/>
  <c r="M17" i="1"/>
  <c r="B444" i="1"/>
  <c r="M444" i="1"/>
  <c r="B446" i="1"/>
  <c r="M446" i="1"/>
  <c r="B247" i="1"/>
  <c r="M247" i="1"/>
  <c r="B269" i="1"/>
  <c r="M269" i="1"/>
  <c r="B340" i="1"/>
  <c r="M340" i="1"/>
  <c r="B202" i="1"/>
  <c r="M202" i="1"/>
  <c r="B153" i="1"/>
  <c r="M153" i="1"/>
  <c r="B158" i="1"/>
  <c r="M158" i="1"/>
  <c r="B159" i="1"/>
  <c r="M159" i="1"/>
  <c r="B220" i="1"/>
  <c r="M220" i="1"/>
  <c r="B222" i="1"/>
  <c r="M222" i="1"/>
  <c r="B242" i="1"/>
  <c r="M242" i="1"/>
  <c r="B229" i="1"/>
  <c r="M229" i="1"/>
  <c r="B127" i="1"/>
  <c r="M127" i="1"/>
  <c r="B132" i="1"/>
  <c r="M132" i="1"/>
  <c r="B147" i="1"/>
  <c r="M147" i="1"/>
  <c r="B149" i="1"/>
  <c r="M149" i="1"/>
  <c r="B174" i="1"/>
  <c r="M174" i="1"/>
  <c r="B2" i="1"/>
  <c r="M2" i="1"/>
  <c r="B3" i="1"/>
  <c r="M3" i="1"/>
  <c r="B339" i="1"/>
  <c r="M339" i="1"/>
  <c r="B479" i="1"/>
  <c r="M479" i="1"/>
  <c r="B78" i="1"/>
  <c r="M78" i="1"/>
  <c r="B390" i="1"/>
  <c r="M390" i="1"/>
  <c r="B451" i="1"/>
  <c r="M451" i="1"/>
  <c r="B96" i="1"/>
  <c r="M96" i="1"/>
  <c r="B324" i="1"/>
  <c r="M324" i="1"/>
  <c r="B73" i="1"/>
  <c r="M73" i="1"/>
  <c r="B282" i="1"/>
  <c r="M282" i="1"/>
  <c r="B381" i="1"/>
  <c r="M381" i="1"/>
  <c r="B50" i="1"/>
  <c r="M50" i="1"/>
  <c r="B74" i="1"/>
  <c r="M74" i="1"/>
  <c r="B115" i="1"/>
  <c r="M115" i="1"/>
  <c r="B131" i="1"/>
  <c r="M131" i="1"/>
  <c r="B171" i="1"/>
  <c r="M171" i="1"/>
  <c r="B464" i="1"/>
  <c r="M464" i="1"/>
  <c r="B255" i="1"/>
  <c r="M255" i="1"/>
  <c r="B288" i="1"/>
  <c r="M288" i="1"/>
  <c r="B359" i="1"/>
  <c r="M359" i="1"/>
  <c r="B177" i="1"/>
  <c r="M177" i="1"/>
  <c r="B138" i="1"/>
  <c r="M138" i="1"/>
  <c r="B117" i="1"/>
  <c r="M117" i="1"/>
  <c r="B126" i="1"/>
  <c r="M126" i="1"/>
  <c r="B345" i="1"/>
  <c r="M345" i="1"/>
  <c r="B289" i="1"/>
  <c r="M289" i="1"/>
  <c r="B25" i="1"/>
  <c r="M25" i="1"/>
  <c r="B13" i="1"/>
  <c r="M13" i="1"/>
  <c r="B370" i="1"/>
  <c r="M370" i="1"/>
  <c r="B449" i="1"/>
  <c r="M449" i="1"/>
  <c r="B51" i="1"/>
  <c r="M51" i="1"/>
  <c r="B97" i="1"/>
  <c r="M97" i="1"/>
  <c r="B116" i="1"/>
  <c r="M116" i="1"/>
  <c r="B102" i="1"/>
  <c r="M102" i="1"/>
  <c r="B130" i="1"/>
  <c r="M130" i="1"/>
  <c r="B148" i="1"/>
  <c r="M148" i="1"/>
  <c r="B317" i="1"/>
  <c r="M317" i="1"/>
  <c r="B31" i="1"/>
  <c r="M31" i="1"/>
  <c r="B385" i="1"/>
  <c r="M385" i="1"/>
  <c r="B433" i="1"/>
  <c r="M433" i="1"/>
  <c r="B272" i="1"/>
  <c r="M272" i="1"/>
  <c r="B276" i="1"/>
  <c r="M276" i="1"/>
  <c r="B277" i="1"/>
  <c r="M277" i="1"/>
  <c r="B278" i="1"/>
  <c r="M278" i="1"/>
  <c r="B279" i="1"/>
  <c r="M279" i="1"/>
  <c r="B280" i="1"/>
  <c r="M280" i="1"/>
  <c r="B281" i="1"/>
  <c r="M281" i="1"/>
  <c r="B290" i="1"/>
  <c r="M290" i="1"/>
  <c r="B152" i="1"/>
  <c r="M152" i="1"/>
  <c r="B275" i="1"/>
  <c r="M275" i="1"/>
  <c r="B262" i="1"/>
  <c r="M262" i="1"/>
  <c r="B258" i="1"/>
  <c r="M258" i="1"/>
  <c r="B260" i="1"/>
  <c r="M260" i="1"/>
  <c r="B305" i="1"/>
  <c r="M305" i="1"/>
  <c r="B180" i="1"/>
  <c r="M180" i="1"/>
  <c r="B98" i="1"/>
  <c r="M98" i="1"/>
  <c r="B409" i="1"/>
  <c r="M409" i="1"/>
  <c r="B413" i="1"/>
  <c r="M413" i="1"/>
  <c r="B419" i="1"/>
  <c r="M419" i="1"/>
  <c r="B478" i="1"/>
  <c r="M478" i="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c r="L284" i="1"/>
  <c r="L196" i="1"/>
  <c r="L264" i="1"/>
  <c r="L348" i="1"/>
  <c r="J163" i="1"/>
  <c r="L163" i="1"/>
  <c r="J199" i="1"/>
  <c r="L199" i="1"/>
  <c r="L245" i="1"/>
  <c r="L252" i="1"/>
  <c r="J265" i="1"/>
  <c r="L265" i="1"/>
  <c r="J266" i="1"/>
  <c r="L266" i="1"/>
  <c r="B353" i="1"/>
  <c r="M353" i="1"/>
  <c r="L353" i="1"/>
  <c r="L216" i="1"/>
  <c r="L135" i="1"/>
  <c r="B421" i="1"/>
  <c r="M421" i="1"/>
  <c r="L421" i="1"/>
  <c r="L156" i="1"/>
  <c r="B198" i="1"/>
  <c r="M198" i="1"/>
  <c r="L198" i="1"/>
  <c r="J144" i="1"/>
  <c r="L144" i="1"/>
  <c r="J169" i="1"/>
  <c r="L169" i="1"/>
  <c r="L140" i="1"/>
  <c r="J334" i="1"/>
  <c r="L334" i="1"/>
  <c r="J321" i="1"/>
  <c r="L321" i="1"/>
  <c r="J228" i="1"/>
  <c r="L228" i="1"/>
  <c r="B88" i="1"/>
  <c r="M88" i="1"/>
  <c r="J88" i="1"/>
  <c r="L88" i="1"/>
  <c r="B38" i="1"/>
  <c r="M38" i="1"/>
  <c r="L38" i="1"/>
  <c r="J259" i="1"/>
  <c r="L259" i="1"/>
  <c r="B480" i="1"/>
  <c r="M480" i="1"/>
  <c r="L480" i="1"/>
  <c r="J268" i="1"/>
  <c r="L268" i="1"/>
  <c r="B341" i="1"/>
  <c r="M341" i="1"/>
  <c r="L341" i="1"/>
  <c r="J283" i="1"/>
  <c r="L283" i="1"/>
  <c r="B302" i="1"/>
  <c r="M302" i="1"/>
  <c r="L302" i="1"/>
  <c r="B355" i="1"/>
  <c r="M355" i="1"/>
  <c r="L355" i="1"/>
  <c r="B176" i="1"/>
  <c r="M176" i="1"/>
  <c r="J176" i="1"/>
  <c r="L176" i="1"/>
  <c r="B62" i="1"/>
  <c r="M62" i="1"/>
  <c r="J62" i="1"/>
  <c r="L62" i="1"/>
  <c r="B64" i="1"/>
  <c r="M64" i="1"/>
  <c r="J64" i="1"/>
  <c r="L64" i="1"/>
  <c r="L320" i="1"/>
  <c r="L251" i="1"/>
  <c r="L354" i="1"/>
  <c r="B172" i="1"/>
  <c r="M172" i="1"/>
  <c r="J172" i="1"/>
  <c r="L172" i="1"/>
  <c r="B197" i="1"/>
  <c r="M197" i="1"/>
  <c r="L197" i="1"/>
  <c r="B36" i="1"/>
  <c r="M36" i="1"/>
  <c r="J36" i="1"/>
  <c r="L36" i="1"/>
  <c r="B274" i="1"/>
  <c r="M274" i="1"/>
  <c r="J274" i="1"/>
  <c r="L274" i="1"/>
  <c r="B389" i="1"/>
  <c r="M389" i="1"/>
  <c r="L389" i="1"/>
  <c r="L485" i="1"/>
  <c r="B82" i="1"/>
  <c r="M82" i="1"/>
  <c r="L82" i="1"/>
  <c r="J391" i="1"/>
  <c r="L391" i="1"/>
  <c r="L482" i="1"/>
  <c r="B33" i="1"/>
  <c r="M33" i="1"/>
  <c r="J33" i="1"/>
  <c r="L33" i="1"/>
  <c r="B319" i="1"/>
  <c r="M319" i="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c r="J270" i="1"/>
  <c r="L270" i="1"/>
  <c r="B253" i="1"/>
  <c r="M253" i="1"/>
  <c r="J253" i="1"/>
  <c r="L253" i="1"/>
  <c r="B297" i="1"/>
  <c r="M297" i="1"/>
  <c r="L297" i="1"/>
  <c r="J168" i="1"/>
  <c r="L168" i="1"/>
  <c r="J127" i="1"/>
  <c r="L127" i="1"/>
  <c r="B423" i="1"/>
  <c r="M423" i="1"/>
  <c r="L423" i="1"/>
  <c r="B372" i="1"/>
  <c r="M372" i="1"/>
  <c r="L372" i="1"/>
  <c r="B365" i="1"/>
  <c r="M365" i="1"/>
  <c r="J365" i="1"/>
  <c r="L365" i="1"/>
  <c r="B125" i="1"/>
  <c r="M125" i="1"/>
  <c r="J125" i="1"/>
  <c r="L125" i="1"/>
  <c r="J132" i="1"/>
  <c r="L132" i="1"/>
  <c r="J147" i="1"/>
  <c r="L147" i="1"/>
  <c r="J149" i="1"/>
  <c r="L149" i="1"/>
  <c r="J174" i="1"/>
  <c r="L174" i="1"/>
  <c r="B442" i="1"/>
  <c r="M442" i="1"/>
  <c r="L442" i="1"/>
  <c r="B124" i="1"/>
  <c r="M124" i="1"/>
  <c r="J124" i="1"/>
  <c r="L124" i="1"/>
  <c r="B311" i="1"/>
  <c r="M311" i="1"/>
  <c r="J311" i="1"/>
  <c r="L311" i="1"/>
  <c r="J2" i="1"/>
  <c r="L2" i="1"/>
  <c r="B193" i="1"/>
  <c r="M193" i="1"/>
  <c r="J193" i="1"/>
  <c r="L193" i="1"/>
  <c r="B42" i="1"/>
  <c r="M42" i="1"/>
  <c r="J42" i="1"/>
  <c r="L42" i="1"/>
  <c r="B402" i="1"/>
  <c r="M402" i="1"/>
  <c r="J402" i="1"/>
  <c r="L402" i="1"/>
  <c r="J3" i="1"/>
  <c r="L3" i="1"/>
  <c r="L339" i="1"/>
  <c r="B219" i="1"/>
  <c r="M219" i="1"/>
  <c r="L219" i="1"/>
  <c r="B447" i="1"/>
  <c r="M447" i="1"/>
  <c r="L447" i="1"/>
  <c r="B463" i="1"/>
  <c r="M463" i="1"/>
  <c r="L463" i="1"/>
  <c r="B221" i="1"/>
  <c r="M221" i="1"/>
  <c r="L221" i="1"/>
  <c r="L94" i="1"/>
  <c r="L479" i="1"/>
  <c r="J46" i="1"/>
  <c r="L46" i="1"/>
  <c r="J78" i="1"/>
  <c r="L78" i="1"/>
  <c r="L390" i="1"/>
  <c r="L451" i="1"/>
  <c r="B426" i="1"/>
  <c r="M426" i="1"/>
  <c r="L426" i="1"/>
  <c r="B416" i="1"/>
  <c r="M416" i="1"/>
  <c r="L416" i="1"/>
  <c r="B234" i="1"/>
  <c r="M234" i="1"/>
  <c r="L234" i="1"/>
  <c r="B239" i="1"/>
  <c r="M239" i="1"/>
  <c r="L239" i="1"/>
  <c r="B8" i="1"/>
  <c r="M8" i="1"/>
  <c r="J8" i="1"/>
  <c r="L8" i="1"/>
  <c r="B9" i="1"/>
  <c r="M9" i="1"/>
  <c r="J9" i="1"/>
  <c r="L9" i="1"/>
  <c r="B455" i="1"/>
  <c r="M455" i="1"/>
  <c r="L455" i="1"/>
  <c r="B84" i="1"/>
  <c r="M84" i="1"/>
  <c r="J84" i="1"/>
  <c r="L84" i="1"/>
  <c r="B150" i="1"/>
  <c r="M150" i="1"/>
  <c r="J150" i="1"/>
  <c r="L150" i="1"/>
  <c r="J309" i="1"/>
  <c r="L309" i="1"/>
  <c r="B411" i="1"/>
  <c r="M411" i="1"/>
  <c r="L411" i="1"/>
  <c r="B151" i="1"/>
  <c r="M151" i="1"/>
  <c r="J151" i="1"/>
  <c r="L151" i="1"/>
  <c r="B434" i="1"/>
  <c r="M434" i="1"/>
  <c r="L434" i="1"/>
  <c r="J96" i="1"/>
  <c r="L96" i="1"/>
  <c r="J324" i="1"/>
  <c r="L324" i="1"/>
  <c r="J73" i="1"/>
  <c r="L73" i="1"/>
  <c r="B23" i="1"/>
  <c r="M23" i="1"/>
  <c r="J23" i="1"/>
  <c r="L23" i="1"/>
  <c r="B292" i="1"/>
  <c r="M292" i="1"/>
  <c r="J292" i="1"/>
  <c r="L292" i="1"/>
  <c r="J282" i="1"/>
  <c r="L282" i="1"/>
  <c r="L381" i="1"/>
  <c r="J273" i="1"/>
  <c r="L273" i="1"/>
  <c r="B293" i="1"/>
  <c r="M293" i="1"/>
  <c r="J293" i="1"/>
  <c r="L293" i="1"/>
  <c r="J333" i="1"/>
  <c r="L333" i="1"/>
  <c r="B267" i="1"/>
  <c r="M267" i="1"/>
  <c r="J267" i="1"/>
  <c r="L267" i="1"/>
  <c r="B314" i="1"/>
  <c r="M314" i="1"/>
  <c r="J314" i="1"/>
  <c r="L314" i="1"/>
  <c r="B56" i="1"/>
  <c r="M56" i="1"/>
  <c r="J56" i="1"/>
  <c r="L56" i="1"/>
  <c r="B233" i="1"/>
  <c r="M233" i="1"/>
  <c r="L233" i="1"/>
  <c r="B207" i="1"/>
  <c r="M207" i="1"/>
  <c r="L207" i="1"/>
  <c r="B173" i="1"/>
  <c r="M173" i="1"/>
  <c r="J173" i="1"/>
  <c r="L173" i="1"/>
  <c r="B217" i="1"/>
  <c r="M217" i="1"/>
  <c r="L217" i="1"/>
  <c r="B95" i="1"/>
  <c r="M95" i="1"/>
  <c r="L95" i="1"/>
  <c r="J295" i="1"/>
  <c r="L295" i="1"/>
  <c r="J307" i="1"/>
  <c r="L307" i="1"/>
  <c r="L50" i="1"/>
  <c r="J74" i="1"/>
  <c r="L74" i="1"/>
  <c r="J115" i="1"/>
  <c r="L115" i="1"/>
  <c r="J131" i="1"/>
  <c r="L131" i="1"/>
  <c r="J171" i="1"/>
  <c r="L171" i="1"/>
  <c r="L464" i="1"/>
  <c r="L255" i="1"/>
  <c r="B438" i="1"/>
  <c r="M438" i="1"/>
  <c r="L438" i="1"/>
  <c r="B439" i="1"/>
  <c r="M439" i="1"/>
  <c r="L439" i="1"/>
  <c r="B486" i="1"/>
  <c r="M486" i="1"/>
  <c r="L486" i="1"/>
  <c r="B383" i="1"/>
  <c r="M383" i="1"/>
  <c r="L383" i="1"/>
  <c r="B18" i="1"/>
  <c r="M18" i="1"/>
  <c r="L18" i="1"/>
  <c r="B181" i="1"/>
  <c r="M181" i="1"/>
  <c r="L181" i="1"/>
  <c r="B39" i="1"/>
  <c r="M39" i="1"/>
  <c r="L39" i="1"/>
  <c r="B89" i="1"/>
  <c r="M89" i="1"/>
  <c r="L89" i="1"/>
  <c r="B26" i="1"/>
  <c r="M26" i="1"/>
  <c r="L26" i="1"/>
  <c r="B28" i="1"/>
  <c r="M28" i="1"/>
  <c r="L28" i="1"/>
  <c r="B205" i="1"/>
  <c r="M205" i="1"/>
  <c r="L205" i="1"/>
  <c r="B111" i="1"/>
  <c r="M111" i="1"/>
  <c r="L111" i="1"/>
  <c r="B165" i="1"/>
  <c r="M165" i="1"/>
  <c r="L165" i="1"/>
  <c r="B114" i="1"/>
  <c r="M114" i="1"/>
  <c r="L114" i="1"/>
  <c r="B30" i="1"/>
  <c r="M30" i="1"/>
  <c r="L30" i="1"/>
  <c r="B35" i="1"/>
  <c r="M35" i="1"/>
  <c r="L35" i="1"/>
  <c r="B394" i="1"/>
  <c r="M394" i="1"/>
  <c r="L394" i="1"/>
  <c r="B357" i="1"/>
  <c r="M357" i="1"/>
  <c r="L357" i="1"/>
  <c r="B90" i="1"/>
  <c r="M90" i="1"/>
  <c r="L90" i="1"/>
  <c r="B120" i="1"/>
  <c r="M120" i="1"/>
  <c r="J120" i="1"/>
  <c r="L120" i="1"/>
  <c r="B285" i="1"/>
  <c r="M285" i="1"/>
  <c r="J285" i="1"/>
  <c r="L285" i="1"/>
  <c r="J47" i="1"/>
  <c r="L47" i="1"/>
  <c r="L59" i="1"/>
  <c r="L60" i="1"/>
  <c r="B249" i="1"/>
  <c r="M249" i="1"/>
  <c r="L249" i="1"/>
  <c r="B133" i="1"/>
  <c r="M133" i="1"/>
  <c r="J133" i="1"/>
  <c r="L133" i="1"/>
  <c r="B378" i="1"/>
  <c r="M378" i="1"/>
  <c r="L378" i="1"/>
  <c r="J182" i="1"/>
  <c r="L182" i="1"/>
  <c r="J183" i="1"/>
  <c r="L183" i="1"/>
  <c r="J184" i="1"/>
  <c r="L184" i="1"/>
  <c r="J185" i="1"/>
  <c r="L185" i="1"/>
  <c r="J187" i="1"/>
  <c r="L187" i="1"/>
  <c r="J188" i="1"/>
  <c r="L188" i="1"/>
  <c r="J189" i="1"/>
  <c r="L189" i="1"/>
  <c r="J194" i="1"/>
  <c r="L194" i="1"/>
  <c r="B388" i="1"/>
  <c r="M388" i="1"/>
  <c r="L388" i="1"/>
  <c r="B227" i="1"/>
  <c r="M227" i="1"/>
  <c r="L227" i="1"/>
  <c r="J45" i="1"/>
  <c r="L45" i="1"/>
  <c r="B335" i="1"/>
  <c r="M335" i="1"/>
  <c r="J335" i="1"/>
  <c r="L335" i="1"/>
  <c r="B337" i="1"/>
  <c r="M337" i="1"/>
  <c r="J337" i="1"/>
  <c r="L337" i="1"/>
  <c r="B69" i="1"/>
  <c r="M69" i="1"/>
  <c r="J69" i="1"/>
  <c r="L69" i="1"/>
  <c r="B103" i="1"/>
  <c r="M103" i="1"/>
  <c r="J103" i="1"/>
  <c r="L103" i="1"/>
  <c r="L288" i="1"/>
  <c r="B107" i="1"/>
  <c r="M107" i="1"/>
  <c r="J107" i="1"/>
  <c r="L107" i="1"/>
  <c r="B338" i="1"/>
  <c r="M338" i="1"/>
  <c r="J338" i="1"/>
  <c r="L338" i="1"/>
  <c r="B108" i="1"/>
  <c r="M108" i="1"/>
  <c r="J108" i="1"/>
  <c r="L108" i="1"/>
  <c r="B109" i="1"/>
  <c r="M109" i="1"/>
  <c r="J109" i="1"/>
  <c r="L109" i="1"/>
  <c r="L49" i="1"/>
  <c r="J374" i="1"/>
  <c r="L374" i="1"/>
  <c r="J359" i="1"/>
  <c r="L359" i="1"/>
  <c r="L5" i="1"/>
  <c r="J177" i="1"/>
  <c r="L177" i="1"/>
  <c r="J138" i="1"/>
  <c r="L138" i="1"/>
  <c r="L401" i="1"/>
  <c r="J162" i="1"/>
  <c r="L162" i="1"/>
  <c r="B113" i="1"/>
  <c r="M113" i="1"/>
  <c r="J113" i="1"/>
  <c r="L113" i="1"/>
  <c r="J117" i="1"/>
  <c r="L117" i="1"/>
  <c r="L55" i="1"/>
  <c r="B223" i="1"/>
  <c r="M223" i="1"/>
  <c r="L223" i="1"/>
  <c r="B241" i="1"/>
  <c r="M241" i="1"/>
  <c r="L241" i="1"/>
  <c r="J126" i="1"/>
  <c r="L126" i="1"/>
  <c r="J345" i="1"/>
  <c r="L345" i="1"/>
  <c r="L289" i="1"/>
  <c r="B240" i="1"/>
  <c r="M240" i="1"/>
  <c r="L240" i="1"/>
  <c r="B298" i="1"/>
  <c r="M298" i="1"/>
  <c r="J298" i="1"/>
  <c r="L298" i="1"/>
  <c r="B343" i="1"/>
  <c r="M343" i="1"/>
  <c r="J343" i="1"/>
  <c r="L343" i="1"/>
  <c r="B299" i="1"/>
  <c r="M299" i="1"/>
  <c r="J299" i="1"/>
  <c r="L299" i="1"/>
  <c r="B300" i="1"/>
  <c r="M300" i="1"/>
  <c r="L300" i="1"/>
  <c r="J25" i="1"/>
  <c r="L25" i="1"/>
  <c r="B301" i="1"/>
  <c r="M301" i="1"/>
  <c r="L301" i="1"/>
  <c r="J13" i="1"/>
  <c r="L13" i="1"/>
  <c r="J370" i="1"/>
  <c r="L370" i="1"/>
  <c r="L449" i="1"/>
  <c r="B323" i="1"/>
  <c r="M323" i="1"/>
  <c r="L323" i="1"/>
  <c r="L230" i="1"/>
  <c r="B356" i="1"/>
  <c r="M356" i="1"/>
  <c r="L356" i="1"/>
  <c r="J51" i="1"/>
  <c r="L51" i="1"/>
  <c r="B360" i="1"/>
  <c r="M360" i="1"/>
  <c r="L360" i="1"/>
  <c r="B361" i="1"/>
  <c r="M361" i="1"/>
  <c r="L361" i="1"/>
  <c r="B344" i="1"/>
  <c r="M344" i="1"/>
  <c r="J344" i="1"/>
  <c r="L344" i="1"/>
  <c r="B367" i="1"/>
  <c r="M367" i="1"/>
  <c r="J367" i="1"/>
  <c r="L367" i="1"/>
  <c r="B397" i="1"/>
  <c r="M397" i="1"/>
  <c r="J397" i="1"/>
  <c r="L397" i="1"/>
  <c r="B440" i="1"/>
  <c r="M440" i="1"/>
  <c r="L440" i="1"/>
  <c r="B448" i="1"/>
  <c r="M448" i="1"/>
  <c r="L448" i="1"/>
  <c r="B346" i="1"/>
  <c r="M346" i="1"/>
  <c r="J346" i="1"/>
  <c r="L346" i="1"/>
  <c r="B487" i="1"/>
  <c r="M487" i="1"/>
  <c r="L487" i="1"/>
  <c r="J97" i="1"/>
  <c r="L97" i="1"/>
  <c r="B373" i="1"/>
  <c r="M373" i="1"/>
  <c r="J373" i="1"/>
  <c r="L373" i="1"/>
  <c r="J116" i="1"/>
  <c r="L116" i="1"/>
  <c r="B14" i="1"/>
  <c r="M14" i="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c r="L417" i="1"/>
  <c r="L478" i="1"/>
  <c r="B77" i="1"/>
  <c r="M77" i="1"/>
  <c r="J77" i="1"/>
  <c r="L77" i="1"/>
  <c r="B203" i="1"/>
  <c r="M203" i="1"/>
  <c r="L203" i="1"/>
  <c r="B63" i="1"/>
  <c r="M63" i="1"/>
  <c r="L63" i="1"/>
  <c r="B21" i="1"/>
  <c r="M21" i="1"/>
  <c r="L21" i="1"/>
  <c r="B22" i="1"/>
  <c r="M22" i="1"/>
  <c r="L22" i="1"/>
  <c r="B24" i="1"/>
  <c r="M24" i="1"/>
  <c r="L24" i="1"/>
  <c r="B224" i="1"/>
  <c r="M224" i="1"/>
  <c r="L224" i="1"/>
  <c r="B76" i="1"/>
  <c r="M76" i="1"/>
  <c r="L76" i="1"/>
  <c r="B393" i="1"/>
  <c r="M393" i="1"/>
  <c r="L393" i="1"/>
  <c r="B435" i="1"/>
  <c r="M435" i="1"/>
  <c r="L435" i="1"/>
  <c r="B27" i="1"/>
  <c r="M27" i="1"/>
  <c r="L27" i="1"/>
  <c r="B29" i="1"/>
  <c r="M29" i="1"/>
  <c r="L29" i="1"/>
  <c r="B110" i="1"/>
  <c r="M110" i="1"/>
  <c r="L110" i="1"/>
  <c r="B112" i="1"/>
  <c r="M112" i="1"/>
  <c r="L112" i="1"/>
  <c r="B160" i="1"/>
  <c r="M160" i="1"/>
  <c r="L160" i="1"/>
  <c r="B119" i="1"/>
  <c r="M119" i="1"/>
  <c r="L119" i="1"/>
  <c r="B32" i="1"/>
  <c r="M32" i="1"/>
  <c r="L32" i="1"/>
  <c r="B392" i="1"/>
  <c r="M392" i="1"/>
  <c r="L392" i="1"/>
  <c r="B4" i="1"/>
  <c r="M4" i="1"/>
  <c r="L4" i="1"/>
  <c r="B403" i="1"/>
  <c r="M403" i="1"/>
  <c r="L403" i="1"/>
  <c r="B136" i="1"/>
  <c r="M136" i="1"/>
  <c r="L136" i="1"/>
  <c r="B235" i="1"/>
  <c r="M235" i="1"/>
  <c r="L235" i="1"/>
  <c r="B19" i="1"/>
  <c r="M19" i="1"/>
  <c r="L19" i="1"/>
  <c r="B71" i="1"/>
  <c r="M71" i="1"/>
  <c r="L71" i="1"/>
  <c r="B225" i="1"/>
  <c r="M225" i="1"/>
  <c r="L225" i="1"/>
  <c r="B226" i="1"/>
  <c r="M226" i="1"/>
  <c r="L226" i="1"/>
  <c r="B312" i="1"/>
  <c r="M312" i="1"/>
  <c r="L312" i="1"/>
  <c r="B325" i="1"/>
  <c r="M325" i="1"/>
  <c r="L325" i="1"/>
  <c r="B376" i="1"/>
  <c r="M376" i="1"/>
  <c r="L376" i="1"/>
  <c r="B396" i="1"/>
  <c r="M396" i="1"/>
  <c r="L396" i="1"/>
  <c r="L65" i="1"/>
  <c r="B57" i="1"/>
  <c r="M57" i="1"/>
  <c r="L57" i="1"/>
  <c r="B175" i="1"/>
  <c r="M175" i="1"/>
  <c r="L175" i="1"/>
  <c r="B178" i="1"/>
  <c r="M178" i="1"/>
  <c r="L178" i="1"/>
  <c r="B231" i="1"/>
  <c r="M231" i="1"/>
  <c r="L231" i="1"/>
  <c r="B236" i="1"/>
  <c r="M236" i="1"/>
  <c r="L236" i="1"/>
  <c r="B271" i="1"/>
  <c r="M271" i="1"/>
  <c r="L271" i="1"/>
  <c r="B286" i="1"/>
  <c r="M286" i="1"/>
  <c r="L286" i="1"/>
  <c r="B326" i="1"/>
  <c r="M326" i="1"/>
  <c r="L326" i="1"/>
  <c r="B350" i="1"/>
  <c r="M350" i="1"/>
  <c r="L350" i="1"/>
  <c r="B358" i="1"/>
  <c r="M358" i="1"/>
  <c r="L358" i="1"/>
  <c r="B369" i="1"/>
  <c r="M369" i="1"/>
  <c r="L369" i="1"/>
  <c r="B399" i="1"/>
  <c r="M399" i="1"/>
  <c r="L399" i="1"/>
  <c r="B186" i="1"/>
  <c r="M186" i="1"/>
  <c r="L186" i="1"/>
  <c r="B142" i="1"/>
  <c r="M142" i="1"/>
  <c r="L142" i="1"/>
  <c r="B166" i="1"/>
  <c r="M166" i="1"/>
  <c r="L166" i="1"/>
  <c r="B466" i="1"/>
  <c r="M466" i="1"/>
  <c r="L466" i="1"/>
  <c r="B331" i="1"/>
  <c r="M331" i="1"/>
  <c r="L331" i="1"/>
  <c r="B211" i="1"/>
  <c r="M211" i="1"/>
  <c r="L211" i="1"/>
  <c r="B6" i="1"/>
  <c r="M6" i="1"/>
  <c r="L6" i="1"/>
  <c r="L308" i="1"/>
  <c r="B263" i="1"/>
  <c r="M263" i="1"/>
  <c r="L263" i="1"/>
  <c r="B261" i="1"/>
  <c r="M261" i="1"/>
  <c r="L261" i="1"/>
  <c r="B75" i="1"/>
  <c r="M75" i="1"/>
  <c r="L75" i="1"/>
  <c r="B352" i="1"/>
  <c r="M352" i="1"/>
  <c r="L352" i="1"/>
  <c r="B191" i="1"/>
  <c r="M191" i="1"/>
  <c r="L191" i="1"/>
  <c r="B377" i="1"/>
  <c r="M377" i="1"/>
  <c r="L377" i="1"/>
  <c r="B123" i="1"/>
  <c r="M123" i="1"/>
  <c r="L123" i="1"/>
  <c r="L257" i="1"/>
  <c r="B244" i="1"/>
  <c r="M244" i="1"/>
  <c r="L244" i="1"/>
  <c r="B54" i="1"/>
  <c r="M54" i="1"/>
  <c r="L54" i="1"/>
  <c r="L53" i="1"/>
  <c r="L44" i="1"/>
  <c r="B146" i="1"/>
  <c r="M146" i="1"/>
  <c r="L146" i="1"/>
  <c r="B368" i="1"/>
  <c r="M368" i="1"/>
  <c r="L368" i="1"/>
  <c r="B141" i="1"/>
  <c r="M141" i="1"/>
  <c r="L141" i="1"/>
  <c r="B145" i="1"/>
  <c r="M145" i="1"/>
  <c r="L145" i="1"/>
  <c r="B296" i="1"/>
  <c r="M296" i="1"/>
  <c r="L296" i="1"/>
  <c r="B218" i="1"/>
  <c r="M218" i="1"/>
  <c r="L218" i="1"/>
  <c r="B332" i="1"/>
  <c r="M332" i="1"/>
  <c r="L332" i="1"/>
  <c r="B473" i="1"/>
  <c r="M473" i="1"/>
  <c r="L473" i="1"/>
  <c r="B99" i="1"/>
  <c r="M99" i="1"/>
  <c r="L99" i="1"/>
  <c r="B129" i="1"/>
  <c r="M129" i="1"/>
  <c r="L129" i="1"/>
  <c r="B7" i="1"/>
  <c r="M7" i="1"/>
  <c r="L7" i="1"/>
  <c r="B483" i="1"/>
  <c r="M483" i="1"/>
  <c r="L483" i="1"/>
  <c r="B475" i="1"/>
  <c r="M475" i="1"/>
  <c r="L475" i="1"/>
  <c r="B155" i="1"/>
  <c r="M155" i="1"/>
  <c r="L155" i="1"/>
  <c r="B100" i="1"/>
  <c r="M100" i="1"/>
  <c r="L100" i="1"/>
  <c r="B363" i="1"/>
  <c r="M363" i="1"/>
  <c r="L363" i="1"/>
  <c r="B101" i="1"/>
  <c r="M101" i="1"/>
  <c r="L101" i="1"/>
  <c r="B154" i="1"/>
  <c r="M154" i="1"/>
  <c r="L154" i="1"/>
  <c r="B157" i="1"/>
  <c r="M157" i="1"/>
  <c r="L157" i="1"/>
  <c r="B349" i="1"/>
  <c r="M349" i="1"/>
  <c r="L349" i="1"/>
  <c r="B375" i="1"/>
  <c r="M375" i="1"/>
  <c r="L375" i="1"/>
  <c r="B204" i="1"/>
  <c r="M204" i="1"/>
  <c r="L204" i="1"/>
  <c r="L200" i="1"/>
  <c r="B10" i="1"/>
  <c r="M10" i="1"/>
  <c r="L10" i="1"/>
  <c r="B303" i="1"/>
  <c r="M303" i="1"/>
  <c r="L303" i="1"/>
  <c r="B34" i="1"/>
  <c r="M34" i="1"/>
  <c r="L34" i="1"/>
  <c r="B306" i="1"/>
  <c r="M306" i="1"/>
  <c r="L306" i="1"/>
  <c r="B404" i="1"/>
  <c r="M404" i="1"/>
  <c r="L404" i="1"/>
  <c r="B405" i="1"/>
  <c r="M405" i="1"/>
  <c r="L405" i="1"/>
  <c r="B406" i="1"/>
  <c r="M406" i="1"/>
  <c r="L406" i="1"/>
  <c r="B407" i="1"/>
  <c r="M407" i="1"/>
  <c r="L407" i="1"/>
  <c r="B81" i="1"/>
  <c r="M81" i="1"/>
  <c r="L81" i="1"/>
  <c r="B450" i="1"/>
  <c r="M450" i="1"/>
  <c r="L450" i="1"/>
  <c r="B20" i="1"/>
  <c r="M20" i="1"/>
  <c r="L20" i="1"/>
  <c r="B72" i="1"/>
  <c r="M72" i="1"/>
  <c r="L72" i="1"/>
  <c r="L164" i="1"/>
  <c r="B79" i="1"/>
  <c r="M79" i="1"/>
  <c r="L79" i="1"/>
  <c r="B386" i="1"/>
  <c r="M386" i="1"/>
  <c r="L386" i="1"/>
  <c r="B87" i="1"/>
  <c r="M87" i="1"/>
  <c r="L87" i="1"/>
  <c r="B210" i="1"/>
  <c r="M210" i="1"/>
  <c r="L210" i="1"/>
  <c r="B310" i="1"/>
  <c r="M310" i="1"/>
  <c r="L310" i="1"/>
  <c r="B212" i="1"/>
  <c r="M212" i="1"/>
  <c r="L212" i="1"/>
  <c r="B215" i="1"/>
  <c r="M215" i="1"/>
  <c r="L215" i="1"/>
  <c r="B237" i="1"/>
  <c r="M237" i="1"/>
  <c r="L237" i="1"/>
  <c r="B238" i="1"/>
  <c r="M238" i="1"/>
  <c r="L238" i="1"/>
  <c r="B206" i="1"/>
  <c r="M206" i="1"/>
  <c r="L206" i="1"/>
  <c r="B83" i="1"/>
  <c r="M83" i="1"/>
  <c r="L83" i="1"/>
  <c r="B254" i="1"/>
  <c r="M254" i="1"/>
  <c r="L254" i="1"/>
  <c r="B380" i="1"/>
  <c r="M380" i="1"/>
  <c r="L380" i="1"/>
  <c r="B190" i="1"/>
  <c r="M190" i="1"/>
  <c r="L190" i="1"/>
  <c r="B61" i="1"/>
  <c r="M61" i="1"/>
  <c r="L61" i="1"/>
  <c r="B322" i="1"/>
  <c r="M322" i="1"/>
  <c r="L322" i="1"/>
  <c r="B347" i="1"/>
  <c r="M347" i="1"/>
  <c r="L347" i="1"/>
  <c r="B351" i="1"/>
  <c r="M351" i="1"/>
  <c r="L351" i="1"/>
  <c r="B121" i="1"/>
  <c r="M121" i="1"/>
  <c r="L121" i="1"/>
  <c r="B128" i="1"/>
  <c r="M128" i="1"/>
  <c r="L128" i="1"/>
  <c r="B315" i="1"/>
  <c r="M315" i="1"/>
  <c r="L315" i="1"/>
  <c r="B313" i="1"/>
  <c r="M313" i="1"/>
  <c r="L313" i="1"/>
  <c r="B362" i="1"/>
  <c r="M362" i="1"/>
  <c r="L362" i="1"/>
  <c r="B37" i="1"/>
  <c r="M37" i="1"/>
  <c r="L37" i="1"/>
  <c r="B432" i="1"/>
  <c r="M432" i="1"/>
  <c r="L432" i="1"/>
  <c r="B428" i="1"/>
  <c r="M428" i="1"/>
  <c r="L428" i="1"/>
  <c r="B336" i="1"/>
  <c r="M336" i="1"/>
  <c r="L336" i="1"/>
  <c r="B430" i="1"/>
  <c r="M430" i="1"/>
  <c r="L430" i="1"/>
  <c r="B408" i="1"/>
  <c r="M408" i="1"/>
  <c r="L408" i="1"/>
  <c r="B429" i="1"/>
  <c r="M429" i="1"/>
  <c r="L429" i="1"/>
  <c r="B414" i="1"/>
  <c r="M414" i="1"/>
  <c r="L414" i="1"/>
  <c r="B427" i="1"/>
  <c r="M427" i="1"/>
  <c r="L427" i="1"/>
  <c r="B431" i="1"/>
  <c r="M431" i="1"/>
  <c r="L431" i="1"/>
  <c r="B436" i="1"/>
  <c r="M436" i="1"/>
  <c r="L436" i="1"/>
  <c r="B425" i="1"/>
  <c r="M425" i="1"/>
  <c r="L425" i="1"/>
  <c r="B248" i="1"/>
  <c r="M248" i="1"/>
  <c r="L248" i="1"/>
  <c r="B134" i="1"/>
  <c r="M134" i="1"/>
  <c r="L134" i="1"/>
  <c r="N134" i="1"/>
  <c r="B232" i="1"/>
  <c r="M232" i="1"/>
  <c r="L232" i="1"/>
  <c r="B170" i="1"/>
  <c r="M170" i="1"/>
  <c r="L170" i="1"/>
  <c r="B167" i="1"/>
  <c r="M167" i="1"/>
  <c r="L167" i="1"/>
  <c r="B161" i="1"/>
  <c r="M161" i="1"/>
  <c r="L161" i="1"/>
  <c r="B179" i="1"/>
  <c r="M179" i="1"/>
  <c r="L179" i="1"/>
  <c r="B122" i="1"/>
  <c r="M122" i="1"/>
  <c r="L122" i="1"/>
  <c r="B70" i="1"/>
  <c r="M70" i="1"/>
  <c r="L70" i="1"/>
  <c r="B85" i="1"/>
  <c r="M85" i="1"/>
  <c r="L85" i="1"/>
  <c r="B91" i="1"/>
  <c r="M91" i="1"/>
  <c r="L91" i="1"/>
  <c r="B256" i="1"/>
  <c r="M256" i="1"/>
  <c r="L256" i="1"/>
  <c r="B382" i="1"/>
  <c r="M382" i="1"/>
  <c r="L382" i="1"/>
  <c r="B387" i="1"/>
  <c r="M387" i="1"/>
  <c r="L387" i="1"/>
  <c r="B201" i="1"/>
  <c r="M201" i="1"/>
  <c r="L201" i="1"/>
  <c r="B143" i="1"/>
  <c r="M143" i="1"/>
  <c r="L143" i="1"/>
  <c r="B208" i="1"/>
  <c r="M208" i="1"/>
  <c r="L208" i="1"/>
  <c r="B209" i="1"/>
  <c r="M209" i="1"/>
  <c r="L209" i="1"/>
  <c r="N209" i="1"/>
  <c r="B213" i="1"/>
  <c r="M213" i="1"/>
  <c r="L213" i="1"/>
  <c r="N213" i="1"/>
  <c r="B214" i="1"/>
  <c r="M214" i="1"/>
  <c r="L214" i="1"/>
  <c r="B410" i="1"/>
  <c r="M410" i="1"/>
  <c r="L410" i="1"/>
  <c r="B412" i="1"/>
  <c r="M412" i="1"/>
  <c r="L412" i="1"/>
  <c r="B415" i="1"/>
  <c r="M415" i="1"/>
  <c r="L415" i="1"/>
  <c r="B418" i="1"/>
  <c r="M418" i="1"/>
  <c r="L418" i="1"/>
  <c r="B420" i="1"/>
  <c r="M420" i="1"/>
  <c r="L420" i="1"/>
  <c r="B424" i="1"/>
  <c r="M424" i="1"/>
  <c r="L424" i="1"/>
  <c r="B443" i="1"/>
  <c r="M443" i="1"/>
  <c r="L443" i="1"/>
  <c r="B445" i="1"/>
  <c r="M445" i="1"/>
  <c r="L445" i="1"/>
  <c r="B452" i="1"/>
  <c r="M452" i="1"/>
  <c r="L452" i="1"/>
  <c r="B465" i="1"/>
  <c r="M465" i="1"/>
  <c r="L465" i="1"/>
  <c r="N465" i="1"/>
  <c r="B472" i="1"/>
  <c r="M472" i="1"/>
  <c r="L472" i="1"/>
  <c r="N472" i="1"/>
  <c r="B474" i="1"/>
  <c r="M474" i="1"/>
  <c r="L474" i="1"/>
  <c r="B477" i="1"/>
  <c r="M477" i="1"/>
  <c r="L477" i="1"/>
  <c r="N477" i="1"/>
  <c r="B488" i="1"/>
  <c r="M488" i="1"/>
  <c r="L488" i="1"/>
  <c r="L80" i="1"/>
  <c r="B192" i="1"/>
  <c r="M192" i="1"/>
  <c r="L192" i="1"/>
  <c r="B43" i="1"/>
  <c r="M43" i="1"/>
  <c r="L43" i="1"/>
  <c r="L67" i="1"/>
  <c r="B68" i="1"/>
  <c r="M68" i="1"/>
  <c r="L68" i="1"/>
  <c r="B86" i="1"/>
  <c r="M86" i="1"/>
  <c r="L86" i="1"/>
  <c r="B92" i="1"/>
  <c r="M92" i="1"/>
  <c r="L92" i="1"/>
  <c r="B93" i="1"/>
  <c r="M93" i="1"/>
  <c r="L93" i="1"/>
  <c r="L342" i="1"/>
  <c r="B327" i="1"/>
  <c r="M327" i="1"/>
  <c r="L327" i="1"/>
  <c r="B441" i="1"/>
  <c r="M441" i="1"/>
  <c r="L441" i="1"/>
  <c r="B453" i="1"/>
  <c r="M453" i="1"/>
  <c r="L453" i="1"/>
  <c r="B454" i="1"/>
  <c r="M454" i="1"/>
  <c r="L454" i="1"/>
  <c r="B456" i="1"/>
  <c r="M456" i="1"/>
  <c r="L456" i="1"/>
  <c r="B457" i="1"/>
  <c r="M457" i="1"/>
  <c r="L457" i="1"/>
  <c r="B458" i="1"/>
  <c r="M458" i="1"/>
  <c r="L458" i="1"/>
  <c r="B459" i="1"/>
  <c r="M459" i="1"/>
  <c r="L459" i="1"/>
  <c r="B460" i="1"/>
  <c r="M460" i="1"/>
  <c r="L460" i="1"/>
  <c r="N460" i="1"/>
  <c r="B461" i="1"/>
  <c r="M461" i="1"/>
  <c r="L461" i="1"/>
  <c r="N461" i="1"/>
  <c r="B462" i="1"/>
  <c r="M462" i="1"/>
  <c r="L462" i="1"/>
  <c r="N462" i="1"/>
  <c r="B467" i="1"/>
  <c r="M467" i="1"/>
  <c r="L467" i="1"/>
  <c r="B468" i="1"/>
  <c r="M468" i="1"/>
  <c r="L468" i="1"/>
  <c r="B469" i="1"/>
  <c r="M469" i="1"/>
  <c r="L469" i="1"/>
  <c r="B246" i="1"/>
  <c r="M246" i="1"/>
  <c r="L246" i="1"/>
  <c r="B489" i="1"/>
  <c r="M489" i="1"/>
  <c r="L489" i="1"/>
  <c r="N489" i="1"/>
  <c r="B490" i="1"/>
  <c r="M490" i="1"/>
  <c r="L490" i="1"/>
  <c r="B491" i="1"/>
  <c r="M491" i="1"/>
  <c r="L491" i="1"/>
  <c r="B492" i="1"/>
  <c r="M492" i="1"/>
  <c r="L492" i="1"/>
  <c r="B493" i="1"/>
  <c r="M493" i="1"/>
  <c r="L493" i="1"/>
  <c r="B494" i="1"/>
  <c r="M494" i="1"/>
  <c r="L494" i="1"/>
  <c r="N494" i="1"/>
  <c r="B495" i="1"/>
  <c r="M495" i="1"/>
  <c r="L495" i="1"/>
  <c r="N495" i="1"/>
  <c r="B496" i="1"/>
  <c r="M496" i="1"/>
  <c r="L496" i="1"/>
  <c r="N496" i="1"/>
  <c r="B497" i="1"/>
  <c r="M497" i="1"/>
  <c r="L497" i="1"/>
  <c r="B498" i="1"/>
  <c r="M498" i="1"/>
  <c r="L498" i="1"/>
  <c r="B499" i="1"/>
  <c r="M499" i="1"/>
  <c r="L499" i="1"/>
  <c r="B500" i="1"/>
  <c r="M500" i="1"/>
  <c r="L500" i="1"/>
  <c r="B501" i="1"/>
  <c r="M501" i="1"/>
  <c r="L501" i="1"/>
  <c r="N501" i="1"/>
  <c r="B502" i="1"/>
  <c r="M502" i="1"/>
  <c r="L502" i="1"/>
  <c r="B503" i="1"/>
  <c r="M503" i="1"/>
  <c r="L503" i="1"/>
  <c r="B504" i="1"/>
  <c r="M504" i="1"/>
  <c r="L504" i="1"/>
  <c r="B505" i="1"/>
  <c r="M505" i="1"/>
  <c r="L505" i="1"/>
  <c r="B506" i="1"/>
  <c r="M506" i="1"/>
  <c r="L506" i="1"/>
  <c r="N506" i="1"/>
  <c r="B507" i="1"/>
  <c r="M507" i="1"/>
  <c r="L507" i="1"/>
  <c r="N507" i="1"/>
  <c r="B508" i="1"/>
  <c r="M508" i="1"/>
  <c r="L508" i="1"/>
  <c r="N508" i="1"/>
  <c r="B509" i="1"/>
  <c r="M509" i="1"/>
  <c r="L509" i="1"/>
  <c r="B510" i="1"/>
  <c r="M510" i="1"/>
  <c r="L510" i="1"/>
  <c r="B511" i="1"/>
  <c r="M511" i="1"/>
  <c r="L511" i="1"/>
  <c r="B512" i="1"/>
  <c r="M512" i="1"/>
  <c r="L512" i="1"/>
  <c r="B513" i="1"/>
  <c r="M513" i="1"/>
  <c r="L513" i="1"/>
  <c r="N513" i="1"/>
  <c r="B514" i="1"/>
  <c r="M514" i="1"/>
  <c r="L514" i="1"/>
  <c r="B515" i="1"/>
  <c r="M515" i="1"/>
  <c r="L515" i="1"/>
  <c r="B516" i="1"/>
  <c r="M516" i="1"/>
  <c r="L516" i="1"/>
  <c r="B517" i="1"/>
  <c r="M517" i="1"/>
  <c r="L517" i="1"/>
  <c r="B518" i="1"/>
  <c r="M518" i="1"/>
  <c r="L518" i="1"/>
  <c r="N518" i="1"/>
  <c r="B519" i="1"/>
  <c r="M519" i="1"/>
  <c r="L519" i="1"/>
  <c r="N519" i="1"/>
  <c r="B520" i="1"/>
  <c r="M520" i="1"/>
  <c r="L520" i="1"/>
  <c r="N520" i="1"/>
  <c r="B521" i="1"/>
  <c r="M521" i="1"/>
  <c r="L521" i="1"/>
  <c r="B522" i="1"/>
  <c r="M522" i="1"/>
  <c r="L522" i="1"/>
  <c r="B523" i="1"/>
  <c r="M523" i="1"/>
  <c r="L523" i="1"/>
  <c r="B524" i="1"/>
  <c r="M524" i="1"/>
  <c r="L524" i="1"/>
  <c r="B525" i="1"/>
  <c r="M525" i="1"/>
  <c r="L525" i="1"/>
  <c r="N525" i="1"/>
  <c r="B526" i="1"/>
  <c r="M526" i="1"/>
  <c r="L526" i="1"/>
  <c r="B527" i="1"/>
  <c r="M527" i="1"/>
  <c r="L527" i="1"/>
  <c r="B528" i="1"/>
  <c r="M528" i="1"/>
  <c r="L528" i="1"/>
  <c r="B529" i="1"/>
  <c r="M529" i="1"/>
  <c r="L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B538" i="1"/>
  <c r="M538" i="1"/>
  <c r="L538" i="1"/>
  <c r="B539" i="1"/>
  <c r="M539" i="1"/>
  <c r="L539" i="1"/>
  <c r="B540" i="1"/>
  <c r="M540" i="1"/>
  <c r="L540" i="1"/>
  <c r="B541" i="1"/>
  <c r="M541" i="1"/>
  <c r="L541" i="1"/>
  <c r="B542" i="1"/>
  <c r="M542" i="1"/>
  <c r="L542" i="1"/>
  <c r="N542" i="1"/>
  <c r="B543" i="1"/>
  <c r="M543" i="1"/>
  <c r="L543" i="1"/>
  <c r="N543" i="1"/>
  <c r="B544" i="1"/>
  <c r="M544" i="1"/>
  <c r="L544" i="1"/>
  <c r="N544" i="1"/>
  <c r="B545" i="1"/>
  <c r="M545" i="1"/>
  <c r="L545" i="1"/>
  <c r="B546" i="1"/>
  <c r="M546" i="1"/>
  <c r="L546" i="1"/>
  <c r="B547" i="1"/>
  <c r="M547" i="1"/>
  <c r="L547" i="1"/>
  <c r="B548" i="1"/>
  <c r="M548" i="1"/>
  <c r="L548" i="1"/>
  <c r="B549" i="1"/>
  <c r="M549" i="1"/>
  <c r="L549" i="1"/>
  <c r="B550" i="1"/>
  <c r="M550" i="1"/>
  <c r="L550" i="1"/>
  <c r="B551" i="1"/>
  <c r="M551" i="1"/>
  <c r="L551" i="1"/>
  <c r="B552" i="1"/>
  <c r="M552" i="1"/>
  <c r="L552" i="1"/>
  <c r="B553" i="1"/>
  <c r="M553" i="1"/>
  <c r="L553" i="1"/>
  <c r="B554" i="1"/>
  <c r="M554" i="1"/>
  <c r="L554" i="1"/>
  <c r="N554" i="1"/>
  <c r="B555" i="1"/>
  <c r="M555" i="1"/>
  <c r="L555" i="1"/>
  <c r="N555" i="1"/>
  <c r="B556" i="1"/>
  <c r="M556" i="1"/>
  <c r="L556" i="1"/>
  <c r="N556" i="1"/>
  <c r="B557" i="1"/>
  <c r="M557" i="1"/>
  <c r="L557" i="1"/>
  <c r="B558" i="1"/>
  <c r="M558" i="1"/>
  <c r="L558" i="1"/>
  <c r="B559" i="1"/>
  <c r="M559" i="1"/>
  <c r="L559" i="1"/>
  <c r="N559" i="1"/>
  <c r="B560" i="1"/>
  <c r="M560" i="1"/>
  <c r="L560" i="1"/>
  <c r="B561" i="1"/>
  <c r="M561" i="1"/>
  <c r="L561" i="1"/>
  <c r="B562" i="1"/>
  <c r="M562" i="1"/>
  <c r="L562" i="1"/>
  <c r="B563" i="1"/>
  <c r="M563" i="1"/>
  <c r="L563" i="1"/>
  <c r="B564" i="1"/>
  <c r="M564" i="1"/>
  <c r="L564" i="1"/>
  <c r="B565" i="1"/>
  <c r="M565" i="1"/>
  <c r="L565" i="1"/>
  <c r="B566" i="1"/>
  <c r="M566" i="1"/>
  <c r="L566" i="1"/>
  <c r="N566" i="1"/>
  <c r="B567" i="1"/>
  <c r="M567" i="1"/>
  <c r="L567" i="1"/>
  <c r="N567" i="1"/>
  <c r="B568" i="1"/>
  <c r="M568" i="1"/>
  <c r="L568" i="1"/>
  <c r="B569" i="1"/>
  <c r="M569" i="1"/>
  <c r="L569" i="1"/>
  <c r="B570" i="1"/>
  <c r="M570" i="1"/>
  <c r="L570" i="1"/>
  <c r="B571" i="1"/>
  <c r="M571" i="1"/>
  <c r="L571" i="1"/>
  <c r="B572" i="1"/>
  <c r="M572" i="1"/>
  <c r="L572" i="1"/>
  <c r="B573" i="1"/>
  <c r="M573" i="1"/>
  <c r="L573" i="1"/>
  <c r="B574" i="1"/>
  <c r="M574" i="1"/>
  <c r="L574" i="1"/>
  <c r="N574" i="1"/>
  <c r="B575" i="1"/>
  <c r="M575" i="1"/>
  <c r="L575" i="1"/>
  <c r="N575" i="1"/>
  <c r="B576" i="1"/>
  <c r="M576" i="1"/>
  <c r="L576" i="1"/>
  <c r="B577" i="1"/>
  <c r="M577" i="1"/>
  <c r="L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B588" i="1"/>
  <c r="M588" i="1"/>
  <c r="L588" i="1"/>
  <c r="B589" i="1"/>
  <c r="M589" i="1"/>
  <c r="L589" i="1"/>
  <c r="B590" i="1"/>
  <c r="M590" i="1"/>
  <c r="L590" i="1"/>
  <c r="N590" i="1"/>
  <c r="B591" i="1"/>
  <c r="M591" i="1"/>
  <c r="L591" i="1"/>
  <c r="N591" i="1"/>
  <c r="B592" i="1"/>
  <c r="M592" i="1"/>
  <c r="L592" i="1"/>
  <c r="B593" i="1"/>
  <c r="M593" i="1"/>
  <c r="L593" i="1"/>
  <c r="B594" i="1"/>
  <c r="M594" i="1"/>
  <c r="L594" i="1"/>
  <c r="B595" i="1"/>
  <c r="M595" i="1"/>
  <c r="L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I3" i="9"/>
  <c r="B1" i="4"/>
  <c r="B3" i="6"/>
  <c r="B4" i="6"/>
  <c r="H2" i="7"/>
  <c r="N188" i="1"/>
  <c r="I33" i="9"/>
  <c r="C18" i="10"/>
  <c r="A1" i="10"/>
  <c r="B44" i="1"/>
  <c r="M44" i="1"/>
  <c r="B342" i="1"/>
  <c r="M342" i="1"/>
  <c r="B5" i="6"/>
  <c r="B334" i="1"/>
  <c r="M334" i="1"/>
  <c r="B200" i="1"/>
  <c r="M200" i="1"/>
  <c r="B49" i="1"/>
  <c r="M49" i="1"/>
  <c r="B182" i="1"/>
  <c r="M182" i="1"/>
  <c r="B268" i="1"/>
  <c r="M268" i="1"/>
  <c r="B188" i="1"/>
  <c r="M188" i="1"/>
  <c r="B194" i="1"/>
  <c r="M194" i="1"/>
  <c r="B94" i="1"/>
  <c r="M94" i="1"/>
  <c r="B3" i="4"/>
  <c r="J78" i="4"/>
  <c r="B2" i="4"/>
  <c r="I24" i="9"/>
  <c r="I30" i="9"/>
  <c r="I25" i="9"/>
  <c r="I34" i="9"/>
  <c r="I28" i="9"/>
  <c r="I26" i="9"/>
  <c r="I27" i="9"/>
  <c r="I29" i="9"/>
  <c r="I21" i="9"/>
  <c r="I32" i="9"/>
  <c r="I18" i="9"/>
  <c r="I31" i="9"/>
  <c r="I20" i="9"/>
  <c r="I22" i="9"/>
  <c r="I19" i="9"/>
  <c r="I17" i="9"/>
  <c r="I23" i="9"/>
  <c r="C12" i="9"/>
  <c r="C10" i="9"/>
  <c r="C13" i="9"/>
  <c r="L39" i="9"/>
  <c r="L38" i="9"/>
  <c r="C14" i="9"/>
  <c r="C11" i="9"/>
  <c r="A1" i="11"/>
  <c r="C23" i="4"/>
  <c r="A17" i="4"/>
  <c r="K17" i="4"/>
  <c r="A12" i="4"/>
  <c r="A46" i="4"/>
  <c r="A82" i="4"/>
  <c r="F69" i="4"/>
  <c r="K121" i="9"/>
  <c r="A37" i="4"/>
  <c r="K37" i="4"/>
  <c r="H18" i="4"/>
  <c r="B70" i="9"/>
  <c r="F46" i="4"/>
  <c r="K98" i="9"/>
  <c r="F87" i="4"/>
  <c r="D67" i="4"/>
  <c r="A119" i="9"/>
  <c r="E119" i="9"/>
  <c r="C86" i="4"/>
  <c r="C80" i="4"/>
  <c r="D11" i="4"/>
  <c r="A63" i="9"/>
  <c r="C63" i="9"/>
  <c r="F76" i="4"/>
  <c r="K128" i="9"/>
  <c r="C58" i="4"/>
  <c r="A79" i="4"/>
  <c r="K79" i="4"/>
  <c r="I58" i="4"/>
  <c r="J82" i="4"/>
  <c r="I81" i="4"/>
  <c r="H89" i="4"/>
  <c r="H8" i="4"/>
  <c r="B60" i="9"/>
  <c r="F61" i="4"/>
  <c r="K113" i="9"/>
  <c r="F54" i="4"/>
  <c r="K106" i="9"/>
  <c r="H60" i="4"/>
  <c r="B112" i="9"/>
  <c r="F90" i="4"/>
  <c r="A11" i="4"/>
  <c r="K11" i="4"/>
  <c r="F58" i="4"/>
  <c r="K110" i="9"/>
  <c r="F68" i="4"/>
  <c r="K120" i="9"/>
  <c r="F79" i="4"/>
  <c r="F5" i="4"/>
  <c r="K57" i="9"/>
  <c r="J52" i="4"/>
  <c r="H72" i="4"/>
  <c r="B124" i="9"/>
  <c r="D33" i="4"/>
  <c r="A85" i="9"/>
  <c r="L85" i="9"/>
  <c r="J45" i="4"/>
  <c r="D43" i="4"/>
  <c r="A95" i="9"/>
  <c r="F95" i="9"/>
  <c r="C43" i="4"/>
  <c r="C83" i="4"/>
  <c r="F48" i="4"/>
  <c r="K100" i="9"/>
  <c r="A76" i="4"/>
  <c r="K76" i="4"/>
  <c r="I90" i="4"/>
  <c r="F60" i="4"/>
  <c r="K112" i="9"/>
  <c r="D36" i="4"/>
  <c r="A88" i="9"/>
  <c r="L88" i="9"/>
  <c r="D8" i="4"/>
  <c r="A60" i="9"/>
  <c r="C60" i="9"/>
  <c r="I78" i="4"/>
  <c r="F49" i="4"/>
  <c r="K101" i="9"/>
  <c r="I91" i="4"/>
  <c r="F89" i="4"/>
  <c r="D13" i="4"/>
  <c r="A65" i="9"/>
  <c r="C65" i="9"/>
  <c r="A25" i="4"/>
  <c r="K25" i="4"/>
  <c r="A18" i="4"/>
  <c r="M19" i="4"/>
  <c r="D66" i="4"/>
  <c r="A130" i="9"/>
  <c r="H33" i="4"/>
  <c r="B85" i="9"/>
  <c r="A92" i="4"/>
  <c r="K92" i="4"/>
  <c r="A6" i="4"/>
  <c r="K6" i="4"/>
  <c r="J6" i="4"/>
  <c r="C87" i="4"/>
  <c r="C63" i="4"/>
  <c r="C70" i="4"/>
  <c r="J25" i="4"/>
  <c r="A57" i="4"/>
  <c r="K57" i="4"/>
  <c r="D87" i="4"/>
  <c r="F64" i="4"/>
  <c r="K116" i="9"/>
  <c r="I47" i="4"/>
  <c r="H34" i="4"/>
  <c r="B86" i="9"/>
  <c r="F17" i="4"/>
  <c r="K69" i="9"/>
  <c r="C60" i="4"/>
  <c r="D51" i="4"/>
  <c r="A103" i="9"/>
  <c r="L103" i="9"/>
  <c r="H38" i="4"/>
  <c r="B90" i="9"/>
  <c r="A48" i="4"/>
  <c r="M49" i="4"/>
  <c r="I85" i="4"/>
  <c r="F7" i="4"/>
  <c r="K59" i="9"/>
  <c r="A80" i="4"/>
  <c r="M81" i="4"/>
  <c r="D90" i="4"/>
  <c r="F38" i="4"/>
  <c r="K90" i="9"/>
  <c r="D7" i="4"/>
  <c r="A59" i="9"/>
  <c r="L59" i="9"/>
  <c r="J49" i="4"/>
  <c r="H4" i="4"/>
  <c r="B56" i="9"/>
  <c r="C26" i="4"/>
  <c r="H93" i="4"/>
  <c r="D19" i="4"/>
  <c r="A71" i="9"/>
  <c r="F55" i="4"/>
  <c r="K107" i="9"/>
  <c r="J66" i="4"/>
  <c r="A71" i="4"/>
  <c r="K71" i="4"/>
  <c r="H65" i="4"/>
  <c r="B117" i="9"/>
  <c r="F23" i="4"/>
  <c r="K75" i="9"/>
  <c r="J57" i="4"/>
  <c r="H2" i="4"/>
  <c r="B54" i="9"/>
  <c r="A87" i="4"/>
  <c r="K87" i="4"/>
  <c r="C56" i="4"/>
  <c r="A16" i="4"/>
  <c r="K16" i="4"/>
  <c r="J16" i="4"/>
  <c r="H21" i="4"/>
  <c r="B73" i="9"/>
  <c r="C46" i="4"/>
  <c r="D29" i="4"/>
  <c r="A81" i="9"/>
  <c r="L81" i="9"/>
  <c r="I77" i="4"/>
  <c r="I82" i="4"/>
  <c r="H9" i="4"/>
  <c r="B61" i="9"/>
  <c r="C82" i="4"/>
  <c r="C76" i="4"/>
  <c r="H75" i="4"/>
  <c r="B127" i="9"/>
  <c r="C62" i="4"/>
  <c r="H15" i="4"/>
  <c r="B67" i="9"/>
  <c r="F22" i="4"/>
  <c r="K74" i="9"/>
  <c r="F84" i="4"/>
  <c r="H55" i="4"/>
  <c r="B107" i="9"/>
  <c r="F34" i="4"/>
  <c r="K86" i="9"/>
  <c r="F15" i="4"/>
  <c r="K67" i="9"/>
  <c r="D16" i="4"/>
  <c r="A68" i="9"/>
  <c r="A50" i="4"/>
  <c r="K50" i="4"/>
  <c r="I57" i="4"/>
  <c r="I62" i="4"/>
  <c r="J53" i="4"/>
  <c r="A54" i="4"/>
  <c r="K54" i="4"/>
  <c r="F70" i="4"/>
  <c r="K122" i="9"/>
  <c r="D38" i="4"/>
  <c r="A90" i="9"/>
  <c r="C90" i="9"/>
  <c r="H42" i="4"/>
  <c r="B94" i="9"/>
  <c r="D78" i="4"/>
  <c r="A29" i="4"/>
  <c r="K29" i="4"/>
  <c r="C31" i="4"/>
  <c r="D42" i="4"/>
  <c r="A94" i="9"/>
  <c r="F94" i="9"/>
  <c r="A45" i="4"/>
  <c r="K45" i="4"/>
  <c r="A14" i="4"/>
  <c r="I14" i="4"/>
  <c r="J47" i="4"/>
  <c r="D74" i="4"/>
  <c r="A126" i="9"/>
  <c r="D126" i="9"/>
  <c r="D52" i="4"/>
  <c r="A104" i="9"/>
  <c r="D104" i="9"/>
  <c r="J11" i="4"/>
  <c r="F36" i="4"/>
  <c r="K88" i="9"/>
  <c r="C61" i="4"/>
  <c r="D48" i="4"/>
  <c r="A100" i="9"/>
  <c r="D100" i="9"/>
  <c r="H70" i="4"/>
  <c r="B122" i="9"/>
  <c r="C66" i="4"/>
  <c r="A3" i="4"/>
  <c r="K3" i="4"/>
  <c r="J3" i="4"/>
  <c r="A44" i="4"/>
  <c r="K44" i="4"/>
  <c r="D4" i="4"/>
  <c r="A56" i="9"/>
  <c r="C56" i="9"/>
  <c r="J75" i="4"/>
  <c r="F72" i="4"/>
  <c r="K124" i="9"/>
  <c r="J44" i="4"/>
  <c r="H10" i="4"/>
  <c r="B62" i="9"/>
  <c r="F24" i="4"/>
  <c r="K76" i="9"/>
  <c r="F25" i="4"/>
  <c r="K77" i="9"/>
  <c r="C27" i="4"/>
  <c r="J58" i="4"/>
  <c r="F52" i="4"/>
  <c r="K104" i="9"/>
  <c r="J80" i="4"/>
  <c r="A36" i="4"/>
  <c r="M37" i="4"/>
  <c r="F4" i="4"/>
  <c r="K56" i="9"/>
  <c r="H7" i="4"/>
  <c r="B59" i="9"/>
  <c r="F81" i="4"/>
  <c r="F92" i="4"/>
  <c r="J69" i="4"/>
  <c r="A10" i="4"/>
  <c r="K10" i="4"/>
  <c r="J10" i="4"/>
  <c r="I46" i="4"/>
  <c r="H17" i="4"/>
  <c r="B69" i="9"/>
  <c r="A19" i="4"/>
  <c r="K19" i="4"/>
  <c r="I60" i="4"/>
  <c r="A56" i="4"/>
  <c r="M57" i="4"/>
  <c r="D3" i="4"/>
  <c r="A55" i="9"/>
  <c r="L55" i="9"/>
  <c r="C47" i="4"/>
  <c r="J51" i="4"/>
  <c r="F78" i="4"/>
  <c r="D86" i="4"/>
  <c r="D39" i="4"/>
  <c r="A91" i="9"/>
  <c r="I68" i="4"/>
  <c r="D72" i="4"/>
  <c r="A124" i="9"/>
  <c r="E124" i="9"/>
  <c r="A43" i="4"/>
  <c r="K43" i="4"/>
  <c r="A41" i="4"/>
  <c r="K41" i="4"/>
  <c r="I69" i="4"/>
  <c r="A28" i="4"/>
  <c r="K28" i="4"/>
  <c r="J28" i="4"/>
  <c r="I79" i="4"/>
  <c r="H92" i="4"/>
  <c r="F29" i="4"/>
  <c r="K81" i="9"/>
  <c r="D64" i="4"/>
  <c r="A116" i="9"/>
  <c r="L116" i="9"/>
  <c r="C68" i="4"/>
  <c r="H81" i="4"/>
  <c r="C14" i="4"/>
  <c r="H82" i="4"/>
  <c r="D22" i="4"/>
  <c r="A74" i="9"/>
  <c r="H50" i="4"/>
  <c r="B102" i="9"/>
  <c r="C69" i="4"/>
  <c r="A62" i="4"/>
  <c r="M63" i="4"/>
  <c r="C40" i="4"/>
  <c r="H32" i="4"/>
  <c r="B84" i="9"/>
  <c r="J74" i="4"/>
  <c r="F3" i="4"/>
  <c r="K55" i="9"/>
  <c r="F31" i="4"/>
  <c r="K83" i="9"/>
  <c r="F56" i="4"/>
  <c r="K108" i="9"/>
  <c r="F51" i="4"/>
  <c r="K103" i="9"/>
  <c r="F83" i="4"/>
  <c r="F47" i="4"/>
  <c r="K99" i="9"/>
  <c r="A27" i="4"/>
  <c r="K27" i="4"/>
  <c r="J27" i="4"/>
  <c r="H22" i="4"/>
  <c r="B74" i="9"/>
  <c r="C71" i="4"/>
  <c r="F35" i="4"/>
  <c r="K87" i="9"/>
  <c r="C38" i="4"/>
  <c r="C15" i="4"/>
  <c r="D92" i="4"/>
  <c r="H85" i="4"/>
  <c r="C37" i="4"/>
  <c r="J68" i="4"/>
  <c r="H44" i="4"/>
  <c r="B96" i="9"/>
  <c r="C13" i="4"/>
  <c r="F85" i="4"/>
  <c r="I89" i="4"/>
  <c r="F10" i="4"/>
  <c r="K62" i="9"/>
  <c r="I92" i="4"/>
  <c r="I42" i="4"/>
  <c r="F77" i="4"/>
  <c r="K129" i="9"/>
  <c r="M129" i="9"/>
  <c r="I43" i="4"/>
  <c r="H11" i="4"/>
  <c r="B63" i="9"/>
  <c r="H53" i="4"/>
  <c r="B105" i="9"/>
  <c r="J70" i="4"/>
  <c r="I71" i="4"/>
  <c r="I56" i="4"/>
  <c r="I61" i="4"/>
  <c r="J91" i="4"/>
  <c r="D53" i="4"/>
  <c r="A105" i="9"/>
  <c r="I105" i="9"/>
  <c r="F57" i="4"/>
  <c r="K109" i="9"/>
  <c r="D63" i="4"/>
  <c r="A115" i="9"/>
  <c r="D115" i="9"/>
  <c r="C49" i="4"/>
  <c r="H16" i="4"/>
  <c r="B68" i="9"/>
  <c r="I52" i="4"/>
  <c r="I53" i="4"/>
  <c r="A31" i="4"/>
  <c r="K31" i="4"/>
  <c r="J31" i="4"/>
  <c r="A91" i="4"/>
  <c r="K91" i="4"/>
  <c r="H19" i="4"/>
  <c r="B71" i="9"/>
  <c r="A59" i="4"/>
  <c r="K59" i="4"/>
  <c r="F14" i="4"/>
  <c r="K66" i="9"/>
  <c r="A52" i="4"/>
  <c r="M53" i="4"/>
  <c r="F6" i="4"/>
  <c r="K58" i="9"/>
  <c r="A15" i="4"/>
  <c r="K15" i="4"/>
  <c r="J15" i="4"/>
  <c r="I75" i="4"/>
  <c r="C3" i="4"/>
  <c r="I29" i="4"/>
  <c r="D40" i="4"/>
  <c r="A92" i="9"/>
  <c r="H29" i="4"/>
  <c r="B81" i="9"/>
  <c r="A65" i="4"/>
  <c r="K65" i="4"/>
  <c r="H80" i="4"/>
  <c r="C67" i="4"/>
  <c r="A63" i="4"/>
  <c r="K63" i="4"/>
  <c r="J60" i="4"/>
  <c r="A24" i="4"/>
  <c r="K24" i="4"/>
  <c r="J24" i="4"/>
  <c r="D69" i="4"/>
  <c r="A121" i="9"/>
  <c r="C121" i="9"/>
  <c r="C57" i="4"/>
  <c r="C4" i="4"/>
  <c r="F16" i="4"/>
  <c r="K68" i="9"/>
  <c r="F9" i="4"/>
  <c r="K61" i="9"/>
  <c r="C22" i="4"/>
  <c r="A53" i="4"/>
  <c r="K53" i="4"/>
  <c r="J83" i="4"/>
  <c r="J42" i="4"/>
  <c r="I72" i="4"/>
  <c r="H58" i="4"/>
  <c r="B110" i="9"/>
  <c r="D89" i="4"/>
  <c r="D24" i="4"/>
  <c r="A76" i="9"/>
  <c r="C76" i="9"/>
  <c r="A30" i="4"/>
  <c r="K30" i="4"/>
  <c r="H87" i="4"/>
  <c r="F80" i="4"/>
  <c r="A94" i="4"/>
  <c r="K94" i="4"/>
  <c r="F19" i="4"/>
  <c r="K71" i="9"/>
  <c r="A78" i="4"/>
  <c r="M79" i="4"/>
  <c r="I65" i="4"/>
  <c r="F93" i="4"/>
  <c r="A35" i="4"/>
  <c r="K35" i="4"/>
  <c r="J35" i="4"/>
  <c r="D88" i="4"/>
  <c r="C9" i="4"/>
  <c r="J41" i="4"/>
  <c r="D71" i="4"/>
  <c r="A123" i="9"/>
  <c r="I123" i="9"/>
  <c r="F12" i="4"/>
  <c r="K64" i="9"/>
  <c r="A33" i="4"/>
  <c r="K33" i="4"/>
  <c r="J33" i="4"/>
  <c r="F44" i="4"/>
  <c r="K96" i="9"/>
  <c r="C24" i="4"/>
  <c r="I93" i="4"/>
  <c r="C21" i="4"/>
  <c r="A72" i="4"/>
  <c r="M73" i="4"/>
  <c r="A83" i="4"/>
  <c r="K83" i="4"/>
  <c r="A22" i="4"/>
  <c r="M23" i="4"/>
  <c r="I25" i="4"/>
  <c r="F95" i="4"/>
  <c r="D35" i="4"/>
  <c r="A87" i="9"/>
  <c r="I59" i="4"/>
  <c r="C50" i="4"/>
  <c r="A74" i="4"/>
  <c r="K74" i="4"/>
  <c r="D41" i="4"/>
  <c r="A93" i="9"/>
  <c r="L93" i="9"/>
  <c r="H40" i="4"/>
  <c r="B92" i="9"/>
  <c r="C36" i="4"/>
  <c r="H59" i="4"/>
  <c r="B111" i="9"/>
  <c r="F21" i="4"/>
  <c r="K73" i="9"/>
  <c r="I16" i="4"/>
  <c r="C7" i="4"/>
  <c r="J77" i="4"/>
  <c r="J59" i="4"/>
  <c r="F63" i="4"/>
  <c r="K115" i="9"/>
  <c r="A40" i="4"/>
  <c r="M41" i="4"/>
  <c r="H78" i="4"/>
  <c r="C79" i="4"/>
  <c r="A77" i="4"/>
  <c r="K77" i="4"/>
  <c r="D77" i="4"/>
  <c r="D85" i="4"/>
  <c r="C75" i="4"/>
  <c r="F13" i="4"/>
  <c r="K65" i="9"/>
  <c r="H90" i="4"/>
  <c r="D32" i="4"/>
  <c r="A84" i="9"/>
  <c r="F50" i="4"/>
  <c r="K102" i="9"/>
  <c r="I67" i="4"/>
  <c r="A69" i="4"/>
  <c r="K69" i="4"/>
  <c r="D55" i="4"/>
  <c r="A107" i="9"/>
  <c r="C107" i="9"/>
  <c r="H43" i="4"/>
  <c r="B95" i="9"/>
  <c r="F65" i="4"/>
  <c r="K117" i="9"/>
  <c r="I48" i="4"/>
  <c r="C34" i="4"/>
  <c r="C90" i="4"/>
  <c r="H86" i="4"/>
  <c r="A38" i="4"/>
  <c r="M39" i="4"/>
  <c r="D46" i="4"/>
  <c r="A98" i="9"/>
  <c r="C98" i="9"/>
  <c r="C10" i="4"/>
  <c r="I63" i="4"/>
  <c r="F27" i="4"/>
  <c r="K79" i="9"/>
  <c r="A61" i="4"/>
  <c r="K61" i="4"/>
  <c r="J63" i="4"/>
  <c r="F75" i="4"/>
  <c r="K127" i="9"/>
  <c r="A7" i="4"/>
  <c r="K7" i="4"/>
  <c r="J7" i="4"/>
  <c r="A39" i="4"/>
  <c r="K39" i="4"/>
  <c r="H68" i="4"/>
  <c r="B120" i="9"/>
  <c r="A4" i="4"/>
  <c r="I4" i="4"/>
  <c r="H77" i="4"/>
  <c r="C39" i="4"/>
  <c r="H74" i="4"/>
  <c r="B126" i="9"/>
  <c r="D31" i="4"/>
  <c r="A83" i="9"/>
  <c r="J61" i="4"/>
  <c r="C29" i="4"/>
  <c r="H47" i="4"/>
  <c r="B99" i="9"/>
  <c r="D17" i="4"/>
  <c r="A69" i="9"/>
  <c r="L69" i="9"/>
  <c r="A32" i="4"/>
  <c r="K32" i="4"/>
  <c r="D14" i="4"/>
  <c r="A66" i="9"/>
  <c r="D79" i="4"/>
  <c r="H62" i="4"/>
  <c r="B114" i="9"/>
  <c r="D37" i="4"/>
  <c r="A89" i="9"/>
  <c r="J29" i="4"/>
  <c r="I84" i="4"/>
  <c r="H25" i="4"/>
  <c r="B77" i="9"/>
  <c r="F94" i="4"/>
  <c r="J37" i="4"/>
  <c r="D2" i="4"/>
  <c r="A54" i="9"/>
  <c r="L54" i="9"/>
  <c r="I51" i="4"/>
  <c r="A13" i="4"/>
  <c r="K13" i="4"/>
  <c r="J13" i="4"/>
  <c r="F65" i="9"/>
  <c r="D54" i="4"/>
  <c r="A106" i="9"/>
  <c r="D106" i="9"/>
  <c r="C45" i="4"/>
  <c r="D49" i="4"/>
  <c r="A101" i="9"/>
  <c r="L101" i="9"/>
  <c r="I36" i="4"/>
  <c r="C64" i="4"/>
  <c r="H51" i="4"/>
  <c r="B103" i="9"/>
  <c r="I50" i="4"/>
  <c r="H73" i="4"/>
  <c r="B125" i="9"/>
  <c r="I73" i="4"/>
  <c r="D10" i="4"/>
  <c r="A62" i="9"/>
  <c r="L62" i="9"/>
  <c r="J87" i="4"/>
  <c r="A86" i="4"/>
  <c r="K86" i="4"/>
  <c r="I66" i="4"/>
  <c r="J48" i="4"/>
  <c r="F33" i="4"/>
  <c r="K85" i="9"/>
  <c r="I45" i="4"/>
  <c r="A68" i="4"/>
  <c r="M69" i="4"/>
  <c r="I76" i="4"/>
  <c r="J89" i="4"/>
  <c r="D26" i="4"/>
  <c r="A78" i="9"/>
  <c r="A42" i="4"/>
  <c r="K42" i="4"/>
  <c r="I80" i="4"/>
  <c r="C55" i="4"/>
  <c r="F43" i="4"/>
  <c r="K95" i="9"/>
  <c r="C17" i="4"/>
  <c r="A90" i="4"/>
  <c r="K90" i="4"/>
  <c r="H6" i="4"/>
  <c r="B58" i="9"/>
  <c r="H76" i="4"/>
  <c r="B128" i="9"/>
  <c r="J84" i="4"/>
  <c r="I44" i="4"/>
  <c r="J67" i="4"/>
  <c r="I41" i="4"/>
  <c r="C72" i="4"/>
  <c r="D82" i="4"/>
  <c r="C8" i="4"/>
  <c r="H52" i="4"/>
  <c r="B104" i="9"/>
  <c r="D44" i="4"/>
  <c r="A96" i="9"/>
  <c r="L96" i="9"/>
  <c r="C74" i="4"/>
  <c r="C5" i="4"/>
  <c r="J19" i="4"/>
  <c r="D65" i="4"/>
  <c r="A117" i="9"/>
  <c r="D117" i="9"/>
  <c r="F18" i="4"/>
  <c r="K70" i="9"/>
  <c r="D62" i="4"/>
  <c r="A114" i="9"/>
  <c r="C114" i="9"/>
  <c r="A8" i="4"/>
  <c r="M9" i="4"/>
  <c r="I27" i="4"/>
  <c r="A21" i="4"/>
  <c r="K21" i="4"/>
  <c r="J21" i="4"/>
  <c r="H63" i="4"/>
  <c r="B115" i="9"/>
  <c r="D6" i="4"/>
  <c r="A58" i="9"/>
  <c r="L58" i="9"/>
  <c r="J73" i="4"/>
  <c r="C30" i="4"/>
  <c r="C6" i="4"/>
  <c r="I88" i="4"/>
  <c r="H79" i="4"/>
  <c r="D23" i="4"/>
  <c r="A75" i="9"/>
  <c r="A9" i="4"/>
  <c r="K9" i="4"/>
  <c r="J9" i="4"/>
  <c r="A1" i="4"/>
  <c r="K1" i="4"/>
  <c r="J1" i="4"/>
  <c r="C52" i="4"/>
  <c r="A60" i="4"/>
  <c r="K60" i="4"/>
  <c r="A85" i="4"/>
  <c r="K85" i="4"/>
  <c r="A55" i="4"/>
  <c r="K55" i="4"/>
  <c r="F8" i="4"/>
  <c r="K60" i="9"/>
  <c r="C44" i="4"/>
  <c r="C73" i="4"/>
  <c r="I22" i="4"/>
  <c r="A73" i="4"/>
  <c r="K73" i="4"/>
  <c r="H23" i="4"/>
  <c r="B75" i="9"/>
  <c r="A88" i="4"/>
  <c r="M89" i="4"/>
  <c r="C48" i="4"/>
  <c r="I87" i="4"/>
  <c r="C18" i="4"/>
  <c r="I54" i="4"/>
  <c r="C94" i="4"/>
  <c r="C59" i="4"/>
  <c r="C42" i="4"/>
  <c r="H84" i="4"/>
  <c r="H31" i="4"/>
  <c r="B83" i="9"/>
  <c r="A20" i="4"/>
  <c r="M21" i="4"/>
  <c r="D47" i="4"/>
  <c r="A99" i="9"/>
  <c r="E99" i="9"/>
  <c r="F42" i="4"/>
  <c r="K94" i="9"/>
  <c r="J65" i="4"/>
  <c r="F26" i="4"/>
  <c r="K78" i="9"/>
  <c r="A70" i="4"/>
  <c r="K70" i="4"/>
  <c r="H54" i="4"/>
  <c r="B106" i="9"/>
  <c r="D21" i="4"/>
  <c r="A73" i="9"/>
  <c r="H45" i="4"/>
  <c r="B97" i="9"/>
  <c r="H56" i="4"/>
  <c r="B108" i="9"/>
  <c r="J92" i="4"/>
  <c r="C12" i="4"/>
  <c r="H39" i="4"/>
  <c r="B91" i="9"/>
  <c r="F59" i="4"/>
  <c r="K111" i="9"/>
  <c r="H83" i="4"/>
  <c r="H1" i="4"/>
  <c r="B53" i="9"/>
  <c r="D76" i="4"/>
  <c r="A128" i="9"/>
  <c r="F128" i="9"/>
  <c r="J64" i="4"/>
  <c r="D50" i="4"/>
  <c r="A102" i="9"/>
  <c r="F102" i="9"/>
  <c r="H48" i="4"/>
  <c r="B100" i="9"/>
  <c r="F73" i="4"/>
  <c r="K125" i="9"/>
  <c r="J30" i="4"/>
  <c r="C88" i="4"/>
  <c r="D5" i="4"/>
  <c r="A57" i="9"/>
  <c r="L57" i="9"/>
  <c r="D59" i="4"/>
  <c r="A111" i="9"/>
  <c r="C111" i="9"/>
  <c r="H30" i="4"/>
  <c r="B82" i="9"/>
  <c r="A34" i="4"/>
  <c r="M35" i="4"/>
  <c r="J71" i="4"/>
  <c r="A5" i="4"/>
  <c r="K5" i="4"/>
  <c r="J5" i="4"/>
  <c r="F71" i="4"/>
  <c r="K123" i="9"/>
  <c r="F32" i="4"/>
  <c r="K84" i="9"/>
  <c r="H26" i="4"/>
  <c r="B78" i="9"/>
  <c r="C19" i="4"/>
  <c r="D58" i="4"/>
  <c r="A110" i="9"/>
  <c r="E110" i="9"/>
  <c r="C84" i="4"/>
  <c r="H28" i="4"/>
  <c r="B80" i="9"/>
  <c r="C35" i="4"/>
  <c r="J90" i="4"/>
  <c r="H94" i="4"/>
  <c r="F1" i="4"/>
  <c r="K53" i="9"/>
  <c r="J93" i="4"/>
  <c r="J55" i="4"/>
  <c r="H61" i="4"/>
  <c r="B113" i="9"/>
  <c r="D20" i="4"/>
  <c r="A72" i="9"/>
  <c r="C85" i="4"/>
  <c r="H41" i="4"/>
  <c r="B93" i="9"/>
  <c r="F37" i="4"/>
  <c r="K89" i="9"/>
  <c r="A58" i="4"/>
  <c r="M59" i="4"/>
  <c r="J62" i="4"/>
  <c r="C92" i="4"/>
  <c r="I64" i="4"/>
  <c r="D27" i="4"/>
  <c r="A79" i="9"/>
  <c r="F30" i="4"/>
  <c r="K82" i="9"/>
  <c r="A26" i="4"/>
  <c r="M27" i="4"/>
  <c r="C28" i="4"/>
  <c r="C93" i="4"/>
  <c r="C25" i="4"/>
  <c r="D93" i="4"/>
  <c r="I70" i="4"/>
  <c r="D45" i="4"/>
  <c r="A97" i="9"/>
  <c r="D97" i="9"/>
  <c r="D91" i="4"/>
  <c r="D84" i="4"/>
  <c r="F45" i="4"/>
  <c r="K97" i="9"/>
  <c r="C33" i="4"/>
  <c r="C81" i="4"/>
  <c r="I74" i="4"/>
  <c r="C1" i="4"/>
  <c r="C91" i="4"/>
  <c r="I49" i="4"/>
  <c r="F40" i="4"/>
  <c r="K92" i="9"/>
  <c r="J79" i="4"/>
  <c r="C2" i="4"/>
  <c r="D25" i="4"/>
  <c r="A77" i="9"/>
  <c r="L77" i="9"/>
  <c r="F39" i="4"/>
  <c r="K91" i="9"/>
  <c r="H49" i="4"/>
  <c r="B101" i="9"/>
  <c r="H20" i="4"/>
  <c r="B72" i="9"/>
  <c r="D34" i="4"/>
  <c r="A86" i="9"/>
  <c r="C53" i="4"/>
  <c r="J88" i="4"/>
  <c r="J81" i="4"/>
  <c r="H91" i="4"/>
  <c r="C32" i="4"/>
  <c r="D70" i="4"/>
  <c r="A122" i="9"/>
  <c r="I37" i="4"/>
  <c r="D57" i="4"/>
  <c r="A109" i="9"/>
  <c r="H35" i="4"/>
  <c r="B87" i="9"/>
  <c r="A81" i="4"/>
  <c r="K81" i="4"/>
  <c r="I94" i="4"/>
  <c r="H14" i="4"/>
  <c r="B66" i="9"/>
  <c r="I15" i="4"/>
  <c r="I17" i="4"/>
  <c r="J50" i="4"/>
  <c r="F11" i="4"/>
  <c r="K63" i="9"/>
  <c r="H27" i="4"/>
  <c r="B79" i="9"/>
  <c r="H66" i="4"/>
  <c r="B118" i="9"/>
  <c r="D61" i="4"/>
  <c r="A113" i="9"/>
  <c r="J85" i="4"/>
  <c r="A51" i="4"/>
  <c r="K51" i="4"/>
  <c r="D75" i="4"/>
  <c r="A127" i="9"/>
  <c r="L127" i="9"/>
  <c r="I32" i="4"/>
  <c r="J46" i="4"/>
  <c r="C54" i="4"/>
  <c r="J72" i="4"/>
  <c r="A84" i="4"/>
  <c r="H57" i="4"/>
  <c r="B109" i="9"/>
  <c r="D30" i="4"/>
  <c r="A82" i="9"/>
  <c r="H46" i="4"/>
  <c r="B98" i="9"/>
  <c r="C11" i="4"/>
  <c r="D15" i="4"/>
  <c r="A67" i="9"/>
  <c r="I86" i="4"/>
  <c r="J76" i="4"/>
  <c r="J39" i="4"/>
  <c r="D12" i="4"/>
  <c r="A64" i="9"/>
  <c r="F86" i="4"/>
  <c r="F88" i="4"/>
  <c r="H24" i="4"/>
  <c r="B76" i="9"/>
  <c r="A64" i="4"/>
  <c r="A93" i="4"/>
  <c r="K93" i="4"/>
  <c r="D73" i="4"/>
  <c r="A125" i="9"/>
  <c r="A75" i="4"/>
  <c r="K75" i="4"/>
  <c r="J56" i="4"/>
  <c r="C78" i="4"/>
  <c r="D80" i="4"/>
  <c r="H88" i="4"/>
  <c r="H37" i="4"/>
  <c r="B89" i="9"/>
  <c r="D83" i="4"/>
  <c r="F67" i="4"/>
  <c r="K119" i="9"/>
  <c r="C77" i="4"/>
  <c r="D18" i="4"/>
  <c r="A70" i="9"/>
  <c r="H67" i="4"/>
  <c r="B119" i="9"/>
  <c r="F53" i="4"/>
  <c r="K105" i="9"/>
  <c r="I83" i="4"/>
  <c r="A49" i="4"/>
  <c r="K49" i="4"/>
  <c r="A67" i="4"/>
  <c r="K67" i="4"/>
  <c r="F82" i="4"/>
  <c r="A23" i="4"/>
  <c r="K23" i="4"/>
  <c r="J23" i="4"/>
  <c r="C20" i="4"/>
  <c r="A66" i="4"/>
  <c r="J43" i="4"/>
  <c r="J86" i="4"/>
  <c r="A47" i="4"/>
  <c r="K47" i="4"/>
  <c r="F66" i="4"/>
  <c r="K118" i="9"/>
  <c r="D1" i="4"/>
  <c r="A53" i="9"/>
  <c r="D94" i="4"/>
  <c r="I30" i="4"/>
  <c r="F74" i="4"/>
  <c r="K126" i="9"/>
  <c r="H13" i="4"/>
  <c r="B65" i="9"/>
  <c r="H71" i="4"/>
  <c r="B123" i="9"/>
  <c r="D81" i="4"/>
  <c r="C89" i="4"/>
  <c r="J94" i="4"/>
  <c r="J32" i="4"/>
  <c r="D68" i="4"/>
  <c r="A120" i="9"/>
  <c r="F62" i="4"/>
  <c r="K114" i="9"/>
  <c r="F20" i="4"/>
  <c r="K72" i="9"/>
  <c r="D60" i="4"/>
  <c r="A112" i="9"/>
  <c r="E112" i="9"/>
  <c r="D56" i="4"/>
  <c r="A108" i="9"/>
  <c r="I108" i="9"/>
  <c r="C16" i="4"/>
  <c r="D28" i="4"/>
  <c r="A80" i="9"/>
  <c r="H36" i="4"/>
  <c r="B88" i="9"/>
  <c r="C65" i="4"/>
  <c r="F2" i="4"/>
  <c r="K54" i="9"/>
  <c r="J17" i="4"/>
  <c r="C41" i="4"/>
  <c r="D9" i="4"/>
  <c r="A61" i="9"/>
  <c r="A2" i="4"/>
  <c r="K2" i="4"/>
  <c r="J2" i="4"/>
  <c r="H69" i="4"/>
  <c r="B121" i="9"/>
  <c r="I12" i="4"/>
  <c r="C51" i="4"/>
  <c r="F28" i="4"/>
  <c r="K80" i="9"/>
  <c r="H5" i="4"/>
  <c r="B57" i="9"/>
  <c r="I55" i="4"/>
  <c r="J54" i="4"/>
  <c r="H3" i="4"/>
  <c r="B55" i="9"/>
  <c r="A89" i="4"/>
  <c r="K89" i="4"/>
  <c r="H12" i="4"/>
  <c r="B64" i="9"/>
  <c r="I18" i="4"/>
  <c r="F41" i="4"/>
  <c r="K93" i="9"/>
  <c r="H64" i="4"/>
  <c r="B116" i="9"/>
  <c r="F91" i="4"/>
  <c r="M83" i="4"/>
  <c r="K82" i="4"/>
  <c r="C14" i="6"/>
  <c r="K46" i="4"/>
  <c r="M47" i="4"/>
  <c r="C13" i="6"/>
  <c r="C10" i="6"/>
  <c r="K40" i="9"/>
  <c r="L41" i="9"/>
  <c r="L43" i="9"/>
  <c r="L46" i="9"/>
  <c r="K45" i="9"/>
  <c r="B43" i="9"/>
  <c r="M13" i="4"/>
  <c r="K12" i="4"/>
  <c r="J12" i="4"/>
  <c r="C11" i="6"/>
  <c r="I24" i="4"/>
  <c r="F80" i="9"/>
  <c r="I40" i="4"/>
  <c r="I28" i="4"/>
  <c r="I20" i="4"/>
  <c r="I19" i="4"/>
  <c r="M17" i="4"/>
  <c r="L121" i="9"/>
  <c r="M121" i="9"/>
  <c r="L65" i="9"/>
  <c r="M65" i="9"/>
  <c r="L63" i="9"/>
  <c r="F63" i="9"/>
  <c r="E121" i="9"/>
  <c r="M75" i="4"/>
  <c r="K48" i="4"/>
  <c r="K78" i="4"/>
  <c r="F85" i="9"/>
  <c r="C85" i="9"/>
  <c r="M101" i="9"/>
  <c r="K22" i="4"/>
  <c r="J22" i="4"/>
  <c r="L95" i="9"/>
  <c r="M95" i="9"/>
  <c r="E95" i="9"/>
  <c r="D95" i="9"/>
  <c r="I95" i="9"/>
  <c r="C95" i="9"/>
  <c r="C69" i="9"/>
  <c r="I3" i="4"/>
  <c r="I11" i="4"/>
  <c r="D63" i="9"/>
  <c r="E63" i="9"/>
  <c r="C96" i="9"/>
  <c r="M59" i="9"/>
  <c r="I35" i="4"/>
  <c r="F74" i="9"/>
  <c r="D68" i="9"/>
  <c r="F79" i="9"/>
  <c r="F87" i="9"/>
  <c r="I23" i="4"/>
  <c r="D75" i="9"/>
  <c r="E75" i="9"/>
  <c r="D76" i="9"/>
  <c r="J76" i="9"/>
  <c r="I34" i="4"/>
  <c r="F91" i="9"/>
  <c r="I26" i="4"/>
  <c r="I39" i="4"/>
  <c r="I21" i="4"/>
  <c r="I33" i="4"/>
  <c r="D85" i="9"/>
  <c r="E85" i="9"/>
  <c r="I31" i="4"/>
  <c r="F75" i="9"/>
  <c r="I38" i="4"/>
  <c r="D90" i="9"/>
  <c r="F83" i="9"/>
  <c r="D87" i="9"/>
  <c r="L123" i="9"/>
  <c r="M123" i="9"/>
  <c r="E117" i="9"/>
  <c r="I117" i="9"/>
  <c r="F69" i="9"/>
  <c r="F124" i="9"/>
  <c r="C68" i="9"/>
  <c r="C124" i="9"/>
  <c r="L124" i="9"/>
  <c r="M124" i="9"/>
  <c r="M33" i="4"/>
  <c r="D124" i="9"/>
  <c r="M31" i="4"/>
  <c r="I124" i="9"/>
  <c r="K62" i="4"/>
  <c r="F121" i="9"/>
  <c r="I121" i="9"/>
  <c r="C75" i="9"/>
  <c r="M69" i="9"/>
  <c r="F59" i="9"/>
  <c r="M15" i="4"/>
  <c r="M103" i="9"/>
  <c r="L76" i="9"/>
  <c r="M76" i="9"/>
  <c r="D69" i="9"/>
  <c r="K14" i="4"/>
  <c r="J14" i="4"/>
  <c r="F66" i="9"/>
  <c r="E76" i="9"/>
  <c r="C59" i="9"/>
  <c r="F76" i="9"/>
  <c r="E94" i="9"/>
  <c r="F55" i="9"/>
  <c r="K56" i="4"/>
  <c r="D84" i="9"/>
  <c r="L74" i="9"/>
  <c r="M74" i="9"/>
  <c r="F117" i="9"/>
  <c r="D74" i="9"/>
  <c r="I7" i="4"/>
  <c r="D59" i="9"/>
  <c r="L117" i="9"/>
  <c r="M117" i="9"/>
  <c r="C94" i="9"/>
  <c r="C74" i="9"/>
  <c r="E74" i="9"/>
  <c r="K68" i="4"/>
  <c r="C117" i="9"/>
  <c r="J117" i="9"/>
  <c r="M5" i="4"/>
  <c r="C55" i="9"/>
  <c r="M51" i="4"/>
  <c r="F103" i="9"/>
  <c r="F123" i="9"/>
  <c r="L68" i="9"/>
  <c r="M68" i="9"/>
  <c r="L56" i="9"/>
  <c r="M56" i="9"/>
  <c r="C84" i="9"/>
  <c r="C103" i="9"/>
  <c r="I13" i="4"/>
  <c r="D65" i="9"/>
  <c r="E65" i="9"/>
  <c r="D123" i="9"/>
  <c r="D94" i="9"/>
  <c r="F68" i="9"/>
  <c r="L75" i="9"/>
  <c r="M75" i="9"/>
  <c r="D121" i="9"/>
  <c r="J121" i="9"/>
  <c r="C123" i="9"/>
  <c r="I94" i="9"/>
  <c r="L92" i="9"/>
  <c r="M92" i="9"/>
  <c r="L87" i="9"/>
  <c r="M87" i="9"/>
  <c r="E123" i="9"/>
  <c r="L94" i="9"/>
  <c r="M94" i="9"/>
  <c r="C87" i="9"/>
  <c r="K36" i="4"/>
  <c r="J36" i="4"/>
  <c r="F88" i="9"/>
  <c r="L60" i="9"/>
  <c r="M60" i="9"/>
  <c r="D103" i="9"/>
  <c r="L84" i="9"/>
  <c r="M84" i="9"/>
  <c r="C92" i="9"/>
  <c r="E103" i="9"/>
  <c r="M7" i="4"/>
  <c r="I6" i="4"/>
  <c r="D58" i="9"/>
  <c r="F84" i="9"/>
  <c r="I103" i="9"/>
  <c r="M45" i="4"/>
  <c r="K4" i="4"/>
  <c r="J4" i="4"/>
  <c r="F56" i="9"/>
  <c r="K18" i="4"/>
  <c r="J18" i="4"/>
  <c r="M77" i="9"/>
  <c r="E96" i="9"/>
  <c r="E101" i="9"/>
  <c r="I96" i="9"/>
  <c r="C101" i="9"/>
  <c r="I9" i="4"/>
  <c r="D61" i="9"/>
  <c r="D101" i="9"/>
  <c r="C79" i="9"/>
  <c r="D96" i="9"/>
  <c r="D55" i="9"/>
  <c r="F96" i="9"/>
  <c r="I8" i="4"/>
  <c r="L79" i="9"/>
  <c r="M79" i="9"/>
  <c r="I115" i="9"/>
  <c r="D79" i="9"/>
  <c r="E79" i="9"/>
  <c r="I10" i="4"/>
  <c r="D62" i="9"/>
  <c r="C115" i="9"/>
  <c r="J115" i="9"/>
  <c r="L115" i="9"/>
  <c r="M115" i="9"/>
  <c r="D73" i="9"/>
  <c r="K26" i="4"/>
  <c r="J26" i="4"/>
  <c r="F78" i="9"/>
  <c r="M58" i="9"/>
  <c r="M85" i="9"/>
  <c r="M25" i="4"/>
  <c r="L73" i="9"/>
  <c r="M73" i="9"/>
  <c r="F53" i="9"/>
  <c r="C73" i="9"/>
  <c r="E115" i="9"/>
  <c r="M55" i="9"/>
  <c r="F115" i="9"/>
  <c r="L102" i="9"/>
  <c r="M102" i="9"/>
  <c r="I101" i="9"/>
  <c r="F101" i="9"/>
  <c r="F62" i="9"/>
  <c r="I5" i="4"/>
  <c r="D57" i="9"/>
  <c r="I2" i="4"/>
  <c r="D54" i="9"/>
  <c r="H40" i="9"/>
  <c r="M91" i="4"/>
  <c r="M127" i="9"/>
  <c r="M116" i="9"/>
  <c r="D71" i="9"/>
  <c r="C71" i="9"/>
  <c r="F71" i="9"/>
  <c r="E114" i="9"/>
  <c r="M55" i="4"/>
  <c r="M77" i="4"/>
  <c r="L98" i="9"/>
  <c r="M98" i="9"/>
  <c r="D98" i="9"/>
  <c r="J98" i="9"/>
  <c r="F73" i="9"/>
  <c r="D114" i="9"/>
  <c r="J114" i="9"/>
  <c r="C126" i="9"/>
  <c r="J126" i="9"/>
  <c r="C66" i="9"/>
  <c r="C119" i="9"/>
  <c r="F54" i="9"/>
  <c r="C99" i="9"/>
  <c r="C54" i="9"/>
  <c r="I98" i="9"/>
  <c r="I119" i="9"/>
  <c r="L91" i="9"/>
  <c r="M91" i="9"/>
  <c r="F106" i="9"/>
  <c r="C91" i="9"/>
  <c r="E106" i="9"/>
  <c r="D88" i="9"/>
  <c r="E88" i="9"/>
  <c r="F114" i="9"/>
  <c r="I126" i="9"/>
  <c r="M95" i="4"/>
  <c r="L71" i="9"/>
  <c r="M71" i="9"/>
  <c r="L114" i="9"/>
  <c r="M114" i="9"/>
  <c r="L126" i="9"/>
  <c r="M126" i="9"/>
  <c r="I114" i="9"/>
  <c r="I99" i="9"/>
  <c r="L99" i="9"/>
  <c r="M99" i="9"/>
  <c r="L66" i="9"/>
  <c r="M66" i="9"/>
  <c r="K88" i="4"/>
  <c r="K38" i="4"/>
  <c r="J38" i="4"/>
  <c r="F90" i="9"/>
  <c r="F99" i="9"/>
  <c r="L110" i="9"/>
  <c r="M110" i="9"/>
  <c r="F126" i="9"/>
  <c r="D99" i="9"/>
  <c r="E126" i="9"/>
  <c r="C93" i="9"/>
  <c r="F98" i="9"/>
  <c r="M81" i="9"/>
  <c r="L78" i="9"/>
  <c r="M78" i="9"/>
  <c r="E98" i="9"/>
  <c r="L97" i="9"/>
  <c r="M97" i="9"/>
  <c r="M96" i="9"/>
  <c r="L104" i="9"/>
  <c r="M104" i="9"/>
  <c r="C78" i="9"/>
  <c r="E97" i="9"/>
  <c r="F104" i="9"/>
  <c r="C104" i="9"/>
  <c r="J104" i="9"/>
  <c r="I1" i="4"/>
  <c r="D53" i="9"/>
  <c r="E104" i="9"/>
  <c r="I104" i="9"/>
  <c r="M29" i="4"/>
  <c r="K8" i="4"/>
  <c r="J8" i="4"/>
  <c r="F60" i="9"/>
  <c r="D93" i="9"/>
  <c r="E93" i="9"/>
  <c r="F119" i="9"/>
  <c r="D91" i="9"/>
  <c r="F81" i="9"/>
  <c r="M63" i="9"/>
  <c r="M62" i="9"/>
  <c r="E91" i="9"/>
  <c r="D81" i="9"/>
  <c r="C88" i="9"/>
  <c r="D105" i="9"/>
  <c r="C105" i="9"/>
  <c r="L89" i="9"/>
  <c r="M89" i="9"/>
  <c r="M11" i="4"/>
  <c r="C89" i="9"/>
  <c r="C81" i="9"/>
  <c r="C77" i="9"/>
  <c r="K52" i="4"/>
  <c r="L119" i="9"/>
  <c r="M119" i="9"/>
  <c r="L106" i="9"/>
  <c r="M106" i="9"/>
  <c r="D119" i="9"/>
  <c r="C106" i="9"/>
  <c r="J106" i="9"/>
  <c r="I106" i="9"/>
  <c r="D77" i="9"/>
  <c r="F100" i="9"/>
  <c r="I100" i="9"/>
  <c r="F58" i="9"/>
  <c r="D116" i="9"/>
  <c r="L100" i="9"/>
  <c r="M100" i="9"/>
  <c r="C58" i="9"/>
  <c r="F116" i="9"/>
  <c r="F77" i="9"/>
  <c r="C100" i="9"/>
  <c r="J100" i="9"/>
  <c r="I116" i="9"/>
  <c r="I128" i="9"/>
  <c r="E116" i="9"/>
  <c r="L128" i="9"/>
  <c r="M128" i="9"/>
  <c r="C116" i="9"/>
  <c r="E128" i="9"/>
  <c r="K72" i="4"/>
  <c r="C128" i="9"/>
  <c r="E100" i="9"/>
  <c r="M93" i="4"/>
  <c r="D128" i="9"/>
  <c r="M87" i="4"/>
  <c r="L105" i="9"/>
  <c r="M105" i="9"/>
  <c r="K40" i="4"/>
  <c r="J40" i="4"/>
  <c r="F92" i="9"/>
  <c r="E107" i="9"/>
  <c r="K34" i="4"/>
  <c r="J34" i="4"/>
  <c r="F86" i="9"/>
  <c r="C97" i="9"/>
  <c r="J97" i="9"/>
  <c r="A118" i="9"/>
  <c r="F118" i="9"/>
  <c r="F93" i="9"/>
  <c r="D83" i="9"/>
  <c r="E83" i="9"/>
  <c r="F107" i="9"/>
  <c r="M71" i="4"/>
  <c r="M57" i="9"/>
  <c r="I97" i="9"/>
  <c r="F97" i="9"/>
  <c r="M43" i="4"/>
  <c r="C62" i="9"/>
  <c r="M61" i="4"/>
  <c r="L83" i="9"/>
  <c r="M83" i="9"/>
  <c r="C80" i="9"/>
  <c r="M88" i="9"/>
  <c r="E105" i="9"/>
  <c r="C83" i="9"/>
  <c r="F89" i="9"/>
  <c r="K58" i="4"/>
  <c r="F105" i="9"/>
  <c r="D107" i="9"/>
  <c r="J107" i="9"/>
  <c r="D89" i="9"/>
  <c r="E89" i="9"/>
  <c r="L90" i="9"/>
  <c r="M90" i="9"/>
  <c r="L107" i="9"/>
  <c r="M107" i="9"/>
  <c r="I107" i="9"/>
  <c r="K80" i="4"/>
  <c r="M93" i="9"/>
  <c r="E108" i="9"/>
  <c r="D108" i="9"/>
  <c r="E111" i="9"/>
  <c r="F110" i="9"/>
  <c r="L108" i="9"/>
  <c r="M108" i="9"/>
  <c r="D111" i="9"/>
  <c r="J111" i="9"/>
  <c r="C86" i="9"/>
  <c r="F108" i="9"/>
  <c r="L86" i="9"/>
  <c r="M86" i="9"/>
  <c r="I111" i="9"/>
  <c r="F57" i="9"/>
  <c r="L111" i="9"/>
  <c r="M111" i="9"/>
  <c r="C127" i="9"/>
  <c r="D86" i="9"/>
  <c r="M3" i="4"/>
  <c r="F111" i="9"/>
  <c r="C57" i="9"/>
  <c r="K20" i="4"/>
  <c r="J20" i="4"/>
  <c r="F72" i="9"/>
  <c r="I102" i="9"/>
  <c r="I110" i="9"/>
  <c r="D110" i="9"/>
  <c r="C108" i="9"/>
  <c r="C72" i="9"/>
  <c r="L72" i="9"/>
  <c r="M72" i="9"/>
  <c r="M54" i="9"/>
  <c r="C110" i="9"/>
  <c r="C102" i="9"/>
  <c r="D102" i="9"/>
  <c r="E102" i="9"/>
  <c r="C53" i="9"/>
  <c r="L53" i="9"/>
  <c r="M53" i="9"/>
  <c r="K84" i="4"/>
  <c r="M85" i="4"/>
  <c r="I113" i="9"/>
  <c r="L113" i="9"/>
  <c r="M113" i="9"/>
  <c r="E113" i="9"/>
  <c r="C113" i="9"/>
  <c r="D113" i="9"/>
  <c r="F113" i="9"/>
  <c r="I120" i="9"/>
  <c r="F120" i="9"/>
  <c r="E120" i="9"/>
  <c r="L120" i="9"/>
  <c r="M120" i="9"/>
  <c r="C120" i="9"/>
  <c r="D120" i="9"/>
  <c r="D112" i="9"/>
  <c r="D64" i="9"/>
  <c r="L64" i="9"/>
  <c r="M64" i="9"/>
  <c r="C64" i="9"/>
  <c r="F64" i="9"/>
  <c r="D80" i="9"/>
  <c r="E80" i="9"/>
  <c r="L80" i="9"/>
  <c r="M80" i="9"/>
  <c r="K66" i="4"/>
  <c r="M67" i="4"/>
  <c r="C122" i="9"/>
  <c r="I122" i="9"/>
  <c r="L122" i="9"/>
  <c r="M122" i="9"/>
  <c r="F122" i="9"/>
  <c r="E122" i="9"/>
  <c r="D122" i="9"/>
  <c r="F125" i="9"/>
  <c r="D125" i="9"/>
  <c r="I125" i="9"/>
  <c r="C125" i="9"/>
  <c r="E125" i="9"/>
  <c r="L125" i="9"/>
  <c r="M125" i="9"/>
  <c r="L82" i="9"/>
  <c r="M82" i="9"/>
  <c r="F82" i="9"/>
  <c r="D82" i="9"/>
  <c r="E82" i="9"/>
  <c r="C82" i="9"/>
  <c r="C109" i="9"/>
  <c r="I109" i="9"/>
  <c r="L109" i="9"/>
  <c r="M109" i="9"/>
  <c r="D109" i="9"/>
  <c r="E109" i="9"/>
  <c r="F109" i="9"/>
  <c r="C70" i="9"/>
  <c r="D70" i="9"/>
  <c r="E70" i="9"/>
  <c r="F70" i="9"/>
  <c r="L70" i="9"/>
  <c r="M70" i="9"/>
  <c r="L67" i="9"/>
  <c r="M67" i="9"/>
  <c r="F67" i="9"/>
  <c r="D67" i="9"/>
  <c r="C67" i="9"/>
  <c r="M65" i="4"/>
  <c r="K64" i="4"/>
  <c r="F127" i="9"/>
  <c r="E127" i="9"/>
  <c r="I127" i="9"/>
  <c r="D127" i="9"/>
  <c r="I112" i="9"/>
  <c r="L112" i="9"/>
  <c r="M112" i="9"/>
  <c r="F112" i="9"/>
  <c r="C112" i="9"/>
  <c r="F61" i="9"/>
  <c r="C61" i="9"/>
  <c r="L61" i="9"/>
  <c r="M61" i="9"/>
  <c r="C15" i="6"/>
  <c r="B38" i="9"/>
  <c r="I39" i="9"/>
  <c r="H39" i="9"/>
  <c r="R41" i="9"/>
  <c r="T41" i="9"/>
  <c r="L42" i="9"/>
  <c r="C40" i="9"/>
  <c r="L11" i="9"/>
  <c r="P41" i="9"/>
  <c r="N41" i="9"/>
  <c r="J40" i="9"/>
  <c r="H44" i="9"/>
  <c r="H45" i="9"/>
  <c r="I44" i="9"/>
  <c r="R46" i="9"/>
  <c r="L47" i="9"/>
  <c r="C45" i="9"/>
  <c r="N46" i="9"/>
  <c r="T46" i="9"/>
  <c r="L13" i="9"/>
  <c r="P46" i="9"/>
  <c r="J90" i="9"/>
  <c r="E90" i="9"/>
  <c r="E86" i="9"/>
  <c r="E81" i="9"/>
  <c r="E84" i="9"/>
  <c r="E77" i="9"/>
  <c r="E59" i="9"/>
  <c r="E73" i="9"/>
  <c r="E68" i="9"/>
  <c r="E71" i="9"/>
  <c r="D66" i="9"/>
  <c r="J66" i="9"/>
  <c r="J95" i="9"/>
  <c r="J68" i="9"/>
  <c r="F44" i="9"/>
  <c r="E44" i="9"/>
  <c r="D44" i="9"/>
  <c r="C44" i="9"/>
  <c r="C46" i="9"/>
  <c r="F39" i="9"/>
  <c r="E39" i="9"/>
  <c r="D39" i="9"/>
  <c r="C39" i="9"/>
  <c r="C41" i="9"/>
  <c r="J96" i="9"/>
  <c r="J85" i="9"/>
  <c r="J87" i="9"/>
  <c r="D92" i="9"/>
  <c r="E92" i="9"/>
  <c r="D78" i="9"/>
  <c r="E78" i="9"/>
  <c r="D72" i="9"/>
  <c r="E72" i="9"/>
  <c r="J75" i="9"/>
  <c r="J69" i="9"/>
  <c r="E69" i="9"/>
  <c r="E87" i="9"/>
  <c r="J124" i="9"/>
  <c r="J65" i="9"/>
  <c r="J103" i="9"/>
  <c r="J63" i="9"/>
  <c r="J55" i="9"/>
  <c r="J74" i="9"/>
  <c r="J94" i="9"/>
  <c r="E55" i="9"/>
  <c r="J84" i="9"/>
  <c r="J123" i="9"/>
  <c r="J101" i="9"/>
  <c r="J71" i="9"/>
  <c r="J73" i="9"/>
  <c r="E58" i="9"/>
  <c r="D56" i="9"/>
  <c r="E56" i="9"/>
  <c r="J59" i="9"/>
  <c r="J79" i="9"/>
  <c r="E61" i="9"/>
  <c r="E62" i="9"/>
  <c r="E67" i="9"/>
  <c r="E64" i="9"/>
  <c r="J119" i="9"/>
  <c r="E57" i="9"/>
  <c r="D60" i="9"/>
  <c r="G60" i="9"/>
  <c r="E118" i="9"/>
  <c r="J54" i="9"/>
  <c r="E54" i="9"/>
  <c r="J110" i="9"/>
  <c r="J105" i="9"/>
  <c r="J91" i="9"/>
  <c r="J89" i="9"/>
  <c r="J99" i="9"/>
  <c r="J88" i="9"/>
  <c r="J81" i="9"/>
  <c r="J93" i="9"/>
  <c r="J61" i="9"/>
  <c r="J58" i="9"/>
  <c r="J128" i="9"/>
  <c r="J62" i="9"/>
  <c r="J116" i="9"/>
  <c r="J77" i="9"/>
  <c r="J80" i="9"/>
  <c r="D118" i="9"/>
  <c r="L118" i="9"/>
  <c r="M118" i="9"/>
  <c r="I118" i="9"/>
  <c r="J86" i="9"/>
  <c r="C118" i="9"/>
  <c r="J70" i="9"/>
  <c r="J83" i="9"/>
  <c r="J120" i="9"/>
  <c r="J108" i="9"/>
  <c r="J127" i="9"/>
  <c r="J102" i="9"/>
  <c r="J57" i="9"/>
  <c r="J112" i="9"/>
  <c r="J109" i="9"/>
  <c r="F130" i="9"/>
  <c r="J122" i="9"/>
  <c r="J82" i="9"/>
  <c r="J113" i="9"/>
  <c r="J67" i="9"/>
  <c r="J125" i="9"/>
  <c r="C42" i="9"/>
  <c r="H46" i="9"/>
  <c r="H47" i="9"/>
  <c r="N42" i="9"/>
  <c r="D40" i="9"/>
  <c r="D42" i="9"/>
  <c r="R42" i="9"/>
  <c r="F40" i="9"/>
  <c r="T42" i="9"/>
  <c r="G40" i="9"/>
  <c r="P42" i="9"/>
  <c r="E40" i="9"/>
  <c r="E42" i="9"/>
  <c r="L12" i="9"/>
  <c r="H42" i="9"/>
  <c r="H41" i="9"/>
  <c r="E53" i="9"/>
  <c r="J53" i="9"/>
  <c r="R47" i="9"/>
  <c r="F45" i="9"/>
  <c r="P47" i="9"/>
  <c r="E45" i="9"/>
  <c r="E47" i="9"/>
  <c r="L14" i="9"/>
  <c r="T47" i="9"/>
  <c r="G45" i="9"/>
  <c r="N47" i="9"/>
  <c r="D45" i="9"/>
  <c r="D47" i="9"/>
  <c r="C47" i="9"/>
  <c r="G77" i="9"/>
  <c r="I77" i="9"/>
  <c r="G71" i="9"/>
  <c r="G64" i="9"/>
  <c r="G79" i="9"/>
  <c r="I79" i="9"/>
  <c r="G113" i="9"/>
  <c r="G58" i="9"/>
  <c r="G100" i="9"/>
  <c r="G55" i="9"/>
  <c r="G87" i="9"/>
  <c r="I87" i="9"/>
  <c r="G80" i="9"/>
  <c r="I80" i="9"/>
  <c r="G65" i="9"/>
  <c r="I65" i="9"/>
  <c r="G101" i="9"/>
  <c r="G88" i="9"/>
  <c r="I88" i="9"/>
  <c r="G91" i="9"/>
  <c r="I91" i="9"/>
  <c r="G123" i="9"/>
  <c r="G121" i="9"/>
  <c r="G98" i="9"/>
  <c r="G89" i="9"/>
  <c r="I89" i="9"/>
  <c r="G107" i="9"/>
  <c r="G97" i="9"/>
  <c r="G76" i="9"/>
  <c r="I76" i="9"/>
  <c r="G109" i="9"/>
  <c r="G82" i="9"/>
  <c r="I82" i="9"/>
  <c r="G95" i="9"/>
  <c r="G75" i="9"/>
  <c r="I75" i="9"/>
  <c r="G119" i="9"/>
  <c r="G93" i="9"/>
  <c r="I93" i="9"/>
  <c r="G83" i="9"/>
  <c r="I83" i="9"/>
  <c r="G128" i="9"/>
  <c r="G57" i="9"/>
  <c r="G106" i="9"/>
  <c r="G116" i="9"/>
  <c r="G108" i="9"/>
  <c r="G120" i="9"/>
  <c r="G112" i="9"/>
  <c r="G115" i="9"/>
  <c r="G125" i="9"/>
  <c r="G59" i="9"/>
  <c r="I59" i="9"/>
  <c r="G90" i="9"/>
  <c r="I90" i="9"/>
  <c r="G117" i="9"/>
  <c r="G94" i="9"/>
  <c r="G74" i="9"/>
  <c r="I74" i="9"/>
  <c r="G81" i="9"/>
  <c r="I81" i="9"/>
  <c r="G103" i="9"/>
  <c r="G85" i="9"/>
  <c r="I85" i="9"/>
  <c r="G68" i="9"/>
  <c r="I68" i="9"/>
  <c r="G105" i="9"/>
  <c r="G122" i="9"/>
  <c r="G96" i="9"/>
  <c r="G61" i="9"/>
  <c r="I61" i="9"/>
  <c r="G114" i="9"/>
  <c r="G111" i="9"/>
  <c r="G104" i="9"/>
  <c r="G99" i="9"/>
  <c r="G126" i="9"/>
  <c r="G63" i="9"/>
  <c r="I63" i="9"/>
  <c r="G110" i="9"/>
  <c r="G102" i="9"/>
  <c r="G127" i="9"/>
  <c r="G62" i="9"/>
  <c r="G69" i="9"/>
  <c r="G73" i="9"/>
  <c r="I73" i="9"/>
  <c r="G124" i="9"/>
  <c r="G67" i="9"/>
  <c r="G86" i="9"/>
  <c r="I86" i="9"/>
  <c r="G84" i="9"/>
  <c r="I84" i="9"/>
  <c r="G70" i="9"/>
  <c r="I70" i="9"/>
  <c r="G66" i="9"/>
  <c r="I71" i="9"/>
  <c r="E66" i="9"/>
  <c r="I66" i="9"/>
  <c r="I69" i="9"/>
  <c r="I67" i="9"/>
  <c r="G78" i="9"/>
  <c r="I78" i="9"/>
  <c r="I62" i="9"/>
  <c r="G92" i="9"/>
  <c r="I92" i="9"/>
  <c r="G72" i="9"/>
  <c r="I72" i="9"/>
  <c r="J72" i="9"/>
  <c r="J92" i="9"/>
  <c r="I55" i="9"/>
  <c r="J78" i="9"/>
  <c r="G56" i="9"/>
  <c r="I56" i="9"/>
  <c r="J56" i="9"/>
  <c r="I58" i="9"/>
  <c r="I64" i="9"/>
  <c r="I57" i="9"/>
  <c r="D130" i="9"/>
  <c r="E60" i="9"/>
  <c r="J60" i="9"/>
  <c r="J118" i="9"/>
  <c r="C130" i="9"/>
  <c r="G118" i="9"/>
  <c r="G44" i="9"/>
  <c r="G47" i="9"/>
  <c r="I47" i="9"/>
  <c r="D41" i="9"/>
  <c r="G39" i="9"/>
  <c r="F47" i="9"/>
  <c r="F46" i="9"/>
  <c r="E41" i="9"/>
  <c r="D46" i="9"/>
  <c r="I45" i="9"/>
  <c r="I40" i="9"/>
  <c r="F41" i="9"/>
  <c r="F42" i="9"/>
  <c r="E46" i="9"/>
  <c r="E130" i="9"/>
  <c r="J130" i="9"/>
  <c r="G46" i="9"/>
  <c r="I60" i="9"/>
  <c r="K47" i="9"/>
  <c r="J42" i="9"/>
  <c r="G54" i="9"/>
  <c r="I54" i="9"/>
  <c r="I46" i="9"/>
  <c r="K46" i="9"/>
  <c r="J41" i="9"/>
  <c r="G42" i="9"/>
  <c r="I42" i="9"/>
  <c r="G41" i="9"/>
  <c r="K42" i="9"/>
  <c r="G53" i="9"/>
  <c r="E11" i="9"/>
  <c r="D11" i="9"/>
  <c r="I41" i="9"/>
  <c r="K41" i="9"/>
  <c r="I53" i="9"/>
  <c r="I130" i="9"/>
  <c r="G130" i="9"/>
  <c r="E13" i="9"/>
  <c r="D13" i="9"/>
  <c r="E14" i="9"/>
  <c r="D14" i="9"/>
  <c r="E12" i="9"/>
  <c r="D12" i="9"/>
  <c r="E10" i="9"/>
  <c r="D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rPr>
          <t xml:space="preserve">Účel úhrady
</t>
        </r>
        <r>
          <rPr>
            <sz val="8"/>
            <color indexed="81"/>
            <rFont val="Tahoma"/>
            <family val="2"/>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rPr>
          <t>Interné číslo účtovného dokladu</t>
        </r>
        <r>
          <rPr>
            <sz val="8"/>
            <color indexed="81"/>
            <rFont val="Tahoma"/>
            <family val="2"/>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rPr>
          <t xml:space="preserve">Číslo originálneho (externého) účtovného dokladu
</t>
        </r>
        <r>
          <rPr>
            <sz val="8"/>
            <color indexed="81"/>
            <rFont val="Tahoma"/>
            <family val="2"/>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rPr>
          <t xml:space="preserve">Dátum skutočnej úhrady účtovného dokladu
</t>
        </r>
        <r>
          <rPr>
            <sz val="8"/>
            <color indexed="81"/>
            <rFont val="Tahoma"/>
            <family val="2"/>
          </rPr>
          <t xml:space="preserve">Uviesť dátum pôvodnej úhrady dokladu, a to dátum uvedený na výpise z účtu alebo dátum uvedený na pokladničnom doklade.
</t>
        </r>
        <r>
          <rPr>
            <b/>
            <sz val="8"/>
            <color indexed="81"/>
            <rFont val="Tahoma"/>
            <family val="2"/>
          </rPr>
          <t>POZOR:</t>
        </r>
        <r>
          <rPr>
            <sz val="8"/>
            <color indexed="81"/>
            <rFont val="Tahoma"/>
            <family val="2"/>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rPr>
          <t xml:space="preserve">Dátum refundácie účtovného dokladu
</t>
        </r>
        <r>
          <rPr>
            <sz val="8"/>
            <color indexed="81"/>
            <rFont val="Tahoma"/>
            <family val="2"/>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rPr>
          <t xml:space="preserve">Popis úhrady
</t>
        </r>
        <r>
          <rPr>
            <sz val="8"/>
            <color indexed="81"/>
            <rFont val="Tahoma"/>
            <family val="2"/>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rPr>
          <t>UPOZORNENIE:</t>
        </r>
        <r>
          <rPr>
            <sz val="8"/>
            <color indexed="81"/>
            <rFont val="Tahoma"/>
            <family val="2"/>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rPr>
          <t>VRATKY</t>
        </r>
        <r>
          <rPr>
            <sz val="8"/>
            <color indexed="81"/>
            <rFont val="Tahoma"/>
            <family val="2"/>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rPr>
          <t xml:space="preserve">"STORNO", "ZĽAVA", "DOBROPIS" atď. </t>
        </r>
        <r>
          <rPr>
            <sz val="8"/>
            <color indexed="81"/>
            <rFont val="Tahoma"/>
            <family val="2"/>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rPr>
          <t>Dodávateľ plnenia</t>
        </r>
        <r>
          <rPr>
            <sz val="8"/>
            <color indexed="81"/>
            <rFont val="Tahoma"/>
            <family val="2"/>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t>
        </r>
        <r>
          <rPr>
            <sz val="8"/>
            <color indexed="81"/>
            <rFont val="Tahoma"/>
            <family val="2"/>
          </rPr>
          <t xml:space="preserve">
Dodávateľom plnenia nemôže byť nikdy prijímateľ prostriedkov.
</t>
        </r>
      </text>
    </comment>
    <comment ref="I104" authorId="0" shapeId="0" xr:uid="{00000000-0006-0000-0400-000009000000}">
      <text>
        <r>
          <rPr>
            <b/>
            <sz val="8"/>
            <color indexed="81"/>
            <rFont val="Tahoma"/>
            <family val="2"/>
          </rPr>
          <t xml:space="preserve">Skutočne uhradená suma
</t>
        </r>
        <r>
          <rPr>
            <sz val="8"/>
            <color indexed="81"/>
            <rFont val="Tahoma"/>
            <family val="2"/>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rPr>
          <t xml:space="preserve">Analytický kód 
PRE PRÍSPEVOK UZNANÉMU ŠPORTU
</t>
        </r>
        <r>
          <rPr>
            <sz val="8"/>
            <color indexed="81"/>
            <rFont val="Tahoma"/>
            <family val="2"/>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rPr>
          <t xml:space="preserve">
Analytický kód
PRE OSTATNÉ FINANČNÉ PROSTRIEDKY
</t>
        </r>
        <r>
          <rPr>
            <sz val="8"/>
            <color indexed="81"/>
            <rFont val="Tahoma"/>
            <family val="2"/>
          </rPr>
          <t>10 = ostatné účely</t>
        </r>
        <r>
          <rPr>
            <b/>
            <sz val="8"/>
            <color indexed="81"/>
            <rFont val="Tahoma"/>
            <family val="2"/>
          </rPr>
          <t xml:space="preserve">
</t>
        </r>
        <r>
          <rPr>
            <sz val="8"/>
            <color indexed="81"/>
            <rFont val="Tahoma"/>
            <family val="2"/>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<sst xmlns="http://schemas.openxmlformats.org/spreadsheetml/2006/main" count="5078" uniqueCount="2375">
  <si>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</si>
  <si>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</si>
  <si>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</si>
  <si>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</si>
  <si>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</si>
  <si>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</si>
  <si>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rPr>
      <t>Prijímateľ</t>
    </r>
    <r>
      <rPr>
        <sz val="10"/>
        <rFont val="Arial"/>
        <family val="2"/>
        <charset val="238"/>
      </rPr>
      <t xml:space="preserve">“) dve možnosti:
</t>
    </r>
    <r>
      <rPr>
        <b/>
        <sz val="10"/>
        <rFont val="Arial"/>
        <family val="2"/>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rPr>
      <t xml:space="preserve">vo formulári </t>
    </r>
    <r>
      <rPr>
        <sz val="10"/>
        <rFont val="Arial"/>
        <family val="2"/>
        <charset val="238"/>
      </rPr>
      <t xml:space="preserve">vyúčtovania finančných prostriedkov </t>
    </r>
    <r>
      <rPr>
        <b/>
        <sz val="10"/>
        <rFont val="Arial"/>
        <family val="2"/>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</si>
  <si>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</si>
  <si>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</si>
  <si>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</si>
  <si>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</si>
  <si>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</si>
  <si>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</si>
  <si>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rPr>
      <t>(11)</t>
    </r>
    <r>
      <rPr>
        <sz val="10"/>
        <rFont val="Arial"/>
        <family val="2"/>
        <charset val="238"/>
      </rPr>
      <t xml:space="preserve"> Pri vkladaní popisu uhradeného plnenia </t>
    </r>
    <r>
      <rPr>
        <b/>
        <sz val="10"/>
        <rFont val="Arial"/>
        <family val="2"/>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</si>
  <si>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</si>
  <si>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</si>
  <si>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rPr>
      <t>(18)</t>
    </r>
    <r>
      <rPr>
        <sz val="10"/>
        <rFont val="Arial"/>
        <family val="2"/>
        <charset val="238"/>
      </rPr>
      <t> V hárku „</t>
    </r>
    <r>
      <rPr>
        <b/>
        <sz val="10"/>
        <rFont val="Arial"/>
        <family val="2"/>
      </rPr>
      <t>Doklady</t>
    </r>
    <r>
      <rPr>
        <sz val="10"/>
        <rFont val="Arial"/>
        <family val="2"/>
        <charset val="238"/>
      </rPr>
      <t>“ nemeňte typ ani veľkosť písma.</t>
    </r>
  </si>
  <si>
    <r>
      <rPr>
        <b/>
        <sz val="10"/>
        <rFont val="Arial"/>
        <family val="2"/>
      </rPr>
      <t>(19)</t>
    </r>
    <r>
      <rPr>
        <sz val="10"/>
        <rFont val="Arial"/>
        <family val="2"/>
        <charset val="238"/>
      </rPr>
      <t xml:space="preserve"> Doklady vkladajte </t>
    </r>
    <r>
      <rPr>
        <b/>
        <sz val="10"/>
        <rFont val="Arial"/>
        <family val="2"/>
      </rPr>
      <t>podľa účelu.</t>
    </r>
  </si>
  <si>
    <r>
      <rPr>
        <b/>
        <sz val="10"/>
        <rFont val="Arial"/>
        <family val="2"/>
      </rPr>
      <t>(21)</t>
    </r>
    <r>
      <rPr>
        <sz val="10"/>
        <rFont val="Arial"/>
        <family val="2"/>
        <charset val="238"/>
      </rPr>
      <t xml:space="preserve"> Pred tlačou</t>
    </r>
  </si>
  <si>
    <r>
      <t>a) </t>
    </r>
    <r>
      <rPr>
        <b/>
        <sz val="10"/>
        <rFont val="Arial"/>
        <family val="2"/>
      </rPr>
      <t>nastavte počet strán</t>
    </r>
    <r>
      <rPr>
        <sz val="10"/>
        <rFont val="Arial"/>
        <family val="2"/>
        <charset val="238"/>
      </rPr>
      <t xml:space="preserve">, ktoré budete tlačiť (dôsledok nedodržania: budete zbytočne tlačiť viac ako 80 strán, nakoľko </t>
    </r>
    <r>
      <rPr>
        <b/>
        <sz val="10"/>
        <rFont val="Arial"/>
        <family val="2"/>
      </rPr>
      <t>automaticky je nastavená tlač všetkých 3 000</t>
    </r>
    <r>
      <rPr>
        <sz val="10"/>
        <rFont val="Arial"/>
        <family val="2"/>
        <charset val="238"/>
      </rPr>
      <t xml:space="preserve"> pripravených formátovaných riadkov, čo je cca 250 strán),</t>
    </r>
  </si>
  <si>
    <r>
      <rPr>
        <b/>
        <sz val="10"/>
        <rFont val="Arial"/>
        <family val="2"/>
      </rPr>
      <t>(22)</t>
    </r>
    <r>
      <rPr>
        <sz val="10"/>
        <rFont val="Arial"/>
        <family val="2"/>
        <charset val="238"/>
      </rPr>
      <t xml:space="preserve"> Po vytlačení formulára
a) bez ďalších zásahov </t>
    </r>
    <r>
      <rPr>
        <b/>
        <sz val="10"/>
        <rFont val="Arial"/>
        <family val="2"/>
      </rPr>
      <t>odošlite</t>
    </r>
    <r>
      <rPr>
        <sz val="10"/>
        <rFont val="Arial"/>
        <family val="2"/>
        <charset val="238"/>
      </rPr>
      <t xml:space="preserve"> elektronický formulár na adresu </t>
    </r>
    <r>
      <rPr>
        <b/>
        <sz val="10"/>
        <rFont val="Arial"/>
        <family val="2"/>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</si>
  <si>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</si>
  <si>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</si>
  <si>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</si>
  <si>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</si>
  <si>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</si>
  <si>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</si>
  <si>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</si>
  <si>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</si>
  <si>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</si>
  <si>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</si>
  <si>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</si>
  <si>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</si>
  <si>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</si>
  <si>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</si>
  <si>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</si>
  <si>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</si>
  <si>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</si>
  <si>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</si>
  <si>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</si>
  <si>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</si>
  <si>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</si>
  <si>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</si>
  <si>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</si>
  <si>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</si>
  <si>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</si>
  <si>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</si>
  <si>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</si>
  <si>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</si>
  <si>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</si>
  <si>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</si>
  <si>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</si>
  <si>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</si>
  <si>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</si>
  <si>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</si>
  <si>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</si>
  <si>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</si>
  <si>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</si>
  <si>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</si>
  <si>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</si>
  <si>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</si>
  <si>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</si>
  <si>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</si>
  <si>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</si>
  <si>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</si>
  <si>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</si>
  <si>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</si>
  <si>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</si>
  <si>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charset val="238"/>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</si>
  <si>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</si>
  <si>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</si>
  <si>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</si>
  <si>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</si>
  <si>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</si>
  <si>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</si>
  <si>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</si>
  <si>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</si>
  <si>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</si>
  <si>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</si>
  <si>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</si>
  <si>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</si>
  <si>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</si>
  <si>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</si>
  <si>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</si>
  <si>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</si>
  <si>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</si>
  <si>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</si>
  <si>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</si>
  <si>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</si>
  <si>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</si>
  <si>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</si>
  <si>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</si>
  <si>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</si>
  <si>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</si>
  <si>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</si>
  <si>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</si>
  <si>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</si>
  <si>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</si>
  <si>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</si>
  <si>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</si>
  <si>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</si>
  <si>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</si>
  <si>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</si>
  <si>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</si>
  <si>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</si>
  <si>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</si>
  <si>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</si>
  <si>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</si>
  <si>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</si>
  <si>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</si>
  <si>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</si>
  <si>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</si>
  <si>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</si>
  <si>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</si>
  <si>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</si>
  <si>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</si>
  <si>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</si>
  <si>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</si>
  <si>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</si>
  <si>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</si>
  <si>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</si>
  <si>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</si>
  <si>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</si>
  <si>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</si>
  <si>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</si>
  <si>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</si>
  <si>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</si>
  <si>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</si>
  <si>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</si>
  <si>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</si>
  <si>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</si>
  <si>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</si>
  <si>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</si>
  <si>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</si>
  <si>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</si>
  <si>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</si>
  <si>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</si>
  <si>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</si>
  <si>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</si>
  <si>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</si>
  <si>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</si>
  <si>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</si>
  <si>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</si>
  <si>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</si>
  <si>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</si>
  <si>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</si>
  <si>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</si>
  <si>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</si>
  <si>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</si>
  <si>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</si>
  <si>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</si>
  <si>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</si>
  <si>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</si>
  <si>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</si>
  <si>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</si>
  <si>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</si>
  <si>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</si>
  <si>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</si>
  <si>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</si>
  <si>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</si>
  <si>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</si>
  <si>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</si>
  <si>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</si>
  <si>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</si>
  <si>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</si>
  <si>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</si>
  <si>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</si>
  <si>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</si>
  <si>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</si>
  <si>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</si>
  <si>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</si>
  <si>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</si>
  <si>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</si>
  <si>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</si>
  <si>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</si>
  <si>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</si>
  <si>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</si>
  <si>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</si>
  <si>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</si>
  <si>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</si>
  <si>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</si>
  <si>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</si>
  <si>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</si>
  <si>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</si>
  <si>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</si>
  <si>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</si>
  <si>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</si>
  <si>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</si>
  <si>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</si>
  <si>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</si>
  <si>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</si>
  <si>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</si>
  <si>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</si>
  <si>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</si>
  <si>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</si>
  <si>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</si>
  <si>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</si>
  <si>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</si>
  <si>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</si>
  <si>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</si>
  <si>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</si>
  <si>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</si>
  <si>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</si>
  <si>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</si>
  <si>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</si>
  <si>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</si>
  <si>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</si>
  <si>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</si>
  <si>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</si>
  <si>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</si>
  <si>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</si>
  <si>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</si>
  <si>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</si>
  <si>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</si>
  <si>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</si>
  <si>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</si>
  <si>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</si>
  <si>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</si>
  <si>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</si>
  <si>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</si>
  <si>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</si>
  <si>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</si>
  <si>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</si>
  <si>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</si>
  <si>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</si>
  <si>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</si>
  <si>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</si>
  <si>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</si>
  <si>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</si>
  <si>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</si>
  <si>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</si>
  <si>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</si>
  <si>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</si>
  <si>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</si>
  <si>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</si>
  <si>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</si>
  <si>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</si>
  <si>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</si>
  <si>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</si>
  <si>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</si>
  <si>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</si>
  <si>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</si>
  <si>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</si>
  <si>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</si>
  <si>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</si>
  <si>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</si>
  <si>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</si>
  <si>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</si>
  <si>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</si>
  <si>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</si>
  <si>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</si>
  <si>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</si>
  <si>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</si>
  <si>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</si>
  <si>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</si>
  <si>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</si>
  <si>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</si>
  <si>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</si>
  <si>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</si>
  <si>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</si>
  <si>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</si>
  <si>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</si>
  <si>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</si>
  <si>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</si>
  <si>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</si>
  <si>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</si>
  <si>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</si>
  <si>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</si>
  <si>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</si>
  <si>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</si>
  <si>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</si>
  <si>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</si>
  <si>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</si>
  <si>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</si>
  <si>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</si>
  <si>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</si>
  <si>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</si>
  <si>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</si>
  <si>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</si>
  <si>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</si>
  <si>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</si>
  <si>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</si>
  <si>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</si>
  <si>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</si>
  <si>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</si>
  <si>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</si>
  <si>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</si>
  <si>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</si>
  <si>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</si>
  <si>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</si>
  <si>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</si>
  <si>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</si>
  <si>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</si>
  <si>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</si>
  <si>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</si>
  <si>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</si>
  <si>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</si>
  <si>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</si>
  <si>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</si>
  <si>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</si>
  <si>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</si>
  <si>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</si>
  <si>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</si>
  <si>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</si>
  <si>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</si>
  <si>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</si>
  <si>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</si>
  <si>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</si>
  <si>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</si>
  <si>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</si>
  <si>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</si>
  <si>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</si>
  <si>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</si>
  <si>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</si>
  <si>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</si>
  <si>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</si>
  <si>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</si>
  <si>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</si>
  <si>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</si>
  <si>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</si>
  <si>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</si>
  <si>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</si>
  <si>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</si>
  <si>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</si>
  <si>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</si>
  <si>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</si>
  <si>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</si>
  <si>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</si>
  <si>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</si>
  <si>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</si>
  <si>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</si>
  <si>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</si>
  <si>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</si>
  <si>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</si>
  <si>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</si>
  <si>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</si>
  <si>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</si>
  <si>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</si>
  <si>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</si>
  <si>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</si>
  <si>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</si>
  <si>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</si>
  <si>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</si>
  <si>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</si>
  <si>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</si>
  <si>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</si>
  <si>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</si>
  <si>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</si>
  <si>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</si>
  <si>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</si>
  <si>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</si>
  <si>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</si>
  <si>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</si>
  <si>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</si>
  <si>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</si>
  <si>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</si>
  <si>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</si>
  <si>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</si>
  <si>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</si>
  <si>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</si>
  <si>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</si>
  <si>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</si>
  <si>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</si>
  <si>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</si>
  <si>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</si>
  <si>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</si>
  <si>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</si>
  <si>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</si>
  <si>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</si>
  <si>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</si>
  <si>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</si>
  <si>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</si>
  <si>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</si>
  <si>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</si>
  <si>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</si>
  <si>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</si>
  <si>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</si>
  <si>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</si>
  <si>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</si>
  <si>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</si>
  <si>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</si>
  <si>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</si>
  <si>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</si>
  <si>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</si>
  <si>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</si>
  <si>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</si>
  <si>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</si>
  <si>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</si>
  <si>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</si>
  <si>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</si>
  <si>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</si>
  <si>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</si>
  <si>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</si>
  <si>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</si>
  <si>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</si>
  <si>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</si>
  <si>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</si>
  <si>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</si>
  <si>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</si>
  <si>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</si>
  <si>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</si>
  <si>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</si>
  <si>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</si>
  <si>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</si>
  <si>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</si>
  <si>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</si>
  <si>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</si>
  <si>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</si>
  <si>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</si>
  <si>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</si>
  <si>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</si>
  <si>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</si>
  <si>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</si>
  <si>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</si>
  <si>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</si>
  <si>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</si>
  <si>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</si>
  <si>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</si>
  <si>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</si>
  <si>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</si>
  <si>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</si>
  <si>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</si>
  <si>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</si>
  <si>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</si>
  <si>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</si>
  <si>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</si>
  <si>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</si>
  <si>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</si>
  <si>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</si>
  <si>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</si>
  <si>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</si>
  <si>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</si>
  <si>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</si>
  <si>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</si>
  <si>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</si>
  <si>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</si>
  <si>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</si>
  <si>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</si>
  <si>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</si>
  <si>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</si>
  <si>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</si>
  <si>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</si>
  <si>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</si>
  <si>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</si>
  <si>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</si>
  <si>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</si>
  <si>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</si>
  <si>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</si>
  <si>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</si>
  <si>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</si>
  <si>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</si>
  <si>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</si>
  <si>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</si>
  <si>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</si>
  <si>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</si>
  <si>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</si>
  <si>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</si>
  <si>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</si>
  <si>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</si>
  <si>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</si>
  <si>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</si>
  <si>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</si>
  <si>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</si>
  <si>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</si>
  <si>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</si>
  <si>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</si>
  <si>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</si>
  <si>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</si>
  <si>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</si>
  <si>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</si>
  <si>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</si>
  <si>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</si>
  <si>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</si>
  <si>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</si>
  <si>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</si>
  <si>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</si>
  <si>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</si>
  <si>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</si>
  <si>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</si>
  <si>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</si>
  <si>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</si>
  <si>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</si>
  <si>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</si>
  <si>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</si>
  <si>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</si>
  <si>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</si>
  <si>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</si>
  <si>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</si>
  <si>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</si>
  <si>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</si>
  <si>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</si>
  <si>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</si>
  <si>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</si>
  <si>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</si>
  <si>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</si>
  <si>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</si>
  <si>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</si>
  <si>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</si>
  <si>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</si>
  <si>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</si>
  <si>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</si>
  <si>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</si>
  <si>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</si>
  <si>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</si>
  <si>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</si>
  <si>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</si>
  <si>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</si>
  <si>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</si>
  <si>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</si>
  <si>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</si>
  <si>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</si>
  <si>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</si>
  <si>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</si>
  <si>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</si>
  <si>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</si>
  <si>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</si>
  <si>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</si>
  <si>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</si>
  <si>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</si>
  <si>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</si>
  <si>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</si>
  <si>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</si>
  <si>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</si>
  <si>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</si>
  <si>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</si>
  <si>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</si>
  <si>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</si>
  <si>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</si>
  <si>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</si>
  <si>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</si>
  <si>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</si>
  <si>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</si>
  <si>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</si>
  <si>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</si>
  <si>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</si>
  <si>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</si>
  <si>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</si>
  <si>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</si>
  <si>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</si>
  <si>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</si>
  <si>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</si>
  <si>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</si>
  <si>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</si>
  <si>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</si>
  <si>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</si>
  <si>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</si>
  <si>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</si>
  <si>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</si>
  <si>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</si>
  <si>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</si>
  <si>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</si>
  <si>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</si>
  <si>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</si>
  <si>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</si>
  <si>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</si>
  <si>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</si>
  <si>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</si>
  <si>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</si>
  <si>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</si>
  <si>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</si>
  <si>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</si>
  <si>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</si>
  <si>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</si>
  <si>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</si>
  <si>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</si>
  <si>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</si>
  <si>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</si>
  <si>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</si>
  <si>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</si>
  <si>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</si>
  <si>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</si>
  <si>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</si>
  <si>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</si>
  <si>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</si>
  <si>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</si>
  <si>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</si>
  <si>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</si>
  <si>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</si>
  <si>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</si>
  <si>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</si>
  <si>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</si>
  <si>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</si>
  <si>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</si>
  <si>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</si>
  <si>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</si>
  <si>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</si>
  <si>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</si>
  <si>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</si>
  <si>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</si>
  <si>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</si>
  <si>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</si>
  <si>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</si>
  <si>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</si>
  <si>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</si>
  <si>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</si>
  <si>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</si>
  <si>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</si>
  <si>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</si>
  <si>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</si>
  <si>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</si>
  <si>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</si>
  <si>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</si>
  <si>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</si>
  <si>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</si>
  <si>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</si>
  <si>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</si>
  <si>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</si>
  <si>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</si>
  <si>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</si>
  <si>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</si>
  <si>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</si>
  <si>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</si>
  <si>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</si>
  <si>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</si>
  <si>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</si>
  <si>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</si>
  <si>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</si>
  <si>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</si>
  <si>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</si>
  <si>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</si>
  <si>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</si>
  <si>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</si>
  <si>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</si>
  <si>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</si>
  <si>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</si>
  <si>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</si>
  <si>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</si>
  <si>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</si>
  <si>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</si>
  <si>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</si>
  <si>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</si>
  <si>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</si>
  <si>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</si>
  <si>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</si>
  <si>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</si>
  <si>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</si>
  <si>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</si>
  <si>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</si>
  <si>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</si>
  <si>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</si>
  <si>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</si>
  <si>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</si>
  <si>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</si>
  <si>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</si>
  <si>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</si>
  <si>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</si>
  <si>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</si>
  <si>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</si>
  <si>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</si>
  <si>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</si>
  <si>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</si>
  <si>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</si>
  <si>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</si>
  <si>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</si>
  <si>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</si>
  <si>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</si>
  <si>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</si>
  <si>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</si>
  <si>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</si>
  <si>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</si>
  <si>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</si>
  <si>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</si>
  <si>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</si>
  <si>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</si>
  <si>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</si>
  <si>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</si>
  <si>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</si>
  <si>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</si>
  <si>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</si>
  <si>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</si>
  <si>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</si>
  <si>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</si>
  <si>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</si>
  <si>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</si>
  <si>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</si>
  <si>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</si>
  <si>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</si>
  <si>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</si>
  <si>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</si>
  <si>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</si>
  <si>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</si>
  <si>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</si>
  <si>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</si>
  <si>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</si>
  <si>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</si>
  <si>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</si>
  <si>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</si>
  <si>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</si>
  <si>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</si>
  <si>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</si>
  <si>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</si>
  <si>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</si>
  <si>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</si>
  <si>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</si>
  <si>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</si>
  <si>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</si>
  <si>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</si>
  <si>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</si>
  <si>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</si>
  <si>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</si>
  <si>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</si>
  <si>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</si>
  <si>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</si>
  <si>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</si>
  <si>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</si>
  <si>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</si>
  <si>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</si>
  <si>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</si>
  <si>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</si>
  <si>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</si>
  <si>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</si>
  <si>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</si>
  <si>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</si>
  <si>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</si>
  <si>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</si>
  <si>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</si>
  <si>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</si>
  <si>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</si>
  <si>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</si>
  <si>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</si>
  <si>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</si>
  <si>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</si>
  <si>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</si>
  <si>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</si>
  <si>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</si>
  <si>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</si>
  <si>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</si>
  <si>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</si>
  <si>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</si>
  <si>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</si>
  <si>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</si>
  <si>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</si>
  <si>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</si>
  <si>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</si>
  <si>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</si>
  <si>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</si>
  <si>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</si>
  <si>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</si>
  <si>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</si>
  <si>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</si>
  <si>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</si>
  <si>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</si>
  <si>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</si>
  <si>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</si>
  <si>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</si>
  <si>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</si>
  <si>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</si>
  <si>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</si>
  <si>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</si>
  <si>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</si>
  <si>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</si>
  <si>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</si>
  <si>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</si>
  <si>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</si>
  <si>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</si>
  <si>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</si>
  <si>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</si>
  <si>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</si>
  <si>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</si>
  <si>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</si>
  <si>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</si>
  <si>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</si>
  <si>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</si>
  <si>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</si>
  <si>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</si>
  <si>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</si>
  <si>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</si>
  <si>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</si>
  <si>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</si>
  <si>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</si>
  <si>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</si>
  <si>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</si>
  <si>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</si>
  <si>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</si>
  <si>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</si>
  <si>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</si>
  <si>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</si>
  <si>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</si>
  <si>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</si>
  <si>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</si>
  <si>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</si>
  <si>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</si>
  <si>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</si>
  <si>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</si>
  <si>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</si>
  <si>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</si>
  <si>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</si>
  <si>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</si>
  <si>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</si>
  <si>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</si>
  <si>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</si>
  <si>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</si>
  <si>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</si>
  <si>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</si>
  <si>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</si>
  <si>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</si>
  <si>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</si>
  <si>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</si>
  <si>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</si>
  <si>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</si>
  <si>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</si>
  <si>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</si>
  <si>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</si>
  <si>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</si>
  <si>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</si>
  <si>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</si>
  <si>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</si>
  <si>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</si>
  <si>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</si>
  <si>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</si>
  <si>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</si>
  <si>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</si>
  <si>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</si>
  <si>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</si>
  <si>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</si>
  <si>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</si>
  <si>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</si>
  <si>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</si>
  <si>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</si>
  <si>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</si>
  <si>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</si>
  <si>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</si>
  <si>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</si>
  <si>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</si>
  <si>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</si>
  <si>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</si>
  <si>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</si>
  <si>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</si>
  <si>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</si>
  <si>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</si>
  <si>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</si>
  <si>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</si>
  <si>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</si>
  <si>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</si>
  <si>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</si>
  <si>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</si>
  <si>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</si>
  <si>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</si>
  <si>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</si>
  <si>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</si>
  <si>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</si>
  <si>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</si>
  <si>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</si>
  <si>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</si>
  <si>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</si>
  <si>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</si>
  <si>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</si>
  <si>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</si>
  <si>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</si>
  <si>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</si>
  <si>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</si>
  <si>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</si>
  <si>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</si>
  <si>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</si>
  <si>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</si>
  <si>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</si>
  <si>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</si>
  <si>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</si>
  <si>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</si>
  <si>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</si>
  <si>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</si>
  <si>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</si>
  <si>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</si>
  <si>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</si>
  <si>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</si>
  <si>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</si>
  <si>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</si>
  <si>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</si>
  <si>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</si>
  <si>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</si>
  <si>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</si>
  <si>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</si>
  <si>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</si>
  <si>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</si>
  <si>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</si>
  <si>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</si>
  <si>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</si>
  <si>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</si>
  <si>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</si>
  <si>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</si>
  <si>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</si>
  <si>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</si>
  <si>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</si>
  <si>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</si>
  <si>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</si>
  <si>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</si>
  <si>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</si>
  <si>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</si>
  <si>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</si>
  <si>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</si>
  <si>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</si>
  <si>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</si>
  <si>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</si>
  <si>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</si>
  <si>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</si>
  <si>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</si>
  <si>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</si>
  <si>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</si>
  <si>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</si>
  <si>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</si>
  <si>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</si>
  <si>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</si>
  <si>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</si>
  <si>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</si>
  <si>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</si>
  <si>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</si>
  <si>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</si>
  <si>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</si>
  <si>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</si>
  <si>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</si>
  <si>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</si>
  <si>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</si>
  <si>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</si>
  <si>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</si>
  <si>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</si>
  <si>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</si>
  <si>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</si>
  <si>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</si>
  <si>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</si>
  <si>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</si>
  <si>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</si>
  <si>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</si>
  <si>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</si>
  <si>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</si>
  <si>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</si>
  <si>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</si>
  <si>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</si>
  <si>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</si>
  <si>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</si>
  <si>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</si>
  <si>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</si>
  <si>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</si>
  <si>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</si>
  <si>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</si>
  <si>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</si>
  <si>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</si>
  <si>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</si>
  <si>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</si>
  <si>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</si>
  <si>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</si>
  <si>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</si>
  <si>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</si>
  <si>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</si>
  <si>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</si>
  <si>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</si>
  <si>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</si>
  <si>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</si>
  <si>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</si>
  <si>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</si>
  <si>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</si>
  <si>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</si>
  <si>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</si>
  <si>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</si>
  <si>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</si>
  <si>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</si>
  <si>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</si>
  <si>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</si>
  <si>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</si>
  <si>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</si>
  <si>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</si>
  <si>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</si>
  <si>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</si>
  <si>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</si>
  <si>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</si>
  <si>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</si>
  <si>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</si>
  <si>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</si>
  <si>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</si>
  <si>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</si>
  <si>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</si>
  <si>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</si>
  <si>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</si>
  <si>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</si>
  <si>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</si>
  <si>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</si>
  <si>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</si>
  <si>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</si>
  <si>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</si>
  <si>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</si>
  <si>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</si>
  <si>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</si>
  <si>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</si>
  <si>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</si>
  <si>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</si>
  <si>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</si>
  <si>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</si>
  <si>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</si>
  <si>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</si>
  <si>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</si>
  <si>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</si>
  <si>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</si>
  <si>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</si>
  <si>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</si>
  <si>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</si>
  <si>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</si>
  <si>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</si>
  <si>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</si>
  <si>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</si>
  <si>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</si>
  <si>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</si>
  <si>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</si>
  <si>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</si>
  <si>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</si>
  <si>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</si>
  <si>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</si>
  <si>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</si>
  <si>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</si>
  <si>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</si>
  <si>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</si>
  <si>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</si>
  <si>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</si>
  <si>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</si>
  <si>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</si>
  <si>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</si>
  <si>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</si>
  <si>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</si>
  <si>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</si>
  <si>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</si>
  <si>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</si>
  <si>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</si>
  <si>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</si>
  <si>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</si>
  <si>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</si>
  <si>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</si>
  <si>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</si>
  <si>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</si>
  <si>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</si>
  <si>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</si>
  <si>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</si>
  <si>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</si>
  <si>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</si>
  <si>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</si>
  <si>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</si>
  <si>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</si>
  <si>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</si>
  <si>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</si>
  <si>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</si>
  <si>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</si>
  <si>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</si>
  <si>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</si>
  <si>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</si>
  <si>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</si>
  <si>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</si>
  <si>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</si>
  <si>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</si>
  <si>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</si>
  <si>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</si>
  <si>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</si>
  <si>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</si>
  <si>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</si>
  <si>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</si>
  <si>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</si>
  <si>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</si>
  <si>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</si>
  <si>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</si>
  <si>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</si>
  <si>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</si>
  <si>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</si>
  <si>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</si>
  <si>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</si>
  <si>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</si>
  <si>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</si>
  <si>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</si>
  <si>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</si>
  <si>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</si>
  <si>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</si>
  <si>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</si>
  <si>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</si>
  <si>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</si>
  <si>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</si>
  <si>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</si>
  <si>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</si>
  <si>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</si>
  <si>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</si>
  <si>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</si>
  <si>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</si>
  <si>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</si>
  <si>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</si>
  <si>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</si>
  <si>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</si>
  <si>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</si>
  <si>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</si>
  <si>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</si>
  <si>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</si>
  <si>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</si>
  <si>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</si>
  <si>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</si>
  <si>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</si>
  <si>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</si>
  <si>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</si>
  <si>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</si>
  <si>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</si>
  <si>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</si>
  <si>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</si>
  <si>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</si>
  <si>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</si>
  <si>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</si>
  <si>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</si>
  <si>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</si>
  <si>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</si>
  <si>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</si>
  <si>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</si>
  <si>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</si>
  <si>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</si>
  <si>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</si>
  <si>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</si>
  <si>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</si>
  <si>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</si>
  <si>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</si>
  <si>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</si>
  <si>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</si>
  <si>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</si>
  <si>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</si>
  <si>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</si>
  <si>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</si>
  <si>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</si>
  <si>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</si>
  <si>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</si>
  <si>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</si>
  <si>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</si>
  <si>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</si>
  <si>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</si>
  <si>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</si>
  <si>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</si>
  <si>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</si>
  <si>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</si>
  <si>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</si>
  <si>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</si>
  <si>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</si>
  <si>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</si>
  <si>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</si>
  <si>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</si>
  <si>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</si>
  <si>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</si>
  <si>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</si>
  <si>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</si>
  <si>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</si>
  <si>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</si>
  <si>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</si>
  <si>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</si>
  <si>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</si>
  <si>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</si>
  <si>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</si>
  <si>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</si>
  <si>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</si>
  <si>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</si>
  <si>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</si>
  <si>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</si>
  <si>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</si>
  <si>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</si>
  <si>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</si>
  <si>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</si>
  <si>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</si>
  <si>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</si>
  <si>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</si>
  <si>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</si>
  <si>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</si>
  <si>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</si>
  <si>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</si>
  <si>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</si>
  <si>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</si>
  <si>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</si>
  <si>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</si>
  <si>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</si>
  <si>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</si>
  <si>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</si>
  <si>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</si>
  <si>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</si>
  <si>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</si>
  <si>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</si>
  <si>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</si>
  <si>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</si>
  <si>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</si>
  <si>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</si>
  <si>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</si>
  <si>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</si>
  <si>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</si>
  <si>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</si>
  <si>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</si>
  <si>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</si>
  <si>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</si>
  <si>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</si>
  <si>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</si>
  <si>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</si>
  <si>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</si>
  <si>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</si>
  <si>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</si>
  <si>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</si>
  <si>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</si>
  <si>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</si>
  <si>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</si>
  <si>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</si>
  <si>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</si>
  <si>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</si>
  <si>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</si>
  <si>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</si>
  <si>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</si>
  <si>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</si>
  <si>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</si>
  <si>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</si>
  <si>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</si>
  <si>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</si>
  <si>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</si>
  <si>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</si>
  <si>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</si>
  <si>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</si>
  <si>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</si>
  <si>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</si>
  <si>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</si>
  <si>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</si>
  <si>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</si>
  <si>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</si>
  <si>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</si>
  <si>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</si>
  <si>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</si>
  <si>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</si>
  <si>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</si>
  <si>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</si>
  <si>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</si>
  <si>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</si>
  <si>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</si>
  <si>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</si>
  <si>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</si>
  <si>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</si>
  <si>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</si>
  <si>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</si>
  <si>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</si>
  <si>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</si>
  <si>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</si>
  <si>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</si>
  <si>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</si>
  <si>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</si>
  <si>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</si>
  <si>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</si>
  <si>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</si>
  <si>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</si>
  <si>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</si>
  <si>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</si>
  <si>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</si>
  <si>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</si>
  <si>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</si>
  <si>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</si>
  <si>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</si>
  <si>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</si>
  <si>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</si>
  <si>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</si>
  <si>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</si>
  <si>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</si>
  <si>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</si>
  <si>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</si>
  <si>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</si>
  <si>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</si>
  <si>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</si>
  <si>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</si>
  <si>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</si>
  <si>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</si>
  <si>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</si>
  <si>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</si>
  <si>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</si>
  <si>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</si>
  <si>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</si>
  <si>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</si>
  <si>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</si>
  <si>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</si>
  <si>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</si>
  <si>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</si>
  <si>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</si>
  <si>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</si>
  <si>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</si>
  <si>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</si>
  <si>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</si>
  <si>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</si>
  <si>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</si>
  <si>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</si>
  <si>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</si>
  <si>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</si>
  <si>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</si>
  <si>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</si>
  <si>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</si>
  <si>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</si>
  <si>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</si>
  <si>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</si>
  <si>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</si>
  <si>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</si>
  <si>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</si>
  <si>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</si>
  <si>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</si>
  <si>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</si>
  <si>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</si>
  <si>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</si>
  <si>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</si>
  <si>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</si>
  <si>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</si>
  <si>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</si>
  <si>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</si>
  <si>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</si>
  <si>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</si>
  <si>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</si>
  <si>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</si>
  <si>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</si>
  <si>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</si>
  <si>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</si>
  <si>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</si>
  <si>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</si>
  <si>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</si>
  <si>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</si>
  <si>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</si>
  <si>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</si>
  <si>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</si>
  <si>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</si>
  <si>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</si>
  <si>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</si>
  <si>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</si>
  <si>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</si>
  <si>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</si>
  <si>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</si>
  <si>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</si>
  <si>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</si>
  <si>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</si>
  <si>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</si>
  <si>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</si>
  <si>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</si>
  <si>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</si>
  <si>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</si>
  <si>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</si>
  <si>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</si>
  <si>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</si>
  <si>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</si>
  <si>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</si>
  <si>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</si>
  <si>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</si>
  <si>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</si>
  <si>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</si>
  <si>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</si>
  <si>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</si>
  <si>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</si>
  <si>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</si>
  <si>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</si>
  <si>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rPr>
      <t>Dopísať</t>
    </r>
    <r>
      <rPr>
        <sz val="10"/>
        <rFont val="Arial"/>
        <family val="2"/>
        <charset val="238"/>
      </rPr>
      <t xml:space="preserve"> do hárku "Spolu" </t>
    </r>
    <r>
      <rPr>
        <b/>
        <sz val="10"/>
        <rFont val="Arial"/>
        <family val="2"/>
      </rPr>
      <t xml:space="preserve">dátum a čas odoslania elektronickej </t>
    </r>
    <r>
      <rPr>
        <sz val="10"/>
        <rFont val="Arial"/>
        <family val="2"/>
        <charset val="238"/>
      </rPr>
      <t>verzie formuláru vyúčtovania.</t>
    </r>
  </si>
  <si>
    <r>
      <t xml:space="preserve">7. </t>
    </r>
    <r>
      <rPr>
        <b/>
        <sz val="10"/>
        <rFont val="Arial"/>
        <family val="2"/>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</si>
  <si>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</si>
  <si>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rPr>
      <t>(6)</t>
    </r>
    <r>
      <rPr>
        <sz val="10"/>
        <rFont val="Arial"/>
        <family val="2"/>
        <charset val="238"/>
      </rPr>
      <t xml:space="preserve"> Formulár si prijímateľ uloží vo svojom počítači. V akomkoľvek hárku </t>
    </r>
    <r>
      <rPr>
        <b/>
        <sz val="10"/>
        <rFont val="Arial"/>
        <family val="2"/>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</si>
  <si>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</si>
  <si>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rPr>
      <t>(9)</t>
    </r>
    <r>
      <rPr>
        <sz val="10"/>
        <rFont val="Arial"/>
        <family val="2"/>
        <charset val="238"/>
      </rPr>
      <t xml:space="preserve"> Pri vkladaní údajov </t>
    </r>
    <r>
      <rPr>
        <b/>
        <sz val="10"/>
        <rFont val="Arial"/>
        <family val="2"/>
      </rPr>
      <t>môže prijímateľ použiť</t>
    </r>
    <r>
      <rPr>
        <b/>
        <sz val="10"/>
        <rFont val="Arial"/>
        <family val="2"/>
      </rPr>
      <t xml:space="preserve"> </t>
    </r>
    <r>
      <rPr>
        <sz val="10"/>
        <rFont val="Arial"/>
        <family val="2"/>
        <charset val="238"/>
      </rPr>
      <t>ako pomôcku</t>
    </r>
    <r>
      <rPr>
        <b/>
        <sz val="10"/>
        <rFont val="Arial"/>
        <family val="2"/>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</si>
  <si>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</si>
  <si>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</si>
  <si>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</si>
  <si>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</si>
  <si>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rPr>
      <t>V prípade predkladania takýchto faktúr je potrebné kurz, dátum kurzu a samotnú prepočítanú sumu uviesť aj na faktúre.</t>
    </r>
  </si>
  <si>
    <r>
      <rPr>
        <b/>
        <sz val="10"/>
        <rFont val="Arial"/>
        <family val="2"/>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</si>
  <si>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</si>
  <si>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rPr>
      <t>(20)</t>
    </r>
    <r>
      <rPr>
        <sz val="10"/>
        <rFont val="Arial"/>
        <family val="2"/>
        <charset val="238"/>
      </rPr>
      <t xml:space="preserve"> Vyúčtovacie údaje sú spracovávané a analyzované automaticky v priebehu ich vkladania a je možné priebežne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</si>
  <si>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</si>
  <si>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rPr>
      <t>uvádzajte záporným číslom s označením "STORNO", "ZĽAVA", "DOBROPIS" atď.</t>
    </r>
  </si>
  <si>
    <r>
      <rPr>
        <b/>
        <sz val="10"/>
        <rFont val="Arial"/>
        <family val="2"/>
      </rPr>
      <t>POZOR: 
VRATKY</t>
    </r>
    <r>
      <rPr>
        <sz val="10"/>
        <rFont val="Arial"/>
        <family val="2"/>
        <charset val="238"/>
      </rPr>
      <t xml:space="preserve"> (vrátené nevyčerpané Finančné prostriedky) </t>
    </r>
    <r>
      <rPr>
        <b/>
        <sz val="10"/>
        <rFont val="Arial"/>
        <family val="2"/>
      </rPr>
      <t>neuvádzať</t>
    </r>
    <r>
      <rPr>
        <sz val="10"/>
        <rFont val="Arial"/>
        <family val="2"/>
        <charset val="238"/>
      </rPr>
      <t xml:space="preserve"> </t>
    </r>
    <r>
      <rPr>
        <b/>
        <sz val="10"/>
        <rFont val="Arial"/>
        <family val="2"/>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rPr>
      <t xml:space="preserve">vyplnené a podpísané tlačivo </t>
    </r>
    <r>
      <rPr>
        <sz val="10"/>
        <rFont val="Arial"/>
        <family val="2"/>
        <charset val="238"/>
      </rPr>
      <t>"</t>
    </r>
    <r>
      <rPr>
        <b/>
        <sz val="10"/>
        <rFont val="Arial"/>
        <family val="2"/>
      </rPr>
      <t>Avízo - vratka</t>
    </r>
    <r>
      <rPr>
        <sz val="10"/>
        <rFont val="Arial"/>
        <family val="2"/>
        <charset val="238"/>
      </rPr>
      <t>". V prípade,</t>
    </r>
    <r>
      <rPr>
        <b/>
        <sz val="10"/>
        <rFont val="Arial"/>
        <family val="2"/>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</si>
  <si>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</si>
  <si>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</si>
  <si>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</si>
  <si>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</si>
  <si>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</si>
  <si>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rPr>
      <t>a jeho pravidelnou aktualizáciou,</t>
    </r>
    <r>
      <rPr>
        <sz val="10"/>
        <rFont val="Arial"/>
        <family val="2"/>
        <charset val="238"/>
      </rPr>
      <t xml:space="preserve"> </t>
    </r>
    <r>
      <rPr>
        <b/>
        <sz val="10"/>
        <rFont val="Arial"/>
        <family val="2"/>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</si>
  <si>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</si>
  <si>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</si>
  <si>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</si>
  <si>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rPr>
      <t>prevod</t>
    </r>
    <r>
      <rPr>
        <sz val="10"/>
        <rFont val="Arial"/>
        <family val="2"/>
        <charset val="238"/>
      </rPr>
      <t xml:space="preserve"> sumy </t>
    </r>
    <r>
      <rPr>
        <b/>
        <sz val="10"/>
        <rFont val="Arial"/>
        <family val="2"/>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</si>
  <si>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</si>
  <si>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</si>
  <si>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</si>
  <si>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</si>
  <si>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</si>
  <si>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</si>
  <si>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</si>
  <si>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</si>
  <si>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</si>
  <si>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</si>
  <si>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</si>
  <si>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</si>
  <si>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</si>
  <si>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</si>
  <si>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</si>
  <si>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</si>
  <si>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</si>
  <si>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</si>
  <si>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</si>
  <si>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</si>
  <si>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</si>
  <si>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</si>
  <si>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</si>
  <si>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</si>
  <si>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</si>
  <si>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</si>
  <si>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</si>
  <si>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</si>
  <si>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</si>
  <si>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</si>
  <si>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</si>
  <si>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</si>
  <si>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</si>
  <si>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</si>
  <si>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</si>
  <si>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</si>
  <si>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</si>
  <si>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</si>
  <si>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</si>
  <si>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</si>
  <si>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</si>
  <si>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</si>
  <si>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</si>
  <si>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</si>
  <si>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</si>
  <si>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</si>
  <si>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</si>
  <si>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</si>
  <si>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</si>
  <si>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</si>
  <si>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</si>
  <si>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</si>
  <si>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</si>
  <si>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</si>
  <si>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</si>
  <si>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</si>
  <si>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</si>
  <si>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</si>
  <si>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</si>
  <si>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</si>
  <si>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</si>
  <si>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</si>
  <si>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</si>
  <si>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</si>
  <si>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</si>
  <si>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</si>
  <si>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</si>
  <si>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</si>
  <si>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</si>
  <si>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</si>
  <si>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</si>
  <si>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</si>
  <si>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</si>
  <si>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</si>
  <si>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</si>
  <si>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</si>
  <si>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</si>
  <si>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</si>
  <si>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</si>
  <si>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</si>
  <si>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</si>
  <si>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</si>
  <si>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</si>
  <si>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</si>
  <si>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</si>
  <si>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</si>
  <si>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</si>
  <si>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</si>
  <si>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</si>
  <si>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</si>
  <si>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</si>
  <si>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</si>
  <si>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</si>
  <si>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</si>
  <si>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</si>
  <si>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</si>
  <si>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</si>
  <si>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</si>
  <si>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</si>
  <si>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</si>
  <si>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</si>
  <si>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</si>
  <si>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</si>
  <si>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</si>
  <si>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</si>
  <si>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</si>
  <si>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</si>
  <si>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</si>
  <si>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</si>
  <si>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</si>
  <si>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</si>
  <si>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</si>
  <si>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</si>
  <si>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</si>
  <si>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</si>
  <si>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</si>
  <si>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</si>
  <si>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</si>
  <si>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</si>
  <si>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</si>
  <si>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</si>
  <si>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</si>
  <si>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</si>
  <si>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</si>
  <si>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</si>
  <si>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</si>
  <si>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</si>
  <si>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</si>
  <si>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</si>
  <si>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</si>
  <si>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</si>
  <si>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</si>
  <si>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</si>
  <si>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</si>
  <si>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</si>
  <si>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</si>
  <si>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</si>
  <si>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</si>
  <si>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</si>
  <si>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</si>
  <si>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</si>
  <si>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</si>
  <si>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</si>
  <si>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</si>
  <si>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</si>
  <si>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</si>
  <si>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</si>
  <si>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</si>
  <si>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</si>
  <si>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</si>
  <si>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</si>
  <si>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</si>
  <si>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</si>
  <si>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</si>
  <si>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</si>
  <si>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</si>
  <si>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</si>
  <si>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</si>
  <si>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</si>
  <si>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</si>
  <si>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</si>
  <si>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</si>
  <si>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</si>
  <si>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</si>
  <si>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</si>
  <si>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</si>
  <si>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</si>
  <si>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</si>
  <si>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</si>
  <si>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</si>
  <si>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</si>
  <si>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</si>
  <si>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</si>
  <si>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</si>
  <si>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</si>
  <si>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</si>
  <si>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</si>
  <si>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</si>
  <si>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</si>
  <si>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</si>
  <si>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</si>
  <si>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</si>
  <si>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</si>
  <si>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</si>
  <si>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</si>
  <si>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</si>
  <si>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</si>
  <si>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</si>
  <si>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</si>
  <si>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</si>
  <si>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</si>
  <si>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</si>
  <si>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</si>
  <si>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</si>
  <si>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</si>
  <si>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</si>
  <si>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</si>
  <si>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</si>
  <si>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</si>
  <si>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</si>
  <si>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</si>
  <si>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</si>
  <si>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</si>
  <si>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</si>
  <si>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</si>
  <si>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</si>
  <si>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</si>
  <si>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</si>
  <si>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</si>
  <si>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</si>
  <si>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</si>
  <si>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</si>
  <si>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</si>
  <si>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</si>
  <si>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</si>
  <si>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</si>
  <si>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</si>
  <si>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</si>
  <si>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</si>
  <si>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</si>
  <si>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</si>
  <si>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</si>
  <si>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</si>
  <si>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</si>
  <si>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</si>
  <si>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</si>
  <si>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</si>
  <si>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</si>
  <si>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</si>
  <si>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</si>
  <si>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</si>
  <si>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</si>
  <si>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</si>
  <si>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</si>
  <si>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</si>
  <si>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</si>
  <si>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</si>
  <si>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</si>
  <si>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</si>
  <si>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</si>
  <si>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</si>
  <si>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</si>
  <si>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</si>
  <si>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</si>
  <si>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</si>
  <si>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</si>
  <si>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</si>
  <si>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</si>
  <si>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</si>
  <si>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</si>
  <si>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</si>
  <si>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</si>
  <si>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</si>
  <si>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</si>
  <si>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</si>
  <si>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</si>
  <si>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</si>
  <si>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</si>
  <si>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</si>
  <si>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</si>
  <si>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</si>
  <si>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</si>
  <si>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</si>
  <si>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</si>
  <si>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</si>
  <si>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</si>
  <si>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</si>
  <si>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</si>
  <si>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</si>
  <si>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</si>
  <si>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</si>
  <si>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</si>
  <si>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</si>
  <si>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</si>
  <si>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</si>
  <si>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</si>
  <si>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</si>
  <si>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</si>
  <si>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</si>
  <si>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</si>
  <si>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</si>
  <si>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</si>
  <si>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</si>
  <si>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</si>
  <si>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</si>
  <si>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</si>
  <si>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</si>
  <si>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</si>
  <si>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</si>
  <si>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</si>
  <si>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</si>
  <si>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</si>
  <si>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</si>
  <si>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</si>
  <si>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</si>
  <si>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</si>
  <si>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</si>
  <si>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</si>
  <si>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</si>
  <si>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</si>
  <si>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</si>
  <si>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</si>
  <si>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</si>
  <si>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</si>
  <si>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</si>
  <si>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</si>
  <si>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</si>
  <si>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</si>
  <si>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</si>
  <si>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</si>
  <si>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</si>
  <si>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</si>
  <si>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</si>
  <si>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</si>
  <si>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</si>
  <si>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</si>
  <si>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</si>
  <si>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</si>
  <si>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</si>
  <si>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</si>
  <si>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</si>
  <si>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</si>
  <si>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</si>
  <si>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</si>
  <si>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</si>
  <si>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</si>
  <si>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</si>
  <si>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</si>
  <si>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</si>
  <si>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</si>
  <si>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</si>
  <si>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</si>
  <si>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</si>
  <si>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</si>
  <si>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</si>
  <si>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</si>
  <si>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</si>
  <si>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</si>
  <si>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</si>
  <si>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</si>
  <si>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</si>
  <si>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</si>
  <si>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</si>
  <si>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</si>
  <si>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</si>
  <si>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</si>
  <si>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</si>
  <si>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</si>
  <si>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</si>
  <si>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</si>
  <si>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</si>
  <si>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</si>
  <si>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</si>
  <si>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</si>
  <si>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</si>
  <si>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</si>
  <si>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</si>
  <si>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</si>
  <si>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</si>
  <si>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</si>
  <si>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</si>
  <si>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</si>
  <si>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</si>
  <si>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</si>
  <si>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</si>
  <si>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</si>
  <si>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</si>
  <si>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</si>
  <si>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</si>
  <si>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</si>
  <si>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</si>
  <si>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</si>
  <si>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</si>
  <si>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</si>
  <si>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</si>
  <si>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</si>
  <si>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</si>
  <si>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</si>
  <si>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</si>
  <si>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</si>
  <si>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</si>
  <si>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</si>
  <si>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</si>
  <si>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</si>
  <si>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</si>
  <si>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</si>
  <si>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</si>
  <si>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</si>
  <si>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</si>
  <si>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</si>
  <si>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</si>
  <si>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</si>
  <si>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</si>
  <si>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</si>
  <si>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</si>
  <si>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</si>
  <si>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</si>
  <si>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</si>
  <si>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</si>
  <si>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</si>
  <si>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</si>
  <si>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</si>
  <si>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</si>
  <si>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</si>
  <si>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</si>
  <si>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</si>
  <si>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</si>
  <si>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</si>
  <si>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</si>
  <si>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</si>
  <si>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</si>
  <si>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</si>
  <si>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</si>
  <si>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</si>
  <si>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</si>
  <si>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</si>
  <si>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</si>
  <si>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</si>
  <si>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</si>
  <si>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</si>
  <si>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</si>
  <si>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</si>
  <si>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</si>
  <si>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</si>
  <si>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</si>
  <si>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</si>
  <si>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</si>
  <si>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</si>
  <si>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</si>
  <si>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</si>
  <si>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</si>
  <si>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</si>
  <si>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</si>
  <si>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</si>
  <si>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</si>
  <si>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</si>
  <si>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</si>
  <si>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</si>
  <si>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</si>
  <si>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</si>
  <si>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</si>
  <si>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</si>
  <si>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</si>
  <si>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</si>
  <si>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</si>
  <si>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</si>
  <si>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</si>
  <si>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</si>
  <si>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</si>
  <si>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</si>
  <si>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</si>
  <si>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</si>
  <si>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</si>
  <si>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</si>
  <si>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</si>
  <si>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</si>
  <si>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</si>
  <si>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</si>
  <si>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</si>
  <si>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</si>
  <si>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</si>
  <si>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</si>
  <si>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</si>
  <si>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</si>
  <si>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</si>
  <si>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</si>
  <si>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</si>
  <si>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</si>
  <si>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</si>
  <si>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</si>
  <si>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</si>
  <si>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</si>
  <si>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</si>
  <si>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</si>
  <si>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</si>
  <si>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</si>
  <si>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</si>
  <si>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</si>
  <si>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</si>
  <si>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</si>
  <si>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</si>
  <si>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</si>
  <si>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</si>
  <si>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</si>
  <si>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</si>
  <si>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</si>
  <si>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</si>
  <si>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</si>
  <si>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</si>
  <si>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</si>
  <si>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</si>
  <si>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</si>
  <si>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</si>
  <si>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</si>
  <si>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</si>
  <si>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</si>
  <si>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</si>
  <si>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</si>
  <si>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</si>
  <si>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</si>
  <si>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</si>
  <si>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</si>
  <si>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</si>
  <si>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</si>
  <si>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</si>
  <si>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</si>
  <si>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</si>
  <si>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</si>
  <si>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</si>
  <si>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</si>
  <si>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</si>
  <si>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</si>
  <si>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</si>
  <si>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</si>
  <si>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</si>
  <si>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</si>
  <si>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</si>
  <si>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</si>
  <si>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</si>
  <si>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</si>
  <si>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</si>
  <si>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</si>
  <si>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</si>
  <si>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</si>
  <si>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</si>
  <si>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</si>
  <si>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</si>
  <si>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</si>
  <si>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</si>
  <si>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</si>
  <si>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</si>
  <si>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</si>
  <si>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</si>
  <si>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</si>
  <si>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</si>
  <si>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</si>
  <si>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</si>
  <si>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</si>
  <si>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</si>
  <si>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</si>
  <si>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</si>
  <si>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</si>
  <si>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</si>
  <si>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</si>
  <si>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</si>
  <si>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</si>
  <si>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</si>
  <si>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</si>
  <si>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</si>
  <si>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</si>
  <si>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</si>
  <si>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</si>
  <si>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</si>
  <si>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</si>
  <si>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</si>
  <si>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</si>
  <si>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</si>
  <si>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</si>
  <si>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</si>
  <si>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</si>
  <si>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</si>
  <si>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</si>
  <si>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</si>
  <si>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</si>
  <si>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</si>
  <si>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</si>
  <si>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</si>
  <si>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</si>
  <si>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</si>
  <si>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</si>
  <si>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</si>
  <si>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</si>
  <si>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</si>
  <si>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</si>
  <si>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</si>
  <si>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</si>
  <si>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</si>
  <si>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</si>
  <si>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</si>
  <si>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</si>
  <si>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</si>
  <si>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</si>
  <si>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</si>
  <si>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</si>
  <si>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</si>
  <si>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</si>
  <si>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</si>
  <si>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</si>
  <si>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</si>
  <si>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</si>
  <si>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</si>
  <si>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</si>
  <si>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</si>
  <si>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</si>
  <si>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</si>
  <si>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</si>
  <si>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</si>
  <si>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</si>
  <si>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</si>
  <si>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</si>
  <si>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</si>
  <si>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</si>
  <si>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</si>
  <si>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</si>
  <si>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</si>
  <si>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</si>
  <si>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</si>
  <si>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</si>
  <si>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</si>
  <si>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</si>
  <si>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</si>
  <si>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</si>
  <si>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</si>
  <si>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</si>
  <si>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</si>
  <si>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</si>
  <si>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</si>
  <si>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</si>
  <si>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</si>
  <si>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</si>
  <si>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</si>
  <si>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</si>
  <si>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</si>
  <si>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</si>
  <si>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</si>
  <si>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</si>
  <si>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</si>
  <si>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</si>
  <si>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</si>
  <si>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</si>
  <si>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</si>
  <si>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</si>
  <si>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</si>
  <si>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</si>
  <si>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</si>
  <si>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</si>
  <si>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</si>
  <si>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</si>
  <si>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</si>
  <si>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</si>
  <si>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</si>
  <si>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</si>
  <si>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</si>
  <si>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</si>
  <si>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</si>
  <si>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</si>
  <si>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</si>
  <si>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</si>
  <si>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</si>
  <si>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</si>
  <si>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</si>
  <si>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</si>
  <si>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</si>
  <si>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</si>
  <si>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</si>
  <si>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</si>
  <si>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</si>
  <si>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</si>
  <si>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</si>
  <si>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</si>
  <si>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</si>
  <si>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</si>
  <si>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</si>
  <si>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</si>
  <si>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</si>
  <si>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</si>
  <si>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</si>
  <si>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</si>
  <si>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</si>
  <si>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</si>
  <si>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</si>
  <si>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</si>
  <si>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</si>
  <si>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</si>
  <si>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</si>
  <si>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</si>
  <si>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</si>
  <si>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</si>
  <si>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</si>
  <si>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</si>
  <si>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</si>
  <si>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</si>
  <si>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</si>
  <si>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</si>
  <si>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</si>
  <si>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</si>
  <si>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</si>
  <si>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</si>
  <si>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</si>
  <si>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</si>
  <si>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</si>
  <si>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</si>
  <si>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</si>
  <si>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</si>
  <si>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</si>
  <si>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</si>
  <si>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</si>
  <si>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</si>
  <si>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</si>
  <si>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</si>
  <si>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</si>
  <si>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</si>
  <si>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</si>
  <si>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</si>
  <si>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</si>
  <si>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</si>
  <si>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</si>
  <si>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</si>
  <si>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</si>
  <si>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</si>
  <si>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</si>
  <si>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</si>
  <si>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</si>
  <si>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</si>
  <si>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</si>
  <si>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</si>
  <si>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</si>
  <si>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</si>
  <si>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</si>
  <si>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</si>
  <si>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</si>
  <si>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</si>
  <si>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</si>
  <si>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</si>
  <si>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</si>
  <si>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</si>
  <si>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</si>
  <si>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</si>
  <si>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</si>
  <si>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</si>
  <si>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</si>
  <si>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</si>
  <si>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</si>
  <si>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</si>
  <si>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</si>
  <si>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</si>
  <si>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</si>
  <si>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</si>
  <si>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</si>
  <si>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</si>
  <si>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</si>
  <si>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</si>
  <si>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</si>
  <si>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</si>
  <si>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</si>
  <si>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</si>
  <si>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</si>
  <si>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</si>
  <si>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</si>
  <si>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</si>
  <si>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</si>
  <si>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</si>
  <si>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</si>
  <si>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</si>
  <si>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</si>
  <si>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</si>
  <si>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</si>
  <si>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</si>
  <si>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</si>
  <si>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</si>
  <si>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</si>
  <si>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</si>
  <si>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</si>
  <si>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</si>
  <si>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</si>
  <si>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</si>
  <si>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</si>
  <si>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</si>
  <si>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</si>
  <si>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</si>
  <si>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</si>
  <si>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</si>
  <si>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</si>
  <si>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</si>
  <si>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</si>
  <si>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</si>
  <si>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</si>
  <si>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</si>
  <si>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</si>
  <si>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</si>
  <si>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</si>
  <si>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</si>
  <si>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</si>
  <si>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</si>
  <si>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</si>
  <si>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</si>
  <si>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</si>
  <si>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</si>
  <si>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</si>
  <si>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</si>
  <si>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</si>
  <si>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</si>
  <si>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</si>
  <si>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</si>
  <si>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</si>
  <si>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</si>
  <si>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</si>
  <si>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</si>
  <si>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</si>
  <si>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</si>
  <si>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</si>
  <si>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</si>
  <si>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</si>
  <si>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</si>
  <si>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</si>
  <si>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</si>
  <si>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</si>
  <si>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</si>
  <si>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</si>
  <si>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</si>
  <si>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</si>
  <si>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</si>
  <si>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</si>
  <si>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</si>
  <si>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</si>
  <si>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</si>
  <si>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</si>
  <si>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</si>
  <si>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</si>
  <si>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</si>
  <si>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</si>
  <si>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</si>
  <si>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</si>
  <si>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</si>
  <si>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</si>
  <si>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</si>
  <si>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</si>
  <si>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</si>
  <si>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</si>
  <si>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</si>
  <si>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</si>
  <si>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</si>
  <si>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</si>
  <si>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</si>
  <si>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</si>
  <si>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</si>
  <si>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</si>
  <si>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</si>
  <si>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</si>
  <si>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</si>
  <si>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</si>
  <si>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</si>
  <si>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</si>
  <si>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</si>
  <si>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</si>
  <si>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</si>
  <si>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</si>
  <si>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</si>
  <si>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</si>
  <si>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</si>
  <si>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</si>
  <si>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</si>
  <si>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</si>
  <si>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</si>
  <si>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</si>
  <si>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</si>
  <si>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</si>
  <si>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</si>
  <si>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</si>
  <si>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</si>
  <si>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</si>
  <si>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</si>
  <si>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</si>
  <si>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</si>
  <si>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</si>
  <si>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</si>
  <si>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</si>
  <si>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</si>
  <si>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</si>
  <si>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</si>
  <si>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</si>
  <si>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</si>
  <si>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</si>
  <si>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</si>
  <si>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</si>
  <si>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</si>
  <si>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</si>
  <si>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</si>
  <si>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</si>
  <si>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</si>
  <si>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</si>
  <si>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</si>
  <si>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</si>
  <si>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</si>
  <si>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</si>
  <si>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</si>
  <si>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</si>
  <si>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</si>
  <si>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</si>
  <si>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</si>
  <si>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</si>
  <si>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</si>
  <si>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</si>
  <si>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</si>
  <si>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</si>
  <si>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</si>
  <si>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</si>
  <si>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</si>
  <si>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</si>
  <si>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</si>
  <si>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</si>
  <si>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</si>
  <si>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</si>
  <si>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</si>
  <si>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</si>
  <si>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</si>
  <si>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</si>
  <si>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</si>
  <si>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</si>
  <si>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</si>
  <si>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</si>
  <si>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</si>
  <si>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</si>
  <si>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</si>
  <si>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</si>
  <si>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</si>
  <si>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</si>
  <si>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</si>
  <si>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</si>
  <si>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</si>
  <si>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</si>
  <si>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</si>
  <si>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</si>
  <si>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</si>
  <si>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</si>
  <si>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</si>
  <si>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</si>
  <si>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f - podpora a rozvoj športu pre všetkých</t>
  </si>
  <si>
    <t>Poplatok za vedenie účtu</t>
  </si>
  <si>
    <t>Slovenská sporiteľňa, a.s.</t>
  </si>
  <si>
    <t>2508-001</t>
  </si>
  <si>
    <t>31.08.2025</t>
  </si>
  <si>
    <t>2509-2541</t>
  </si>
  <si>
    <t>26.09.2025</t>
  </si>
  <si>
    <t>Marián Palkovič- MP reklama</t>
  </si>
  <si>
    <t>2509-202511</t>
  </si>
  <si>
    <t>202511</t>
  </si>
  <si>
    <t>Vladimír Lukšů</t>
  </si>
  <si>
    <t>2510-001</t>
  </si>
  <si>
    <t>2510-202512</t>
  </si>
  <si>
    <t>202512</t>
  </si>
  <si>
    <t>6.10.2025</t>
  </si>
  <si>
    <t>2510-202514</t>
  </si>
  <si>
    <t>202514</t>
  </si>
  <si>
    <t>14.10.2025</t>
  </si>
  <si>
    <t>2510-202515</t>
  </si>
  <si>
    <t>202515</t>
  </si>
  <si>
    <t>23.10.2025</t>
  </si>
  <si>
    <t>2510-125284830</t>
  </si>
  <si>
    <t>125284830</t>
  </si>
  <si>
    <t>Hosting</t>
  </si>
  <si>
    <t>Websupport s.r.o.</t>
  </si>
  <si>
    <t>Poplatok za autentifikačné SMS</t>
  </si>
  <si>
    <t>2510-46252514</t>
  </si>
  <si>
    <t>46252514</t>
  </si>
  <si>
    <t>24.10.2025</t>
  </si>
  <si>
    <t>Notebook</t>
  </si>
  <si>
    <t>44 827 385</t>
  </si>
  <si>
    <t>36 421 928</t>
  </si>
  <si>
    <t>41 477 227</t>
  </si>
  <si>
    <t>00 151 653</t>
  </si>
  <si>
    <t>41 188 578</t>
  </si>
  <si>
    <t>2510-125289079</t>
  </si>
  <si>
    <t>125289079</t>
  </si>
  <si>
    <t>27.10.2025</t>
  </si>
  <si>
    <t>Doména - behy.online</t>
  </si>
  <si>
    <t>2510-20250601</t>
  </si>
  <si>
    <t>20251003</t>
  </si>
  <si>
    <t>29.10.2025</t>
  </si>
  <si>
    <t>42 136 971</t>
  </si>
  <si>
    <t>PERUN o.z.</t>
  </si>
  <si>
    <t>furbify s.r.o.</t>
  </si>
  <si>
    <t>2510-002</t>
  </si>
  <si>
    <t>31.10.2025</t>
  </si>
  <si>
    <t>4.11.2025</t>
  </si>
  <si>
    <t>2511-001</t>
  </si>
  <si>
    <t>2511-202516</t>
  </si>
  <si>
    <t>202516</t>
  </si>
  <si>
    <t>2511-20251003</t>
  </si>
  <si>
    <t>20250601</t>
  </si>
  <si>
    <t>11.11.2025</t>
  </si>
  <si>
    <t>28.11.2025</t>
  </si>
  <si>
    <t>2511-003</t>
  </si>
  <si>
    <t>2511-002</t>
  </si>
  <si>
    <t>Alza.sk s.r.o.</t>
  </si>
  <si>
    <t>36 562 939</t>
  </si>
  <si>
    <t>Outdoorová kamera a príslušenstvo</t>
  </si>
  <si>
    <t>30.11.2025</t>
  </si>
  <si>
    <t>5.12.2025</t>
  </si>
  <si>
    <t>5415730135</t>
  </si>
  <si>
    <t>2511-5415730135</t>
  </si>
  <si>
    <t>Dosada, s.r.o.</t>
  </si>
  <si>
    <t>44 779 666</t>
  </si>
  <si>
    <t>Spracovanie účtovníctva</t>
  </si>
  <si>
    <t>JUDr. Jozef Batáth, JUDr - predseda SBS</t>
  </si>
  <si>
    <t>Kontaktná osoba zodpovedná za vyplnený formulár
meno a priezvisko: Jozef Baráth
e-mail: barathjozef49@gmail.com
tel. kontakt (mobil): +421 903 535 552</t>
  </si>
  <si>
    <t>Fa2541</t>
  </si>
  <si>
    <t>Organizácia podujatia
názov podujatia (M-SR v cestnom behu): Kľačianska desiatka
miesto konania: Kľačany
termín: 13.9.2025
Banner s logom, zapožičanie zábran, diplomy, marketingové služby, reklamné predmety s logom, čiapka s led svetlom</t>
  </si>
  <si>
    <t>Organizácia podujatia
názov podujatia (Slovenská bežecká liga):  Beh za zdravie Lozorno
miesto konania: Lozorno
termín (od-do): 13.9.2025
Elektronická časomiera, zapožičanie nafukovacej brány a zábran</t>
  </si>
  <si>
    <t>1.10.2025 23.10.2025
24.10.2025
27.10.2025</t>
  </si>
  <si>
    <t>Organizácia podujatia
názov podujatia (Slovenská bežecká liga):  Kľačianska desiatka - 5km
miesto konania: Kľačany
termín: 13.9.2025
Zabezpečenie časomiery a spracovanie výsledkov, zapožičanie nafukovacej brány a digitálnych LED hodín a stopiek</t>
  </si>
  <si>
    <t>Organizácia podujatia
názov podujatia (Slovenská bežecká liga):  Beháme srdcom
miesto konania: Most pri Bratislve
termín: 11.10.2025
Zabezpečenie časomiery a spracovanie výsledkov, zapožičanie zábrany, digitálnych LED hodín/stopiek a stupienkov víťazov</t>
  </si>
  <si>
    <t>Organizácia podujatia
názov podujatia (Slovenská bežecká liga):   ŠBL 5km
miesto konania: Šamorín
termín: 19.10.2025
Zabezpečenie časomiery a spracovanie výsledkov, zapožičanie zábrany, nafukovacej brány, digitálnych LED hodín/stopiek a stupienkov víťazov</t>
  </si>
  <si>
    <t>Organizácia podujatia
názov podujatia (Slovenská bežecká liga):  Račiansky kros LETO
miesto konania: Bratislava
termín: 15.6.2025
Občerstvenie, trofeje</t>
  </si>
  <si>
    <t>Organizácia podujatia
názov podujatia (M-SR v krose 2025): Račiansky kros JESEŇ - 16km
miesto konania: Bratislava
termín: 26.10.2025
Zabezpečenie časomiery a spracovanie výsledkov, zapožičanie zábrany,  digitálnych LED hodín/stopiek a stupienkov víťazov, značenie trate</t>
  </si>
  <si>
    <t>05.10.2025
22.10.2025
27.10.2025
29.10.2025
28.10.2025</t>
  </si>
  <si>
    <t>Organizácia podujatia
názov podujatia (Slovenská bežecká liga): Račiansky kros JESEŇ - 9,5km
miesto konania: Bratislava
termín: 26.10.2025
Občerstvenie, trofeje</t>
  </si>
  <si>
    <t>28.05.2025
30.06.2025
11.06.2025
16.06.2025
04.02.2025
19.06.2025</t>
  </si>
  <si>
    <t>VF2512-2511001</t>
  </si>
  <si>
    <t>VF2511-001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</si>
</sst>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u/>
      <sz val="10"/>
      <color theme="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s>
  <cellStyleXfs count="87">
    <xf numFmtId="0" fontId="0" fillId="0" borderId="0"/>
    <xf numFmtId="0" fontId="39" fillId="0" borderId="0" applyNumberFormat="0" applyFill="0" applyBorder="0" applyAlignment="0" applyProtection="0"/>
    <xf numFmtId="0" fontId="40" fillId="0" borderId="0" applyBorder="0" applyProtection="0"/>
    <xf numFmtId="0" fontId="7" fillId="0" borderId="0"/>
    <xf numFmtId="0" fontId="41" fillId="0" borderId="0"/>
    <xf numFmtId="0" fontId="41" fillId="0" borderId="0"/>
    <xf numFmtId="0" fontId="41" fillId="0" borderId="0"/>
    <xf numFmtId="0" fontId="41" fillId="0" borderId="0"/>
    <xf numFmtId="0" fontId="42" fillId="0" borderId="0"/>
    <xf numFmtId="0" fontId="7" fillId="0" borderId="0"/>
    <xf numFmtId="0" fontId="43" fillId="0" borderId="0"/>
    <xf numFmtId="0" fontId="43" fillId="0" borderId="0"/>
    <xf numFmtId="0" fontId="7" fillId="0" borderId="0"/>
    <xf numFmtId="0" fontId="43" fillId="0" borderId="0"/>
    <xf numFmtId="0" fontId="43" fillId="0" borderId="0"/>
    <xf numFmtId="0" fontId="44" fillId="0" borderId="0"/>
    <xf numFmtId="0" fontId="7" fillId="0" borderId="0"/>
    <xf numFmtId="0" fontId="38" fillId="0" borderId="0"/>
    <xf numFmtId="0" fontId="43" fillId="0" borderId="0"/>
    <xf numFmtId="0" fontId="7" fillId="0" borderId="0"/>
    <xf numFmtId="0" fontId="43" fillId="0" borderId="0"/>
    <xf numFmtId="0" fontId="43" fillId="0" borderId="0"/>
    <xf numFmtId="0" fontId="7" fillId="0" borderId="0"/>
    <xf numFmtId="0" fontId="42" fillId="0" borderId="0"/>
    <xf numFmtId="0" fontId="45" fillId="0" borderId="0"/>
    <xf numFmtId="0" fontId="18" fillId="0" borderId="0"/>
    <xf numFmtId="0" fontId="46" fillId="0" borderId="0"/>
    <xf numFmtId="0" fontId="47" fillId="0" borderId="0"/>
    <xf numFmtId="0" fontId="43" fillId="0" borderId="0"/>
    <xf numFmtId="0" fontId="43" fillId="0" borderId="0"/>
    <xf numFmtId="0" fontId="43" fillId="0" borderId="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cellStyleXfs>
  <cellXfs count="379">
    <xf numFmtId="0" fontId="0" fillId="0" borderId="0" xfId="0"/>
    <xf numFmtId="0" fontId="48" fillId="0" borderId="0" xfId="0" applyFont="1"/>
    <xf numFmtId="0" fontId="48" fillId="4" borderId="0" xfId="0" applyFont="1" applyFill="1"/>
    <xf numFmtId="0" fontId="50" fillId="0" borderId="0" xfId="0" applyFont="1" applyAlignment="1">
      <alignment vertical="top"/>
    </xf>
    <xf numFmtId="0" fontId="50" fillId="0" borderId="0" xfId="0" applyFont="1" applyAlignment="1">
      <alignment horizontal="center" vertical="center"/>
    </xf>
    <xf numFmtId="0" fontId="50"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1"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4" fillId="5" borderId="0" xfId="9" applyFont="1" applyFill="1" applyAlignment="1">
      <alignment horizontal="center" vertical="top" wrapText="1"/>
    </xf>
    <xf numFmtId="0" fontId="15"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2"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1"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1" fillId="2" borderId="0" xfId="0" applyNumberFormat="1" applyFont="1" applyFill="1" applyAlignment="1">
      <alignment horizontal="center" vertical="center" wrapText="1"/>
    </xf>
    <xf numFmtId="0" fontId="16"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3"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3" fillId="3" borderId="0" xfId="0" applyFont="1" applyFill="1" applyAlignment="1">
      <alignment horizontal="right" vertical="center"/>
    </xf>
    <xf numFmtId="0" fontId="54" fillId="3" borderId="0" xfId="0" applyFont="1" applyFill="1" applyAlignment="1">
      <alignment horizontal="center"/>
    </xf>
    <xf numFmtId="4" fontId="54" fillId="3" borderId="0" xfId="0" applyNumberFormat="1" applyFont="1" applyFill="1" applyAlignment="1">
      <alignment horizontal="center"/>
    </xf>
    <xf numFmtId="3" fontId="54" fillId="3" borderId="0" xfId="0" applyNumberFormat="1" applyFont="1" applyFill="1" applyAlignment="1">
      <alignment horizontal="center"/>
    </xf>
    <xf numFmtId="0" fontId="54" fillId="3" borderId="0" xfId="0" applyFont="1" applyFill="1"/>
    <xf numFmtId="0" fontId="55" fillId="3" borderId="0" xfId="0" applyFont="1" applyFill="1"/>
    <xf numFmtId="0" fontId="49" fillId="3" borderId="0" xfId="0" applyFont="1" applyFill="1"/>
    <xf numFmtId="4" fontId="55" fillId="3" borderId="0" xfId="0" applyNumberFormat="1" applyFont="1" applyFill="1"/>
    <xf numFmtId="0" fontId="56" fillId="3" borderId="0" xfId="0" applyFont="1" applyFill="1" applyProtection="1">
      <protection locked="0"/>
    </xf>
    <xf numFmtId="0" fontId="57" fillId="3" borderId="0" xfId="0" applyFont="1" applyFill="1" applyProtection="1">
      <protection locked="0"/>
    </xf>
    <xf numFmtId="0" fontId="58" fillId="3" borderId="0" xfId="0" applyFont="1" applyFill="1"/>
    <xf numFmtId="0" fontId="57" fillId="3" borderId="0" xfId="0" applyFont="1" applyFill="1"/>
    <xf numFmtId="0" fontId="56" fillId="3" borderId="0" xfId="0" applyFont="1" applyFill="1"/>
    <xf numFmtId="0" fontId="59" fillId="3" borderId="0" xfId="0" applyFont="1" applyFill="1"/>
    <xf numFmtId="0" fontId="51" fillId="3" borderId="0" xfId="0" applyFont="1" applyFill="1"/>
    <xf numFmtId="0" fontId="56" fillId="3" borderId="2" xfId="0" applyFont="1" applyFill="1" applyBorder="1" applyProtection="1">
      <protection locked="0"/>
    </xf>
    <xf numFmtId="0" fontId="56" fillId="3" borderId="3" xfId="0" applyFont="1" applyFill="1" applyBorder="1" applyProtection="1">
      <protection locked="0"/>
    </xf>
    <xf numFmtId="0" fontId="56" fillId="3" borderId="4" xfId="0" applyFont="1" applyFill="1" applyBorder="1" applyProtection="1">
      <protection locked="0"/>
    </xf>
    <xf numFmtId="0" fontId="56" fillId="3" borderId="5" xfId="0" applyFont="1" applyFill="1" applyBorder="1" applyProtection="1">
      <protection locked="0"/>
    </xf>
    <xf numFmtId="0" fontId="56" fillId="3" borderId="6" xfId="0" applyFont="1" applyFill="1" applyBorder="1" applyProtection="1">
      <protection locked="0"/>
    </xf>
    <xf numFmtId="0" fontId="56" fillId="3" borderId="7" xfId="0" applyFont="1" applyFill="1" applyBorder="1" applyProtection="1">
      <protection locked="0"/>
    </xf>
    <xf numFmtId="0" fontId="56" fillId="3" borderId="8" xfId="0" applyFont="1" applyFill="1" applyBorder="1" applyProtection="1">
      <protection locked="0"/>
    </xf>
    <xf numFmtId="0" fontId="56" fillId="9" borderId="8" xfId="0" applyFont="1" applyFill="1" applyBorder="1" applyProtection="1">
      <protection locked="0"/>
    </xf>
    <xf numFmtId="0" fontId="56" fillId="10" borderId="5" xfId="0" applyFont="1" applyFill="1" applyBorder="1" applyProtection="1">
      <protection locked="0"/>
    </xf>
    <xf numFmtId="0" fontId="56" fillId="10" borderId="6" xfId="0" applyFont="1" applyFill="1" applyBorder="1" applyProtection="1">
      <protection locked="0"/>
    </xf>
    <xf numFmtId="0" fontId="56" fillId="10" borderId="7" xfId="0" applyFont="1" applyFill="1" applyBorder="1" applyProtection="1">
      <protection locked="0"/>
    </xf>
    <xf numFmtId="0" fontId="56" fillId="10" borderId="8" xfId="0" applyFont="1" applyFill="1" applyBorder="1" applyProtection="1">
      <protection locked="0"/>
    </xf>
    <xf numFmtId="0" fontId="56" fillId="3" borderId="9" xfId="0" applyFont="1" applyFill="1" applyBorder="1" applyProtection="1">
      <protection locked="0"/>
    </xf>
    <xf numFmtId="0" fontId="56" fillId="3" borderId="10" xfId="0" applyFont="1" applyFill="1" applyBorder="1" applyProtection="1">
      <protection locked="0"/>
    </xf>
    <xf numFmtId="0" fontId="56" fillId="10" borderId="11" xfId="0" applyFont="1" applyFill="1" applyBorder="1" applyProtection="1">
      <protection locked="0"/>
    </xf>
    <xf numFmtId="0" fontId="56" fillId="10" borderId="10" xfId="0" applyFont="1" applyFill="1" applyBorder="1" applyProtection="1">
      <protection locked="0"/>
    </xf>
    <xf numFmtId="0" fontId="56"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5" fillId="3" borderId="0" xfId="0" applyFont="1" applyFill="1" applyAlignment="1">
      <alignment horizontal="left"/>
    </xf>
    <xf numFmtId="0" fontId="1" fillId="3" borderId="1" xfId="0" applyFont="1" applyFill="1" applyBorder="1" applyAlignment="1">
      <alignment horizontal="left" vertical="top" wrapText="1"/>
    </xf>
    <xf numFmtId="0" fontId="55"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0" fillId="5" borderId="0" xfId="0" applyFont="1" applyFill="1" applyAlignment="1">
      <alignment vertical="top"/>
    </xf>
    <xf numFmtId="0" fontId="60" fillId="5" borderId="0" xfId="0" applyFont="1" applyFill="1" applyAlignment="1">
      <alignment vertical="top" wrapText="1"/>
    </xf>
    <xf numFmtId="0" fontId="0" fillId="5" borderId="0" xfId="0" applyFill="1" applyAlignment="1">
      <alignment vertical="top"/>
    </xf>
    <xf numFmtId="0" fontId="24" fillId="5" borderId="0" xfId="0" applyFont="1" applyFill="1" applyAlignment="1">
      <alignment vertical="top"/>
    </xf>
    <xf numFmtId="0" fontId="50" fillId="5" borderId="0" xfId="0" applyFont="1" applyFill="1" applyAlignment="1">
      <alignment vertical="top" wrapText="1"/>
    </xf>
    <xf numFmtId="0" fontId="48"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0" fillId="5" borderId="16" xfId="0" applyFont="1" applyFill="1" applyBorder="1" applyAlignment="1">
      <alignment vertical="top"/>
    </xf>
    <xf numFmtId="0" fontId="60" fillId="5" borderId="17" xfId="0" applyFont="1" applyFill="1" applyBorder="1" applyAlignment="1">
      <alignment vertical="top"/>
    </xf>
    <xf numFmtId="0" fontId="60" fillId="5" borderId="18" xfId="0" applyFont="1" applyFill="1" applyBorder="1" applyAlignment="1">
      <alignment vertical="top"/>
    </xf>
    <xf numFmtId="0" fontId="60" fillId="5" borderId="19" xfId="0" applyFont="1" applyFill="1" applyBorder="1" applyAlignment="1">
      <alignment vertical="top"/>
    </xf>
    <xf numFmtId="165" fontId="24" fillId="11" borderId="1" xfId="0" applyNumberFormat="1" applyFont="1" applyFill="1" applyBorder="1" applyAlignment="1" applyProtection="1">
      <alignment horizontal="left" vertical="top"/>
      <protection locked="0"/>
    </xf>
    <xf numFmtId="4" fontId="24" fillId="11" borderId="1" xfId="0" applyNumberFormat="1" applyFont="1" applyFill="1" applyBorder="1" applyAlignment="1" applyProtection="1">
      <alignment horizontal="left" vertical="top"/>
      <protection locked="0"/>
    </xf>
    <xf numFmtId="0" fontId="24"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5"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1" fillId="13" borderId="1" xfId="17" applyNumberFormat="1" applyFont="1" applyFill="1" applyBorder="1" applyAlignment="1">
      <alignment horizontal="center" vertical="center" wrapText="1"/>
    </xf>
    <xf numFmtId="49" fontId="50" fillId="5" borderId="1" xfId="17" applyNumberFormat="1" applyFont="1" applyFill="1" applyBorder="1" applyAlignment="1">
      <alignment vertical="top"/>
    </xf>
    <xf numFmtId="0" fontId="50" fillId="0" borderId="1" xfId="0" applyFont="1" applyBorder="1" applyAlignment="1">
      <alignment vertical="top"/>
    </xf>
    <xf numFmtId="0" fontId="61" fillId="13" borderId="1" xfId="17" applyFont="1" applyFill="1" applyBorder="1" applyAlignment="1">
      <alignment horizontal="center" vertical="center" wrapText="1"/>
    </xf>
    <xf numFmtId="0" fontId="50" fillId="5" borderId="1" xfId="17" applyFont="1" applyFill="1" applyBorder="1" applyAlignment="1">
      <alignment vertical="top"/>
    </xf>
    <xf numFmtId="3" fontId="61" fillId="13" borderId="1" xfId="17" applyNumberFormat="1" applyFont="1" applyFill="1" applyBorder="1" applyAlignment="1">
      <alignment horizontal="center" vertical="center" wrapText="1"/>
    </xf>
    <xf numFmtId="9" fontId="61" fillId="13" borderId="1" xfId="17" applyNumberFormat="1" applyFont="1" applyFill="1" applyBorder="1" applyAlignment="1">
      <alignment horizontal="center" vertical="center" wrapText="1"/>
    </xf>
    <xf numFmtId="3" fontId="50" fillId="5" borderId="1" xfId="17" applyNumberFormat="1" applyFont="1" applyFill="1" applyBorder="1" applyAlignment="1">
      <alignment vertical="top"/>
    </xf>
    <xf numFmtId="9" fontId="50"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2" fillId="3" borderId="0" xfId="0" applyFont="1" applyFill="1"/>
    <xf numFmtId="0" fontId="6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0" fillId="5" borderId="1" xfId="17" applyNumberFormat="1" applyFont="1" applyFill="1" applyBorder="1"/>
    <xf numFmtId="49" fontId="50" fillId="5" borderId="0" xfId="17" applyNumberFormat="1" applyFont="1" applyFill="1"/>
    <xf numFmtId="0" fontId="50" fillId="5" borderId="0" xfId="17" applyFont="1" applyFill="1"/>
    <xf numFmtId="0" fontId="50" fillId="5" borderId="1" xfId="17" applyFont="1" applyFill="1" applyBorder="1"/>
    <xf numFmtId="3" fontId="50" fillId="0" borderId="1" xfId="17" applyNumberFormat="1" applyFont="1" applyBorder="1"/>
    <xf numFmtId="3" fontId="50" fillId="5" borderId="1" xfId="17" applyNumberFormat="1" applyFont="1" applyFill="1" applyBorder="1"/>
    <xf numFmtId="3" fontId="50" fillId="5" borderId="0" xfId="17" applyNumberFormat="1" applyFont="1" applyFill="1"/>
    <xf numFmtId="9" fontId="50" fillId="5" borderId="0" xfId="17" applyNumberFormat="1" applyFont="1" applyFill="1"/>
    <xf numFmtId="0" fontId="50" fillId="5" borderId="1" xfId="17" applyFont="1" applyFill="1" applyBorder="1" applyAlignment="1">
      <alignment vertical="top" wrapText="1"/>
    </xf>
    <xf numFmtId="3" fontId="50" fillId="0" borderId="1" xfId="0" applyNumberFormat="1" applyFont="1" applyBorder="1"/>
    <xf numFmtId="49" fontId="50" fillId="0" borderId="1" xfId="0" applyNumberFormat="1" applyFont="1" applyBorder="1" applyAlignment="1">
      <alignment vertical="top"/>
    </xf>
    <xf numFmtId="0" fontId="48" fillId="5" borderId="0" xfId="0" applyFont="1" applyFill="1" applyAlignment="1">
      <alignment horizontal="right" vertical="top"/>
    </xf>
    <xf numFmtId="0" fontId="48" fillId="5" borderId="0" xfId="0" applyFont="1" applyFill="1" applyAlignment="1">
      <alignment horizontal="left" vertical="top"/>
    </xf>
    <xf numFmtId="0" fontId="22" fillId="5" borderId="1" xfId="0" applyFont="1" applyFill="1" applyBorder="1" applyAlignment="1">
      <alignment vertical="top" wrapText="1"/>
    </xf>
    <xf numFmtId="0" fontId="50" fillId="5" borderId="1" xfId="17" applyFont="1" applyFill="1" applyBorder="1" applyAlignment="1">
      <alignment wrapText="1"/>
    </xf>
    <xf numFmtId="0" fontId="50"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0"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0" fillId="4" borderId="1" xfId="17" applyFont="1" applyFill="1" applyBorder="1"/>
    <xf numFmtId="0" fontId="16" fillId="5" borderId="0" xfId="9" applyFont="1" applyFill="1" applyAlignment="1">
      <alignment horizontal="center" vertical="top" wrapText="1"/>
    </xf>
    <xf numFmtId="0" fontId="0" fillId="5" borderId="15" xfId="0" applyFill="1" applyBorder="1" applyAlignment="1">
      <alignment wrapText="1"/>
    </xf>
    <xf numFmtId="0" fontId="60" fillId="5" borderId="20" xfId="0" applyFont="1" applyFill="1" applyBorder="1" applyAlignment="1">
      <alignment vertical="top"/>
    </xf>
    <xf numFmtId="0" fontId="60" fillId="5" borderId="21" xfId="0" applyFont="1" applyFill="1" applyBorder="1" applyAlignment="1">
      <alignment vertical="top"/>
    </xf>
    <xf numFmtId="0" fontId="60" fillId="5" borderId="22" xfId="0" applyFont="1" applyFill="1" applyBorder="1" applyAlignment="1">
      <alignment vertical="top"/>
    </xf>
    <xf numFmtId="0" fontId="60"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5" fillId="3" borderId="0" xfId="0" applyFont="1" applyFill="1" applyAlignment="1">
      <alignment horizontal="right"/>
    </xf>
    <xf numFmtId="4" fontId="55" fillId="3" borderId="0" xfId="0" applyNumberFormat="1" applyFont="1" applyFill="1" applyAlignment="1">
      <alignment horizontal="right"/>
    </xf>
    <xf numFmtId="3" fontId="55" fillId="3" borderId="0" xfId="0" applyNumberFormat="1" applyFont="1" applyFill="1" applyAlignment="1">
      <alignment horizontal="center"/>
    </xf>
    <xf numFmtId="4" fontId="51"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0" fillId="5" borderId="1" xfId="17" applyNumberFormat="1" applyFont="1" applyFill="1" applyBorder="1"/>
    <xf numFmtId="0" fontId="55" fillId="5" borderId="13" xfId="0" applyFont="1" applyFill="1" applyBorder="1" applyProtection="1">
      <protection locked="0"/>
    </xf>
    <xf numFmtId="0" fontId="65" fillId="9" borderId="25" xfId="0" applyFont="1" applyFill="1" applyBorder="1" applyAlignment="1" applyProtection="1">
      <alignment horizontal="center"/>
      <protection locked="0"/>
    </xf>
    <xf numFmtId="9" fontId="55" fillId="5" borderId="26" xfId="0" applyNumberFormat="1" applyFont="1" applyFill="1" applyBorder="1" applyAlignment="1" applyProtection="1">
      <alignment horizontal="center"/>
      <protection locked="0"/>
    </xf>
    <xf numFmtId="0" fontId="55" fillId="5" borderId="1" xfId="0" applyFont="1" applyFill="1" applyBorder="1" applyAlignment="1" applyProtection="1">
      <alignment horizontal="center"/>
      <protection locked="0"/>
    </xf>
    <xf numFmtId="0" fontId="55" fillId="5" borderId="1" xfId="0" applyFont="1" applyFill="1" applyBorder="1" applyProtection="1">
      <protection locked="0"/>
    </xf>
    <xf numFmtId="4" fontId="55" fillId="5" borderId="1" xfId="0" applyNumberFormat="1" applyFont="1" applyFill="1" applyBorder="1" applyProtection="1">
      <protection locked="0"/>
    </xf>
    <xf numFmtId="0" fontId="65" fillId="9" borderId="27" xfId="0" applyFont="1" applyFill="1" applyBorder="1" applyAlignment="1" applyProtection="1">
      <alignment horizontal="center"/>
      <protection locked="0"/>
    </xf>
    <xf numFmtId="0" fontId="65" fillId="9" borderId="28" xfId="0" applyFont="1" applyFill="1" applyBorder="1" applyAlignment="1" applyProtection="1">
      <alignment horizontal="center"/>
      <protection locked="0"/>
    </xf>
    <xf numFmtId="0" fontId="65" fillId="5" borderId="3" xfId="0" applyFont="1" applyFill="1" applyBorder="1" applyProtection="1">
      <protection locked="0"/>
    </xf>
    <xf numFmtId="9" fontId="55" fillId="5" borderId="1" xfId="0" applyNumberFormat="1" applyFont="1" applyFill="1" applyBorder="1" applyAlignment="1" applyProtection="1">
      <alignment horizontal="center"/>
      <protection locked="0"/>
    </xf>
    <xf numFmtId="0" fontId="55" fillId="3" borderId="0" xfId="0" applyFont="1" applyFill="1" applyProtection="1">
      <protection locked="0"/>
    </xf>
    <xf numFmtId="0" fontId="55" fillId="5" borderId="0" xfId="0" applyFont="1" applyFill="1" applyAlignment="1" applyProtection="1">
      <alignment horizontal="center"/>
      <protection locked="0"/>
    </xf>
    <xf numFmtId="4" fontId="55" fillId="3" borderId="0" xfId="0" applyNumberFormat="1" applyFont="1" applyFill="1" applyProtection="1">
      <protection locked="0"/>
    </xf>
    <xf numFmtId="0" fontId="55" fillId="3" borderId="1" xfId="0" applyFont="1" applyFill="1" applyBorder="1" applyProtection="1">
      <protection locked="0"/>
    </xf>
    <xf numFmtId="3" fontId="55" fillId="5" borderId="0" xfId="0" applyNumberFormat="1" applyFont="1" applyFill="1" applyAlignment="1" applyProtection="1">
      <alignment horizontal="center"/>
      <protection locked="0"/>
    </xf>
    <xf numFmtId="0" fontId="55" fillId="3" borderId="1" xfId="0" applyFont="1" applyFill="1" applyBorder="1" applyAlignment="1" applyProtection="1">
      <alignment vertical="top"/>
      <protection locked="0"/>
    </xf>
    <xf numFmtId="0" fontId="55" fillId="3" borderId="0" xfId="0" applyFont="1" applyFill="1" applyAlignment="1" applyProtection="1">
      <alignment vertical="top"/>
      <protection locked="0"/>
    </xf>
    <xf numFmtId="0" fontId="55" fillId="3" borderId="0" xfId="0" applyFont="1" applyFill="1" applyAlignment="1" applyProtection="1">
      <alignment wrapText="1"/>
      <protection locked="0"/>
    </xf>
    <xf numFmtId="0" fontId="66" fillId="3" borderId="0" xfId="0" applyFont="1" applyFill="1" applyAlignment="1">
      <alignment horizontal="right" vertical="center"/>
    </xf>
    <xf numFmtId="0" fontId="67" fillId="3" borderId="0" xfId="0" applyFont="1" applyFill="1" applyAlignment="1" applyProtection="1">
      <alignment horizontal="center"/>
      <protection locked="0"/>
    </xf>
    <xf numFmtId="0" fontId="67" fillId="3" borderId="0" xfId="0" applyFont="1" applyFill="1" applyAlignment="1">
      <alignment horizontal="center"/>
    </xf>
    <xf numFmtId="164" fontId="5" fillId="5" borderId="0" xfId="9" applyNumberFormat="1" applyFont="1" applyFill="1"/>
    <xf numFmtId="164" fontId="31"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9" fillId="5" borderId="0" xfId="9" applyFont="1" applyFill="1" applyAlignment="1">
      <alignment vertical="top"/>
    </xf>
    <xf numFmtId="0" fontId="14" fillId="5" borderId="0" xfId="9" applyFont="1" applyFill="1" applyAlignment="1">
      <alignment horizontal="center" vertical="top"/>
    </xf>
    <xf numFmtId="0" fontId="38"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9" fillId="5" borderId="0" xfId="9" applyFont="1" applyFill="1" applyAlignment="1">
      <alignment vertical="top" wrapText="1"/>
    </xf>
    <xf numFmtId="0" fontId="68"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9" fillId="3" borderId="0" xfId="0" applyFont="1" applyFill="1"/>
    <xf numFmtId="0" fontId="35"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0" fillId="5" borderId="0" xfId="9" applyFont="1" applyFill="1" applyAlignment="1">
      <alignment horizontal="justify" vertical="top"/>
    </xf>
    <xf numFmtId="0" fontId="7" fillId="0" borderId="0" xfId="9" applyAlignment="1">
      <alignment horizontal="justify" vertical="top"/>
    </xf>
    <xf numFmtId="0" fontId="37"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0" fillId="0" borderId="0" xfId="0" applyFont="1" applyAlignment="1">
      <alignment vertical="center"/>
    </xf>
    <xf numFmtId="0" fontId="1" fillId="0" borderId="0" xfId="22" applyFont="1" applyAlignment="1">
      <alignment vertical="top"/>
    </xf>
    <xf numFmtId="0" fontId="1" fillId="0" borderId="1" xfId="22" applyFont="1" applyBorder="1"/>
    <xf numFmtId="0" fontId="50"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0" fillId="5" borderId="19" xfId="0" applyNumberFormat="1" applyFont="1" applyFill="1" applyBorder="1" applyAlignment="1">
      <alignment vertical="top"/>
    </xf>
    <xf numFmtId="3" fontId="60" fillId="5" borderId="23" xfId="0" applyNumberFormat="1" applyFont="1" applyFill="1" applyBorder="1" applyAlignment="1">
      <alignment vertical="top"/>
    </xf>
    <xf numFmtId="1" fontId="60"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0" fillId="5" borderId="1" xfId="17" applyNumberFormat="1" applyFont="1" applyFill="1" applyBorder="1"/>
    <xf numFmtId="4" fontId="50" fillId="5" borderId="1" xfId="17" applyNumberFormat="1" applyFont="1" applyFill="1" applyBorder="1" applyAlignment="1">
      <alignment vertical="top"/>
    </xf>
    <xf numFmtId="4" fontId="50" fillId="0" borderId="1" xfId="17" applyNumberFormat="1" applyFont="1" applyBorder="1"/>
    <xf numFmtId="4" fontId="50" fillId="0" borderId="1" xfId="0" applyNumberFormat="1" applyFont="1" applyBorder="1"/>
    <xf numFmtId="0" fontId="80" fillId="5" borderId="0" xfId="9" applyFont="1" applyFill="1" applyAlignment="1">
      <alignment horizontal="justify" vertical="top"/>
    </xf>
    <xf numFmtId="0" fontId="79" fillId="5" borderId="0" xfId="9" applyFont="1" applyFill="1" applyAlignment="1">
      <alignment horizontal="justify" vertical="top"/>
    </xf>
    <xf numFmtId="4" fontId="81" fillId="2" borderId="1" xfId="0" applyNumberFormat="1" applyFont="1" applyFill="1" applyBorder="1" applyAlignment="1">
      <alignment horizontal="center" vertical="center" wrapText="1"/>
    </xf>
    <xf numFmtId="0" fontId="43"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3"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4" fillId="5" borderId="0" xfId="9" applyFont="1" applyFill="1" applyAlignment="1">
      <alignment horizontal="center" vertical="center"/>
    </xf>
    <xf numFmtId="0" fontId="66" fillId="5" borderId="0" xfId="9" applyFont="1" applyFill="1" applyAlignment="1">
      <alignment horizontal="justify" vertical="top" wrapText="1"/>
    </xf>
    <xf numFmtId="0" fontId="83" fillId="5" borderId="0" xfId="9" applyFont="1" applyFill="1" applyAlignment="1">
      <alignment horizontal="justify" vertical="top" wrapText="1"/>
    </xf>
    <xf numFmtId="0" fontId="14" fillId="5" borderId="0" xfId="9" applyFont="1" applyFill="1" applyAlignment="1">
      <alignment horizontal="center" vertical="center" wrapText="1"/>
    </xf>
    <xf numFmtId="0" fontId="7" fillId="5" borderId="0" xfId="9" applyFill="1" applyAlignment="1">
      <alignment horizontal="left" vertical="top" wrapText="1"/>
    </xf>
    <xf numFmtId="0" fontId="66"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0" fillId="0" borderId="1" xfId="0" applyFont="1" applyBorder="1" applyAlignment="1">
      <alignment horizontal="justify" vertical="center"/>
    </xf>
    <xf numFmtId="0" fontId="22" fillId="5" borderId="24" xfId="0" applyFont="1" applyFill="1" applyBorder="1" applyAlignment="1">
      <alignment vertical="top" wrapText="1"/>
    </xf>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6"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6"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1" fillId="8" borderId="0" xfId="0" applyNumberFormat="1" applyFont="1" applyFill="1" applyAlignment="1">
      <alignment horizontal="center"/>
    </xf>
    <xf numFmtId="164" fontId="71" fillId="8" borderId="0" xfId="0" applyNumberFormat="1" applyFont="1" applyFill="1" applyAlignment="1">
      <alignment horizontal="center"/>
    </xf>
    <xf numFmtId="0" fontId="1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2" fillId="5" borderId="0" xfId="0" applyNumberFormat="1" applyFont="1" applyFill="1" applyAlignment="1">
      <alignment horizontal="left" vertical="top" wrapText="1"/>
    </xf>
    <xf numFmtId="0" fontId="72" fillId="5" borderId="0" xfId="0" applyFont="1" applyFill="1" applyAlignment="1">
      <alignment horizontal="left" vertical="top" wrapText="1"/>
    </xf>
    <xf numFmtId="0" fontId="16" fillId="3" borderId="0" xfId="0" applyFont="1" applyFill="1" applyAlignment="1">
      <alignment horizontal="center"/>
    </xf>
    <xf numFmtId="0" fontId="7" fillId="3" borderId="0" xfId="0" applyFont="1" applyFill="1" applyAlignment="1">
      <alignment vertical="top" wrapText="1"/>
    </xf>
    <xf numFmtId="0" fontId="73" fillId="4" borderId="33" xfId="0" applyFont="1" applyFill="1" applyBorder="1" applyAlignment="1">
      <alignment horizontal="center" vertical="center" wrapText="1"/>
    </xf>
    <xf numFmtId="0" fontId="73"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3" fillId="3" borderId="0" xfId="0" applyFont="1" applyFill="1" applyAlignment="1">
      <alignment horizontal="center"/>
    </xf>
    <xf numFmtId="164" fontId="74" fillId="8" borderId="0" xfId="0" applyNumberFormat="1" applyFont="1" applyFill="1" applyAlignment="1">
      <alignment horizontal="center"/>
    </xf>
    <xf numFmtId="2" fontId="74" fillId="8" borderId="0" xfId="0" applyNumberFormat="1" applyFont="1" applyFill="1" applyAlignment="1">
      <alignment horizontal="center"/>
    </xf>
    <xf numFmtId="0" fontId="75" fillId="15" borderId="13" xfId="0" applyFont="1" applyFill="1" applyBorder="1" applyAlignment="1">
      <alignment horizontal="center" vertical="center" wrapText="1"/>
    </xf>
    <xf numFmtId="0" fontId="75" fillId="15" borderId="29" xfId="0" applyFont="1" applyFill="1" applyBorder="1" applyAlignment="1">
      <alignment horizontal="center" vertical="center" wrapText="1"/>
    </xf>
    <xf numFmtId="0" fontId="75" fillId="15" borderId="26" xfId="0" applyFont="1" applyFill="1" applyBorder="1" applyAlignment="1">
      <alignment horizontal="center" vertical="center" wrapText="1"/>
    </xf>
    <xf numFmtId="0" fontId="0" fillId="5" borderId="0" xfId="0" applyFill="1" applyAlignment="1">
      <alignment horizontal="center" vertical="top" wrapText="1"/>
    </xf>
    <xf numFmtId="0" fontId="60" fillId="5" borderId="15" xfId="0" applyFont="1" applyFill="1" applyBorder="1" applyAlignment="1">
      <alignment horizontal="center" vertical="center" wrapText="1"/>
    </xf>
    <xf numFmtId="0" fontId="76" fillId="16" borderId="0" xfId="0" applyFont="1" applyFill="1" applyAlignment="1">
      <alignment horizontal="center" vertical="center" wrapText="1"/>
    </xf>
    <xf numFmtId="0" fontId="76" fillId="16" borderId="0" xfId="0" applyFont="1" applyFill="1" applyAlignment="1">
      <alignment horizontal="center" vertical="center"/>
    </xf>
    <xf numFmtId="0" fontId="77" fillId="5" borderId="0" xfId="0" applyFont="1" applyFill="1" applyAlignment="1">
      <alignment horizontal="center"/>
    </xf>
    <xf numFmtId="0" fontId="0" fillId="5" borderId="0" xfId="0" applyFill="1" applyAlignment="1">
      <alignment horizontal="justify" vertical="top" wrapText="1"/>
    </xf>
    <xf numFmtId="0" fontId="48" fillId="11" borderId="13" xfId="0" applyFont="1" applyFill="1" applyBorder="1" applyAlignment="1" applyProtection="1">
      <alignment horizontal="justify" vertical="top" wrapText="1"/>
      <protection locked="0"/>
    </xf>
    <xf numFmtId="0" fontId="48"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2" fillId="5" borderId="0" xfId="0" applyFont="1" applyFill="1" applyAlignment="1">
      <alignment horizontal="left" vertical="top" wrapText="1"/>
    </xf>
    <xf numFmtId="0" fontId="7" fillId="5" borderId="15" xfId="9" applyFill="1" applyBorder="1" applyAlignment="1">
      <alignment vertical="top" wrapText="1"/>
    </xf>
  </cellXfs>
  <cellStyles count="87">
    <cellStyle name="Hyperlink" xfId="1" xr:uid="{00000000-0005-0000-0000-000038000000}"/>
    <cellStyle name="Hypertextové prepojenie 2" xfId="2" xr:uid="{00000000-0005-0000-0000-000039000000}"/>
    <cellStyle name="Normal 2" xfId="3" xr:uid="{00000000-0005-0000-0000-00003B000000}"/>
    <cellStyle name="Normal 3" xfId="4" xr:uid="{00000000-0005-0000-0000-00003C000000}"/>
    <cellStyle name="Normal 3 2" xfId="5" xr:uid="{00000000-0005-0000-0000-00003D000000}"/>
    <cellStyle name="Normal 3_2013-01-000-SportoveOdvetvia" xfId="6" xr:uid="{00000000-0005-0000-0000-00003E000000}"/>
    <cellStyle name="Normal 4" xfId="7" xr:uid="{00000000-0005-0000-0000-00003F000000}"/>
    <cellStyle name="Normal 5" xfId="8" xr:uid="{00000000-0005-0000-0000-000040000000}"/>
    <cellStyle name="Normálna" xfId="0" builtinId="0"/>
    <cellStyle name="Normálna 2" xfId="9" xr:uid="{00000000-0005-0000-0000-000041000000}"/>
    <cellStyle name="Normálna 2 2" xfId="10" xr:uid="{00000000-0005-0000-0000-000042000000}"/>
    <cellStyle name="Normálna 2 3" xfId="11" xr:uid="{00000000-0005-0000-0000-000043000000}"/>
    <cellStyle name="Normálna 3" xfId="12" xr:uid="{00000000-0005-0000-0000-000044000000}"/>
    <cellStyle name="Normálna 3 2" xfId="13" xr:uid="{00000000-0005-0000-0000-000045000000}"/>
    <cellStyle name="Normálna 3 3" xfId="14" xr:uid="{00000000-0005-0000-0000-000046000000}"/>
    <cellStyle name="Normálna 4" xfId="15" xr:uid="{00000000-0005-0000-0000-000047000000}"/>
    <cellStyle name="Normálna 4 2" xfId="16" xr:uid="{00000000-0005-0000-0000-000048000000}"/>
    <cellStyle name="Normálna 5" xfId="17" xr:uid="{00000000-0005-0000-0000-000049000000}"/>
    <cellStyle name="Normálna 5 2" xfId="18" xr:uid="{00000000-0005-0000-0000-00004A000000}"/>
    <cellStyle name="Normálna 5 3" xfId="19" xr:uid="{00000000-0005-0000-0000-00004B000000}"/>
    <cellStyle name="Normálna 5 4" xfId="20" xr:uid="{00000000-0005-0000-0000-00004C000000}"/>
    <cellStyle name="Normálna 6" xfId="21" xr:uid="{00000000-0005-0000-0000-00004D000000}"/>
    <cellStyle name="Normálna 7" xfId="22" xr:uid="{00000000-0005-0000-0000-00004E000000}"/>
    <cellStyle name="Normálna 7 2" xfId="23" xr:uid="{00000000-0005-0000-0000-00004F000000}"/>
    <cellStyle name="Normálna 8" xfId="24" xr:uid="{00000000-0005-0000-0000-000050000000}"/>
    <cellStyle name="normálne 2" xfId="25" xr:uid="{00000000-0005-0000-0000-000051000000}"/>
    <cellStyle name="normálne 2 2" xfId="26" xr:uid="{00000000-0005-0000-0000-000052000000}"/>
    <cellStyle name="normálne 2 2 2" xfId="27" xr:uid="{00000000-0005-0000-0000-000053000000}"/>
    <cellStyle name="normálne 2 3" xfId="28" xr:uid="{00000000-0005-0000-0000-000054000000}"/>
    <cellStyle name="normálne 2 4" xfId="29" xr:uid="{00000000-0005-0000-0000-000055000000}"/>
    <cellStyle name="Normálne 3" xfId="30" xr:uid="{00000000-0005-0000-0000-000056000000}"/>
    <cellStyle name="Použité hypertextové prepojenie" xfId="31" builtinId="9" hidden="1"/>
    <cellStyle name="Použité hypertextové prepojenie" xfId="32" builtinId="9" hidden="1"/>
    <cellStyle name="Použité hypertextové prepojenie" xfId="33" builtinId="9" hidden="1"/>
    <cellStyle name="Použité hypertextové prepojenie" xfId="34" builtinId="9" hidden="1"/>
    <cellStyle name="Použité hypertextové prepojenie" xfId="35" builtinId="9" hidden="1"/>
    <cellStyle name="Použité hypertextové prepojenie" xfId="36" builtinId="9" hidden="1"/>
    <cellStyle name="Použité hypertextové prepojenie" xfId="37" builtinId="9" hidden="1"/>
    <cellStyle name="Použité hypertextové prepojenie" xfId="38" builtinId="9" hidden="1"/>
    <cellStyle name="Použité hypertextové prepojenie" xfId="39" builtinId="9" hidden="1"/>
    <cellStyle name="Použité hypertextové prepojenie" xfId="40" builtinId="9" hidden="1"/>
    <cellStyle name="Použité hypertextové prepojenie" xfId="41" builtinId="9" hidden="1"/>
    <cellStyle name="Použité hypertextové prepojenie" xfId="42" builtinId="9" hidden="1"/>
    <cellStyle name="Použité hypertextové prepojenie" xfId="43" builtinId="9" hidden="1"/>
    <cellStyle name="Použité hypertextové prepojenie" xfId="44" builtinId="9" hidden="1"/>
    <cellStyle name="Použité hypertextové prepojenie" xfId="45" builtinId="9" hidden="1"/>
    <cellStyle name="Použité hypertextové prepojenie" xfId="46" builtinId="9" hidden="1"/>
    <cellStyle name="Použité hypertextové prepojenie" xfId="47" builtinId="9" hidden="1"/>
    <cellStyle name="Použité hypertextové prepojenie" xfId="48" builtinId="9" hidden="1"/>
    <cellStyle name="Použité hypertextové prepojenie" xfId="49" builtinId="9" hidden="1"/>
    <cellStyle name="Použité hypertextové prepojenie" xfId="50" builtinId="9" hidden="1"/>
    <cellStyle name="Použité hypertextové prepojenie" xfId="51" builtinId="9" hidden="1"/>
    <cellStyle name="Použité hypertextové prepojenie" xfId="52" builtinId="9" hidden="1"/>
    <cellStyle name="Použité hypertextové prepojenie" xfId="53" builtinId="9" hidden="1"/>
    <cellStyle name="Použité hypertextové prepojenie" xfId="54" builtinId="9" hidden="1"/>
    <cellStyle name="Použité hypertextové prepojenie" xfId="55" builtinId="9" hidden="1"/>
    <cellStyle name="Použité hypertextové prepojenie" xfId="56" builtinId="9" hidden="1"/>
    <cellStyle name="Použité hypertextové prepojenie" xfId="57" builtinId="9" hidden="1"/>
    <cellStyle name="Použité hypertextové prepojenie" xfId="58" builtinId="9" hidden="1"/>
    <cellStyle name="Použité hypertextové prepojenie" xfId="59" builtinId="9" hidden="1"/>
    <cellStyle name="Použité hypertextové prepojenie" xfId="60" builtinId="9" hidden="1"/>
    <cellStyle name="Použité hypertextové prepojenie" xfId="61" builtinId="9" hidden="1"/>
    <cellStyle name="Použité hypertextové prepojenie" xfId="62" builtinId="9" hidden="1"/>
    <cellStyle name="Použité hypertextové prepojenie" xfId="63" builtinId="9" hidden="1"/>
    <cellStyle name="Použité hypertextové prepojenie" xfId="64" builtinId="9" hidden="1"/>
    <cellStyle name="Použité hypertextové prepojenie" xfId="65" builtinId="9" hidden="1"/>
    <cellStyle name="Použité hypertextové prepojenie" xfId="66" builtinId="9" hidden="1"/>
    <cellStyle name="Použité hypertextové prepojenie" xfId="67" builtinId="9" hidden="1"/>
    <cellStyle name="Použité hypertextové prepojenie" xfId="68" builtinId="9" hidden="1"/>
    <cellStyle name="Použité hypertextové prepojenie" xfId="69" builtinId="9" hidden="1"/>
    <cellStyle name="Použité hypertextové prepojenie" xfId="70" builtinId="9" hidden="1"/>
    <cellStyle name="Použité hypertextové prepojenie" xfId="71" builtinId="9" hidden="1"/>
    <cellStyle name="Použité hypertextové prepojenie" xfId="72" builtinId="9" hidden="1"/>
    <cellStyle name="Použité hypertextové prepojenie" xfId="73" builtinId="9" hidden="1"/>
    <cellStyle name="Použité hypertextové prepojenie" xfId="74" builtinId="9" hidden="1"/>
    <cellStyle name="Použité hypertextové prepojenie" xfId="75" builtinId="9" hidden="1"/>
    <cellStyle name="Použité hypertextové prepojenie" xfId="76" builtinId="9" hidden="1"/>
    <cellStyle name="Použité hypertextové prepojenie" xfId="77" builtinId="9" hidden="1"/>
    <cellStyle name="Použité hypertextové prepojenie" xfId="78" builtinId="9" hidden="1"/>
    <cellStyle name="Použité hypertextové prepojenie" xfId="79" builtinId="9" hidden="1"/>
    <cellStyle name="Použité hypertextové prepojenie" xfId="80" builtinId="9" hidden="1"/>
    <cellStyle name="Použité hypertextové prepojenie" xfId="81" builtinId="9" hidden="1"/>
    <cellStyle name="Použité hypertextové prepojenie" xfId="82" builtinId="9" hidden="1"/>
    <cellStyle name="Použité hypertextové prepojenie" xfId="83" builtinId="9" hidden="1"/>
    <cellStyle name="Použité hypertextové prepojenie" xfId="84" builtinId="9" hidden="1"/>
    <cellStyle name="Použité hypertextové prepojenie" xfId="85" builtinId="9" hidden="1"/>
    <cellStyle name="Použité hypertextové prepojenie" xfId="86" builtinId="9" hidden="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69" dropStyle="combo" dx="21" fmlaLink="$B$102" fmlaRange="Adr!$B$2:$B$148" noThreeD="1" sel="71" val="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2495550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02" workbookViewId="0">
      <selection activeCell="A43" sqref="A43"/>
    </sheetView>
  </sheetViews>
  <sheetFormatPr defaultColWidth="11.42578125" defaultRowHeight="12.75" x14ac:dyDescent="0.2"/>
  <cols>
    <col min="1" max="1" width="105" style="19" customWidth="1"/>
    <col min="2" max="2" width="103.42578125" style="20" customWidth="1"/>
    <col min="3" max="4" width="4.42578125" style="20" customWidth="1"/>
    <col min="5" max="5" width="11.42578125" style="20" customWidth="1"/>
    <col min="6" max="16384" width="11.42578125" style="20"/>
  </cols>
  <sheetData>
    <row r="1" spans="1:4" s="18" customFormat="1" ht="46.7" customHeight="1" x14ac:dyDescent="0.2">
      <c r="A1" s="308" t="s">
        <v>0</v>
      </c>
      <c r="C1" s="317"/>
      <c r="D1" s="31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1689</v>
      </c>
      <c r="C6" s="205"/>
      <c r="D6" s="205"/>
    </row>
    <row r="7" spans="1:4" s="18" customFormat="1" ht="15" customHeight="1" x14ac:dyDescent="0.2">
      <c r="A7" s="296" t="s">
        <v>4</v>
      </c>
      <c r="C7" s="205"/>
      <c r="D7" s="205"/>
    </row>
    <row r="8" spans="1:4" s="18" customFormat="1" ht="15" customHeight="1" x14ac:dyDescent="0.2">
      <c r="A8" s="269" t="s">
        <v>1337</v>
      </c>
      <c r="C8" s="205"/>
      <c r="D8" s="205"/>
    </row>
    <row r="9" spans="1:4" s="18" customFormat="1" ht="15" customHeight="1" x14ac:dyDescent="0.2">
      <c r="A9" s="269" t="s">
        <v>1338</v>
      </c>
      <c r="C9" s="205"/>
      <c r="D9" s="205"/>
    </row>
    <row r="10" spans="1:4" s="18" customFormat="1" ht="15.75" customHeight="1" x14ac:dyDescent="0.2">
      <c r="A10" s="296" t="s">
        <v>1339</v>
      </c>
      <c r="C10" s="205"/>
      <c r="D10" s="205"/>
    </row>
    <row r="11" spans="1:4" s="18" customFormat="1" ht="42.75" customHeight="1" x14ac:dyDescent="0.2">
      <c r="A11" s="296" t="s">
        <v>1340</v>
      </c>
      <c r="C11" s="205"/>
      <c r="D11" s="205"/>
    </row>
    <row r="12" spans="1:4" s="18" customFormat="1" ht="20.45" customHeight="1" x14ac:dyDescent="0.2">
      <c r="A12" s="304" t="s">
        <v>1359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75" customHeight="1" x14ac:dyDescent="0.2">
      <c r="A19" s="21"/>
      <c r="B19" s="257"/>
      <c r="C19" s="21"/>
    </row>
    <row r="20" spans="1:4" ht="26.25" customHeight="1" x14ac:dyDescent="0.2">
      <c r="A20" s="299" t="s">
        <v>8</v>
      </c>
      <c r="C20" s="21"/>
    </row>
    <row r="21" spans="1:4" ht="38.25" x14ac:dyDescent="0.2">
      <c r="A21" s="19" t="s">
        <v>9</v>
      </c>
      <c r="C21" s="318"/>
      <c r="D21" s="318"/>
    </row>
    <row r="22" spans="1:4" x14ac:dyDescent="0.2">
      <c r="C22" s="319"/>
      <c r="D22" s="318"/>
    </row>
    <row r="23" spans="1:4" ht="63.75" x14ac:dyDescent="0.2">
      <c r="A23" s="23" t="s">
        <v>1360</v>
      </c>
      <c r="C23" s="255"/>
      <c r="D23" s="256"/>
    </row>
    <row r="24" spans="1:4" ht="12.75" customHeight="1" x14ac:dyDescent="0.2">
      <c r="C24" s="315"/>
      <c r="D24" s="31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1341</v>
      </c>
    </row>
    <row r="32" spans="1:4" ht="12.75" customHeight="1" x14ac:dyDescent="0.2"/>
    <row r="33" spans="1:3" ht="15.75" customHeight="1" x14ac:dyDescent="0.2">
      <c r="A33" s="19" t="s">
        <v>1342</v>
      </c>
    </row>
    <row r="34" spans="1:3" ht="12.75" customHeight="1" x14ac:dyDescent="0.2"/>
    <row r="35" spans="1:3" ht="51" x14ac:dyDescent="0.2">
      <c r="A35" s="19" t="s">
        <v>1344</v>
      </c>
    </row>
    <row r="36" spans="1:3" ht="12" customHeight="1" x14ac:dyDescent="0.2"/>
    <row r="37" spans="1:3" ht="25.5" x14ac:dyDescent="0.2">
      <c r="A37" s="271" t="s">
        <v>1343</v>
      </c>
    </row>
    <row r="39" spans="1:3" ht="76.5" x14ac:dyDescent="0.2">
      <c r="A39" s="23" t="s">
        <v>1345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1347</v>
      </c>
    </row>
    <row r="49" spans="1:1" ht="12" customHeight="1" x14ac:dyDescent="0.2"/>
    <row r="50" spans="1:1" ht="38.25" x14ac:dyDescent="0.2">
      <c r="A50" s="19" t="s">
        <v>1348</v>
      </c>
    </row>
    <row r="51" spans="1:1" ht="12.75" customHeight="1" x14ac:dyDescent="0.2"/>
    <row r="52" spans="1:1" ht="76.5" x14ac:dyDescent="0.2">
      <c r="A52" s="19" t="s">
        <v>1349</v>
      </c>
    </row>
    <row r="53" spans="1:1" ht="12.75" customHeight="1" x14ac:dyDescent="0.2"/>
    <row r="54" spans="1:1" ht="38.25" x14ac:dyDescent="0.2">
      <c r="A54" s="19" t="s">
        <v>1350</v>
      </c>
    </row>
    <row r="56" spans="1:1" x14ac:dyDescent="0.2">
      <c r="A56" s="19" t="s">
        <v>16</v>
      </c>
    </row>
    <row r="58" spans="1:1" x14ac:dyDescent="0.2">
      <c r="A58" s="19" t="s">
        <v>17</v>
      </c>
    </row>
    <row r="60" spans="1:1" ht="121.7" customHeight="1" x14ac:dyDescent="0.2">
      <c r="A60" s="23" t="s">
        <v>1351</v>
      </c>
    </row>
    <row r="61" spans="1:1" ht="12.75" customHeight="1" x14ac:dyDescent="0.2">
      <c r="A61" s="23"/>
    </row>
    <row r="62" spans="1:1" ht="14.25" customHeight="1" x14ac:dyDescent="0.2">
      <c r="A62" s="19" t="s">
        <v>18</v>
      </c>
    </row>
    <row r="63" spans="1:1" ht="25.5" x14ac:dyDescent="0.2">
      <c r="A63" s="19" t="s">
        <v>19</v>
      </c>
    </row>
    <row r="64" spans="1:1" ht="27.95" customHeight="1" x14ac:dyDescent="0.2">
      <c r="A64" s="19" t="s">
        <v>1352</v>
      </c>
    </row>
    <row r="66" spans="1:1" ht="93.75" customHeight="1" x14ac:dyDescent="0.2">
      <c r="A66" s="23" t="s">
        <v>20</v>
      </c>
    </row>
    <row r="68" spans="1:1" ht="18" x14ac:dyDescent="0.2">
      <c r="A68" s="258" t="s">
        <v>21</v>
      </c>
    </row>
    <row r="70" spans="1:1" ht="174.75" customHeight="1" x14ac:dyDescent="0.2">
      <c r="A70" s="259" t="s">
        <v>22</v>
      </c>
    </row>
    <row r="71" spans="1:1" ht="13.35" customHeight="1" x14ac:dyDescent="0.2">
      <c r="A71" s="259"/>
    </row>
    <row r="72" spans="1:1" ht="173.45" customHeight="1" x14ac:dyDescent="0.2">
      <c r="A72" s="311" t="s">
        <v>1370</v>
      </c>
    </row>
    <row r="73" spans="1:1" ht="38.25" x14ac:dyDescent="0.2">
      <c r="A73" s="23" t="s">
        <v>1371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1361</v>
      </c>
    </row>
    <row r="96" spans="1:2" x14ac:dyDescent="0.2">
      <c r="A96" s="23"/>
    </row>
    <row r="97" spans="1:4" x14ac:dyDescent="0.2">
      <c r="A97" s="260" t="s">
        <v>40</v>
      </c>
    </row>
    <row r="98" spans="1:4" ht="68.45" customHeight="1" x14ac:dyDescent="0.2">
      <c r="A98" s="23" t="s">
        <v>1362</v>
      </c>
    </row>
    <row r="99" spans="1:4" x14ac:dyDescent="0.2">
      <c r="A99" s="23"/>
    </row>
    <row r="100" spans="1:4" x14ac:dyDescent="0.2">
      <c r="A100" s="260" t="s">
        <v>41</v>
      </c>
    </row>
    <row r="101" spans="1:4" ht="89.25" x14ac:dyDescent="0.2">
      <c r="A101" s="23" t="s">
        <v>1363</v>
      </c>
    </row>
    <row r="102" spans="1:4" x14ac:dyDescent="0.2">
      <c r="A102" s="23"/>
    </row>
    <row r="103" spans="1:4" x14ac:dyDescent="0.2">
      <c r="A103" s="297" t="s">
        <v>42</v>
      </c>
    </row>
    <row r="104" spans="1:4" ht="51" x14ac:dyDescent="0.2">
      <c r="A104" s="23" t="s">
        <v>1364</v>
      </c>
    </row>
    <row r="105" spans="1:4" x14ac:dyDescent="0.2">
      <c r="A105" s="23"/>
      <c r="B105" s="20" t="s">
        <v>43</v>
      </c>
    </row>
    <row r="106" spans="1:4" x14ac:dyDescent="0.2">
      <c r="A106" s="260" t="s">
        <v>44</v>
      </c>
    </row>
    <row r="107" spans="1:4" ht="71.25" customHeight="1" x14ac:dyDescent="0.2">
      <c r="A107" s="19" t="s">
        <v>1365</v>
      </c>
    </row>
    <row r="108" spans="1:4" ht="38.25" x14ac:dyDescent="0.2">
      <c r="A108" s="19" t="s">
        <v>1355</v>
      </c>
    </row>
    <row r="109" spans="1:4" ht="25.5" x14ac:dyDescent="0.2">
      <c r="A109" s="19" t="s">
        <v>45</v>
      </c>
    </row>
    <row r="110" spans="1:4" ht="10.5" customHeight="1" x14ac:dyDescent="0.2">
      <c r="D110" s="20" t="s">
        <v>43</v>
      </c>
    </row>
    <row r="111" spans="1:4" ht="99.75" customHeight="1" x14ac:dyDescent="0.2">
      <c r="A111" s="23" t="s">
        <v>1354</v>
      </c>
    </row>
    <row r="112" spans="1:4" ht="25.5" x14ac:dyDescent="0.2">
      <c r="A112" s="19" t="s">
        <v>1353</v>
      </c>
    </row>
    <row r="114" spans="1:2" ht="178.5" x14ac:dyDescent="0.2">
      <c r="A114" s="23" t="s">
        <v>1366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1356</v>
      </c>
    </row>
    <row r="133" spans="1:1" ht="61.5" customHeight="1" x14ac:dyDescent="0.2">
      <c r="A133" s="303" t="s">
        <v>1368</v>
      </c>
    </row>
    <row r="134" spans="1:1" x14ac:dyDescent="0.2">
      <c r="A134" s="260" t="s">
        <v>1369</v>
      </c>
    </row>
    <row r="135" spans="1:1" ht="102" x14ac:dyDescent="0.2">
      <c r="A135" s="303" t="s">
        <v>1357</v>
      </c>
    </row>
    <row r="136" spans="1:1" x14ac:dyDescent="0.2">
      <c r="A136"/>
    </row>
    <row r="137" spans="1:1" ht="71.45" customHeight="1" x14ac:dyDescent="0.2">
      <c r="A137" s="302" t="s">
        <v>1358</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headerFooter>
    <oddFooter>Strana &amp;P z &amp;N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defaultColWidth="9.140625" defaultRowHeight="15" x14ac:dyDescent="0.2"/>
  <cols>
    <col min="1" max="1" width="18.42578125" style="139" customWidth="1"/>
    <col min="2" max="2" width="37" style="139" customWidth="1"/>
    <col min="3" max="3" width="37.42578125" style="139" customWidth="1"/>
    <col min="4" max="4" width="10.42578125" style="137" customWidth="1"/>
    <col min="5" max="5" width="37.42578125" style="137" customWidth="1"/>
    <col min="6" max="6" width="36.42578125" style="137" customWidth="1"/>
    <col min="7" max="7" width="19.140625" style="137" bestFit="1" customWidth="1"/>
    <col min="8" max="8" width="3.140625" style="137" customWidth="1"/>
    <col min="9" max="13" width="9.140625" style="137"/>
    <col min="14" max="14" width="38.42578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bežecký spolok, Olympijské námestie 14290/1, Bratislava, 832 80</v>
      </c>
      <c r="B1" s="369"/>
      <c r="C1" s="36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70" t="s">
        <v>1259</v>
      </c>
      <c r="F3" s="371"/>
      <c r="N3" s="137" t="str">
        <f t="shared" si="0"/>
        <v>c - príspevok Slovenskému paralympijskému výboru</v>
      </c>
      <c r="O3" s="137" t="s">
        <v>343</v>
      </c>
      <c r="P3" s="137" t="str">
        <f>Spolu!B19</f>
        <v>príspevok Slovenskému paralympijskému výboru</v>
      </c>
    </row>
    <row r="4" spans="1:16" ht="45.75" customHeight="1" x14ac:dyDescent="0.2">
      <c r="E4" s="371"/>
      <c r="F4" s="371"/>
      <c r="N4" s="137" t="str">
        <f t="shared" si="0"/>
        <v>d - príspevok športovcom top tímu</v>
      </c>
      <c r="O4" s="137" t="s">
        <v>345</v>
      </c>
      <c r="P4" s="137" t="str">
        <f>Spolu!B20</f>
        <v>príspevok športovcom top tímu</v>
      </c>
    </row>
    <row r="5" spans="1:16" ht="30.75" customHeight="1" x14ac:dyDescent="0.2">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1261</v>
      </c>
      <c r="E6" s="140" t="s">
        <v>1262</v>
      </c>
      <c r="F6" s="149"/>
      <c r="N6" s="137" t="str">
        <f t="shared" si="0"/>
        <v>f - plnenie úloh verejného záujmu v športe</v>
      </c>
      <c r="O6" s="137" t="s">
        <v>349</v>
      </c>
      <c r="P6" s="137" t="str">
        <f>Spolu!B22</f>
        <v>plnenie úloh verejného záujmu v športe</v>
      </c>
    </row>
    <row r="7" spans="1:16" x14ac:dyDescent="0.2">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1290</v>
      </c>
      <c r="B12" s="372"/>
      <c r="C12" s="372"/>
      <c r="D12" s="138"/>
      <c r="E12" s="138"/>
      <c r="F12" s="195" t="s">
        <v>1291</v>
      </c>
      <c r="G12" s="138"/>
      <c r="N12" s="137" t="str">
        <f t="shared" si="0"/>
        <v>l - podpora zdravotne postihnutých športovcov</v>
      </c>
      <c r="O12" s="137" t="s">
        <v>360</v>
      </c>
      <c r="P12" s="137" t="str">
        <f>Spolu!B28</f>
        <v>podpora zdravotne postihnutých športovcov</v>
      </c>
    </row>
    <row r="13" spans="1:16" ht="55.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1384</v>
      </c>
      <c r="N13" s="137" t="str">
        <f t="shared" si="0"/>
        <v>m - organizácia tradičných športových podujatí</v>
      </c>
      <c r="O13" s="137" t="s">
        <v>362</v>
      </c>
      <c r="P13" s="137" t="str">
        <f>Spolu!B29</f>
        <v>organizácia tradičných športových podujatí</v>
      </c>
    </row>
    <row r="14" spans="1:16" ht="34.5" customHeight="1" x14ac:dyDescent="0.2">
      <c r="A14" s="139" t="s">
        <v>1274</v>
      </c>
      <c r="B14" s="374" t="s">
        <v>1292</v>
      </c>
      <c r="C14" s="375"/>
      <c r="F14" s="313"/>
      <c r="N14" s="137" t="str">
        <f t="shared" si="0"/>
        <v xml:space="preserve">n - </v>
      </c>
      <c r="O14" s="137" t="s">
        <v>364</v>
      </c>
    </row>
    <row r="15" spans="1:16" ht="34.5" customHeight="1" x14ac:dyDescent="0.2">
      <c r="A15" s="139" t="s">
        <v>1293</v>
      </c>
      <c r="B15" s="374"/>
      <c r="C15" s="375"/>
      <c r="F15" s="377"/>
      <c r="N15" s="137" t="str">
        <f t="shared" si="0"/>
        <v xml:space="preserve">o - </v>
      </c>
      <c r="O15" s="137" t="s">
        <v>365</v>
      </c>
    </row>
    <row r="16" spans="1:16" x14ac:dyDescent="0.2">
      <c r="A16" s="139" t="s">
        <v>1277</v>
      </c>
      <c r="B16" s="142">
        <f>F8</f>
        <v>0</v>
      </c>
      <c r="C16" s="137"/>
      <c r="F16" s="377"/>
      <c r="N16" s="137" t="str">
        <f t="shared" si="0"/>
        <v xml:space="preserve">p - </v>
      </c>
      <c r="O16" s="137" t="s">
        <v>366</v>
      </c>
    </row>
    <row r="17" spans="1:16" ht="32.25" customHeight="1" x14ac:dyDescent="0.2">
      <c r="A17" s="139" t="s">
        <v>1280</v>
      </c>
      <c r="B17" s="142">
        <f>F9</f>
        <v>0</v>
      </c>
      <c r="C17" s="137"/>
      <c r="F17" s="377"/>
      <c r="N17" s="137" t="str">
        <f t="shared" si="0"/>
        <v xml:space="preserve">q - </v>
      </c>
      <c r="O17" s="137" t="s">
        <v>367</v>
      </c>
    </row>
    <row r="18" spans="1:16" ht="15.75" thickBot="1" x14ac:dyDescent="0.25">
      <c r="B18" s="193" t="s">
        <v>1294</v>
      </c>
      <c r="C18" s="194">
        <v>31</v>
      </c>
      <c r="N18" s="137" t="str">
        <f t="shared" si="0"/>
        <v xml:space="preserve">r - </v>
      </c>
      <c r="O18" s="137" t="s">
        <v>368</v>
      </c>
    </row>
    <row r="19" spans="1:16" x14ac:dyDescent="0.2">
      <c r="B19" s="193" t="s">
        <v>1282</v>
      </c>
      <c r="C19" s="142" t="str">
        <f>Spolu!C4</f>
        <v>30845688</v>
      </c>
      <c r="F19" s="145" t="s">
        <v>1278</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1283</v>
      </c>
      <c r="G21" s="286">
        <v>421947749446</v>
      </c>
      <c r="H21" s="148"/>
      <c r="N21" s="137" t="str">
        <f>O21&amp;" - "&amp;P21</f>
        <v>026 01 - Šport pre všetkých, školský a univerzitný šport</v>
      </c>
      <c r="O21" s="137" t="s">
        <v>317</v>
      </c>
      <c r="P21" s="137" t="s">
        <v>318</v>
      </c>
    </row>
    <row r="22" spans="1:16" x14ac:dyDescent="0.2">
      <c r="A22" s="137"/>
      <c r="B22" s="137"/>
      <c r="F22" s="147" t="s">
        <v>1284</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1285</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1295</v>
      </c>
    </row>
    <row r="28" spans="1:16" x14ac:dyDescent="0.2">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headerFooter>
    <oddFooter>Strana &amp;P z &amp;N</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4" activePane="bottomLeft" state="frozen"/>
      <selection pane="bottomLeft" activeCell="A8" sqref="A8"/>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1297</v>
      </c>
    </row>
    <row r="2" spans="1:2" ht="30" customHeight="1" x14ac:dyDescent="0.2">
      <c r="A2" s="378" t="s">
        <v>1298</v>
      </c>
      <c r="B2" s="378"/>
    </row>
    <row r="3" spans="1:2" x14ac:dyDescent="0.2">
      <c r="A3" s="61" t="s">
        <v>1299</v>
      </c>
      <c r="B3" s="61" t="s">
        <v>1300</v>
      </c>
    </row>
    <row r="4" spans="1:2" x14ac:dyDescent="0.2">
      <c r="A4" s="62" t="s">
        <v>1301</v>
      </c>
      <c r="B4" s="62" t="s">
        <v>1302</v>
      </c>
    </row>
    <row r="5" spans="1:2" x14ac:dyDescent="0.2">
      <c r="A5" s="62" t="s">
        <v>1303</v>
      </c>
      <c r="B5" s="62" t="s">
        <v>1304</v>
      </c>
    </row>
    <row r="6" spans="1:2" x14ac:dyDescent="0.2">
      <c r="A6" s="62" t="s">
        <v>1305</v>
      </c>
      <c r="B6" s="62" t="s">
        <v>1306</v>
      </c>
    </row>
    <row r="7" spans="1:2" x14ac:dyDescent="0.2">
      <c r="A7" s="62" t="s">
        <v>1307</v>
      </c>
      <c r="B7" s="62" t="s">
        <v>1308</v>
      </c>
    </row>
    <row r="8" spans="1:2" x14ac:dyDescent="0.2">
      <c r="A8" s="62" t="s">
        <v>1309</v>
      </c>
      <c r="B8" s="62" t="s">
        <v>1310</v>
      </c>
    </row>
    <row r="9" spans="1:2" x14ac:dyDescent="0.2">
      <c r="A9" s="62" t="s">
        <v>1311</v>
      </c>
      <c r="B9" s="62" t="s">
        <v>1312</v>
      </c>
    </row>
    <row r="10" spans="1:2" x14ac:dyDescent="0.2">
      <c r="A10" s="62" t="s">
        <v>1313</v>
      </c>
      <c r="B10" s="62" t="s">
        <v>1314</v>
      </c>
    </row>
    <row r="11" spans="1:2" x14ac:dyDescent="0.2">
      <c r="A11" s="62" t="s">
        <v>1315</v>
      </c>
      <c r="B11" s="62" t="s">
        <v>1316</v>
      </c>
    </row>
    <row r="12" spans="1:2" x14ac:dyDescent="0.2">
      <c r="A12" s="62" t="s">
        <v>1317</v>
      </c>
      <c r="B12" s="62" t="s">
        <v>1318</v>
      </c>
    </row>
    <row r="13" spans="1:2" x14ac:dyDescent="0.2">
      <c r="A13" s="62" t="s">
        <v>1319</v>
      </c>
      <c r="B13" s="62" t="s">
        <v>1320</v>
      </c>
    </row>
    <row r="14" spans="1:2" x14ac:dyDescent="0.2">
      <c r="A14" s="62" t="s">
        <v>1321</v>
      </c>
      <c r="B14" s="62" t="s">
        <v>1322</v>
      </c>
    </row>
    <row r="15" spans="1:2" x14ac:dyDescent="0.2">
      <c r="A15" s="62" t="s">
        <v>1323</v>
      </c>
      <c r="B15" s="62" t="s">
        <v>1324</v>
      </c>
    </row>
    <row r="16" spans="1:2" x14ac:dyDescent="0.2">
      <c r="A16" s="62" t="s">
        <v>1325</v>
      </c>
      <c r="B16" s="62" t="s">
        <v>1326</v>
      </c>
    </row>
    <row r="17" spans="1:2" x14ac:dyDescent="0.2">
      <c r="A17" s="62" t="s">
        <v>1327</v>
      </c>
      <c r="B17" s="62" t="s">
        <v>1328</v>
      </c>
    </row>
    <row r="18" spans="1:2" x14ac:dyDescent="0.2">
      <c r="A18" s="62" t="s">
        <v>1329</v>
      </c>
      <c r="B18" s="62" t="s">
        <v>1330</v>
      </c>
    </row>
    <row r="19" spans="1:2" x14ac:dyDescent="0.2">
      <c r="A19" s="62" t="s">
        <v>1331</v>
      </c>
      <c r="B19" s="62" t="s">
        <v>1332</v>
      </c>
    </row>
    <row r="20" spans="1:2" x14ac:dyDescent="0.2">
      <c r="A20" s="62" t="s">
        <v>1333</v>
      </c>
      <c r="B20" s="62" t="s">
        <v>1334</v>
      </c>
    </row>
    <row r="21" spans="1:2" x14ac:dyDescent="0.2">
      <c r="A21" s="62" t="s">
        <v>1335</v>
      </c>
      <c r="B21" s="62" t="s">
        <v>1336</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71" activePane="bottomLeft" state="frozen"/>
      <selection pane="bottomLeft" activeCell="O19" sqref="O19"/>
    </sheetView>
  </sheetViews>
  <sheetFormatPr defaultColWidth="11.42578125" defaultRowHeight="11.25" x14ac:dyDescent="0.2"/>
  <cols>
    <col min="1" max="1" width="26.42578125" style="35" customWidth="1"/>
    <col min="2" max="2" width="10.85546875" style="35" bestFit="1" customWidth="1"/>
    <col min="3" max="3" width="12" style="35" bestFit="1" customWidth="1"/>
    <col min="4" max="4" width="9.42578125" style="35" customWidth="1"/>
    <col min="5" max="5" width="33" style="35" customWidth="1"/>
    <col min="6" max="6" width="9.42578125" style="35" bestFit="1" customWidth="1"/>
    <col min="7" max="7" width="23.85546875" style="35" customWidth="1"/>
    <col min="8" max="8" width="11.42578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0" t="s">
        <v>57</v>
      </c>
      <c r="B1" s="320"/>
      <c r="C1" s="320"/>
      <c r="D1" s="320"/>
      <c r="E1" s="320"/>
      <c r="F1" s="320"/>
      <c r="G1" s="320"/>
      <c r="H1" s="320"/>
      <c r="I1" s="52"/>
      <c r="J1" s="37"/>
    </row>
    <row r="2" spans="1:11" ht="15.75" x14ac:dyDescent="0.25">
      <c r="A2" s="326" t="s">
        <v>58</v>
      </c>
      <c r="B2" s="326"/>
      <c r="C2" s="326"/>
      <c r="D2" s="326"/>
      <c r="E2" s="326"/>
      <c r="F2" s="326"/>
      <c r="G2" s="326"/>
      <c r="H2" s="324" t="str">
        <f>+Doklady!I100</f>
        <v>V3</v>
      </c>
      <c r="I2" s="324"/>
    </row>
    <row r="3" spans="1:11" ht="15" x14ac:dyDescent="0.25">
      <c r="A3" s="40"/>
      <c r="B3" s="40"/>
      <c r="C3" s="40"/>
      <c r="D3" s="40"/>
      <c r="E3" s="40"/>
      <c r="F3" s="40"/>
      <c r="G3" s="40"/>
      <c r="H3" s="325">
        <f>+Doklady!I101</f>
        <v>45887</v>
      </c>
      <c r="I3" s="325"/>
    </row>
    <row r="4" spans="1:11" ht="15.75" customHeight="1" x14ac:dyDescent="0.2">
      <c r="A4" s="41" t="s">
        <v>59</v>
      </c>
      <c r="B4" s="321" t="s">
        <v>60</v>
      </c>
      <c r="C4" s="322"/>
      <c r="D4" s="322"/>
      <c r="E4" s="32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headerFooter>
    <oddFooter>&amp;C&amp;9strana &amp;P/&amp;N</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2578125" defaultRowHeight="12.75" x14ac:dyDescent="0.2"/>
  <cols>
    <col min="1" max="1" width="11.42578125" style="29" customWidth="1"/>
    <col min="2" max="2" width="62.85546875" style="29" customWidth="1"/>
    <col min="3" max="6" width="11.42578125" style="29" customWidth="1"/>
    <col min="7" max="7" width="8.85546875" style="253" hidden="1" customWidth="1"/>
    <col min="8" max="16384" width="11.42578125" style="29"/>
  </cols>
  <sheetData>
    <row r="1" spans="1:7" s="27" customFormat="1" ht="35.25" customHeight="1" x14ac:dyDescent="0.2">
      <c r="A1" s="329" t="s">
        <v>311</v>
      </c>
      <c r="B1" s="330"/>
      <c r="C1" s="174">
        <v>45688</v>
      </c>
      <c r="D1" s="26"/>
      <c r="G1" s="252">
        <v>45688</v>
      </c>
    </row>
    <row r="2" spans="1:7" ht="15" x14ac:dyDescent="0.25">
      <c r="A2" s="28"/>
      <c r="B2" s="28"/>
      <c r="G2" s="252">
        <v>45716</v>
      </c>
    </row>
    <row r="3" spans="1:7" ht="14.25" x14ac:dyDescent="0.2">
      <c r="A3" s="30" t="s">
        <v>312</v>
      </c>
      <c r="B3" s="327" t="str">
        <f>INDEX(Adr!B:B,Doklady!B102+1)</f>
        <v>Slovenský bežecký spolok</v>
      </c>
      <c r="C3" s="327"/>
      <c r="D3" s="327"/>
      <c r="G3" s="252">
        <v>45747</v>
      </c>
    </row>
    <row r="4" spans="1:7" ht="14.25" x14ac:dyDescent="0.2">
      <c r="A4" s="30" t="s">
        <v>313</v>
      </c>
      <c r="B4" s="29" t="str">
        <f>RIGHT("0000"&amp;INDEX(Adr!A:A,Doklady!B102+1),8)</f>
        <v>30845688</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35000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35000</v>
      </c>
      <c r="G15" s="252"/>
    </row>
    <row r="16" spans="1:7" ht="14.25" x14ac:dyDescent="0.2">
      <c r="G16" s="252"/>
    </row>
    <row r="17" spans="1:5" ht="72" customHeight="1" x14ac:dyDescent="0.2">
      <c r="A17" s="328" t="s">
        <v>328</v>
      </c>
      <c r="B17" s="328"/>
      <c r="C17" s="328"/>
      <c r="D17" s="328"/>
      <c r="E17" s="21"/>
    </row>
    <row r="61" spans="1:1" x14ac:dyDescent="0.2">
      <c r="A61" s="29">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pageSetUpPr fitToPage="1"/>
  </sheetPr>
  <dimension ref="A1:Z145"/>
  <sheetViews>
    <sheetView zoomScale="150" zoomScaleNormal="150" zoomScalePageLayoutView="150" workbookViewId="0">
      <selection activeCell="B144" sqref="B144"/>
    </sheetView>
  </sheetViews>
  <sheetFormatPr defaultColWidth="11.42578125" defaultRowHeight="11.25" x14ac:dyDescent="0.2"/>
  <cols>
    <col min="1" max="1" width="5.42578125" style="8" bestFit="1" customWidth="1"/>
    <col min="2" max="2" width="55.42578125" style="8" customWidth="1"/>
    <col min="3" max="9" width="11.42578125" style="56" customWidth="1"/>
    <col min="10" max="10" width="63.42578125" style="84" customWidth="1"/>
    <col min="11" max="11" width="13.140625" style="84" customWidth="1"/>
    <col min="12" max="12" width="30.140625" style="84" customWidth="1"/>
    <col min="13" max="13" width="6.42578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25" customHeight="1" x14ac:dyDescent="0.2">
      <c r="B3" s="160" t="s">
        <v>59</v>
      </c>
      <c r="C3" s="351" t="str">
        <f>INDEX(Adr!B2:B151,Doklady!B102)</f>
        <v>Slovenský bežecký spolok</v>
      </c>
      <c r="D3" s="351"/>
      <c r="E3" s="351"/>
      <c r="F3" s="351"/>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30845688</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Olympijské námestie 14290/1, Bratislava, 832 80</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35000</v>
      </c>
      <c r="D10" s="126">
        <f>C10-E10</f>
        <v>35000</v>
      </c>
      <c r="E10" s="346">
        <f>SUMIF(K:K,A10,I:I)</f>
        <v>0</v>
      </c>
      <c r="F10" s="347"/>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6">
        <f>SUMIF(K:K,A12,I:I)</f>
        <v>0</v>
      </c>
      <c r="F12" s="347"/>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8" t="s">
        <v>337</v>
      </c>
      <c r="C16" s="339"/>
      <c r="D16" s="339"/>
      <c r="E16" s="339"/>
      <c r="F16" s="339"/>
      <c r="G16" s="339"/>
      <c r="H16" s="34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1" t="s">
        <v>340</v>
      </c>
      <c r="C17" s="341"/>
      <c r="D17" s="341"/>
      <c r="E17" s="341"/>
      <c r="F17" s="341"/>
      <c r="G17" s="341"/>
      <c r="H17" s="341"/>
      <c r="I17" s="73">
        <f>SUMIF(FP!I:I,Doklady!$B$1&amp;A17,FP!D:D)</f>
        <v>0</v>
      </c>
      <c r="T17" s="86"/>
    </row>
    <row r="18" spans="1:20" x14ac:dyDescent="0.2">
      <c r="A18" s="135" t="s">
        <v>341</v>
      </c>
      <c r="B18" s="341" t="s">
        <v>342</v>
      </c>
      <c r="C18" s="341"/>
      <c r="D18" s="341"/>
      <c r="E18" s="341"/>
      <c r="F18" s="341"/>
      <c r="G18" s="341"/>
      <c r="H18" s="341"/>
      <c r="I18" s="73">
        <f>SUMIF(FP!I:I,Doklady!$B$1&amp;A18,FP!D:D)</f>
        <v>0</v>
      </c>
    </row>
    <row r="19" spans="1:20" x14ac:dyDescent="0.2">
      <c r="A19" s="115" t="s">
        <v>343</v>
      </c>
      <c r="B19" s="341" t="s">
        <v>344</v>
      </c>
      <c r="C19" s="341"/>
      <c r="D19" s="341"/>
      <c r="E19" s="341"/>
      <c r="F19" s="341"/>
      <c r="G19" s="341"/>
      <c r="H19" s="341"/>
      <c r="I19" s="73">
        <f>SUMIF(FP!I:I,Doklady!$B$1&amp;A19,FP!D:D)</f>
        <v>0</v>
      </c>
    </row>
    <row r="20" spans="1:20" x14ac:dyDescent="0.2">
      <c r="A20" s="135" t="s">
        <v>345</v>
      </c>
      <c r="B20" s="335" t="s">
        <v>346</v>
      </c>
      <c r="C20" s="336"/>
      <c r="D20" s="336"/>
      <c r="E20" s="336"/>
      <c r="F20" s="336"/>
      <c r="G20" s="336"/>
      <c r="H20" s="337"/>
      <c r="I20" s="73">
        <f>SUMIF(FP!I:I,Doklady!$B$1&amp;A20,FP!D:D)</f>
        <v>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42" t="s">
        <v>350</v>
      </c>
      <c r="C22" s="343"/>
      <c r="D22" s="343"/>
      <c r="E22" s="343"/>
      <c r="F22" s="343"/>
      <c r="G22" s="343"/>
      <c r="H22" s="344"/>
      <c r="I22" s="73">
        <f>SUMIF(FP!I:I,Doklady!$B$1&amp;A22,FP!D:D)</f>
        <v>35000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58" t="s">
        <v>2281</v>
      </c>
      <c r="C25" s="359"/>
      <c r="D25" s="359"/>
      <c r="E25" s="359"/>
      <c r="F25" s="359"/>
      <c r="G25" s="359"/>
      <c r="H25" s="360"/>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31"/>
      <c r="C32" s="332"/>
      <c r="D32" s="332"/>
      <c r="E32" s="332"/>
      <c r="F32" s="332"/>
      <c r="G32" s="332"/>
      <c r="H32" s="333"/>
      <c r="I32" s="73">
        <f>SUMIF(FP!I:I,Doklady!$B$1&amp;A32,FP!D:D)</f>
        <v>0</v>
      </c>
      <c r="T32" s="86"/>
    </row>
    <row r="33" spans="1:21" hidden="1" x14ac:dyDescent="0.2">
      <c r="A33" s="115" t="s">
        <v>367</v>
      </c>
      <c r="B33" s="331"/>
      <c r="C33" s="332"/>
      <c r="D33" s="332"/>
      <c r="E33" s="332"/>
      <c r="F33" s="332"/>
      <c r="G33" s="332"/>
      <c r="H33" s="333"/>
      <c r="I33" s="73">
        <f>SUMIF(FP!I:I,Doklady!$B$1&amp;A33,FP!D:D)</f>
        <v>0</v>
      </c>
      <c r="T33" s="86"/>
    </row>
    <row r="34" spans="1:21" hidden="1" x14ac:dyDescent="0.2">
      <c r="A34" s="135" t="s">
        <v>368</v>
      </c>
      <c r="B34" s="334"/>
      <c r="C34" s="334"/>
      <c r="D34" s="334"/>
      <c r="E34" s="334"/>
      <c r="F34" s="334"/>
      <c r="G34" s="334"/>
      <c r="H34" s="33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DSUM(Doklady!A103:J9998,"GGG",Spolu!L40:M42)</f>
        <v>0</v>
      </c>
      <c r="D40" s="78">
        <f>DSUM(Doklady!A103:J9998,"GGG",Spolu!N40:O42)</f>
        <v>0</v>
      </c>
      <c r="E40" s="78">
        <f>DSUM(Doklady!A103:J9998,"GGG",Spolu!P40:Q42)</f>
        <v>0</v>
      </c>
      <c r="F40" s="78">
        <f>DSUM(Doklady!A103:J9998,"GGG",Spolu!R40:S42)</f>
        <v>0</v>
      </c>
      <c r="G40" s="78">
        <f>DSUM(Doklady!A103:J9998,"GGG",Spolu!T40:U42)-H40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33.7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 pre všetkých</v>
      </c>
      <c r="C53" s="73">
        <f>IF(A53&lt;&gt;"",INDEX(FP!D:D,Doklady!B$2+(ROW()-53)),"")</f>
        <v>35000</v>
      </c>
      <c r="D53" s="73">
        <f>IF(A53&lt;&gt;"",Doklady!I1-Doklady!J1,"")</f>
        <v>35000</v>
      </c>
      <c r="E53" s="73">
        <f>IF(A53&lt;&gt;"",MIN(D53,C53)*Doklady!C1/(1-Doklady!C1),"")</f>
        <v>0</v>
      </c>
      <c r="F53" s="71">
        <f>IF(A53&lt;&gt;"",Doklady!J1,"")</f>
        <v>0</v>
      </c>
      <c r="G53" s="73">
        <f>+IFERROR(HLOOKUP(IF(RIGHT(B53,15)="bežné transfery",LEFT(B53,LEN(B53)-18),0),$J$40:$K$42,3,0),MIN(C53,D53))</f>
        <v>35000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35000</v>
      </c>
      <c r="D130" s="228">
        <f t="shared" ref="D130:I130" si="9">SUM(D53:D129)</f>
        <v>35000</v>
      </c>
      <c r="E130" s="228">
        <f t="shared" si="9"/>
        <v>0</v>
      </c>
      <c r="F130" s="228">
        <f t="shared" si="9"/>
        <v>0</v>
      </c>
      <c r="G130" s="228">
        <f t="shared" si="9"/>
        <v>35000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1" t="s">
        <v>2359</v>
      </c>
      <c r="E140" s="361"/>
      <c r="F140" s="361"/>
      <c r="G140" s="361"/>
      <c r="H140" s="361"/>
      <c r="I140" s="361"/>
      <c r="J140" s="85"/>
    </row>
    <row r="141" spans="1:26" ht="68.25" customHeight="1" x14ac:dyDescent="0.2">
      <c r="A141" s="9"/>
      <c r="B141" s="283" t="s">
        <v>2360</v>
      </c>
      <c r="C141" s="214"/>
      <c r="D141" s="345" t="s">
        <v>393</v>
      </c>
      <c r="E141" s="345"/>
      <c r="F141" s="345"/>
      <c r="G141" s="345"/>
      <c r="H141" s="345"/>
      <c r="I141" s="345"/>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phoneticPr fontId="1" type="noConversion"/>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headerFooter>
    <oddFooter>Strana &amp;P z &amp;N</oddFoot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pageSetUpPr fitToPage="1"/>
  </sheetPr>
  <dimension ref="A1:Y4998"/>
  <sheetViews>
    <sheetView tabSelected="1" topLeftCell="A100" zoomScale="150" zoomScaleNormal="150" zoomScalePageLayoutView="150" workbookViewId="0">
      <selection activeCell="D128" sqref="D128"/>
    </sheetView>
  </sheetViews>
  <sheetFormatPr defaultColWidth="11.42578125" defaultRowHeight="11.25" x14ac:dyDescent="0.2"/>
  <cols>
    <col min="1" max="1" width="23.85546875" style="6" customWidth="1"/>
    <col min="2" max="2" width="12.85546875" style="6" bestFit="1" customWidth="1"/>
    <col min="3" max="3" width="9.5703125" style="6" bestFit="1" customWidth="1"/>
    <col min="4" max="5" width="8.7109375" style="6" bestFit="1" customWidth="1"/>
    <col min="6" max="6" width="44.85546875" style="6" customWidth="1"/>
    <col min="7" max="7" width="8.7109375" style="6" bestFit="1" customWidth="1"/>
    <col min="8" max="8" width="17.85546875" style="6" customWidth="1"/>
    <col min="9" max="9" width="8.85546875" style="7" customWidth="1"/>
    <col min="10" max="10" width="3.28515625" style="76" customWidth="1"/>
    <col min="11" max="11" width="5.42578125" style="91" customWidth="1"/>
    <col min="12" max="25" width="5.42578125" style="90" customWidth="1"/>
    <col min="26" max="16384" width="11.42578125" style="8"/>
  </cols>
  <sheetData>
    <row r="1" spans="1:25" s="6" customFormat="1" ht="12" hidden="1" thickBot="1" x14ac:dyDescent="0.25">
      <c r="A1" s="231" t="str">
        <f>IF(ROW()&lt;=B$3,INDEX(FP!F:F,B$2+ROW()-1)&amp;" - "&amp;INDEX(FP!C:C,B$2+ROW()-1),"")</f>
        <v>f - podpora a rozvoj športu pre všetkých</v>
      </c>
      <c r="B1" s="232" t="str">
        <f>INDEX(Adr!A:A,B102+1)</f>
        <v>30845688</v>
      </c>
      <c r="C1" s="233">
        <f>IF(ROW()&lt;=B$3,INDEX(FP!E:E,B$2+ROW()-1),"")</f>
        <v>0</v>
      </c>
      <c r="D1" s="234" t="str">
        <f>IF(ROW()&lt;=B$3,INDEX(FP!F:F,B$2+ROW()-1),"")</f>
        <v>f</v>
      </c>
      <c r="E1" s="234"/>
      <c r="F1" s="234" t="str">
        <f>IF(ROW()&lt;=B$3,INDEX(FP!G:G,B$2+ROW()-1),"")</f>
        <v>026 01</v>
      </c>
      <c r="G1" s="234"/>
      <c r="H1" s="235" t="str">
        <f>IF(ROW()&lt;=B$3,INDEX(FP!C:C,B$2+ROW()-1),"")</f>
        <v>podpora a rozvoj športu pre všetkých</v>
      </c>
      <c r="I1" s="236">
        <f t="shared" ref="I1:I32" si="0">IF(ROW()&lt;=B$3,SUMIF(A$107:A$10040,A1,I$107:I$10040),"")</f>
        <v>35000</v>
      </c>
      <c r="J1" s="236">
        <f t="shared" ref="J1:J32" si="1">IF(ROW()&lt;=B$3,SUMIFS(I$103:I$50040,A$103:A$50040,K1,J$103:J$50040,L1),"")</f>
        <v>0</v>
      </c>
      <c r="K1" s="110" t="str">
        <f>$A1</f>
        <v>f - podpora a rozvoj športu pre všetkých</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181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IF(ROW()&lt;=B$3,SUMIF(A$107:A$10040,A33,I$107:I$10040),"")</f>
        <v/>
      </c>
      <c r="J33" s="236"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IF(ROW()&lt;=B$3,SUMIF(A$107:A$10040,A65,I$107:I$10040),"")</f>
        <v/>
      </c>
      <c r="J65" s="236" t="str">
        <f t="shared" ref="J65:J94"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62" t="s">
        <v>329</v>
      </c>
      <c r="B100" s="362"/>
      <c r="C100" s="362"/>
      <c r="D100" s="362"/>
      <c r="E100" s="362"/>
      <c r="F100" s="362"/>
      <c r="G100" s="362"/>
      <c r="H100" s="362"/>
      <c r="I100" s="364" t="s">
        <v>2270</v>
      </c>
      <c r="J100" s="364"/>
      <c r="K100" s="89"/>
    </row>
    <row r="101" spans="1:25" ht="15.75" x14ac:dyDescent="0.25">
      <c r="A101" s="362"/>
      <c r="B101" s="362"/>
      <c r="C101" s="362"/>
      <c r="D101" s="362"/>
      <c r="E101" s="362"/>
      <c r="F101" s="362"/>
      <c r="G101" s="362"/>
      <c r="H101" s="362"/>
      <c r="I101" s="363">
        <v>45887</v>
      </c>
      <c r="J101" s="363"/>
    </row>
    <row r="102" spans="1:25" ht="14.25" x14ac:dyDescent="0.2">
      <c r="A102" s="249" t="s">
        <v>398</v>
      </c>
      <c r="B102" s="250">
        <v>71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
      <c r="A105" s="365" t="s">
        <v>407</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95" customHeight="1" x14ac:dyDescent="0.2">
      <c r="A107" s="14" t="s">
        <v>2292</v>
      </c>
      <c r="B107" s="14" t="s">
        <v>2295</v>
      </c>
      <c r="C107" s="14"/>
      <c r="D107" s="16" t="s">
        <v>2296</v>
      </c>
      <c r="E107" s="16"/>
      <c r="F107" s="14" t="s">
        <v>2293</v>
      </c>
      <c r="G107" s="14" t="s">
        <v>2325</v>
      </c>
      <c r="H107" s="14" t="s">
        <v>2294</v>
      </c>
      <c r="I107" s="15">
        <v>5</v>
      </c>
      <c r="J107" s="77">
        <v>10</v>
      </c>
      <c r="K107" s="92"/>
    </row>
    <row r="108" spans="1:25" ht="67.5" x14ac:dyDescent="0.2">
      <c r="A108" s="14" t="s">
        <v>2292</v>
      </c>
      <c r="B108" s="14" t="s">
        <v>2297</v>
      </c>
      <c r="C108" s="14" t="s">
        <v>2361</v>
      </c>
      <c r="D108" s="16" t="s">
        <v>2298</v>
      </c>
      <c r="E108" s="16"/>
      <c r="F108" s="14" t="s">
        <v>2362</v>
      </c>
      <c r="G108" s="14" t="s">
        <v>2326</v>
      </c>
      <c r="H108" s="14" t="s">
        <v>2299</v>
      </c>
      <c r="I108" s="15">
        <v>4986</v>
      </c>
      <c r="J108" s="77">
        <v>10</v>
      </c>
      <c r="K108" s="92"/>
    </row>
    <row r="109" spans="1:25" ht="78.75" x14ac:dyDescent="0.2">
      <c r="A109" s="14" t="s">
        <v>2292</v>
      </c>
      <c r="B109" s="14" t="s">
        <v>2300</v>
      </c>
      <c r="C109" s="14" t="s">
        <v>2301</v>
      </c>
      <c r="D109" s="16" t="s">
        <v>2298</v>
      </c>
      <c r="E109" s="16"/>
      <c r="F109" s="14" t="s">
        <v>2363</v>
      </c>
      <c r="G109" s="14" t="s">
        <v>2324</v>
      </c>
      <c r="H109" s="14" t="s">
        <v>2302</v>
      </c>
      <c r="I109" s="15">
        <v>2990</v>
      </c>
      <c r="J109" s="77">
        <v>10</v>
      </c>
      <c r="K109" s="92"/>
    </row>
    <row r="110" spans="1:25" ht="90" x14ac:dyDescent="0.2">
      <c r="A110" s="14" t="s">
        <v>2292</v>
      </c>
      <c r="B110" s="14" t="s">
        <v>2303</v>
      </c>
      <c r="C110" s="14"/>
      <c r="D110" s="314" t="s">
        <v>2364</v>
      </c>
      <c r="E110" s="16"/>
      <c r="F110" s="14" t="s">
        <v>2317</v>
      </c>
      <c r="G110" s="14" t="s">
        <v>2325</v>
      </c>
      <c r="H110" s="14" t="s">
        <v>2294</v>
      </c>
      <c r="I110" s="15">
        <v>0.95</v>
      </c>
      <c r="J110" s="77">
        <v>10</v>
      </c>
      <c r="K110" s="92"/>
    </row>
    <row r="111" spans="1:25" ht="90" x14ac:dyDescent="0.2">
      <c r="A111" s="14" t="s">
        <v>2292</v>
      </c>
      <c r="B111" s="14" t="s">
        <v>2304</v>
      </c>
      <c r="C111" s="14" t="s">
        <v>2305</v>
      </c>
      <c r="D111" s="16" t="s">
        <v>2306</v>
      </c>
      <c r="E111" s="16"/>
      <c r="F111" s="14" t="s">
        <v>2365</v>
      </c>
      <c r="G111" s="14" t="s">
        <v>2324</v>
      </c>
      <c r="H111" s="14" t="s">
        <v>2302</v>
      </c>
      <c r="I111" s="15">
        <v>4180</v>
      </c>
      <c r="J111" s="77">
        <v>10</v>
      </c>
      <c r="K111" s="92"/>
    </row>
    <row r="112" spans="1:25" ht="78.75" x14ac:dyDescent="0.2">
      <c r="A112" s="14" t="s">
        <v>2292</v>
      </c>
      <c r="B112" s="14" t="s">
        <v>2307</v>
      </c>
      <c r="C112" s="14" t="s">
        <v>2308</v>
      </c>
      <c r="D112" s="16" t="s">
        <v>2309</v>
      </c>
      <c r="E112" s="16"/>
      <c r="F112" s="14" t="s">
        <v>2366</v>
      </c>
      <c r="G112" s="14" t="s">
        <v>2324</v>
      </c>
      <c r="H112" s="14" t="s">
        <v>2302</v>
      </c>
      <c r="I112" s="15">
        <v>3020</v>
      </c>
      <c r="J112" s="77">
        <v>10</v>
      </c>
      <c r="K112" s="92"/>
    </row>
    <row r="113" spans="1:11" ht="78.75" x14ac:dyDescent="0.2">
      <c r="A113" s="14" t="s">
        <v>2292</v>
      </c>
      <c r="B113" s="14" t="s">
        <v>2310</v>
      </c>
      <c r="C113" s="14" t="s">
        <v>2311</v>
      </c>
      <c r="D113" s="16" t="s">
        <v>2312</v>
      </c>
      <c r="E113" s="16"/>
      <c r="F113" s="14" t="s">
        <v>2367</v>
      </c>
      <c r="G113" s="14" t="s">
        <v>2324</v>
      </c>
      <c r="H113" s="14" t="s">
        <v>2302</v>
      </c>
      <c r="I113" s="15">
        <v>2870</v>
      </c>
      <c r="J113" s="77">
        <v>10</v>
      </c>
      <c r="K113" s="92"/>
    </row>
    <row r="114" spans="1:11" ht="22.5" x14ac:dyDescent="0.2">
      <c r="A114" s="14" t="s">
        <v>2292</v>
      </c>
      <c r="B114" s="14" t="s">
        <v>2313</v>
      </c>
      <c r="C114" s="14" t="s">
        <v>2314</v>
      </c>
      <c r="D114" s="16" t="s">
        <v>2312</v>
      </c>
      <c r="E114" s="16"/>
      <c r="F114" s="14" t="s">
        <v>2315</v>
      </c>
      <c r="G114" s="14" t="s">
        <v>2323</v>
      </c>
      <c r="H114" s="14" t="s">
        <v>2316</v>
      </c>
      <c r="I114" s="15">
        <v>191.73</v>
      </c>
      <c r="J114" s="77">
        <v>10</v>
      </c>
      <c r="K114" s="92"/>
    </row>
    <row r="115" spans="1:11" ht="22.5" x14ac:dyDescent="0.2">
      <c r="A115" s="14" t="s">
        <v>2292</v>
      </c>
      <c r="B115" s="14" t="s">
        <v>2318</v>
      </c>
      <c r="C115" s="14" t="s">
        <v>2319</v>
      </c>
      <c r="D115" s="16" t="s">
        <v>2320</v>
      </c>
      <c r="E115" s="16"/>
      <c r="F115" s="14" t="s">
        <v>2321</v>
      </c>
      <c r="G115" s="14" t="s">
        <v>2322</v>
      </c>
      <c r="H115" s="14" t="s">
        <v>2336</v>
      </c>
      <c r="I115" s="15">
        <v>1683.9</v>
      </c>
      <c r="J115" s="77">
        <v>10</v>
      </c>
      <c r="K115" s="92"/>
    </row>
    <row r="116" spans="1:11" ht="22.5" x14ac:dyDescent="0.2">
      <c r="A116" s="14" t="s">
        <v>2292</v>
      </c>
      <c r="B116" s="14" t="s">
        <v>2327</v>
      </c>
      <c r="C116" s="14" t="s">
        <v>2328</v>
      </c>
      <c r="D116" s="16" t="s">
        <v>2329</v>
      </c>
      <c r="E116" s="16"/>
      <c r="F116" s="14" t="s">
        <v>2330</v>
      </c>
      <c r="G116" s="14" t="s">
        <v>2323</v>
      </c>
      <c r="H116" s="14" t="s">
        <v>2316</v>
      </c>
      <c r="I116" s="15">
        <v>408.48</v>
      </c>
      <c r="J116" s="77">
        <v>10</v>
      </c>
      <c r="K116" s="92"/>
    </row>
    <row r="117" spans="1:11" ht="135" x14ac:dyDescent="0.2">
      <c r="A117" s="14" t="s">
        <v>2292</v>
      </c>
      <c r="B117" s="14" t="s">
        <v>2331</v>
      </c>
      <c r="C117" s="14" t="s">
        <v>2344</v>
      </c>
      <c r="D117" s="314" t="s">
        <v>2372</v>
      </c>
      <c r="E117" s="16" t="s">
        <v>2333</v>
      </c>
      <c r="F117" s="14" t="s">
        <v>2368</v>
      </c>
      <c r="G117" s="14" t="s">
        <v>2334</v>
      </c>
      <c r="H117" s="14" t="s">
        <v>2335</v>
      </c>
      <c r="I117" s="15">
        <v>3981.17</v>
      </c>
      <c r="J117" s="77">
        <v>10</v>
      </c>
      <c r="K117" s="92"/>
    </row>
    <row r="118" spans="1:11" ht="22.5" x14ac:dyDescent="0.2">
      <c r="A118" s="14" t="s">
        <v>2292</v>
      </c>
      <c r="B118" s="14" t="s">
        <v>2337</v>
      </c>
      <c r="C118" s="14"/>
      <c r="D118" s="16" t="s">
        <v>2338</v>
      </c>
      <c r="E118" s="16"/>
      <c r="F118" s="14" t="s">
        <v>2293</v>
      </c>
      <c r="G118" s="14" t="s">
        <v>2325</v>
      </c>
      <c r="H118" s="14" t="s">
        <v>2294</v>
      </c>
      <c r="I118" s="15">
        <v>5</v>
      </c>
      <c r="J118" s="77">
        <v>10</v>
      </c>
      <c r="K118" s="92"/>
    </row>
    <row r="119" spans="1:11" ht="22.5" x14ac:dyDescent="0.2">
      <c r="A119" s="14" t="s">
        <v>2292</v>
      </c>
      <c r="B119" s="14" t="s">
        <v>2340</v>
      </c>
      <c r="C119" s="14"/>
      <c r="D119" s="16" t="s">
        <v>2339</v>
      </c>
      <c r="E119" s="16"/>
      <c r="F119" s="14" t="s">
        <v>2317</v>
      </c>
      <c r="G119" s="14" t="s">
        <v>2325</v>
      </c>
      <c r="H119" s="14" t="s">
        <v>2294</v>
      </c>
      <c r="I119" s="15">
        <v>0.6</v>
      </c>
      <c r="J119" s="77">
        <v>10</v>
      </c>
      <c r="K119" s="92"/>
    </row>
    <row r="120" spans="1:11" ht="90" x14ac:dyDescent="0.2">
      <c r="A120" s="14" t="s">
        <v>2292</v>
      </c>
      <c r="B120" s="14" t="s">
        <v>2341</v>
      </c>
      <c r="C120" s="14" t="s">
        <v>2342</v>
      </c>
      <c r="D120" s="16" t="s">
        <v>2339</v>
      </c>
      <c r="E120" s="16"/>
      <c r="F120" s="14" t="s">
        <v>2369</v>
      </c>
      <c r="G120" s="14" t="s">
        <v>2324</v>
      </c>
      <c r="H120" s="14" t="s">
        <v>2302</v>
      </c>
      <c r="I120" s="15">
        <v>5165</v>
      </c>
      <c r="J120" s="77">
        <v>10</v>
      </c>
      <c r="K120" s="92"/>
    </row>
    <row r="121" spans="1:11" ht="112.5" x14ac:dyDescent="0.2">
      <c r="A121" s="14" t="s">
        <v>2292</v>
      </c>
      <c r="B121" s="14" t="s">
        <v>2343</v>
      </c>
      <c r="C121" s="14" t="s">
        <v>2332</v>
      </c>
      <c r="D121" s="314" t="s">
        <v>2370</v>
      </c>
      <c r="E121" s="16" t="s">
        <v>2345</v>
      </c>
      <c r="F121" s="14" t="s">
        <v>2371</v>
      </c>
      <c r="G121" s="14" t="s">
        <v>2334</v>
      </c>
      <c r="H121" s="14" t="s">
        <v>2335</v>
      </c>
      <c r="I121" s="15">
        <v>3984.69</v>
      </c>
      <c r="J121" s="77">
        <v>10</v>
      </c>
      <c r="K121" s="92"/>
    </row>
    <row r="122" spans="1:11" ht="33.75" x14ac:dyDescent="0.2">
      <c r="A122" s="14" t="s">
        <v>2292</v>
      </c>
      <c r="B122" s="14" t="s">
        <v>2355</v>
      </c>
      <c r="C122" s="14" t="s">
        <v>2354</v>
      </c>
      <c r="D122" s="16" t="s">
        <v>2346</v>
      </c>
      <c r="E122" s="16"/>
      <c r="F122" s="14" t="s">
        <v>2351</v>
      </c>
      <c r="G122" s="14" t="s">
        <v>2350</v>
      </c>
      <c r="H122" s="14" t="s">
        <v>2349</v>
      </c>
      <c r="I122" s="15">
        <v>563.27</v>
      </c>
      <c r="J122" s="77">
        <v>10</v>
      </c>
      <c r="K122" s="92"/>
    </row>
    <row r="123" spans="1:11" ht="22.5" x14ac:dyDescent="0.2">
      <c r="A123" s="14" t="s">
        <v>2292</v>
      </c>
      <c r="B123" s="14" t="s">
        <v>2348</v>
      </c>
      <c r="C123" s="14"/>
      <c r="D123" s="16" t="s">
        <v>2346</v>
      </c>
      <c r="E123" s="16"/>
      <c r="F123" s="14" t="s">
        <v>2317</v>
      </c>
      <c r="G123" s="14" t="s">
        <v>2325</v>
      </c>
      <c r="H123" s="14" t="s">
        <v>2294</v>
      </c>
      <c r="I123" s="15">
        <v>0.25</v>
      </c>
      <c r="J123" s="77">
        <v>10</v>
      </c>
      <c r="K123" s="92"/>
    </row>
    <row r="124" spans="1:11" ht="22.5" x14ac:dyDescent="0.2">
      <c r="A124" s="14" t="s">
        <v>2292</v>
      </c>
      <c r="B124" s="14" t="s">
        <v>2347</v>
      </c>
      <c r="C124" s="14"/>
      <c r="D124" s="16" t="s">
        <v>2352</v>
      </c>
      <c r="E124" s="16"/>
      <c r="F124" s="14" t="s">
        <v>2293</v>
      </c>
      <c r="G124" s="14" t="s">
        <v>2325</v>
      </c>
      <c r="H124" s="14" t="s">
        <v>2294</v>
      </c>
      <c r="I124" s="15">
        <v>5</v>
      </c>
      <c r="J124" s="77">
        <v>10</v>
      </c>
      <c r="K124" s="92"/>
    </row>
    <row r="125" spans="1:11" ht="22.5" x14ac:dyDescent="0.2">
      <c r="A125" s="14" t="s">
        <v>2292</v>
      </c>
      <c r="B125" s="14" t="s">
        <v>2373</v>
      </c>
      <c r="C125" s="14" t="s">
        <v>2374</v>
      </c>
      <c r="D125" s="16" t="s">
        <v>2353</v>
      </c>
      <c r="E125" s="16"/>
      <c r="F125" s="14" t="s">
        <v>2358</v>
      </c>
      <c r="G125" s="14" t="s">
        <v>2357</v>
      </c>
      <c r="H125" s="14" t="s">
        <v>2356</v>
      </c>
      <c r="I125" s="15">
        <v>958.96</v>
      </c>
      <c r="J125" s="77">
        <v>10</v>
      </c>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x14ac:dyDescent="0.2">
      <c r="A4485" s="14"/>
      <c r="B4485" s="14"/>
      <c r="C4485" s="14"/>
      <c r="D4485" s="16"/>
      <c r="E4485" s="16"/>
      <c r="F4485" s="14"/>
      <c r="G4485" s="14"/>
      <c r="H4485" s="14"/>
      <c r="I4485" s="15"/>
      <c r="J4485" s="77"/>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053:H1064">
    <cfRule type="expression" dxfId="88" priority="54" stopIfTrue="1">
      <formula>$A1053&lt;&gt;""</formula>
    </cfRule>
  </conditionalFormatting>
  <conditionalFormatting sqref="A1110:H1111">
    <cfRule type="expression" dxfId="87" priority="65" stopIfTrue="1">
      <formula>$A1110&lt;&gt;""</formula>
    </cfRule>
  </conditionalFormatting>
  <conditionalFormatting sqref="A107:J4998">
    <cfRule type="expression" dxfId="86" priority="1" stopIfTrue="1">
      <formula>$A107&lt;&gt;""</formula>
    </cfRule>
  </conditionalFormatting>
  <conditionalFormatting sqref="B470:E475">
    <cfRule type="expression" dxfId="85" priority="156" stopIfTrue="1">
      <formula>$A470&lt;&gt;""</formula>
    </cfRule>
  </conditionalFormatting>
  <conditionalFormatting sqref="B482:E486">
    <cfRule type="expression" dxfId="84" priority="191" stopIfTrue="1">
      <formula>$A482&lt;&gt;""</formula>
    </cfRule>
  </conditionalFormatting>
  <conditionalFormatting sqref="B687:E687">
    <cfRule type="expression" dxfId="83" priority="83" stopIfTrue="1">
      <formula>$A687&lt;&gt;""</formula>
    </cfRule>
  </conditionalFormatting>
  <conditionalFormatting sqref="B689:E689 H689:I689 B690:I691 B692:E697 H692:I697">
    <cfRule type="expression" dxfId="82" priority="43" stopIfTrue="1">
      <formula>$A689&lt;&gt;""</formula>
    </cfRule>
  </conditionalFormatting>
  <conditionalFormatting sqref="B699:E699 H699:I699">
    <cfRule type="expression" dxfId="81" priority="34" stopIfTrue="1">
      <formula>$A699&lt;&gt;""</formula>
    </cfRule>
  </conditionalFormatting>
  <conditionalFormatting sqref="B817:E817">
    <cfRule type="expression" dxfId="80" priority="106" stopIfTrue="1">
      <formula>$A817&lt;&gt;""</formula>
    </cfRule>
  </conditionalFormatting>
  <conditionalFormatting sqref="B1108:E1108">
    <cfRule type="expression" dxfId="79" priority="152" stopIfTrue="1">
      <formula>$A1108&lt;&gt;""</formula>
    </cfRule>
  </conditionalFormatting>
  <conditionalFormatting sqref="B1112:E1112">
    <cfRule type="expression" dxfId="78" priority="208" stopIfTrue="1">
      <formula>$A1112&lt;&gt;""</formula>
    </cfRule>
  </conditionalFormatting>
  <conditionalFormatting sqref="B1129:E1134">
    <cfRule type="expression" dxfId="77" priority="198" stopIfTrue="1">
      <formula>$A1129&lt;&gt;""</formula>
    </cfRule>
  </conditionalFormatting>
  <conditionalFormatting sqref="B1136:E1146">
    <cfRule type="expression" dxfId="76" priority="66" stopIfTrue="1">
      <formula>$A1136&lt;&gt;""</formula>
    </cfRule>
  </conditionalFormatting>
  <conditionalFormatting sqref="B1150:E1150">
    <cfRule type="expression" dxfId="75" priority="92" stopIfTrue="1">
      <formula>$A1150&lt;&gt;""</formula>
    </cfRule>
  </conditionalFormatting>
  <conditionalFormatting sqref="B1251:E1258 I1251:J1268">
    <cfRule type="expression" dxfId="74" priority="142" stopIfTrue="1">
      <formula>$A1251&lt;&gt;""</formula>
    </cfRule>
  </conditionalFormatting>
  <conditionalFormatting sqref="B1291:E1299">
    <cfRule type="expression" dxfId="73" priority="177" stopIfTrue="1">
      <formula>$A1291&lt;&gt;""</formula>
    </cfRule>
  </conditionalFormatting>
  <conditionalFormatting sqref="B1301:E1324">
    <cfRule type="expression" dxfId="72" priority="56" stopIfTrue="1">
      <formula>$A1301&lt;&gt;""</formula>
    </cfRule>
  </conditionalFormatting>
  <conditionalFormatting sqref="B1358:E1361">
    <cfRule type="expression" dxfId="71" priority="73" stopIfTrue="1">
      <formula>$A1358&lt;&gt;""</formula>
    </cfRule>
  </conditionalFormatting>
  <conditionalFormatting sqref="B1363:E1365">
    <cfRule type="expression" dxfId="70" priority="278" stopIfTrue="1">
      <formula>$A1363&lt;&gt;""</formula>
    </cfRule>
  </conditionalFormatting>
  <conditionalFormatting sqref="B1367:E1377">
    <cfRule type="expression" dxfId="69" priority="97" stopIfTrue="1">
      <formula>$A1367&lt;&gt;""</formula>
    </cfRule>
  </conditionalFormatting>
  <conditionalFormatting sqref="B1391:E1402">
    <cfRule type="expression" dxfId="68" priority="135" stopIfTrue="1">
      <formula>$A1391&lt;&gt;""</formula>
    </cfRule>
  </conditionalFormatting>
  <conditionalFormatting sqref="B1410:E1448">
    <cfRule type="expression" dxfId="67" priority="172" stopIfTrue="1">
      <formula>$A1410&lt;&gt;""</formula>
    </cfRule>
  </conditionalFormatting>
  <conditionalFormatting sqref="B1451:E1456">
    <cfRule type="expression" dxfId="66" priority="242" stopIfTrue="1">
      <formula>$A1451&lt;&gt;""</formula>
    </cfRule>
  </conditionalFormatting>
  <conditionalFormatting sqref="B487:G487">
    <cfRule type="expression" dxfId="65" priority="192" stopIfTrue="1">
      <formula>$A487&lt;&gt;""</formula>
    </cfRule>
  </conditionalFormatting>
  <conditionalFormatting sqref="B476:H481">
    <cfRule type="expression" dxfId="64" priority="212" stopIfTrue="1">
      <formula>$A476&lt;&gt;""</formula>
    </cfRule>
  </conditionalFormatting>
  <conditionalFormatting sqref="B488:H494">
    <cfRule type="expression" dxfId="63" priority="168" stopIfTrue="1">
      <formula>$A488&lt;&gt;""</formula>
    </cfRule>
  </conditionalFormatting>
  <conditionalFormatting sqref="B1065:H1080">
    <cfRule type="expression" dxfId="62" priority="238" stopIfTrue="1">
      <formula>$A1065&lt;&gt;""</formula>
    </cfRule>
  </conditionalFormatting>
  <conditionalFormatting sqref="B1270:H1272 B1273:E1286 H1273:H1286">
    <cfRule type="expression" dxfId="61" priority="167" stopIfTrue="1">
      <formula>$A1270&lt;&gt;""</formula>
    </cfRule>
  </conditionalFormatting>
  <conditionalFormatting sqref="B1288:H1290">
    <cfRule type="expression" dxfId="60" priority="62" stopIfTrue="1">
      <formula>$A1288&lt;&gt;""</formula>
    </cfRule>
  </conditionalFormatting>
  <conditionalFormatting sqref="B1362:H1362">
    <cfRule type="expression" dxfId="59" priority="308" stopIfTrue="1">
      <formula>$A1362&lt;&gt;""</formula>
    </cfRule>
  </conditionalFormatting>
  <conditionalFormatting sqref="B1378:H1383">
    <cfRule type="expression" dxfId="58" priority="36" stopIfTrue="1">
      <formula>$A1378&lt;&gt;""</formula>
    </cfRule>
  </conditionalFormatting>
  <conditionalFormatting sqref="B1408:H1409">
    <cfRule type="expression" dxfId="57" priority="215" stopIfTrue="1">
      <formula>$A1408&lt;&gt;""</formula>
    </cfRule>
  </conditionalFormatting>
  <conditionalFormatting sqref="B173:I187 I188:I225 B188:E239">
    <cfRule type="expression" dxfId="56" priority="265" stopIfTrue="1">
      <formula>$A173&lt;&gt;""</formula>
    </cfRule>
  </conditionalFormatting>
  <conditionalFormatting sqref="B240:I240 B241:E273">
    <cfRule type="expression" dxfId="55" priority="279" stopIfTrue="1">
      <formula>$A240&lt;&gt;""</formula>
    </cfRule>
  </conditionalFormatting>
  <conditionalFormatting sqref="B274:I318">
    <cfRule type="expression" dxfId="54" priority="112" stopIfTrue="1">
      <formula>$A274&lt;&gt;""</formula>
    </cfRule>
  </conditionalFormatting>
  <conditionalFormatting sqref="B495:I497">
    <cfRule type="expression" dxfId="53" priority="114" stopIfTrue="1">
      <formula>$A495&lt;&gt;""</formula>
    </cfRule>
  </conditionalFormatting>
  <conditionalFormatting sqref="B643:I686">
    <cfRule type="expression" dxfId="52" priority="275" stopIfTrue="1">
      <formula>$A643&lt;&gt;""</formula>
    </cfRule>
  </conditionalFormatting>
  <conditionalFormatting sqref="B688:I688">
    <cfRule type="expression" dxfId="51" priority="41" stopIfTrue="1">
      <formula>$A688&lt;&gt;""</formula>
    </cfRule>
  </conditionalFormatting>
  <conditionalFormatting sqref="B1135:I1135">
    <cfRule type="expression" dxfId="50" priority="166" stopIfTrue="1">
      <formula>$A1135&lt;&gt;""</formula>
    </cfRule>
  </conditionalFormatting>
  <conditionalFormatting sqref="B1147:I1149">
    <cfRule type="expression" dxfId="49" priority="35" stopIfTrue="1">
      <formula>$A1147&lt;&gt;""</formula>
    </cfRule>
  </conditionalFormatting>
  <conditionalFormatting sqref="B1151:I1155">
    <cfRule type="expression" dxfId="48" priority="37" stopIfTrue="1">
      <formula>$A1151&lt;&gt;""</formula>
    </cfRule>
  </conditionalFormatting>
  <conditionalFormatting sqref="B1269:I1269 I1270:I1286">
    <cfRule type="expression" dxfId="47" priority="170" stopIfTrue="1">
      <formula>$A1269&lt;&gt;""</formula>
    </cfRule>
  </conditionalFormatting>
  <conditionalFormatting sqref="B1366:I1366">
    <cfRule type="expression" dxfId="46" priority="165" stopIfTrue="1">
      <formula>$A1366&lt;&gt;""</formula>
    </cfRule>
  </conditionalFormatting>
  <conditionalFormatting sqref="B133:J161">
    <cfRule type="expression" dxfId="45" priority="88" stopIfTrue="1">
      <formula>$A133&lt;&gt;""</formula>
    </cfRule>
  </conditionalFormatting>
  <conditionalFormatting sqref="B358:J418">
    <cfRule type="expression" dxfId="44" priority="280" stopIfTrue="1">
      <formula>$A358&lt;&gt;""</formula>
    </cfRule>
  </conditionalFormatting>
  <conditionalFormatting sqref="B455:J456">
    <cfRule type="expression" dxfId="43" priority="241" stopIfTrue="1">
      <formula>$A455&lt;&gt;""</formula>
    </cfRule>
  </conditionalFormatting>
  <conditionalFormatting sqref="B597:J623">
    <cfRule type="expression" dxfId="42" priority="21" stopIfTrue="1">
      <formula>$A597&lt;&gt;""</formula>
    </cfRule>
  </conditionalFormatting>
  <conditionalFormatting sqref="B1051:J1052">
    <cfRule type="expression" dxfId="41" priority="236" stopIfTrue="1">
      <formula>$A1051&lt;&gt;""</formula>
    </cfRule>
  </conditionalFormatting>
  <conditionalFormatting sqref="B1125:J1128">
    <cfRule type="expression" dxfId="40" priority="26" stopIfTrue="1">
      <formula>$A1125&lt;&gt;""</formula>
    </cfRule>
  </conditionalFormatting>
  <conditionalFormatting sqref="B1156:J1250">
    <cfRule type="expression" dxfId="39" priority="52" stopIfTrue="1">
      <formula>$A1156&lt;&gt;""</formula>
    </cfRule>
  </conditionalFormatting>
  <conditionalFormatting sqref="B1404:J1404">
    <cfRule type="expression" dxfId="38" priority="217" stopIfTrue="1">
      <formula>$A1404&lt;&gt;""</formula>
    </cfRule>
  </conditionalFormatting>
  <conditionalFormatting sqref="B1459:J4372">
    <cfRule type="expression" dxfId="37" priority="61" stopIfTrue="1">
      <formula>$A1459&lt;&gt;""</formula>
    </cfRule>
  </conditionalFormatting>
  <conditionalFormatting sqref="F189:H193">
    <cfRule type="expression" dxfId="36" priority="143" stopIfTrue="1">
      <formula>$A189&lt;&gt;""</formula>
    </cfRule>
  </conditionalFormatting>
  <conditionalFormatting sqref="F196:H197">
    <cfRule type="expression" dxfId="35" priority="137" stopIfTrue="1">
      <formula>$A196&lt;&gt;""</formula>
    </cfRule>
  </conditionalFormatting>
  <conditionalFormatting sqref="F470:H471">
    <cfRule type="expression" dxfId="34" priority="158" stopIfTrue="1">
      <formula>$A470&lt;&gt;""</formula>
    </cfRule>
  </conditionalFormatting>
  <conditionalFormatting sqref="F474:H475">
    <cfRule type="expression" dxfId="33" priority="248" stopIfTrue="1">
      <formula>$A474&lt;&gt;""</formula>
    </cfRule>
  </conditionalFormatting>
  <conditionalFormatting sqref="F482:H484 H485:H487">
    <cfRule type="expression" dxfId="32" priority="190" stopIfTrue="1">
      <formula>$A482&lt;&gt;""</formula>
    </cfRule>
  </conditionalFormatting>
  <conditionalFormatting sqref="F1129:H1129">
    <cfRule type="expression" dxfId="31" priority="299" stopIfTrue="1">
      <formula>$A1129&lt;&gt;""</formula>
    </cfRule>
  </conditionalFormatting>
  <conditionalFormatting sqref="F1253:H1258">
    <cfRule type="expression" dxfId="30" priority="141" stopIfTrue="1">
      <formula>$A1253&lt;&gt;""</formula>
    </cfRule>
  </conditionalFormatting>
  <conditionalFormatting sqref="F168:I170">
    <cfRule type="expression" dxfId="29" priority="269" stopIfTrue="1">
      <formula>$A168&lt;&gt;""</formula>
    </cfRule>
  </conditionalFormatting>
  <conditionalFormatting sqref="F245:I245">
    <cfRule type="expression" dxfId="28" priority="169" stopIfTrue="1">
      <formula>$A245&lt;&gt;""</formula>
    </cfRule>
  </conditionalFormatting>
  <conditionalFormatting sqref="F162:J167 B162:E172 J168:J225 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27" priority="309" stopIfTrue="1">
      <formula>$A162&lt;&gt;""</formula>
    </cfRule>
  </conditionalFormatting>
  <conditionalFormatting sqref="H188">
    <cfRule type="expression" dxfId="26" priority="149" stopIfTrue="1">
      <formula>$A188&lt;&gt;""</formula>
    </cfRule>
  </conditionalFormatting>
  <conditionalFormatting sqref="H194:H195">
    <cfRule type="expression" dxfId="25" priority="138" stopIfTrue="1">
      <formula>$A194&lt;&gt;""</formula>
    </cfRule>
  </conditionalFormatting>
  <conditionalFormatting sqref="H198:H226">
    <cfRule type="expression" dxfId="24" priority="28" stopIfTrue="1">
      <formula>$A198&lt;&gt;""</formula>
    </cfRule>
  </conditionalFormatting>
  <conditionalFormatting sqref="H472:H473">
    <cfRule type="expression" dxfId="23" priority="162" stopIfTrue="1">
      <formula>$A472&lt;&gt;""</formula>
    </cfRule>
  </conditionalFormatting>
  <conditionalFormatting sqref="H1130:H1134">
    <cfRule type="expression" dxfId="22" priority="200" stopIfTrue="1">
      <formula>$A1130&lt;&gt;""</formula>
    </cfRule>
  </conditionalFormatting>
  <conditionalFormatting sqref="H1252">
    <cfRule type="expression" dxfId="21" priority="211" stopIfTrue="1">
      <formula>$A1252&lt;&gt;""</formula>
    </cfRule>
  </conditionalFormatting>
  <conditionalFormatting sqref="H1291:H1299">
    <cfRule type="expression" dxfId="20" priority="179" stopIfTrue="1">
      <formula>$A1291&lt;&gt;""</formula>
    </cfRule>
  </conditionalFormatting>
  <conditionalFormatting sqref="H1301:H1324">
    <cfRule type="expression" dxfId="19" priority="58" stopIfTrue="1">
      <formula>$A1301&lt;&gt;""</formula>
    </cfRule>
  </conditionalFormatting>
  <conditionalFormatting sqref="H1363:H1365">
    <cfRule type="expression" dxfId="18" priority="277" stopIfTrue="1">
      <formula>$A1363&lt;&gt;""</formula>
    </cfRule>
  </conditionalFormatting>
  <conditionalFormatting sqref="H1367:H1377">
    <cfRule type="expression" dxfId="17" priority="38" stopIfTrue="1">
      <formula>$A1367&lt;&gt;""</formula>
    </cfRule>
  </conditionalFormatting>
  <conditionalFormatting sqref="H1410">
    <cfRule type="expression" dxfId="16" priority="174" stopIfTrue="1">
      <formula>$A1410&lt;&gt;""</formula>
    </cfRule>
  </conditionalFormatting>
  <conditionalFormatting sqref="H1451:H1456">
    <cfRule type="expression" dxfId="15" priority="244" stopIfTrue="1">
      <formula>$A1451&lt;&gt;""</formula>
    </cfRule>
  </conditionalFormatting>
  <conditionalFormatting sqref="H171:I172">
    <cfRule type="expression" dxfId="14" priority="266" stopIfTrue="1">
      <formula>$A171&lt;&gt;""</formula>
    </cfRule>
  </conditionalFormatting>
  <conditionalFormatting sqref="H241:I244">
    <cfRule type="expression" dxfId="13" priority="268" stopIfTrue="1">
      <formula>$A241&lt;&gt;""</formula>
    </cfRule>
  </conditionalFormatting>
  <conditionalFormatting sqref="H246:I246">
    <cfRule type="expression" dxfId="12" priority="144" stopIfTrue="1">
      <formula>$A246&lt;&gt;""</formula>
    </cfRule>
  </conditionalFormatting>
  <conditionalFormatting sqref="H687:I687">
    <cfRule type="expression" dxfId="11" priority="85" stopIfTrue="1">
      <formula>$A687&lt;&gt;""</formula>
    </cfRule>
  </conditionalFormatting>
  <conditionalFormatting sqref="H1136:I1146">
    <cfRule type="expression" dxfId="10" priority="69" stopIfTrue="1">
      <formula>$A1136&lt;&gt;""</formula>
    </cfRule>
  </conditionalFormatting>
  <conditionalFormatting sqref="H1150:I1150">
    <cfRule type="expression" dxfId="9" priority="95" stopIfTrue="1">
      <formula>$A1150&lt;&gt;""</formula>
    </cfRule>
  </conditionalFormatting>
  <conditionalFormatting sqref="H1108:J1108">
    <cfRule type="expression" dxfId="8" priority="151" stopIfTrue="1">
      <formula>$A1108&lt;&gt;""</formula>
    </cfRule>
  </conditionalFormatting>
  <conditionalFormatting sqref="H1358:J1361">
    <cfRule type="expression" dxfId="7" priority="74" stopIfTrue="1">
      <formula>$A1358&lt;&gt;""</formula>
    </cfRule>
  </conditionalFormatting>
  <conditionalFormatting sqref="H1391:J1402">
    <cfRule type="expression" dxfId="6" priority="33" stopIfTrue="1">
      <formula>$A1391&lt;&gt;""</formula>
    </cfRule>
  </conditionalFormatting>
  <conditionalFormatting sqref="I470:I494">
    <cfRule type="expression" dxfId="5" priority="159" stopIfTrue="1">
      <formula>$A470&lt;&gt;""</formula>
    </cfRule>
  </conditionalFormatting>
  <conditionalFormatting sqref="I1367:I1383">
    <cfRule type="expression" dxfId="4" priority="101" stopIfTrue="1">
      <formula>$A1367&lt;&gt;""</formula>
    </cfRule>
  </conditionalFormatting>
  <conditionalFormatting sqref="I1288:J1357">
    <cfRule type="expression" dxfId="3" priority="181" stopIfTrue="1">
      <formula>$A1288&lt;&gt;""</formula>
    </cfRule>
  </conditionalFormatting>
  <conditionalFormatting sqref="I1408:J1445">
    <cfRule type="expression" dxfId="2" priority="176" stopIfTrue="1">
      <formula>$A1408&lt;&gt;""</formula>
    </cfRule>
  </conditionalFormatting>
  <conditionalFormatting sqref="I1449:J1456">
    <cfRule type="expression" dxfId="1" priority="274" stopIfTrue="1">
      <formula>$A1449&lt;&gt;""</formula>
    </cfRule>
  </conditionalFormatting>
  <conditionalFormatting sqref="J1135:J1155">
    <cfRule type="expression" dxfId="0" priority="301" stopIfTrue="1">
      <formula>$A1135&lt;&gt;""</formula>
    </cfRule>
  </conditionalFormatting>
  <dataValidations count="5">
    <dataValidation type="date" allowBlank="1" showInputMessage="1" showErrorMessage="1" sqref="D102:E102 D4999:E65534 D106:E106" xr:uid="{00000000-0002-0000-0400-000000000000}">
      <formula1>42370</formula1>
      <formula2>42735</formula2>
    </dataValidation>
    <dataValidation type="list" allowBlank="1" sqref="F107:F4998" xr:uid="{00000000-0002-0000-0400-000001000000}">
      <formula1>$F$96:$F$99</formula1>
    </dataValidation>
    <dataValidation type="list" allowBlank="1" showInputMessage="1" showErrorMessage="1" sqref="A107:A4998" xr:uid="{00000000-0002-0000-0400-000002000000}">
      <formula1>OFFSET($A$1,0,0,$B$3,1)</formula1>
    </dataValidation>
    <dataValidation allowBlank="1" sqref="G107:G4998" xr:uid="{00000000-0002-0000-0400-000003000000}"/>
    <dataValidation type="list" allowBlank="1" showInputMessage="1" showErrorMessage="1" errorTitle="Chyba !" error="zadajte (vyberte zo zoznamu) platný analytický kód podľa nápovedy k bunke I104" sqref="J107:J9998"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66" orientation="portrait" horizontalDpi="4294967292" verticalDpi="4294967292"/>
  <headerFooter>
    <oddFooter>Strana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38100</xdr:colOff>
                    <xdr:row>101</xdr:row>
                    <xdr:rowOff>0</xdr:rowOff>
                  </from>
                  <to>
                    <xdr:col>5</xdr:col>
                    <xdr:colOff>2495550</xdr:colOff>
                    <xdr:row>102</xdr:row>
                    <xdr:rowOff>38100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48"/>
  <sheetViews>
    <sheetView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42578125" style="179" bestFit="1" customWidth="1"/>
    <col min="2" max="2" width="46.140625" style="180" bestFit="1" customWidth="1"/>
    <col min="3" max="3" width="15.42578125" style="180" bestFit="1" customWidth="1"/>
    <col min="4" max="4" width="20.42578125" style="180" customWidth="1"/>
    <col min="5" max="5" width="21" style="180" bestFit="1" customWidth="1"/>
    <col min="6" max="6" width="6.140625" style="180" bestFit="1" customWidth="1"/>
    <col min="7" max="7" width="22.85546875" style="180" customWidth="1"/>
    <col min="8" max="8" width="23.42578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45"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ht="22.5"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ht="22.5"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2.5"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ht="22.5"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73"/>
  <sheetViews>
    <sheetView zoomScale="110" zoomScaleNormal="110" zoomScalePageLayoutView="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42578125" style="188" customWidth="1"/>
    <col min="5" max="5" width="6" style="189" bestFit="1" customWidth="1"/>
    <col min="6" max="6" width="4.42578125" style="183" bestFit="1" customWidth="1"/>
    <col min="7" max="7" width="5.42578125" style="184" bestFit="1" customWidth="1"/>
    <col min="8" max="8" width="5.42578125" style="184" customWidth="1"/>
    <col min="9" max="9" width="8.42578125" style="3" bestFit="1" customWidth="1"/>
    <col min="10" max="10" width="12.42578125" style="3" bestFit="1" customWidth="1"/>
    <col min="11" max="11" width="19.42578125" style="3" customWidth="1"/>
    <col min="12" max="12" width="13.42578125" style="3" bestFit="1" customWidth="1"/>
    <col min="13" max="13" width="13.42578125" style="3" customWidth="1"/>
    <col min="14" max="16384" width="9.140625" style="3"/>
  </cols>
  <sheetData>
    <row r="1" spans="1:14" s="4" customFormat="1" ht="22.5" x14ac:dyDescent="0.2">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ht="22.5"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2.5"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ht="22.5"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ht="22.5"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ColWidth="8.85546875" defaultRowHeight="12.75" x14ac:dyDescent="0.2"/>
  <cols>
    <col min="1" max="1" width="24.140625" customWidth="1"/>
    <col min="2" max="2" width="2.140625" customWidth="1"/>
    <col min="3" max="3" width="5" bestFit="1" customWidth="1"/>
    <col min="4" max="4" width="14" bestFit="1" customWidth="1"/>
    <col min="5" max="5" width="6.42578125" bestFit="1" customWidth="1"/>
    <col min="7" max="7" width="41.42578125" bestFit="1" customWidth="1"/>
    <col min="8" max="8" width="2" customWidth="1"/>
    <col min="9" max="9" width="6.42578125" bestFit="1" customWidth="1"/>
    <col min="10" max="10" width="41.140625" bestFit="1" customWidth="1"/>
  </cols>
  <sheetData>
    <row r="1" spans="1:14" s="1" customFormat="1" x14ac:dyDescent="0.2">
      <c r="A1" s="2" t="s">
        <v>1035</v>
      </c>
      <c r="B1" s="2"/>
      <c r="C1" s="2" t="s">
        <v>336</v>
      </c>
      <c r="D1" s="2" t="s">
        <v>1202</v>
      </c>
      <c r="E1" s="2" t="s">
        <v>1203</v>
      </c>
      <c r="F1" s="2" t="s">
        <v>315</v>
      </c>
      <c r="G1" s="2" t="s">
        <v>1204</v>
      </c>
      <c r="H1" s="2"/>
      <c r="I1" s="2" t="s">
        <v>315</v>
      </c>
      <c r="J1" s="2" t="s">
        <v>1205</v>
      </c>
      <c r="K1" s="2"/>
      <c r="L1" s="2"/>
      <c r="M1" s="2"/>
      <c r="N1" s="2"/>
    </row>
    <row r="2" spans="1:14" x14ac:dyDescent="0.2">
      <c r="A2" t="s">
        <v>1206</v>
      </c>
      <c r="C2" t="s">
        <v>339</v>
      </c>
      <c r="D2" t="s">
        <v>1207</v>
      </c>
      <c r="E2">
        <v>1</v>
      </c>
      <c r="F2" t="s">
        <v>319</v>
      </c>
      <c r="G2" t="s">
        <v>1208</v>
      </c>
      <c r="I2" t="s">
        <v>317</v>
      </c>
      <c r="J2" t="s">
        <v>1209</v>
      </c>
    </row>
    <row r="3" spans="1:14" x14ac:dyDescent="0.2">
      <c r="A3" t="s">
        <v>1041</v>
      </c>
      <c r="C3" t="s">
        <v>341</v>
      </c>
      <c r="D3" t="s">
        <v>1210</v>
      </c>
      <c r="E3">
        <v>1</v>
      </c>
      <c r="F3" t="s">
        <v>319</v>
      </c>
      <c r="G3" t="s">
        <v>1208</v>
      </c>
      <c r="I3" t="s">
        <v>319</v>
      </c>
      <c r="J3" t="s">
        <v>320</v>
      </c>
    </row>
    <row r="4" spans="1:14" x14ac:dyDescent="0.2">
      <c r="A4" t="s">
        <v>1106</v>
      </c>
      <c r="C4" t="s">
        <v>343</v>
      </c>
      <c r="D4" t="s">
        <v>1211</v>
      </c>
      <c r="E4">
        <v>1</v>
      </c>
      <c r="F4" t="s">
        <v>319</v>
      </c>
      <c r="G4" t="s">
        <v>1208</v>
      </c>
      <c r="I4" t="s">
        <v>321</v>
      </c>
      <c r="J4" t="s">
        <v>322</v>
      </c>
    </row>
    <row r="5" spans="1:14" x14ac:dyDescent="0.2">
      <c r="A5" t="s">
        <v>1061</v>
      </c>
      <c r="C5" t="s">
        <v>345</v>
      </c>
      <c r="D5" t="s">
        <v>1212</v>
      </c>
      <c r="E5">
        <v>1</v>
      </c>
      <c r="F5" t="s">
        <v>319</v>
      </c>
      <c r="G5" t="s">
        <v>1208</v>
      </c>
      <c r="I5" t="s">
        <v>323</v>
      </c>
      <c r="J5" t="s">
        <v>324</v>
      </c>
    </row>
    <row r="6" spans="1:14" x14ac:dyDescent="0.2">
      <c r="A6" t="s">
        <v>1213</v>
      </c>
      <c r="C6" t="s">
        <v>347</v>
      </c>
      <c r="D6" t="s">
        <v>1214</v>
      </c>
      <c r="E6">
        <v>1</v>
      </c>
      <c r="F6" t="s">
        <v>319</v>
      </c>
      <c r="G6" t="s">
        <v>1208</v>
      </c>
      <c r="I6" t="s">
        <v>325</v>
      </c>
      <c r="J6" t="s">
        <v>1215</v>
      </c>
    </row>
    <row r="7" spans="1:14" x14ac:dyDescent="0.2">
      <c r="A7" t="s">
        <v>1216</v>
      </c>
      <c r="C7" t="s">
        <v>349</v>
      </c>
      <c r="D7" t="s">
        <v>1217</v>
      </c>
      <c r="E7">
        <v>2</v>
      </c>
      <c r="F7" t="s">
        <v>321</v>
      </c>
      <c r="G7" t="s">
        <v>1218</v>
      </c>
    </row>
    <row r="8" spans="1:14" x14ac:dyDescent="0.2">
      <c r="A8" t="s">
        <v>1070</v>
      </c>
      <c r="C8" t="s">
        <v>351</v>
      </c>
      <c r="D8" t="s">
        <v>1219</v>
      </c>
      <c r="E8">
        <v>3</v>
      </c>
      <c r="F8" t="s">
        <v>321</v>
      </c>
      <c r="G8" t="s">
        <v>1220</v>
      </c>
    </row>
    <row r="9" spans="1:14" x14ac:dyDescent="0.2">
      <c r="A9" t="s">
        <v>1221</v>
      </c>
      <c r="C9" t="s">
        <v>353</v>
      </c>
      <c r="D9" t="s">
        <v>1222</v>
      </c>
      <c r="E9">
        <v>3</v>
      </c>
      <c r="F9" t="s">
        <v>321</v>
      </c>
      <c r="G9" t="s">
        <v>1223</v>
      </c>
    </row>
    <row r="10" spans="1:14" x14ac:dyDescent="0.2">
      <c r="A10" t="s">
        <v>1145</v>
      </c>
      <c r="C10" t="s">
        <v>355</v>
      </c>
      <c r="D10" t="s">
        <v>1224</v>
      </c>
      <c r="E10">
        <v>4</v>
      </c>
      <c r="F10" t="s">
        <v>321</v>
      </c>
      <c r="G10" t="s">
        <v>1225</v>
      </c>
    </row>
    <row r="11" spans="1:14" x14ac:dyDescent="0.2">
      <c r="A11" t="s">
        <v>1147</v>
      </c>
      <c r="C11" t="s">
        <v>356</v>
      </c>
      <c r="D11" t="s">
        <v>1226</v>
      </c>
      <c r="E11">
        <v>4</v>
      </c>
      <c r="F11" t="s">
        <v>317</v>
      </c>
      <c r="G11" t="s">
        <v>1225</v>
      </c>
    </row>
    <row r="12" spans="1:14" x14ac:dyDescent="0.2">
      <c r="A12" t="s">
        <v>1108</v>
      </c>
      <c r="C12" t="s">
        <v>358</v>
      </c>
      <c r="D12" t="s">
        <v>1227</v>
      </c>
      <c r="E12">
        <v>4</v>
      </c>
      <c r="F12" t="s">
        <v>317</v>
      </c>
      <c r="G12" t="s">
        <v>1225</v>
      </c>
    </row>
    <row r="13" spans="1:14" x14ac:dyDescent="0.2">
      <c r="A13" t="s">
        <v>1149</v>
      </c>
      <c r="C13" t="s">
        <v>360</v>
      </c>
      <c r="D13" t="s">
        <v>1228</v>
      </c>
      <c r="E13">
        <v>4</v>
      </c>
      <c r="F13" t="s">
        <v>325</v>
      </c>
      <c r="G13" t="s">
        <v>1225</v>
      </c>
    </row>
    <row r="14" spans="1:14" x14ac:dyDescent="0.2">
      <c r="A14" t="s">
        <v>1043</v>
      </c>
      <c r="C14" t="s">
        <v>362</v>
      </c>
      <c r="D14" t="s">
        <v>1229</v>
      </c>
      <c r="E14">
        <v>4</v>
      </c>
      <c r="F14" t="s">
        <v>321</v>
      </c>
      <c r="G14" t="s">
        <v>1225</v>
      </c>
    </row>
    <row r="15" spans="1:14" x14ac:dyDescent="0.2">
      <c r="A15" t="s">
        <v>1045</v>
      </c>
      <c r="C15" t="s">
        <v>364</v>
      </c>
    </row>
    <row r="16" spans="1:14" x14ac:dyDescent="0.2">
      <c r="A16" t="s">
        <v>1110</v>
      </c>
      <c r="C16" t="s">
        <v>365</v>
      </c>
    </row>
    <row r="17" spans="1:3" x14ac:dyDescent="0.2">
      <c r="A17" t="s">
        <v>1072</v>
      </c>
      <c r="C17" t="s">
        <v>366</v>
      </c>
    </row>
    <row r="18" spans="1:3" x14ac:dyDescent="0.2">
      <c r="A18" t="s">
        <v>1112</v>
      </c>
      <c r="C18" t="s">
        <v>367</v>
      </c>
    </row>
    <row r="19" spans="1:3" x14ac:dyDescent="0.2">
      <c r="A19" t="s">
        <v>1114</v>
      </c>
      <c r="C19" t="s">
        <v>368</v>
      </c>
    </row>
    <row r="20" spans="1:3" x14ac:dyDescent="0.2">
      <c r="A20" t="s">
        <v>1151</v>
      </c>
      <c r="C20" t="s">
        <v>1230</v>
      </c>
    </row>
    <row r="21" spans="1:3" x14ac:dyDescent="0.2">
      <c r="A21" t="s">
        <v>1231</v>
      </c>
      <c r="C21" t="s">
        <v>1232</v>
      </c>
    </row>
    <row r="22" spans="1:3" x14ac:dyDescent="0.2">
      <c r="A22" t="s">
        <v>1233</v>
      </c>
      <c r="C22" t="s">
        <v>1234</v>
      </c>
    </row>
    <row r="23" spans="1:3" x14ac:dyDescent="0.2">
      <c r="A23" t="s">
        <v>1153</v>
      </c>
      <c r="C23" t="s">
        <v>1235</v>
      </c>
    </row>
    <row r="24" spans="1:3" x14ac:dyDescent="0.2">
      <c r="A24" t="s">
        <v>1236</v>
      </c>
      <c r="C24" t="s">
        <v>1237</v>
      </c>
    </row>
    <row r="25" spans="1:3" x14ac:dyDescent="0.2">
      <c r="A25" t="s">
        <v>1155</v>
      </c>
      <c r="C25" t="s">
        <v>1238</v>
      </c>
    </row>
    <row r="26" spans="1:3" x14ac:dyDescent="0.2">
      <c r="A26" t="s">
        <v>1116</v>
      </c>
      <c r="C26" t="s">
        <v>1239</v>
      </c>
    </row>
    <row r="27" spans="1:3" x14ac:dyDescent="0.2">
      <c r="A27" t="s">
        <v>1057</v>
      </c>
      <c r="C27" t="s">
        <v>1240</v>
      </c>
    </row>
    <row r="28" spans="1:3" x14ac:dyDescent="0.2">
      <c r="A28" t="s">
        <v>1076</v>
      </c>
    </row>
    <row r="29" spans="1:3" x14ac:dyDescent="0.2">
      <c r="A29" t="s">
        <v>1078</v>
      </c>
    </row>
    <row r="30" spans="1:3" x14ac:dyDescent="0.2">
      <c r="A30" t="s">
        <v>1157</v>
      </c>
    </row>
    <row r="31" spans="1:3" x14ac:dyDescent="0.2">
      <c r="A31" t="s">
        <v>1118</v>
      </c>
    </row>
    <row r="32" spans="1:3" x14ac:dyDescent="0.2">
      <c r="A32" t="s">
        <v>1159</v>
      </c>
    </row>
    <row r="33" spans="1:1" x14ac:dyDescent="0.2">
      <c r="A33" t="s">
        <v>1082</v>
      </c>
    </row>
    <row r="34" spans="1:1" x14ac:dyDescent="0.2">
      <c r="A34" t="s">
        <v>1161</v>
      </c>
    </row>
    <row r="35" spans="1:1" x14ac:dyDescent="0.2">
      <c r="A35" t="s">
        <v>1181</v>
      </c>
    </row>
    <row r="36" spans="1:1" x14ac:dyDescent="0.2">
      <c r="A36" t="s">
        <v>1084</v>
      </c>
    </row>
    <row r="37" spans="1:1" x14ac:dyDescent="0.2">
      <c r="A37" t="s">
        <v>1163</v>
      </c>
    </row>
    <row r="38" spans="1:1" x14ac:dyDescent="0.2">
      <c r="A38" t="s">
        <v>1241</v>
      </c>
    </row>
    <row r="39" spans="1:1" x14ac:dyDescent="0.2">
      <c r="A39" t="s">
        <v>1165</v>
      </c>
    </row>
    <row r="40" spans="1:1" x14ac:dyDescent="0.2">
      <c r="A40" t="s">
        <v>1199</v>
      </c>
    </row>
    <row r="41" spans="1:1" x14ac:dyDescent="0.2">
      <c r="A41" t="s">
        <v>1059</v>
      </c>
    </row>
    <row r="42" spans="1:1" x14ac:dyDescent="0.2">
      <c r="A42" t="s">
        <v>1122</v>
      </c>
    </row>
    <row r="43" spans="1:1" x14ac:dyDescent="0.2">
      <c r="A43" t="s">
        <v>1242</v>
      </c>
    </row>
    <row r="44" spans="1:1" x14ac:dyDescent="0.2">
      <c r="A44" t="s">
        <v>1243</v>
      </c>
    </row>
    <row r="45" spans="1:1" x14ac:dyDescent="0.2">
      <c r="A45" t="s">
        <v>1244</v>
      </c>
    </row>
    <row r="46" spans="1:1" x14ac:dyDescent="0.2">
      <c r="A46" t="s">
        <v>1167</v>
      </c>
    </row>
    <row r="47" spans="1:1" x14ac:dyDescent="0.2">
      <c r="A47" t="s">
        <v>1086</v>
      </c>
    </row>
    <row r="48" spans="1:1" x14ac:dyDescent="0.2">
      <c r="A48" t="s">
        <v>1126</v>
      </c>
    </row>
    <row r="49" spans="1:1" x14ac:dyDescent="0.2">
      <c r="A49" t="s">
        <v>1124</v>
      </c>
    </row>
    <row r="50" spans="1:1" x14ac:dyDescent="0.2">
      <c r="A50" t="s">
        <v>1201</v>
      </c>
    </row>
    <row r="51" spans="1:1" x14ac:dyDescent="0.2">
      <c r="A51" t="s">
        <v>1169</v>
      </c>
    </row>
    <row r="52" spans="1:1" x14ac:dyDescent="0.2">
      <c r="A52" t="s">
        <v>1088</v>
      </c>
    </row>
    <row r="53" spans="1:1" x14ac:dyDescent="0.2">
      <c r="A53" t="s">
        <v>1245</v>
      </c>
    </row>
    <row r="54" spans="1:1" x14ac:dyDescent="0.2">
      <c r="A54" t="s">
        <v>1171</v>
      </c>
    </row>
    <row r="55" spans="1:1" x14ac:dyDescent="0.2">
      <c r="A55" t="s">
        <v>1246</v>
      </c>
    </row>
    <row r="56" spans="1:1" x14ac:dyDescent="0.2">
      <c r="A56" t="s">
        <v>1092</v>
      </c>
    </row>
    <row r="57" spans="1:1" x14ac:dyDescent="0.2">
      <c r="A57" t="s">
        <v>1247</v>
      </c>
    </row>
    <row r="58" spans="1:1" x14ac:dyDescent="0.2">
      <c r="A58" t="s">
        <v>1197</v>
      </c>
    </row>
    <row r="59" spans="1:1" x14ac:dyDescent="0.2">
      <c r="A59" t="s">
        <v>1248</v>
      </c>
    </row>
    <row r="60" spans="1:1" x14ac:dyDescent="0.2">
      <c r="A60" t="s">
        <v>1173</v>
      </c>
    </row>
    <row r="61" spans="1:1" x14ac:dyDescent="0.2">
      <c r="A61" t="s">
        <v>1249</v>
      </c>
    </row>
    <row r="62" spans="1:1" x14ac:dyDescent="0.2">
      <c r="A62" t="s">
        <v>1175</v>
      </c>
    </row>
    <row r="63" spans="1:1" x14ac:dyDescent="0.2">
      <c r="A63" t="s">
        <v>1250</v>
      </c>
    </row>
    <row r="64" spans="1:1" x14ac:dyDescent="0.2">
      <c r="A64" t="s">
        <v>1094</v>
      </c>
    </row>
    <row r="65" spans="1:1" x14ac:dyDescent="0.2">
      <c r="A65" t="s">
        <v>1177</v>
      </c>
    </row>
    <row r="66" spans="1:1" x14ac:dyDescent="0.2">
      <c r="A66" t="s">
        <v>1129</v>
      </c>
    </row>
    <row r="67" spans="1:1" x14ac:dyDescent="0.2">
      <c r="A67" t="s">
        <v>1251</v>
      </c>
    </row>
    <row r="68" spans="1:1" x14ac:dyDescent="0.2">
      <c r="A68" t="s">
        <v>1179</v>
      </c>
    </row>
    <row r="69" spans="1:1" x14ac:dyDescent="0.2">
      <c r="A69" t="s">
        <v>1252</v>
      </c>
    </row>
    <row r="70" spans="1:1" x14ac:dyDescent="0.2">
      <c r="A70" t="s">
        <v>1253</v>
      </c>
    </row>
    <row r="71" spans="1:1" x14ac:dyDescent="0.2">
      <c r="A71" t="s">
        <v>1053</v>
      </c>
    </row>
    <row r="72" spans="1:1" x14ac:dyDescent="0.2">
      <c r="A72" t="s">
        <v>1096</v>
      </c>
    </row>
    <row r="73" spans="1:1" x14ac:dyDescent="0.2">
      <c r="A73" t="s">
        <v>1254</v>
      </c>
    </row>
    <row r="74" spans="1:1" x14ac:dyDescent="0.2">
      <c r="A74" t="s">
        <v>1098</v>
      </c>
    </row>
    <row r="75" spans="1:1" x14ac:dyDescent="0.2">
      <c r="A75" t="s">
        <v>1100</v>
      </c>
    </row>
    <row r="76" spans="1:1" x14ac:dyDescent="0.2">
      <c r="A76" t="s">
        <v>1131</v>
      </c>
    </row>
    <row r="77" spans="1:1" x14ac:dyDescent="0.2">
      <c r="A77" t="s">
        <v>1133</v>
      </c>
    </row>
    <row r="78" spans="1:1" x14ac:dyDescent="0.2">
      <c r="A78" t="s">
        <v>1255</v>
      </c>
    </row>
    <row r="79" spans="1:1" x14ac:dyDescent="0.2">
      <c r="A79" t="s">
        <v>1256</v>
      </c>
    </row>
    <row r="80" spans="1:1" x14ac:dyDescent="0.2">
      <c r="A80" t="s">
        <v>1135</v>
      </c>
    </row>
    <row r="81" spans="1:1" x14ac:dyDescent="0.2">
      <c r="A81" t="s">
        <v>1137</v>
      </c>
    </row>
    <row r="82" spans="1:1" x14ac:dyDescent="0.2">
      <c r="A82" t="s">
        <v>1195</v>
      </c>
    </row>
    <row r="83" spans="1:1" x14ac:dyDescent="0.2">
      <c r="A83" t="s">
        <v>1257</v>
      </c>
    </row>
    <row r="84" spans="1:1" x14ac:dyDescent="0.2">
      <c r="A84" t="s">
        <v>1183</v>
      </c>
    </row>
    <row r="85" spans="1:1" x14ac:dyDescent="0.2">
      <c r="A85" t="s">
        <v>1055</v>
      </c>
    </row>
    <row r="86" spans="1:1" x14ac:dyDescent="0.2">
      <c r="A86" t="s">
        <v>1066</v>
      </c>
    </row>
    <row r="87" spans="1:1" x14ac:dyDescent="0.2">
      <c r="A87" t="s">
        <v>1185</v>
      </c>
    </row>
    <row r="88" spans="1:1" x14ac:dyDescent="0.2">
      <c r="A88" t="s">
        <v>1139</v>
      </c>
    </row>
    <row r="89" spans="1:1" x14ac:dyDescent="0.2">
      <c r="A89" t="s">
        <v>1090</v>
      </c>
    </row>
    <row r="90" spans="1:1" x14ac:dyDescent="0.2">
      <c r="A90" t="s">
        <v>1102</v>
      </c>
    </row>
    <row r="91" spans="1:1" x14ac:dyDescent="0.2">
      <c r="A91" t="s">
        <v>1141</v>
      </c>
    </row>
    <row r="92" spans="1:1" x14ac:dyDescent="0.2">
      <c r="A92" t="s">
        <v>1187</v>
      </c>
    </row>
    <row r="93" spans="1:1" x14ac:dyDescent="0.2">
      <c r="A93" t="s">
        <v>1258</v>
      </c>
    </row>
    <row r="94" spans="1:1" x14ac:dyDescent="0.2">
      <c r="A94" t="s">
        <v>1189</v>
      </c>
    </row>
    <row r="95" spans="1:1" x14ac:dyDescent="0.2">
      <c r="A95" t="s">
        <v>1104</v>
      </c>
    </row>
    <row r="96" spans="1:1" x14ac:dyDescent="0.2">
      <c r="A96" t="s">
        <v>1191</v>
      </c>
    </row>
    <row r="97" spans="1:1" x14ac:dyDescent="0.2">
      <c r="A97" t="s">
        <v>1047</v>
      </c>
    </row>
    <row r="98" spans="1:1" x14ac:dyDescent="0.2">
      <c r="A98" t="s">
        <v>1143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defaultColWidth="9.140625" defaultRowHeight="15" x14ac:dyDescent="0.2"/>
  <cols>
    <col min="1" max="1" width="18.42578125" style="139" customWidth="1"/>
    <col min="2" max="2" width="37" style="139" customWidth="1"/>
    <col min="3" max="3" width="37.42578125" style="139" customWidth="1"/>
    <col min="4" max="4" width="10.42578125" style="137" customWidth="1"/>
    <col min="5" max="5" width="37.42578125" style="137" customWidth="1"/>
    <col min="6" max="6" width="36.42578125" style="137" customWidth="1"/>
    <col min="7" max="13" width="9.140625" style="137"/>
    <col min="14" max="14" width="38.42578125" style="137" hidden="1" customWidth="1"/>
    <col min="15" max="16" width="9.140625" style="137" hidden="1" customWidth="1"/>
    <col min="17" max="16384" width="9.140625" style="137"/>
  </cols>
  <sheetData>
    <row r="1" spans="1:16" ht="37.5" customHeight="1" x14ac:dyDescent="0.2">
      <c r="A1" s="369" t="str">
        <f>Spolu!C3&amp;", "&amp;Spolu!C6</f>
        <v>Slovenský bežecký spolok, Olympijské námestie 14290/1, Bratislava, 832 80</v>
      </c>
      <c r="B1" s="369"/>
      <c r="C1" s="36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70" t="s">
        <v>1259</v>
      </c>
      <c r="F3" s="371"/>
      <c r="N3" s="137" t="str">
        <f t="shared" si="0"/>
        <v>c - príspevok Slovenskému paralympijskému výboru</v>
      </c>
      <c r="O3" s="137" t="s">
        <v>343</v>
      </c>
      <c r="P3" s="137" t="s">
        <v>344</v>
      </c>
    </row>
    <row r="4" spans="1:16" ht="45.75" customHeight="1" x14ac:dyDescent="0.2">
      <c r="E4" s="371"/>
      <c r="F4" s="371"/>
      <c r="N4" s="137" t="str">
        <f t="shared" si="0"/>
        <v>d - príspevok športovcom top tímu</v>
      </c>
      <c r="O4" s="137" t="s">
        <v>345</v>
      </c>
      <c r="P4" s="137" t="s">
        <v>346</v>
      </c>
    </row>
    <row r="5" spans="1:16" ht="30.75" customHeight="1" x14ac:dyDescent="0.2">
      <c r="C5" s="138" t="s">
        <v>1260</v>
      </c>
      <c r="N5" s="137" t="str">
        <f t="shared" si="0"/>
        <v>e - rozvoj športov, ktoré nie sú uznanými podľa zákona č. 440/2015 Z. z.</v>
      </c>
      <c r="O5" s="137" t="s">
        <v>347</v>
      </c>
      <c r="P5" s="137" t="s">
        <v>352</v>
      </c>
    </row>
    <row r="6" spans="1:16" ht="30" x14ac:dyDescent="0.2">
      <c r="C6" s="138" t="s">
        <v>1261</v>
      </c>
      <c r="E6" s="140" t="s">
        <v>1262</v>
      </c>
      <c r="F6" s="149"/>
      <c r="N6" s="137" t="str">
        <f t="shared" si="0"/>
        <v>f - organizovanie významných a tradičných športových podujatí na území SR v roku 2020</v>
      </c>
      <c r="O6" s="137" t="s">
        <v>349</v>
      </c>
      <c r="P6" s="137" t="s">
        <v>1263</v>
      </c>
    </row>
    <row r="7" spans="1:16" x14ac:dyDescent="0.2">
      <c r="C7" s="138" t="s">
        <v>1264</v>
      </c>
      <c r="E7" s="140" t="s">
        <v>1265</v>
      </c>
      <c r="F7" s="150"/>
      <c r="N7" s="137" t="str">
        <f t="shared" si="0"/>
        <v>g - projekty školského, univerzitného športu a športu pre všetkých</v>
      </c>
      <c r="O7" s="137" t="s">
        <v>351</v>
      </c>
      <c r="P7" s="137" t="s">
        <v>1266</v>
      </c>
    </row>
    <row r="8" spans="1:16" x14ac:dyDescent="0.2">
      <c r="C8" s="138" t="s">
        <v>1684</v>
      </c>
      <c r="E8" s="140" t="s">
        <v>1267</v>
      </c>
      <c r="F8" s="151"/>
      <c r="N8" s="137" t="str">
        <f t="shared" si="0"/>
        <v>h - podpora a rozvoj turistických a cykloturistických trás</v>
      </c>
      <c r="O8" s="137" t="s">
        <v>353</v>
      </c>
      <c r="P8" s="137" t="s">
        <v>354</v>
      </c>
    </row>
    <row r="9" spans="1:16" x14ac:dyDescent="0.2">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
      <c r="N10" s="137" t="str">
        <f t="shared" si="0"/>
        <v>j - projekty pre popularizáciu pohybových aktivít detí, mládeže a seniorov</v>
      </c>
      <c r="O10" s="137" t="s">
        <v>356</v>
      </c>
      <c r="P10" s="137" t="s">
        <v>1270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1271</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1272</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1273</v>
      </c>
    </row>
    <row r="15" spans="1:16" ht="32.25" customHeight="1" thickBot="1" x14ac:dyDescent="0.25">
      <c r="A15" s="139" t="s">
        <v>1274</v>
      </c>
      <c r="B15" s="374" t="s">
        <v>1275</v>
      </c>
      <c r="C15" s="375"/>
      <c r="N15" s="137" t="str">
        <f t="shared" si="0"/>
        <v>o - účasť na významnej súťaži podľa § 3 písm. h) druhého až štvrtého bodu Zákona o športe vrátane prípravy na túto súťaž</v>
      </c>
      <c r="O15" s="137" t="s">
        <v>365</v>
      </c>
      <c r="P15" s="137" t="s">
        <v>1276</v>
      </c>
    </row>
    <row r="16" spans="1:16" x14ac:dyDescent="0.2">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
      <c r="A17" s="139" t="s">
        <v>1280</v>
      </c>
      <c r="B17" s="254" t="s">
        <v>1281</v>
      </c>
      <c r="C17" s="194"/>
      <c r="E17" s="147"/>
      <c r="F17" s="284"/>
      <c r="N17" s="137" t="str">
        <f t="shared" si="0"/>
        <v xml:space="preserve">q - </v>
      </c>
      <c r="O17" s="137" t="s">
        <v>367</v>
      </c>
    </row>
    <row r="18" spans="1:16" x14ac:dyDescent="0.2">
      <c r="B18" s="193" t="s">
        <v>1282</v>
      </c>
      <c r="C18" s="142" t="str">
        <f>Spolu!C4</f>
        <v>30845688</v>
      </c>
      <c r="E18" s="147" t="s">
        <v>1283</v>
      </c>
      <c r="F18" s="284">
        <v>421947749446</v>
      </c>
      <c r="N18" s="137" t="str">
        <f t="shared" si="0"/>
        <v xml:space="preserve">r - </v>
      </c>
      <c r="O18" s="137" t="s">
        <v>368</v>
      </c>
    </row>
    <row r="19" spans="1:16" x14ac:dyDescent="0.2">
      <c r="E19" s="147" t="s">
        <v>1284</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8" t="s">
        <v>1285</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1286</v>
      </c>
    </row>
    <row r="29" spans="1:16" x14ac:dyDescent="0.2">
      <c r="N29" s="137" t="s">
        <v>1287</v>
      </c>
    </row>
    <row r="30" spans="1:16" x14ac:dyDescent="0.2">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headerFooter>
    <oddFooter>Strana &amp;P z &amp;N</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Jana Špirková</cp:lastModifiedBy>
  <cp:revision/>
  <cp:lastPrinted>2026-01-15T10:50:17Z</cp:lastPrinted>
  <dcterms:created xsi:type="dcterms:W3CDTF">2017-02-20T06:20:12Z</dcterms:created>
  <dcterms:modified xsi:type="dcterms:W3CDTF">2026-02-11T13:37:29Z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