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33CDABCA-E0C5-477A-9933-DE155A9B333B}" xr6:coauthVersionLast="47" xr6:coauthVersionMax="47" xr10:uidLastSave="{00000000-0000-0000-0000-000000000000}"/>
  <bookViews>
    <workbookView xWindow="22932" yWindow="-108" windowWidth="30936" windowHeight="167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Doklady!$A$107:$J$4028</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F130" i="9" s="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<sst xmlns="http://schemas.openxmlformats.org/spreadsheetml/2006/main" count="28628" uniqueCount="13159">
  <si>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</si>
  <si>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</si>
  <si>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</si>
  <si>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</si>
  <si>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</si>
  <si>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</si>
  <si>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</si>
  <si>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</si>
  <si>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</si>
  <si>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</si>
  <si>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</si>
  <si>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</si>
  <si>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</si>
  <si>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</si>
  <si>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</si>
  <si>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</si>
  <si>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</si>
  <si>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</si>
  <si>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</si>
  <si>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</si>
  <si>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</si>
  <si>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</si>
  <si>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</si>
  <si>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</si>
  <si>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</si>
  <si>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</si>
  <si>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</si>
  <si>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</si>
  <si>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</si>
  <si>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</si>
  <si>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</si>
  <si>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</si>
  <si>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</si>
  <si>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</si>
  <si>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</si>
  <si>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</si>
  <si>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</si>
  <si>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</si>
  <si>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</si>
  <si>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</si>
  <si>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</si>
  <si>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</si>
  <si>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</si>
  <si>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</si>
  <si>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</si>
  <si>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</si>
  <si>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</si>
  <si>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</si>
  <si>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</si>
  <si>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</si>
  <si>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</si>
  <si>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</si>
  <si>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</si>
  <si>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</si>
  <si>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</si>
  <si>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</si>
  <si>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</si>
  <si>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</si>
  <si>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</si>
  <si>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</si>
  <si>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</si>
  <si>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</si>
  <si>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</si>
  <si>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</si>
  <si>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</si>
  <si>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</si>
  <si>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</si>
  <si>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</si>
  <si>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</si>
  <si>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</si>
  <si>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</si>
  <si>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</si>
  <si>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</si>
  <si>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</si>
  <si>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</si>
  <si>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</si>
  <si>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</si>
  <si>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</si>
  <si>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</si>
  <si>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</si>
  <si>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</si>
  <si>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</si>
  <si>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</si>
  <si>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</si>
  <si>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</si>
  <si>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</si>
  <si>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</si>
  <si>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</si>
  <si>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</si>
  <si>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</si>
  <si>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</si>
  <si>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</si>
  <si>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</si>
  <si>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</si>
  <si>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</si>
  <si>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</si>
  <si>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</si>
  <si>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</si>
  <si>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</si>
  <si>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</si>
  <si>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</si>
  <si>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</si>
  <si>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</si>
  <si>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</si>
  <si>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</si>
  <si>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</si>
  <si>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</si>
  <si>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</si>
  <si>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</si>
  <si>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</si>
  <si>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</si>
  <si>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</si>
  <si>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</si>
  <si>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</si>
  <si>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</si>
  <si>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</si>
  <si>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</si>
  <si>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</si>
  <si>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</si>
  <si>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</si>
  <si>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</si>
  <si>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</si>
  <si>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</si>
  <si>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</si>
  <si>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</si>
  <si>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</si>
  <si>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</si>
  <si>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</si>
  <si>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</si>
  <si>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</si>
  <si>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</si>
  <si>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</si>
  <si>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</si>
  <si>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</si>
  <si>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</si>
  <si>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</si>
  <si>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</si>
  <si>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</si>
  <si>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</si>
  <si>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</si>
  <si>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</si>
  <si>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</si>
  <si>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</si>
  <si>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</si>
  <si>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</si>
  <si>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</si>
  <si>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</si>
  <si>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</si>
  <si>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</si>
  <si>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</si>
  <si>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</si>
  <si>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</si>
  <si>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</si>
  <si>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</si>
  <si>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</si>
  <si>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</si>
  <si>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</si>
  <si>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</si>
  <si>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</si>
  <si>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</si>
  <si>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</si>
  <si>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</si>
  <si>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</si>
  <si>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</si>
  <si>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</si>
  <si>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</si>
  <si>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</si>
  <si>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</si>
  <si>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</si>
  <si>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</si>
  <si>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</si>
  <si>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</si>
  <si>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</si>
  <si>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</si>
  <si>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</si>
  <si>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</si>
  <si>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</si>
  <si>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</si>
  <si>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</si>
  <si>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</si>
  <si>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</si>
  <si>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</si>
  <si>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</si>
  <si>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</si>
  <si>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</si>
  <si>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</si>
  <si>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</si>
  <si>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</si>
  <si>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</si>
  <si>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</si>
  <si>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</si>
  <si>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</si>
  <si>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</si>
  <si>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</si>
  <si>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</si>
  <si>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</si>
  <si>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</si>
  <si>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</si>
  <si>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</si>
  <si>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</si>
  <si>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</si>
  <si>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</si>
  <si>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</si>
  <si>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</si>
  <si>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</si>
  <si>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</si>
  <si>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</si>
  <si>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</si>
  <si>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</si>
  <si>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</si>
  <si>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</si>
  <si>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</si>
  <si>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</si>
  <si>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</si>
  <si>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</si>
  <si>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</si>
  <si>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</si>
  <si>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</si>
  <si>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</si>
  <si>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</si>
  <si>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</si>
  <si>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</si>
  <si>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</si>
  <si>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</si>
  <si>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</si>
  <si>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</si>
  <si>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</si>
  <si>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</si>
  <si>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</si>
  <si>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</si>
  <si>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</si>
  <si>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</si>
  <si>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</si>
  <si>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</si>
  <si>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</si>
  <si>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</si>
  <si>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</si>
  <si>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</si>
  <si>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</si>
  <si>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</si>
  <si>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</si>
  <si>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</si>
  <si>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</si>
  <si>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</si>
  <si>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</si>
  <si>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</si>
  <si>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</si>
  <si>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</si>
  <si>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</si>
  <si>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</si>
  <si>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</si>
  <si>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</si>
  <si>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</si>
  <si>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</si>
  <si>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</si>
  <si>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</si>
  <si>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</si>
  <si>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</si>
  <si>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</si>
  <si>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</si>
  <si>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</si>
  <si>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</si>
  <si>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</si>
  <si>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</si>
  <si>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</si>
  <si>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</si>
  <si>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</si>
  <si>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</si>
  <si>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</si>
  <si>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</si>
  <si>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</si>
  <si>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</si>
  <si>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</si>
  <si>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</si>
  <si>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</si>
  <si>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</si>
  <si>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</si>
  <si>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</si>
  <si>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</si>
  <si>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</si>
  <si>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</si>
  <si>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</si>
  <si>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</si>
  <si>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</si>
  <si>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</si>
  <si>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</si>
  <si>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</si>
  <si>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</si>
  <si>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</si>
  <si>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</si>
  <si>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</si>
  <si>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</si>
  <si>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</si>
  <si>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</si>
  <si>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</si>
  <si>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</si>
  <si>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</si>
  <si>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</si>
  <si>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</si>
  <si>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</si>
  <si>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</si>
  <si>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</si>
  <si>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</si>
  <si>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</si>
  <si>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</si>
  <si>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</si>
  <si>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</si>
  <si>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</si>
  <si>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</si>
  <si>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</si>
  <si>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</si>
  <si>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</si>
  <si>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</si>
  <si>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</si>
  <si>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</si>
  <si>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</si>
  <si>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</si>
  <si>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</si>
  <si>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</si>
  <si>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</si>
  <si>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</si>
  <si>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</si>
  <si>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</si>
  <si>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</si>
  <si>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</si>
  <si>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</si>
  <si>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</si>
  <si>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</si>
  <si>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</si>
  <si>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</si>
  <si>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</si>
  <si>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</si>
  <si>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</si>
  <si>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</si>
  <si>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</si>
  <si>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</si>
  <si>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</si>
  <si>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</si>
  <si>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</si>
  <si>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</si>
  <si>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</si>
  <si>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</si>
  <si>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</si>
  <si>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</si>
  <si>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</si>
  <si>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</si>
  <si>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</si>
  <si>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</si>
  <si>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</si>
  <si>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</si>
  <si>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</si>
  <si>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</si>
  <si>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</si>
  <si>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</si>
  <si>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</si>
  <si>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</si>
  <si>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</si>
  <si>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</si>
  <si>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</si>
  <si>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</si>
  <si>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</si>
  <si>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</si>
  <si>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</si>
  <si>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</si>
  <si>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</si>
  <si>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</si>
  <si>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</si>
  <si>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</si>
  <si>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</si>
  <si>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</si>
  <si>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</si>
  <si>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</si>
  <si>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</si>
  <si>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</si>
  <si>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</si>
  <si>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</si>
  <si>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</si>
  <si>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</si>
  <si>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</si>
  <si>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</si>
  <si>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</si>
  <si>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</si>
  <si>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</si>
  <si>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</si>
  <si>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</si>
  <si>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</si>
  <si>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</si>
  <si>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</si>
  <si>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</si>
  <si>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</si>
  <si>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</si>
  <si>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</si>
  <si>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</si>
  <si>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</si>
  <si>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</si>
  <si>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</si>
  <si>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</si>
  <si>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</si>
  <si>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</si>
  <si>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</si>
  <si>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</si>
  <si>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</si>
  <si>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</si>
  <si>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</si>
  <si>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</si>
  <si>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</si>
  <si>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</si>
  <si>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</si>
  <si>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</si>
  <si>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</si>
  <si>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</si>
  <si>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</si>
  <si>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</si>
  <si>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</si>
  <si>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</si>
  <si>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</si>
  <si>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</si>
  <si>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</si>
  <si>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</si>
  <si>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</si>
  <si>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</si>
  <si>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</si>
  <si>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</si>
  <si>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</si>
  <si>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</si>
  <si>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</si>
  <si>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</si>
  <si>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</si>
  <si>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</si>
  <si>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</si>
  <si>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</si>
  <si>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</si>
  <si>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</si>
  <si>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</si>
  <si>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</si>
  <si>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</si>
  <si>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</si>
  <si>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</si>
  <si>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</si>
  <si>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</si>
  <si>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</si>
  <si>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</si>
  <si>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</si>
  <si>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</si>
  <si>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</si>
  <si>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</si>
  <si>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</si>
  <si>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</si>
  <si>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</si>
  <si>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</si>
  <si>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</si>
  <si>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</si>
  <si>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</si>
  <si>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</si>
  <si>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</si>
  <si>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</si>
  <si>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</si>
  <si>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</si>
  <si>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</si>
  <si>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</si>
  <si>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</si>
  <si>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</si>
  <si>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</si>
  <si>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</si>
  <si>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</si>
  <si>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</si>
  <si>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</si>
  <si>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</si>
  <si>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</si>
  <si>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</si>
  <si>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</si>
  <si>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</si>
  <si>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</si>
  <si>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</si>
  <si>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</si>
  <si>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</si>
  <si>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</si>
  <si>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</si>
  <si>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</si>
  <si>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</si>
  <si>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</si>
  <si>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</si>
  <si>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</si>
  <si>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</si>
  <si>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</si>
  <si>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</si>
  <si>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</si>
  <si>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</si>
  <si>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</si>
  <si>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</si>
  <si>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</si>
  <si>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</si>
  <si>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</si>
  <si>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</si>
  <si>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</si>
  <si>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</si>
  <si>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</si>
  <si>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</si>
  <si>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</si>
  <si>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</si>
  <si>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</si>
  <si>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</si>
  <si>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</si>
  <si>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</si>
  <si>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</si>
  <si>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</si>
  <si>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</si>
  <si>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</si>
  <si>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</si>
  <si>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</si>
  <si>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</si>
  <si>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</si>
  <si>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</si>
  <si>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</si>
  <si>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</si>
  <si>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</si>
  <si>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</si>
  <si>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</si>
  <si>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</si>
  <si>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</si>
  <si>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</si>
  <si>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</si>
  <si>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</si>
  <si>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</si>
  <si>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</si>
  <si>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</si>
  <si>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</si>
  <si>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</si>
  <si>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</si>
  <si>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</si>
  <si>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</si>
  <si>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</si>
  <si>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</si>
  <si>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</si>
  <si>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</si>
  <si>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</si>
  <si>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</si>
  <si>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</si>
  <si>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</si>
  <si>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</si>
  <si>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</si>
  <si>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</si>
  <si>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</si>
  <si>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</si>
  <si>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</si>
  <si>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</si>
  <si>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</si>
  <si>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</si>
  <si>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</si>
  <si>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</si>
  <si>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</si>
  <si>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</si>
  <si>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</si>
  <si>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</si>
  <si>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</si>
  <si>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</si>
  <si>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</si>
  <si>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</si>
  <si>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</si>
  <si>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</si>
  <si>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</si>
  <si>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</si>
  <si>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</si>
  <si>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</si>
  <si>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</si>
  <si>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</si>
  <si>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</si>
  <si>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</si>
  <si>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</si>
  <si>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</si>
  <si>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</si>
  <si>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</si>
  <si>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</si>
  <si>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</si>
  <si>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</si>
  <si>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</si>
  <si>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</si>
  <si>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</si>
  <si>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</si>
  <si>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</si>
  <si>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</si>
  <si>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</si>
  <si>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</si>
  <si>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</si>
  <si>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</si>
  <si>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</si>
  <si>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</si>
  <si>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</si>
  <si>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</si>
  <si>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</si>
  <si>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</si>
  <si>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</si>
  <si>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</si>
  <si>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</si>
  <si>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</si>
  <si>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</si>
  <si>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</si>
  <si>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</si>
  <si>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</si>
  <si>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</si>
  <si>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</si>
  <si>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</si>
  <si>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</si>
  <si>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</si>
  <si>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</si>
  <si>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</si>
  <si>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</si>
  <si>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</si>
  <si>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</si>
  <si>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</si>
  <si>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</si>
  <si>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</si>
  <si>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</si>
  <si>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</si>
  <si>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</si>
  <si>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</si>
  <si>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</si>
  <si>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</si>
  <si>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</si>
  <si>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</si>
  <si>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</si>
  <si>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</si>
  <si>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</si>
  <si>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</si>
  <si>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</si>
  <si>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</si>
  <si>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</si>
  <si>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</si>
  <si>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</si>
  <si>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</si>
  <si>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</si>
  <si>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</si>
  <si>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</si>
  <si>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</si>
  <si>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</si>
  <si>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</si>
  <si>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</si>
  <si>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</si>
  <si>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</si>
  <si>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</si>
  <si>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</si>
  <si>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</si>
  <si>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</si>
  <si>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</si>
  <si>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</si>
  <si>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</si>
  <si>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</si>
  <si>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</si>
  <si>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</si>
  <si>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</si>
  <si>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</si>
  <si>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</si>
  <si>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</si>
  <si>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</si>
  <si>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</si>
  <si>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</si>
  <si>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</si>
  <si>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</si>
  <si>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</si>
  <si>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</si>
  <si>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</si>
  <si>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</si>
  <si>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</si>
  <si>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</si>
  <si>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</si>
  <si>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</si>
  <si>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</si>
  <si>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</si>
  <si>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</si>
  <si>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</si>
  <si>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</si>
  <si>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</si>
  <si>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</si>
  <si>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</si>
  <si>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</si>
  <si>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</si>
  <si>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</si>
  <si>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</si>
  <si>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</si>
  <si>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</si>
  <si>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</si>
  <si>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</si>
  <si>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</si>
  <si>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</si>
  <si>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</si>
  <si>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</si>
  <si>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</si>
  <si>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</si>
  <si>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</si>
  <si>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</si>
  <si>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</si>
  <si>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</si>
  <si>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</si>
  <si>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</si>
  <si>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</si>
  <si>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</si>
  <si>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</si>
  <si>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</si>
  <si>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</si>
  <si>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</si>
  <si>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</si>
  <si>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</si>
  <si>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</si>
  <si>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</si>
  <si>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</si>
  <si>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</si>
  <si>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</si>
  <si>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</si>
  <si>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</si>
  <si>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</si>
  <si>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</si>
  <si>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</si>
  <si>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</si>
  <si>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</si>
  <si>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</si>
  <si>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</si>
  <si>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</si>
  <si>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</si>
  <si>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</si>
  <si>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</si>
  <si>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</si>
  <si>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</si>
  <si>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</si>
  <si>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</si>
  <si>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</si>
  <si>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</si>
  <si>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</si>
  <si>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</si>
  <si>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</si>
  <si>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</si>
  <si>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</si>
  <si>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</si>
  <si>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</si>
  <si>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</si>
  <si>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</si>
  <si>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</si>
  <si>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</si>
  <si>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</si>
  <si>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</si>
  <si>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</si>
  <si>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</si>
  <si>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</si>
  <si>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</si>
  <si>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</si>
  <si>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</si>
  <si>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</si>
  <si>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</si>
  <si>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</si>
  <si>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</si>
  <si>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</si>
  <si>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</si>
  <si>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</si>
  <si>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</si>
  <si>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</si>
  <si>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</si>
  <si>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</si>
  <si>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</si>
  <si>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</si>
  <si>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</si>
  <si>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</si>
  <si>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</si>
  <si>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</si>
  <si>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</si>
  <si>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</si>
  <si>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</si>
  <si>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</si>
  <si>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</si>
  <si>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</si>
  <si>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</si>
  <si>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</si>
  <si>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</si>
  <si>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</si>
  <si>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</si>
  <si>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</si>
  <si>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</si>
  <si>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</si>
  <si>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</si>
  <si>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</si>
  <si>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</si>
  <si>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</si>
  <si>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</si>
  <si>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</si>
  <si>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</si>
  <si>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</si>
  <si>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</si>
  <si>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</si>
  <si>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</si>
  <si>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</si>
  <si>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</si>
  <si>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</si>
  <si>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</si>
  <si>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</si>
  <si>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</si>
  <si>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</si>
  <si>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</si>
  <si>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</si>
  <si>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</si>
  <si>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</si>
  <si>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</si>
  <si>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</si>
  <si>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</si>
  <si>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</si>
  <si>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</si>
  <si>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</si>
  <si>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</si>
  <si>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</si>
  <si>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</si>
  <si>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</si>
  <si>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</si>
  <si>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</si>
  <si>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</si>
  <si>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</si>
  <si>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</si>
  <si>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</si>
  <si>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</si>
  <si>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</si>
  <si>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</si>
  <si>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</si>
  <si>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</si>
  <si>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</si>
  <si>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</si>
  <si>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</si>
  <si>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</si>
  <si>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</si>
  <si>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</si>
  <si>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</si>
  <si>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</si>
  <si>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</si>
  <si>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</si>
  <si>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</si>
  <si>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</si>
  <si>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</si>
  <si>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</si>
  <si>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</si>
  <si>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</si>
  <si>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</si>
  <si>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</si>
  <si>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</si>
  <si>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</si>
  <si>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</si>
  <si>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</si>
  <si>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</si>
  <si>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</si>
  <si>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</si>
  <si>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</si>
  <si>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</si>
  <si>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</si>
  <si>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</si>
  <si>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</si>
  <si>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</si>
  <si>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</si>
  <si>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</si>
  <si>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</si>
  <si>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</si>
  <si>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</si>
  <si>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</si>
  <si>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</si>
  <si>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</si>
  <si>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</si>
  <si>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</si>
  <si>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</si>
  <si>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</si>
  <si>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</si>
  <si>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</si>
  <si>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</si>
  <si>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</si>
  <si>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</si>
  <si>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</si>
  <si>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</si>
  <si>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</si>
  <si>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</si>
  <si>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</si>
  <si>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</si>
  <si>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</si>
  <si>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</si>
  <si>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</si>
  <si>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</si>
  <si>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</si>
  <si>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</si>
  <si>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</si>
  <si>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</si>
  <si>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</si>
  <si>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</si>
  <si>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</si>
  <si>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</si>
  <si>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</si>
  <si>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</si>
  <si>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</si>
  <si>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</si>
  <si>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</si>
  <si>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</si>
  <si>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</si>
  <si>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</si>
  <si>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</si>
  <si>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</si>
  <si>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</si>
  <si>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</si>
  <si>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</si>
  <si>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</si>
  <si>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</si>
  <si>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</si>
  <si>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</si>
  <si>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</si>
  <si>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</si>
  <si>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</si>
  <si>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</si>
  <si>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</si>
  <si>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</si>
  <si>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</si>
  <si>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</si>
  <si>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</si>
  <si>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</si>
  <si>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</si>
  <si>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</si>
  <si>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</si>
  <si>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</si>
  <si>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</si>
  <si>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</si>
  <si>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</si>
  <si>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</si>
  <si>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</si>
  <si>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</si>
  <si>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</si>
  <si>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</si>
  <si>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</si>
  <si>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</si>
  <si>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</si>
  <si>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</si>
  <si>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</si>
  <si>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</si>
  <si>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</si>
  <si>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</si>
  <si>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</si>
  <si>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</si>
  <si>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</si>
  <si>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</si>
  <si>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</si>
  <si>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</si>
  <si>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</si>
  <si>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</si>
  <si>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</si>
  <si>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</si>
  <si>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</si>
  <si>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</si>
  <si>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</si>
  <si>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</si>
  <si>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</si>
  <si>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</si>
  <si>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</si>
  <si>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</si>
  <si>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</si>
  <si>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</si>
  <si>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</si>
  <si>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</si>
  <si>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</si>
  <si>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</si>
  <si>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</si>
  <si>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</si>
  <si>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</si>
  <si>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</si>
  <si>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</si>
  <si>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</si>
  <si>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</si>
  <si>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</si>
  <si>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</si>
  <si>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</si>
  <si>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</si>
  <si>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</si>
  <si>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</si>
  <si>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</si>
  <si>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</si>
  <si>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</si>
  <si>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</si>
  <si>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</si>
  <si>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</si>
  <si>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</si>
  <si>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</si>
  <si>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</si>
  <si>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</si>
  <si>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</si>
  <si>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</si>
  <si>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</si>
  <si>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</si>
  <si>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</si>
  <si>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</si>
  <si>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</si>
  <si>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</si>
  <si>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</si>
  <si>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</si>
  <si>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</si>
  <si>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</si>
  <si>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</si>
  <si>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</si>
  <si>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</si>
  <si>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</si>
  <si>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</si>
  <si>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</si>
  <si>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</si>
  <si>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</si>
  <si>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</si>
  <si>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</si>
  <si>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</si>
  <si>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</si>
  <si>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</si>
  <si>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</si>
  <si>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</si>
  <si>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</si>
  <si>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</si>
  <si>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</si>
  <si>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</si>
  <si>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</si>
  <si>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</si>
  <si>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</si>
  <si>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</si>
  <si>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</si>
  <si>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</si>
  <si>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</si>
  <si>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</si>
  <si>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</si>
  <si>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</si>
  <si>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</si>
  <si>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</si>
  <si>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</si>
  <si>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</si>
  <si>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</si>
  <si>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</si>
  <si>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</si>
  <si>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</si>
  <si>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</si>
  <si>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</si>
  <si>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</si>
  <si>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</si>
  <si>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</si>
  <si>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</si>
  <si>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</si>
  <si>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</si>
  <si>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</si>
  <si>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</si>
  <si>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</si>
  <si>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</si>
  <si>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</si>
  <si>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</si>
  <si>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</si>
  <si>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</si>
  <si>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</si>
  <si>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</si>
  <si>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</si>
  <si>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</si>
  <si>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</si>
  <si>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</si>
  <si>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</si>
  <si>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</si>
  <si>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</si>
  <si>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</si>
  <si>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</si>
  <si>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</si>
  <si>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</si>
  <si>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</si>
  <si>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</si>
  <si>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</si>
  <si>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</si>
  <si>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</si>
  <si>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</si>
  <si>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</si>
  <si>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</si>
  <si>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</si>
  <si>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</si>
  <si>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</si>
  <si>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</si>
  <si>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</si>
  <si>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</si>
  <si>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</si>
  <si>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</si>
  <si>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</si>
  <si>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</si>
  <si>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</si>
  <si>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</si>
  <si>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</si>
  <si>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</si>
  <si>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</si>
  <si>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</si>
  <si>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</si>
  <si>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</si>
  <si>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</si>
  <si>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</si>
  <si>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</si>
  <si>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</si>
  <si>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</si>
  <si>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</si>
  <si>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</si>
  <si>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</si>
  <si>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</si>
  <si>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</si>
  <si>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</si>
  <si>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</si>
  <si>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</si>
  <si>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</si>
  <si>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</si>
  <si>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</si>
  <si>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</si>
  <si>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</si>
  <si>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</si>
  <si>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</si>
  <si>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</si>
  <si>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</si>
  <si>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</si>
  <si>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</si>
  <si>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</si>
  <si>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</si>
  <si>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</si>
  <si>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</si>
  <si>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</si>
  <si>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</si>
  <si>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</si>
  <si>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</si>
  <si>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</si>
  <si>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</si>
  <si>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</si>
  <si>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</si>
  <si>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</si>
  <si>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</si>
  <si>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</si>
  <si>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</si>
  <si>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</si>
  <si>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</si>
  <si>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</si>
  <si>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</si>
  <si>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</si>
  <si>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</si>
  <si>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</si>
  <si>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</si>
  <si>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</si>
  <si>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</si>
  <si>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</si>
  <si>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</si>
  <si>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</si>
  <si>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</si>
  <si>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</si>
  <si>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</si>
  <si>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</si>
  <si>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</si>
  <si>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</si>
  <si>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</si>
  <si>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</si>
  <si>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</si>
  <si>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</si>
  <si>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</si>
  <si>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</si>
  <si>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</si>
  <si>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</si>
  <si>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</si>
  <si>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</si>
  <si>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</si>
  <si>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</si>
  <si>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</si>
  <si>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</si>
  <si>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</si>
  <si>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</si>
  <si>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</si>
  <si>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</si>
  <si>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</si>
  <si>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</si>
  <si>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</si>
  <si>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</si>
  <si>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</si>
  <si>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</si>
  <si>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</si>
  <si>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</si>
  <si>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</si>
  <si>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</si>
  <si>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</si>
  <si>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</si>
  <si>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</si>
  <si>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</si>
  <si>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</si>
  <si>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</si>
  <si>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</si>
  <si>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</si>
  <si>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</si>
  <si>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</si>
  <si>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</si>
  <si>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</si>
  <si>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</si>
  <si>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</si>
  <si>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</si>
  <si>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</si>
  <si>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</si>
  <si>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</si>
  <si>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</si>
  <si>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</si>
  <si>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</si>
  <si>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</si>
  <si>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</si>
  <si>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</si>
  <si>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</si>
  <si>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</si>
  <si>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</si>
  <si>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</si>
  <si>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</si>
  <si>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</si>
  <si>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</si>
  <si>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</si>
  <si>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</si>
  <si>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</si>
  <si>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</si>
  <si>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</si>
  <si>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</si>
  <si>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</si>
  <si>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</si>
  <si>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</si>
  <si>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</si>
  <si>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</si>
  <si>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</si>
  <si>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</si>
  <si>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</si>
  <si>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</si>
  <si>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</si>
  <si>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</si>
  <si>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</si>
  <si>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</si>
  <si>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</si>
  <si>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</si>
  <si>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</si>
  <si>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</si>
  <si>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</si>
  <si>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</si>
  <si>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</si>
  <si>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</si>
  <si>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</si>
  <si>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</si>
  <si>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</si>
  <si>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</si>
  <si>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</si>
  <si>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</si>
  <si>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</si>
  <si>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</si>
  <si>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</si>
  <si>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</si>
  <si>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</si>
  <si>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</si>
  <si>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</si>
  <si>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</si>
  <si>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</si>
  <si>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</si>
  <si>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</si>
  <si>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</si>
  <si>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</si>
  <si>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</si>
  <si>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</si>
  <si>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</si>
  <si>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</si>
  <si>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</si>
  <si>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</si>
  <si>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</si>
  <si>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</si>
  <si>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</si>
  <si>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</si>
  <si>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</si>
  <si>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</si>
  <si>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</si>
  <si>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</si>
  <si>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</si>
  <si>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</si>
  <si>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</si>
  <si>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</si>
  <si>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</si>
  <si>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</si>
  <si>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</si>
  <si>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</si>
  <si>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</si>
  <si>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</si>
  <si>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</si>
  <si>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</si>
  <si>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</si>
  <si>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</si>
  <si>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</si>
  <si>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</si>
  <si>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</si>
  <si>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</si>
  <si>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</si>
  <si>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</si>
  <si>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</si>
  <si>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</si>
  <si>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</si>
  <si>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</si>
  <si>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</si>
  <si>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</si>
  <si>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</si>
  <si>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</si>
  <si>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</si>
  <si>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</si>
  <si>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</si>
  <si>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</si>
  <si>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</si>
  <si>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</si>
  <si>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</si>
  <si>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</si>
  <si>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</si>
  <si>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</si>
  <si>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</si>
  <si>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</si>
  <si>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</si>
  <si>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</si>
  <si>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</si>
  <si>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</si>
  <si>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</si>
  <si>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</si>
  <si>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</si>
  <si>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</si>
  <si>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</si>
  <si>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</si>
  <si>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</si>
  <si>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</si>
  <si>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</si>
  <si>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</si>
  <si>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</si>
  <si>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</si>
  <si>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</si>
  <si>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</si>
  <si>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</si>
  <si>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</si>
  <si>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</si>
  <si>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</si>
  <si>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</si>
  <si>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</si>
  <si>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</si>
  <si>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</si>
  <si>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</si>
  <si>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</si>
  <si>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</si>
  <si>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</si>
  <si>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</si>
  <si>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</si>
  <si>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</si>
  <si>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</si>
  <si>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</si>
  <si>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</si>
  <si>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</si>
  <si>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</si>
  <si>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</si>
  <si>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</si>
  <si>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</si>
  <si>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</si>
  <si>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</si>
  <si>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</si>
  <si>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</si>
  <si>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</si>
  <si>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</si>
  <si>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</si>
  <si>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</si>
  <si>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</si>
  <si>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</si>
  <si>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</si>
  <si>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</si>
  <si>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</si>
  <si>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</si>
  <si>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</si>
  <si>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</si>
  <si>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</si>
  <si>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</si>
  <si>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</si>
  <si>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</si>
  <si>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</si>
  <si>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</si>
  <si>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</si>
  <si>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</si>
  <si>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</si>
  <si>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</si>
  <si>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</si>
  <si>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</si>
  <si>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</si>
  <si>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</si>
  <si>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</si>
  <si>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</si>
  <si>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</si>
  <si>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</si>
  <si>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</si>
  <si>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</si>
  <si>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</si>
  <si>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</si>
  <si>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</si>
  <si>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</si>
  <si>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</si>
  <si>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</si>
  <si>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</si>
  <si>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</si>
  <si>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</si>
  <si>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</si>
  <si>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</si>
  <si>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</si>
  <si>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</si>
  <si>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</si>
  <si>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</si>
  <si>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</si>
  <si>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</si>
  <si>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</si>
  <si>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</si>
  <si>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</si>
  <si>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</si>
  <si>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</si>
  <si>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</si>
  <si>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</si>
  <si>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</si>
  <si>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</si>
  <si>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</si>
  <si>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</si>
  <si>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</si>
  <si>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</si>
  <si>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</si>
  <si>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</si>
  <si>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</si>
  <si>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</si>
  <si>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</si>
  <si>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</si>
  <si>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</si>
  <si>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</si>
  <si>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</si>
  <si>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</si>
  <si>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</si>
  <si>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</si>
  <si>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</si>
  <si>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</si>
  <si>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</si>
  <si>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</si>
  <si>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</si>
  <si>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</si>
  <si>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</si>
  <si>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</si>
  <si>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</si>
  <si>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</si>
  <si>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</si>
  <si>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</si>
  <si>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</si>
  <si>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</si>
  <si>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</si>
  <si>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</si>
  <si>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</si>
  <si>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</si>
  <si>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</si>
  <si>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</si>
  <si>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</si>
  <si>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</si>
  <si>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</si>
  <si>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</si>
  <si>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</si>
  <si>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</si>
  <si>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</si>
  <si>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</si>
  <si>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</si>
  <si>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</si>
  <si>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</si>
  <si>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</si>
  <si>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</si>
  <si>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</si>
  <si>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</si>
  <si>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</si>
  <si>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</si>
  <si>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</si>
  <si>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</si>
  <si>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</si>
  <si>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</si>
  <si>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</si>
  <si>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</si>
  <si>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</si>
  <si>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</si>
  <si>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</si>
  <si>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</si>
  <si>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</si>
  <si>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</si>
  <si>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</si>
  <si>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</si>
  <si>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</si>
  <si>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</si>
  <si>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</si>
  <si>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</si>
  <si>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</si>
  <si>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</si>
  <si>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</si>
  <si>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</si>
  <si>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</si>
  <si>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</si>
  <si>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</si>
  <si>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</si>
  <si>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</si>
  <si>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</si>
  <si>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</si>
  <si>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</si>
  <si>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</si>
  <si>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</si>
  <si>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</si>
  <si>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</si>
  <si>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</si>
  <si>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</si>
  <si>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</si>
  <si>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</si>
  <si>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</si>
  <si>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</si>
  <si>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</si>
  <si>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</si>
  <si>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</si>
  <si>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</si>
  <si>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</si>
  <si>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</si>
  <si>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</si>
  <si>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</si>
  <si>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</si>
  <si>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</si>
  <si>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</si>
  <si>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</si>
  <si>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</si>
  <si>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</si>
  <si>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</si>
  <si>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</si>
  <si>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</si>
  <si>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</si>
  <si>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</si>
  <si>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</si>
  <si>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</si>
  <si>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</si>
  <si>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</si>
  <si>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</si>
  <si>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</si>
  <si>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</si>
  <si>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</si>
  <si>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</si>
  <si>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</si>
  <si>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</si>
  <si>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</si>
  <si>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</si>
  <si>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</si>
  <si>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</si>
  <si>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</si>
  <si>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</si>
  <si>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</si>
  <si>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</si>
  <si>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</si>
  <si>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</si>
  <si>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</si>
  <si>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</si>
  <si>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</si>
  <si>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</si>
  <si>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</si>
  <si>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</si>
  <si>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</si>
  <si>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</si>
  <si>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</si>
  <si>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</si>
  <si>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</si>
  <si>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</si>
  <si>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</si>
  <si>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</si>
  <si>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</si>
  <si>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</si>
  <si>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</si>
  <si>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</si>
  <si>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</si>
  <si>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</si>
  <si>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</si>
  <si>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</si>
  <si>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</si>
  <si>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</si>
  <si>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</si>
  <si>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</si>
  <si>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</si>
  <si>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</si>
  <si>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</si>
  <si>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</si>
  <si>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</si>
  <si>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</si>
  <si>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</si>
  <si>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</si>
  <si>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</si>
  <si>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</si>
  <si>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</si>
  <si>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</si>
  <si>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</si>
  <si>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</si>
  <si>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</si>
  <si>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</si>
  <si>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</si>
  <si>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</si>
  <si>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</si>
  <si>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</si>
  <si>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</si>
  <si>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</si>
  <si>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</si>
  <si>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</si>
  <si>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</si>
  <si>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</si>
  <si>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</si>
  <si>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</si>
  <si>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</si>
  <si>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</si>
  <si>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</si>
  <si>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</si>
  <si>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</si>
  <si>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</si>
  <si>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</si>
  <si>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</si>
  <si>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</si>
  <si>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</si>
  <si>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</si>
  <si>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</si>
  <si>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</si>
  <si>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</si>
  <si>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</si>
  <si>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</si>
  <si>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</si>
  <si>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</si>
  <si>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</si>
  <si>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</si>
  <si>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</si>
  <si>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</si>
  <si>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</si>
  <si>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</si>
  <si>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</si>
  <si>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</si>
  <si>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</si>
  <si>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</si>
  <si>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</si>
  <si>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</si>
  <si>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</si>
  <si>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</si>
  <si>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</si>
  <si>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</si>
  <si>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</si>
  <si>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</si>
  <si>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</si>
  <si>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</si>
  <si>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</si>
  <si>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</si>
  <si>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</si>
  <si>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</si>
  <si>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</si>
  <si>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</si>
  <si>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</si>
  <si>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</si>
  <si>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</si>
  <si>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</si>
  <si>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</si>
  <si>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</si>
  <si>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</si>
  <si>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</si>
  <si>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</si>
  <si>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</si>
  <si>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</si>
  <si>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</si>
  <si>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</si>
  <si>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</si>
  <si>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</si>
  <si>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</si>
  <si>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</si>
  <si>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</si>
  <si>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</si>
  <si>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</si>
  <si>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</si>
  <si>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</si>
  <si>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</si>
  <si>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</si>
  <si>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</si>
  <si>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</si>
  <si>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</si>
  <si>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</si>
  <si>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</si>
  <si>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</si>
  <si>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</si>
  <si>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</si>
  <si>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</si>
  <si>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</si>
  <si>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</si>
  <si>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</si>
  <si>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</si>
  <si>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</si>
  <si>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</si>
  <si>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</si>
  <si>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</si>
  <si>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</si>
  <si>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</si>
  <si>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</si>
  <si>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</si>
  <si>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</si>
  <si>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</si>
  <si>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</si>
  <si>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</si>
  <si>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</si>
  <si>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</si>
  <si>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</si>
  <si>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</si>
  <si>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</si>
  <si>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</si>
  <si>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</si>
  <si>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</si>
  <si>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</si>
  <si>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</si>
  <si>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</si>
  <si>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</si>
  <si>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</si>
  <si>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</si>
  <si>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</si>
  <si>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</si>
  <si>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</si>
  <si>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</si>
  <si>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</si>
  <si>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</si>
  <si>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</si>
  <si>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</si>
  <si>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</si>
  <si>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</si>
  <si>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</si>
  <si>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</si>
  <si>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</si>
  <si>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</si>
  <si>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</si>
  <si>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</si>
  <si>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</si>
  <si>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</si>
  <si>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</si>
  <si>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</si>
  <si>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</si>
  <si>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</si>
  <si>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</si>
  <si>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</si>
  <si>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</si>
  <si>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</si>
  <si>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</si>
  <si>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</si>
  <si>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</si>
  <si>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</si>
  <si>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</si>
  <si>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</si>
  <si>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</si>
  <si>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</si>
  <si>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</si>
  <si>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</si>
  <si>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</si>
  <si>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</si>
  <si>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</si>
  <si>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</si>
  <si>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</si>
  <si>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</si>
  <si>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</si>
  <si>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</si>
  <si>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</si>
  <si>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</si>
  <si>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</si>
  <si>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</si>
  <si>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</si>
  <si>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</si>
  <si>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</si>
  <si>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</si>
  <si>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</si>
  <si>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</si>
  <si>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</si>
  <si>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</si>
  <si>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</si>
  <si>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</si>
  <si>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</si>
  <si>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</si>
  <si>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</si>
  <si>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</si>
  <si>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</si>
  <si>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</si>
  <si>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</si>
  <si>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</si>
  <si>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</si>
  <si>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</si>
  <si>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</si>
  <si>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</si>
  <si>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</si>
  <si>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</si>
  <si>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</si>
  <si>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</si>
  <si>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</si>
  <si>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</si>
  <si>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</si>
  <si>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</si>
  <si>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</si>
  <si>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</si>
  <si>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</si>
  <si>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</si>
  <si>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</si>
  <si>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</si>
  <si>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</si>
  <si>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</si>
  <si>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</si>
  <si>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</si>
  <si>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</si>
  <si>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</si>
  <si>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</si>
  <si>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</si>
  <si>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</si>
  <si>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</si>
  <si>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</si>
  <si>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</si>
  <si>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</si>
  <si>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</si>
  <si>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</si>
  <si>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</si>
  <si>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</si>
  <si>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</si>
  <si>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</si>
  <si>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</si>
  <si>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</si>
  <si>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</si>
  <si>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</si>
  <si>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</si>
  <si>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</si>
  <si>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</si>
  <si>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</si>
  <si>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</si>
  <si>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</si>
  <si>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</si>
  <si>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</si>
  <si>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</si>
  <si>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</si>
  <si>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</si>
  <si>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</si>
  <si>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</si>
  <si>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</si>
  <si>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</si>
  <si>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</si>
  <si>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</si>
  <si>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</si>
  <si>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</si>
  <si>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</si>
  <si>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</si>
  <si>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</si>
  <si>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</si>
  <si>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</si>
  <si>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</si>
  <si>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</si>
  <si>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</si>
  <si>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</si>
  <si>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</si>
  <si>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</si>
  <si>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</si>
  <si>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</si>
  <si>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</si>
  <si>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</si>
  <si>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</si>
  <si>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</si>
  <si>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</si>
  <si>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</si>
  <si>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</si>
  <si>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</si>
  <si>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</si>
  <si>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</si>
  <si>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</si>
  <si>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</si>
  <si>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</si>
  <si>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</si>
  <si>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</si>
  <si>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</si>
  <si>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</si>
  <si>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</si>
  <si>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</si>
  <si>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</si>
  <si>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</si>
  <si>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</si>
  <si>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</si>
  <si>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</si>
  <si>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</si>
  <si>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</si>
  <si>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</si>
  <si>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</si>
  <si>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</si>
  <si>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</si>
  <si>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</si>
  <si>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</si>
  <si>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</si>
  <si>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</si>
  <si>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</si>
  <si>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</si>
  <si>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</si>
  <si>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</si>
  <si>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</si>
  <si>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</si>
  <si>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</si>
  <si>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</si>
  <si>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</si>
  <si>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</si>
  <si>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</si>
  <si>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</si>
  <si>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</si>
  <si>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</si>
  <si>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</si>
  <si>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</si>
  <si>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</si>
  <si>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</si>
  <si>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</si>
  <si>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</si>
  <si>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</si>
  <si>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</si>
  <si>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</si>
  <si>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</si>
  <si>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</si>
  <si>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</si>
  <si>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</si>
  <si>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</si>
  <si>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</si>
  <si>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</si>
  <si>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</si>
  <si>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</si>
  <si>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</si>
  <si>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</si>
  <si>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</si>
  <si>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</si>
  <si>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</si>
  <si>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</si>
  <si>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</si>
  <si>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</si>
  <si>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</si>
  <si>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</si>
  <si>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</si>
  <si>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</si>
  <si>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</si>
  <si>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</si>
  <si>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</si>
  <si>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</si>
  <si>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</si>
  <si>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</si>
  <si>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</si>
  <si>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</si>
  <si>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</si>
  <si>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</si>
  <si>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</si>
  <si>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</si>
  <si>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</si>
  <si>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</si>
  <si>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</si>
  <si>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</si>
  <si>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</si>
  <si>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</si>
  <si>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</si>
  <si>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</si>
  <si>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</si>
  <si>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</si>
  <si>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</si>
  <si>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</si>
  <si>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</si>
  <si>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</si>
  <si>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</si>
  <si>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</si>
  <si>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</si>
  <si>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</si>
  <si>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</si>
  <si>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</si>
  <si>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</si>
  <si>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</si>
  <si>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</si>
  <si>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</si>
  <si>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</si>
  <si>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</si>
  <si>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</si>
  <si>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</si>
  <si>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</si>
  <si>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</si>
  <si>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</si>
  <si>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</si>
  <si>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</si>
  <si>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</si>
  <si>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</si>
  <si>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</si>
  <si>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</si>
  <si>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</si>
  <si>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</si>
  <si>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</si>
  <si>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</si>
  <si>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</si>
  <si>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</si>
  <si>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</si>
  <si>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</si>
  <si>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</si>
  <si>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</si>
  <si>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</si>
  <si>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</si>
  <si>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</si>
  <si>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</si>
  <si>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</si>
  <si>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</si>
  <si>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</si>
  <si>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</si>
  <si>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</si>
  <si>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</si>
  <si>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</si>
  <si>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</si>
  <si>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</si>
  <si>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</si>
  <si>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</si>
  <si>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</si>
  <si>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</si>
  <si>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</si>
  <si>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</si>
  <si>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</si>
  <si>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</si>
  <si>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</si>
  <si>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</si>
  <si>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</si>
  <si>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</si>
  <si>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</si>
  <si>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</si>
  <si>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</si>
  <si>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</si>
  <si>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</si>
  <si>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</si>
  <si>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</si>
  <si>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</si>
  <si>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</si>
  <si>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</si>
  <si>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</si>
  <si>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</si>
  <si>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</si>
  <si>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</si>
  <si>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</si>
  <si>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</si>
  <si>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</si>
  <si>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</si>
  <si>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</si>
  <si>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</si>
  <si>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</si>
  <si>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</si>
  <si>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</si>
  <si>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</si>
  <si>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</si>
  <si>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</si>
  <si>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</si>
  <si>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</si>
  <si>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</si>
  <si>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</si>
  <si>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</si>
  <si>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</si>
  <si>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</si>
  <si>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</si>
  <si>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</si>
  <si>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</si>
  <si>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</si>
  <si>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</si>
  <si>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</si>
  <si>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</si>
  <si>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</si>
  <si>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</si>
  <si>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</si>
  <si>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</si>
  <si>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</si>
  <si>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</si>
  <si>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</si>
  <si>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</si>
  <si>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</si>
  <si>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</si>
  <si>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</si>
  <si>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</si>
  <si>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</si>
  <si>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</si>
  <si>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</si>
  <si>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</si>
  <si>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</si>
  <si>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</si>
  <si>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</si>
  <si>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</si>
  <si>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</si>
  <si>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</si>
  <si>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</si>
  <si>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</si>
  <si>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</si>
  <si>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</si>
  <si>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</si>
  <si>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</si>
  <si>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</si>
  <si>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</si>
  <si>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</si>
  <si>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</si>
  <si>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</si>
  <si>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</si>
  <si>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</si>
  <si>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</si>
  <si>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</si>
  <si>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</si>
  <si>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</si>
  <si>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</si>
  <si>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</si>
  <si>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</si>
  <si>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</si>
  <si>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</si>
  <si>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</si>
  <si>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</si>
  <si>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</si>
  <si>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</si>
  <si>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</si>
  <si>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</si>
  <si>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</si>
  <si>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</si>
  <si>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</si>
  <si>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</si>
  <si>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</si>
  <si>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</si>
  <si>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</si>
  <si>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</si>
  <si>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</si>
  <si>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</si>
  <si>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</si>
  <si>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</si>
  <si>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</si>
  <si>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</si>
  <si>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</si>
  <si>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</si>
  <si>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</si>
  <si>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</si>
  <si>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</si>
  <si>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</si>
  <si>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</si>
  <si>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</si>
  <si>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</si>
  <si>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</si>
  <si>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</si>
  <si>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</si>
  <si>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</si>
  <si>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</si>
  <si>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</si>
  <si>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</si>
  <si>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</si>
  <si>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</si>
  <si>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</si>
  <si>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</si>
  <si>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</si>
  <si>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</si>
  <si>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</si>
  <si>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</si>
  <si>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</si>
  <si>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</si>
  <si>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</si>
  <si>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</si>
  <si>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</si>
  <si>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</si>
  <si>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</si>
  <si>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</si>
  <si>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</si>
  <si>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</si>
  <si>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</si>
  <si>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</si>
  <si>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</si>
  <si>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</si>
  <si>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</si>
  <si>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</si>
  <si>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</si>
  <si>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</si>
  <si>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</si>
  <si>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</si>
  <si>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</si>
  <si>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</si>
  <si>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</si>
  <si>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</si>
  <si>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</si>
  <si>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</si>
  <si>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</si>
  <si>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</si>
  <si>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</si>
  <si>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</si>
  <si>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</si>
  <si>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</si>
  <si>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</si>
  <si>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</si>
  <si>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</si>
  <si>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</si>
  <si>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</si>
  <si>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</si>
  <si>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</si>
  <si>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</si>
  <si>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</si>
  <si>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</si>
  <si>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</si>
  <si>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</si>
  <si>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</si>
  <si>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</si>
  <si>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</si>
  <si>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</si>
  <si>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</si>
  <si>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</si>
  <si>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</si>
  <si>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</si>
  <si>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</si>
  <si>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</si>
  <si>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</si>
  <si>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</si>
  <si>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</si>
  <si>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</si>
  <si>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</si>
  <si>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</si>
  <si>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</si>
  <si>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</si>
  <si>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</si>
  <si>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</si>
  <si>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</si>
  <si>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</si>
  <si>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</si>
  <si>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</si>
  <si>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</si>
  <si>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</si>
  <si>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</si>
  <si>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</si>
  <si>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</si>
  <si>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</si>
  <si>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</si>
  <si>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</si>
  <si>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</si>
  <si>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</si>
  <si>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</si>
  <si>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</si>
  <si>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</si>
  <si>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</si>
  <si>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</si>
  <si>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</si>
  <si>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</si>
  <si>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</si>
  <si>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</si>
  <si>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</si>
  <si>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</si>
  <si>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</si>
  <si>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</si>
  <si>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</si>
  <si>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</si>
  <si>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</si>
  <si>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</si>
  <si>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</si>
  <si>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</si>
  <si>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</si>
  <si>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</si>
  <si>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</si>
  <si>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</si>
  <si>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</si>
  <si>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</si>
  <si>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</si>
  <si>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</si>
  <si>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</si>
  <si>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</si>
  <si>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</si>
  <si>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</si>
  <si>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</si>
  <si>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</si>
  <si>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</si>
  <si>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</si>
  <si>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</si>
  <si>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</si>
  <si>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</si>
  <si>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</si>
  <si>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</si>
  <si>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</si>
  <si>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</si>
  <si>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</si>
  <si>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</si>
  <si>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</si>
  <si>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</si>
  <si>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</si>
  <si>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</si>
  <si>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</si>
  <si>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</si>
  <si>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</si>
  <si>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</si>
  <si>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</si>
  <si>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</si>
  <si>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</si>
  <si>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</si>
  <si>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</si>
  <si>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</si>
  <si>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</si>
  <si>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</si>
  <si>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</si>
  <si>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</si>
  <si>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</si>
  <si>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</si>
  <si>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</si>
  <si>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</si>
  <si>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</si>
  <si>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</si>
  <si>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</si>
  <si>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</si>
  <si>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</si>
  <si>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</si>
  <si>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</si>
  <si>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</si>
  <si>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</si>
  <si>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</si>
  <si>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</si>
  <si>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</si>
  <si>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</si>
  <si>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</si>
  <si>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</si>
  <si>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</si>
  <si>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</si>
  <si>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</si>
  <si>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</si>
  <si>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</si>
  <si>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</si>
  <si>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</si>
  <si>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</si>
  <si>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</si>
  <si>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</si>
  <si>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</si>
  <si>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</si>
  <si>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</si>
  <si>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</si>
  <si>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</si>
  <si>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</si>
  <si>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</si>
  <si>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</si>
  <si>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</si>
  <si>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</si>
  <si>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</si>
  <si>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</si>
  <si>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</si>
  <si>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</si>
  <si>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</si>
  <si>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</si>
  <si>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</si>
  <si>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</si>
  <si>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</si>
  <si>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</si>
  <si>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</si>
  <si>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</si>
  <si>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</si>
  <si>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</si>
  <si>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</si>
  <si>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</si>
  <si>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</si>
  <si>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</si>
  <si>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</si>
  <si>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</si>
  <si>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</si>
  <si>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</si>
  <si>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</si>
  <si>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</si>
  <si>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</si>
  <si>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</si>
  <si>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</si>
  <si>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</si>
  <si>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</si>
  <si>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</si>
  <si>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</si>
  <si>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</si>
  <si>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</si>
  <si>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</si>
  <si>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</si>
  <si>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</si>
  <si>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</si>
  <si>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</si>
  <si>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</si>
  <si>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</si>
  <si>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</si>
  <si>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</si>
  <si>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</si>
  <si>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</si>
  <si>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</si>
  <si>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</si>
  <si>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</si>
  <si>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</si>
  <si>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</si>
  <si>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</si>
  <si>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</si>
  <si>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</si>
  <si>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</si>
  <si>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</si>
  <si>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</si>
  <si>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</si>
  <si>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</si>
  <si>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</si>
  <si>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</si>
  <si>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</si>
  <si>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</si>
  <si>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</si>
  <si>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</si>
  <si>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</si>
  <si>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</si>
  <si>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</si>
  <si>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</si>
  <si>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</si>
  <si>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</si>
  <si>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</si>
  <si>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</si>
  <si>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</si>
  <si>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</si>
  <si>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</si>
  <si>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</si>
  <si>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</si>
  <si>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</si>
  <si>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</si>
  <si>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</si>
  <si>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</si>
  <si>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</si>
  <si>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</si>
  <si>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</si>
  <si>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</si>
  <si>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</si>
  <si>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</si>
  <si>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</si>
  <si>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</si>
  <si>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</si>
  <si>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</si>
  <si>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</si>
  <si>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</si>
  <si>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</si>
  <si>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</si>
  <si>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</si>
  <si>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</si>
  <si>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</si>
  <si>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</si>
  <si>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</si>
  <si>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</si>
  <si>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</si>
  <si>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</si>
  <si>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</si>
  <si>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</si>
  <si>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</si>
  <si>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</si>
  <si>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</si>
  <si>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</si>
  <si>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</si>
  <si>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</si>
  <si>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</si>
  <si>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</si>
  <si>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</si>
  <si>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</si>
  <si>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</si>
  <si>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</si>
  <si>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</si>
  <si>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</si>
  <si>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</si>
  <si>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</si>
  <si>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</si>
  <si>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</si>
  <si>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</si>
  <si>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</si>
  <si>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</si>
  <si>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</si>
  <si>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</si>
  <si>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</si>
  <si>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</si>
  <si>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</si>
  <si>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</si>
  <si>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</si>
  <si>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</si>
  <si>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</si>
  <si>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</si>
  <si>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</si>
  <si>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</si>
  <si>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</si>
  <si>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</si>
  <si>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</si>
  <si>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</si>
  <si>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</si>
  <si>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</si>
  <si>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</si>
  <si>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</si>
  <si>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</si>
  <si>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</si>
  <si>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</si>
  <si>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</si>
  <si>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</si>
  <si>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</si>
  <si>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</si>
  <si>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</si>
  <si>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</si>
  <si>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</si>
  <si>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</si>
  <si>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</si>
  <si>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</si>
  <si>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</si>
  <si>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</si>
  <si>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</si>
  <si>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</si>
  <si>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</si>
  <si>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</si>
  <si>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</si>
  <si>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</si>
  <si>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</si>
  <si>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</si>
  <si>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</si>
  <si>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</si>
  <si>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</si>
  <si>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</si>
  <si>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</si>
  <si>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</si>
  <si>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</si>
  <si>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</si>
  <si>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</si>
  <si>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</si>
  <si>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</si>
  <si>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</si>
  <si>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</si>
  <si>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</si>
  <si>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</si>
  <si>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</si>
  <si>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</si>
  <si>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</si>
  <si>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</si>
  <si>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</si>
  <si>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</si>
  <si>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</si>
  <si>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</si>
  <si>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</si>
  <si>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</si>
  <si>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</si>
  <si>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</si>
  <si>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</si>
  <si>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</si>
  <si>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</si>
  <si>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</si>
  <si>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</si>
  <si>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</si>
  <si>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</si>
  <si>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</si>
  <si>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</si>
  <si>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</si>
  <si>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</si>
  <si>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</si>
  <si>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</si>
  <si>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</si>
  <si>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</si>
  <si>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</si>
  <si>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</si>
  <si>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</si>
  <si>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</si>
  <si>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</si>
  <si>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</si>
  <si>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</si>
  <si>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</si>
  <si>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</si>
  <si>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</si>
  <si>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</si>
  <si>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</si>
  <si>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</si>
  <si>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</si>
  <si>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</si>
  <si>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</si>
  <si>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</si>
  <si>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</si>
  <si>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</si>
  <si>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</si>
  <si>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</si>
  <si>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</si>
  <si>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</si>
  <si>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</si>
  <si>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</si>
  <si>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</si>
  <si>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</si>
  <si>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</si>
  <si>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</si>
  <si>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</si>
  <si>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</si>
  <si>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</si>
  <si>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</si>
  <si>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</si>
  <si>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</si>
  <si>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</si>
  <si>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</si>
  <si>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</si>
  <si>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</si>
  <si>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</si>
  <si>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</si>
  <si>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</si>
  <si>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</si>
  <si>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</si>
  <si>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</si>
  <si>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</si>
  <si>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</si>
  <si>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</si>
  <si>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</si>
  <si>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</si>
  <si>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</si>
  <si>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</si>
  <si>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</si>
  <si>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</si>
  <si>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</si>
  <si>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</si>
  <si>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</si>
  <si>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</si>
  <si>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</si>
  <si>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</si>
  <si>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</si>
  <si>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</si>
  <si>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</si>
  <si>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</si>
  <si>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</si>
  <si>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</si>
  <si>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</si>
  <si>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</si>
  <si>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</si>
  <si>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</si>
  <si>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</si>
  <si>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</si>
  <si>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</si>
  <si>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</si>
  <si>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</si>
  <si>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</si>
  <si>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</si>
  <si>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</si>
  <si>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</si>
  <si>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</si>
  <si>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</si>
  <si>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</si>
  <si>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</si>
  <si>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</si>
  <si>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</si>
  <si>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</si>
  <si>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</si>
  <si>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</si>
  <si>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</si>
  <si>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</si>
  <si>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</si>
  <si>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</si>
  <si>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</si>
  <si>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</si>
  <si>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</si>
  <si>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</si>
  <si>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</si>
  <si>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</si>
  <si>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</si>
  <si>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</si>
  <si>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</si>
  <si>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</si>
  <si>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</si>
  <si>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</si>
  <si>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</si>
  <si>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</si>
  <si>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</si>
  <si>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</si>
  <si>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</si>
  <si>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</si>
  <si>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</si>
  <si>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</si>
  <si>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</si>
  <si>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</si>
  <si>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</si>
  <si>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</si>
  <si>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</si>
  <si>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</si>
  <si>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</si>
  <si>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</si>
  <si>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</si>
  <si>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</si>
  <si>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</si>
  <si>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</si>
  <si>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</si>
  <si>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</si>
  <si>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</si>
  <si>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</si>
  <si>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</si>
  <si>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</si>
  <si>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</si>
  <si>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</si>
  <si>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</si>
  <si>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</si>
  <si>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</si>
  <si>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</si>
  <si>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</si>
  <si>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</si>
  <si>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</si>
  <si>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</si>
  <si>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</si>
  <si>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</si>
  <si>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</si>
  <si>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</si>
  <si>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</si>
  <si>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</si>
  <si>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</si>
  <si>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</si>
  <si>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</si>
  <si>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</si>
  <si>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</si>
  <si>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</si>
  <si>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</si>
  <si>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</si>
  <si>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</si>
  <si>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</si>
  <si>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</si>
  <si>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</si>
  <si>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</si>
  <si>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</si>
  <si>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</si>
  <si>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</si>
  <si>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</si>
  <si>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</si>
  <si>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</si>
  <si>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</si>
  <si>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</si>
  <si>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</si>
  <si>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</si>
  <si>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</si>
  <si>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</si>
  <si>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</si>
  <si>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</si>
  <si>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</si>
  <si>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</si>
  <si>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</si>
  <si>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</si>
  <si>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</si>
  <si>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</si>
  <si>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</si>
  <si>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</si>
  <si>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</si>
  <si>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</si>
  <si>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</si>
  <si>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</si>
  <si>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</si>
  <si>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</si>
  <si>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</si>
  <si>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</si>
  <si>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</si>
  <si>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</si>
  <si>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</si>
  <si>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</si>
  <si>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</si>
  <si>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</si>
  <si>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</si>
  <si>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</si>
  <si>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</si>
  <si>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</si>
  <si>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</si>
  <si>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</si>
  <si>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</si>
  <si>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</si>
  <si>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</si>
  <si>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</si>
  <si>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</si>
  <si>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</si>
  <si>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</si>
  <si>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</si>
  <si>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</si>
  <si>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</si>
  <si>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</si>
  <si>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</si>
  <si>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</si>
  <si>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</si>
  <si>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</si>
  <si>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</si>
  <si>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</si>
  <si>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</si>
  <si>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</si>
  <si>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</si>
  <si>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</si>
  <si>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</si>
  <si>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</si>
  <si>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</si>
  <si>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</si>
  <si>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</si>
  <si>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</si>
  <si>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</si>
  <si>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</si>
  <si>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</si>
  <si>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</si>
  <si>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</si>
  <si>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</si>
  <si>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</si>
  <si>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</si>
  <si>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</si>
  <si>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</si>
  <si>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</si>
  <si>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</si>
  <si>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</si>
  <si>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</si>
  <si>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</si>
  <si>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</si>
  <si>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</si>
  <si>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</si>
  <si>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</si>
  <si>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</si>
  <si>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</si>
  <si>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</si>
  <si>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</si>
  <si>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</si>
  <si>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</si>
  <si>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</si>
  <si>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</si>
  <si>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</si>
  <si>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</si>
  <si>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</si>
  <si>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</si>
  <si>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</si>
  <si>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</si>
  <si>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</si>
  <si>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</si>
  <si>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</si>
  <si>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</si>
  <si>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</si>
  <si>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</si>
  <si>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</si>
  <si>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</si>
  <si>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</si>
  <si>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</si>
  <si>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</si>
  <si>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</si>
  <si>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</si>
  <si>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</si>
  <si>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</si>
  <si>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</si>
  <si>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</si>
  <si>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</si>
  <si>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</si>
  <si>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</si>
  <si>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</si>
  <si>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</si>
  <si>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</si>
  <si>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</si>
  <si>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</si>
  <si>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</si>
  <si>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</si>
  <si>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</si>
  <si>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</si>
  <si>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</si>
  <si>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</si>
  <si>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</si>
  <si>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</si>
  <si>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</si>
  <si>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</si>
  <si>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</si>
  <si>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</si>
  <si>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</si>
  <si>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</si>
  <si>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</si>
  <si>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</si>
  <si>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</si>
  <si>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</si>
  <si>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</si>
  <si>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</si>
  <si>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</si>
  <si>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</si>
  <si>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</si>
  <si>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</si>
  <si>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</si>
  <si>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</si>
  <si>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</si>
  <si>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</si>
  <si>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</si>
  <si>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</si>
  <si>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</si>
  <si>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</si>
  <si>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</si>
  <si>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</si>
  <si>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</si>
  <si>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</si>
  <si>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</si>
  <si>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</si>
  <si>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</si>
  <si>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</si>
  <si>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</si>
  <si>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</si>
  <si>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</si>
  <si>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</si>
  <si>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</si>
  <si>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</si>
  <si>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</si>
  <si>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</si>
  <si>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</si>
  <si>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</si>
  <si>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</si>
  <si>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</si>
  <si>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</si>
  <si>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</si>
  <si>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</si>
  <si>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</si>
  <si>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</si>
  <si>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</si>
  <si>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</si>
  <si>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</si>
  <si>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</si>
  <si>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</si>
  <si>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</si>
  <si>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</si>
  <si>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</si>
  <si>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</si>
  <si>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</si>
  <si>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</si>
  <si>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</si>
  <si>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</si>
  <si>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</si>
  <si>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</si>
  <si>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</si>
  <si>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</si>
  <si>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</si>
  <si>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</si>
  <si>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</si>
  <si>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</si>
  <si>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</si>
  <si>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</si>
  <si>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</si>
  <si>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</si>
  <si>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</si>
  <si>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</si>
  <si>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</si>
  <si>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</si>
  <si>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</si>
  <si>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</si>
  <si>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</si>
  <si>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</si>
  <si>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</si>
  <si>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</si>
  <si>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</si>
  <si>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</si>
  <si>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</si>
  <si>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</si>
  <si>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</si>
  <si>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</si>
  <si>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</si>
  <si>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</si>
  <si>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</si>
  <si>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</si>
  <si>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</si>
  <si>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</si>
  <si>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</si>
  <si>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</si>
  <si>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</si>
  <si>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</si>
  <si>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</si>
  <si>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</si>
  <si>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</si>
  <si>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</si>
  <si>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</si>
  <si>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</si>
  <si>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</si>
  <si>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</si>
  <si>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</si>
  <si>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</si>
  <si>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</si>
  <si>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</si>
  <si>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</si>
  <si>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</si>
  <si>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</si>
  <si>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</si>
  <si>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</si>
  <si>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</si>
  <si>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</si>
  <si>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</si>
  <si>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</si>
  <si>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</si>
  <si>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</si>
  <si>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</si>
  <si>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</si>
  <si>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</si>
  <si>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</si>
  <si>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</si>
  <si>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</si>
  <si>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</si>
  <si>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</si>
  <si>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</si>
  <si>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</si>
  <si>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</si>
  <si>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</si>
  <si>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</si>
  <si>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</si>
  <si>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</si>
  <si>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</si>
  <si>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</si>
  <si>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</si>
  <si>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</si>
  <si>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</si>
  <si>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</si>
  <si>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</si>
  <si>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</si>
  <si>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</si>
  <si>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</si>
  <si>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</si>
  <si>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</si>
  <si>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</si>
  <si>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</si>
  <si>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</si>
  <si>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</si>
  <si>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</si>
  <si>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</si>
  <si>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</si>
  <si>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</si>
  <si>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</si>
  <si>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</si>
  <si>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</si>
  <si>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</si>
  <si>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</si>
  <si>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</si>
  <si>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</si>
  <si>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</si>
  <si>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</si>
  <si>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</si>
  <si>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</si>
  <si>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</si>
  <si>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</si>
  <si>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</si>
  <si>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</si>
  <si>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</si>
  <si>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</si>
  <si>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</si>
  <si>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</si>
  <si>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</si>
  <si>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</si>
  <si>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</si>
  <si>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</si>
  <si>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</si>
  <si>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</si>
  <si>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</si>
  <si>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</si>
  <si>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</si>
  <si>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</si>
  <si>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</si>
  <si>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</si>
  <si>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</si>
  <si>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</si>
  <si>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</si>
  <si>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</si>
  <si>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</si>
  <si>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</si>
  <si>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</si>
  <si>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</si>
  <si>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</si>
  <si>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</si>
  <si>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</si>
  <si>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</si>
  <si>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</si>
  <si>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</si>
  <si>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</si>
  <si>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</si>
  <si>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</si>
  <si>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</si>
  <si>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</si>
  <si>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</si>
  <si>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</si>
  <si>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</si>
  <si>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</si>
  <si>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</si>
  <si>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</si>
  <si>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</si>
  <si>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</si>
  <si>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</si>
  <si>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a - atletika - bežné transfery</t>
  </si>
  <si>
    <t>4</t>
  </si>
  <si>
    <t>Topforsport s.r.o.</t>
  </si>
  <si>
    <t>35739738</t>
  </si>
  <si>
    <t>adidas Slovakia, s.r.o.</t>
  </si>
  <si>
    <t>47658827</t>
  </si>
  <si>
    <t>Decathlon SK s.r.o.</t>
  </si>
  <si>
    <t>36719170</t>
  </si>
  <si>
    <t>AQUA KUBÍN, s.r.o.</t>
  </si>
  <si>
    <t>35563061</t>
  </si>
  <si>
    <t>Východoslovenský atletický zväz, o.z.</t>
  </si>
  <si>
    <t>2025017</t>
  </si>
  <si>
    <t>41661095</t>
  </si>
  <si>
    <t>Ing. Peter Šrank PTR</t>
  </si>
  <si>
    <t>2025029</t>
  </si>
  <si>
    <t>2025034</t>
  </si>
  <si>
    <t>ID 2025017</t>
  </si>
  <si>
    <t>Osoba 254, 255, 256</t>
  </si>
  <si>
    <t>Peter Straňovský</t>
  </si>
  <si>
    <t>GYÖR PROJEKT Kft.</t>
  </si>
  <si>
    <t>45981337</t>
  </si>
  <si>
    <t>AnNa sport activities s.r.o.</t>
  </si>
  <si>
    <t>31320155</t>
  </si>
  <si>
    <t>VÚB, a.s.</t>
  </si>
  <si>
    <t>20250026</t>
  </si>
  <si>
    <t>PF250866</t>
  </si>
  <si>
    <t>FV0044/25</t>
  </si>
  <si>
    <t>Správa webu PTS 3Q 2025, SAZ 3Q 2025</t>
  </si>
  <si>
    <t>06242022</t>
  </si>
  <si>
    <t>Utforma s.r.o.</t>
  </si>
  <si>
    <t>25DPH0046</t>
  </si>
  <si>
    <t>Priznanie DPH z nadobudnutia služby, FP č. PF250866</t>
  </si>
  <si>
    <t>Daňový úrad</t>
  </si>
  <si>
    <t>82025</t>
  </si>
  <si>
    <t>54653797</t>
  </si>
  <si>
    <t>Mgr. Peter Žňava</t>
  </si>
  <si>
    <t>PF250871</t>
  </si>
  <si>
    <t>0142869676</t>
  </si>
  <si>
    <t>Mobilné telefóny 10.10.-9.11.2025
Časť nákladov</t>
  </si>
  <si>
    <t>35697270</t>
  </si>
  <si>
    <t>Orange Slovensko, a.s.</t>
  </si>
  <si>
    <t>PF250867</t>
  </si>
  <si>
    <t>7025021</t>
  </si>
  <si>
    <t>Spracovanie údajov do štatistiky pre účely ročenky - 3. štvrťrok 2025</t>
  </si>
  <si>
    <t>50284142</t>
  </si>
  <si>
    <t>Damma41, s.r.o.</t>
  </si>
  <si>
    <t>00151700</t>
  </si>
  <si>
    <t>Allianz - Slovenská poisťovňa, a.s.</t>
  </si>
  <si>
    <t>PF250876</t>
  </si>
  <si>
    <t>202505303</t>
  </si>
  <si>
    <t>Kancelárske potreby</t>
  </si>
  <si>
    <t>35843136</t>
  </si>
  <si>
    <t>OfficeLand, s.r.o.</t>
  </si>
  <si>
    <t>55153143</t>
  </si>
  <si>
    <t>Bc. Veronika Vnenčáková - inMountain</t>
  </si>
  <si>
    <t>2025/5</t>
  </si>
  <si>
    <t>45343667</t>
  </si>
  <si>
    <t>Mgr. Róbert Piaček</t>
  </si>
  <si>
    <t>50462997</t>
  </si>
  <si>
    <t>Fatralandia, agentúra zážitkov, o.z.</t>
  </si>
  <si>
    <t>Petra Kusá</t>
  </si>
  <si>
    <t>Jakub Bátovský</t>
  </si>
  <si>
    <t>Ján Dömény</t>
  </si>
  <si>
    <t>25OZ0884</t>
  </si>
  <si>
    <t>2025121</t>
  </si>
  <si>
    <t>36481556</t>
  </si>
  <si>
    <t>Tatry Development, s.r.o.</t>
  </si>
  <si>
    <t>5/2025</t>
  </si>
  <si>
    <t>36086576</t>
  </si>
  <si>
    <t>Osoba 6, 45</t>
  </si>
  <si>
    <t>Osoba 10</t>
  </si>
  <si>
    <t>Lenka Kovačovicová</t>
  </si>
  <si>
    <t>Roman Coma</t>
  </si>
  <si>
    <t>Patrik Dömötör</t>
  </si>
  <si>
    <t>Adam Antalec</t>
  </si>
  <si>
    <t>PF250883</t>
  </si>
  <si>
    <t>FA-35213</t>
  </si>
  <si>
    <t>PREVOD
ubytovanie 14-15.10.2025 - Hanusová, VV SAZ</t>
  </si>
  <si>
    <t>35880899</t>
  </si>
  <si>
    <t>HOTEL SET s.r.o.</t>
  </si>
  <si>
    <t>PF250884</t>
  </si>
  <si>
    <t>FA-35216</t>
  </si>
  <si>
    <t>PREVOD
ubytovanie 14-15.10.2025 - Kollárovič, VV SAZ</t>
  </si>
  <si>
    <t>30232295</t>
  </si>
  <si>
    <t>43937390</t>
  </si>
  <si>
    <t>Peter Dorinec DORTRANS</t>
  </si>
  <si>
    <t>PF250886</t>
  </si>
  <si>
    <t>1012562097</t>
  </si>
  <si>
    <t>Internet Flexilink MAN 10/2025</t>
  </si>
  <si>
    <t>35845007</t>
  </si>
  <si>
    <t>VNET a.s.</t>
  </si>
  <si>
    <t>47368161</t>
  </si>
  <si>
    <t>Print room s.r.o.</t>
  </si>
  <si>
    <t>17293006</t>
  </si>
  <si>
    <t>25DPH0048</t>
  </si>
  <si>
    <t>2025001</t>
  </si>
  <si>
    <t>53025440</t>
  </si>
  <si>
    <t>Roman Svantner STRENGTH &amp; CONDITIONING s.r.o.</t>
  </si>
  <si>
    <t>2025007</t>
  </si>
  <si>
    <t>51956594</t>
  </si>
  <si>
    <t>Pro Vital Akadémia s.r.o.</t>
  </si>
  <si>
    <t>54589835</t>
  </si>
  <si>
    <t>HypeDress s.r.o.</t>
  </si>
  <si>
    <t>12/2025</t>
  </si>
  <si>
    <t>46452001</t>
  </si>
  <si>
    <t>Matej Mižičko</t>
  </si>
  <si>
    <t>31633293</t>
  </si>
  <si>
    <t>Essentia, s.r.o.</t>
  </si>
  <si>
    <t>52597997</t>
  </si>
  <si>
    <t>34867732</t>
  </si>
  <si>
    <t>Ján Tóth Z POLYTANU SK</t>
  </si>
  <si>
    <t>20250090</t>
  </si>
  <si>
    <t>37127772</t>
  </si>
  <si>
    <t>Mgr. Denisa Štefanová</t>
  </si>
  <si>
    <t>11/2025</t>
  </si>
  <si>
    <t>16/2025</t>
  </si>
  <si>
    <t>20/2025</t>
  </si>
  <si>
    <t>28/2025</t>
  </si>
  <si>
    <t>34/2025</t>
  </si>
  <si>
    <t>JUDr. Peter Filo</t>
  </si>
  <si>
    <t>00516554</t>
  </si>
  <si>
    <t>Stredná športová škola 
Banská Bystrica</t>
  </si>
  <si>
    <t>25OZ0906</t>
  </si>
  <si>
    <t>25106</t>
  </si>
  <si>
    <t>Refundácia nákladov na usporiadanie atl. Podujatia - Čokoládová tretra 22.5.2025
Atletika Košice, o.z.
Účel: vecné ceny pre víťazov
Časť nákladov</t>
  </si>
  <si>
    <t>26881179</t>
  </si>
  <si>
    <t>sevenmedia s.r.o.</t>
  </si>
  <si>
    <t>2025/05/10</t>
  </si>
  <si>
    <t>Refundácia nákladov na usporiadanie atl. Podujatia - Čokoládová tretra 22.5.2025
Atletika Košice, o.z.
Účel: časomiera</t>
  </si>
  <si>
    <t>50076302</t>
  </si>
  <si>
    <t>HRDO ŠPORT - Rastislav Hrbáček</t>
  </si>
  <si>
    <t>2500509</t>
  </si>
  <si>
    <t>Refundácia nákladov na usporiadanie atl. Podujatia - Čokoládová tretra 22.5.2025
Atletika Košice, o.z.
Účel: štartovné čísla</t>
  </si>
  <si>
    <t>44340559</t>
  </si>
  <si>
    <t>BEKI Design, s.r.o.</t>
  </si>
  <si>
    <t>250018</t>
  </si>
  <si>
    <t>Refundácia nákladov na usporiadanie atl. Podujatia - Čokoládová tretra 22.5.2025
Atletika Košice, o.z.
Účel: prenájom atl. Štadióna - Mladá Garda, BA (refakturácia)</t>
  </si>
  <si>
    <t>51151197</t>
  </si>
  <si>
    <t>NAŠA ATLETIKA</t>
  </si>
  <si>
    <t>20250006</t>
  </si>
  <si>
    <t>Refundácia nákladov na usporiadanie atl. Podujatia - Čokoládová tretra 22.5.2025
Atletika Košice, o.z.
Účel: ozvučenie - technické zabezpečenie podujatia</t>
  </si>
  <si>
    <t>55494765</t>
  </si>
  <si>
    <t>CarWay Group s.r.o.</t>
  </si>
  <si>
    <t>0064</t>
  </si>
  <si>
    <t>Refundácia nákladov na usporiadanie atl. Podujatia - Čokoládová tretra 22.5.2025
Atletika Košice, o.z.
Účel: potlač vecných cien</t>
  </si>
  <si>
    <t>17255813</t>
  </si>
  <si>
    <t>Ing. Juraj Slivka - Q&amp;R - Quality and RELIABILITY</t>
  </si>
  <si>
    <t>25OZ0908</t>
  </si>
  <si>
    <t>VPD 58</t>
  </si>
  <si>
    <t>PREVOD
Refundácia nákladov na usporiadanie atl. Podujatia - MSR juniorov 12-13.7.2025 Košice
Atletický oddiel Akademik TU Košice
Náhrada za stratu času pre dobrovoľníkov
Termín: 12.7.2025
Počet osôb: 51
Rozsah: 431 odpracovaných hodín za 4,00 EUR/hod</t>
  </si>
  <si>
    <t>Osoba 67, 74, 480, 93, 66, 101, 97, 65, 77, 70, 94, 76, 465, 617, 454, 430, 81, 467, 618, 619, 282, 85, 599, 276, 277, 620, 513, 271, 621, 622, 442, 100, 83, 445, 273, 474, 448, 463, 500, 499, 450, 623, 495, 71, 624, 72, 437, 438, 483, 278, 275</t>
  </si>
  <si>
    <t>VPD 61</t>
  </si>
  <si>
    <t>PREVOD
Refundácia nákladov na usporiadanie atl. Podujatia - MSR juniorov 12-13.7.2025 Košice
Atletický oddiel Akademik TU Košice
Náhrada za stratu času pre dobrovoľníkov
Termín: 13.7.2025
Počet osôb: 50
Rozsah: 299,5 odpracovaných hodín za 4,00 EUR/hod</t>
  </si>
  <si>
    <t>Osoba 67, 74, 76, 465, 71, 455, 480, 70, 93, 101, 97, 65, 77, 625, 454, 617, 467, 619, 81, 430, 618, 85, 271, 282, 621, 622, 624, 68, 75, 437, 438, 442, 100, 83, 445, 273, 474, 463, 500, 499, 450, 623, 495, 66, 278, 276, 626, 72, 94, 275</t>
  </si>
  <si>
    <t>FV25009</t>
  </si>
  <si>
    <t>PREVOD
Refundácia nákladov na usporiadanie atl. Podujatia - MSR juniorov 12-13.7.2025 Košice
Atletický oddiel Akademik TU Košice
Účel: zdravotnícka asistenčná služba
Časť nákladov</t>
  </si>
  <si>
    <t>52977552</t>
  </si>
  <si>
    <t>SEMCARE Slovakia spol. s r.o.</t>
  </si>
  <si>
    <t>Refundácia nákladov na usporiadanie atl. Podujatia - MSR juniorov 12-13.7.2025 Košice
Atletický oddiel Akademik TU Košice
Účel: zdravotnícka asistenčná služba
Časť nákladov</t>
  </si>
  <si>
    <t>76/2025/27</t>
  </si>
  <si>
    <t>Refundácia nákladov na usporiadanie atl. Podujatia - MSR juniorov 12-13.7.2025 Košice
Atletický oddiel Akademik TU Košice
Účel: športové náčinie</t>
  </si>
  <si>
    <t>25944711</t>
  </si>
  <si>
    <t>JIPAST akciová společnost</t>
  </si>
  <si>
    <t>1510409861</t>
  </si>
  <si>
    <t>3980, 3481, 137, 136, 1073</t>
  </si>
  <si>
    <t>26.6., 9.7., 3.7., 11.7.2025</t>
  </si>
  <si>
    <t>PREVOD
Refundácia nákladov na usporiadanie atl. Podujatia - MSR juniorov 12-13.7.2025 Košice
Atletický oddiel Akademik TU Košice
Účel: spotrebný materiál</t>
  </si>
  <si>
    <t>35838949</t>
  </si>
  <si>
    <t>HORNBACH -Baumarkt SK spol. s r.o.</t>
  </si>
  <si>
    <t>3152</t>
  </si>
  <si>
    <t>48258946</t>
  </si>
  <si>
    <t>OBI Slovakia s.r.o.</t>
  </si>
  <si>
    <t>25071101983</t>
  </si>
  <si>
    <t>PREVOD
Refundácia nákladov na usporiadanie atl. Podujatia - MSR juniorov 12-13.7.2025 Košice
Atletický oddiel Akademik TU Košice
Účel: športové potreby
Časť nákladov</t>
  </si>
  <si>
    <t>25OZ0909</t>
  </si>
  <si>
    <t>2025039</t>
  </si>
  <si>
    <t>Refundácia nákladov na usporiadanie atl. Podujatia - Memoriál Tomáša Babiaka 23.8.2025, Bratislava
Atletický oddiel TJ Slávia STU Bratislava
Účel: časomiera</t>
  </si>
  <si>
    <t>50204203</t>
  </si>
  <si>
    <t>Časomiera KRIL s.r.o.</t>
  </si>
  <si>
    <t>0263/2025</t>
  </si>
  <si>
    <t>Refundácia nákladov na usporiadanie atl. Podujatia - Memoriál Tomáša Babiaka 23.8.2025, Bratislava
Atletický oddiel TJ Slávia STU Bratislava
Účel: záchranná asistenčná služba</t>
  </si>
  <si>
    <t>00584410</t>
  </si>
  <si>
    <t>Slovenský Červený Kríž, ú.s.</t>
  </si>
  <si>
    <t>9703/0095/25</t>
  </si>
  <si>
    <t>Refundácia nákladov na usporiadanie atl. Podujatia - Memoriál Tomáša Babiaka 23.8.2025, Bratislava
Atletický oddiel TJ Slávia STU Bratislava
Účel: sprístupnenie štadióna Mladá Garda</t>
  </si>
  <si>
    <t>00397687</t>
  </si>
  <si>
    <t>Slovenská technická univerzita v Bratislave</t>
  </si>
  <si>
    <t>VF325060</t>
  </si>
  <si>
    <t>Refundácia nákladov na usporiadanie atl. Podujatia - Memoriál Tomáša Babiaka 23.8.2025, Bratislava
Atletický oddiel TJ Slávia STU Bratislava
Účel: štartovné čísla</t>
  </si>
  <si>
    <t>51038919</t>
  </si>
  <si>
    <t>VOS-TPK-ČASOMIERA s.r.o.</t>
  </si>
  <si>
    <t>12503020000191167</t>
  </si>
  <si>
    <t>Refundácia nákladov na usporiadanie atl. Podujatia - Memoriál Tomáša Babiaka 23.8.2025, Bratislava
Atletický oddiel TJ Slávia STU Bratislava
Účel: šprotové vybavenie - vecné ceny</t>
  </si>
  <si>
    <t>12503020000191168</t>
  </si>
  <si>
    <t>2348850</t>
  </si>
  <si>
    <t>Refundácia nákladov na usporiadanie atl. Podujatia - Memoriál Tomáša Babiaka 23.8.2025, Bratislava
Atletický oddiel TJ Slávia STU Bratislava
Účel: šprotové vybavenie
Časť nákladov</t>
  </si>
  <si>
    <t>HaeSt Haedicke &amp; Stiller OHG
Germany</t>
  </si>
  <si>
    <t>25OZ0902</t>
  </si>
  <si>
    <t>47/2025</t>
  </si>
  <si>
    <t>Refundácia nákladov na činnosť PZPM - ŠK BCF Dukla BB
Účel: prenájom športovej haly - 01-03/2025</t>
  </si>
  <si>
    <t>35677856</t>
  </si>
  <si>
    <t>Základná škola Sama Cambela
Slovenská Ľupča</t>
  </si>
  <si>
    <t>VF022/25</t>
  </si>
  <si>
    <t>Refundácia nákladov na činnosť PZPM - ŠK BCF Dukla BB
Účel: prenájom športovej haly - 02-03/2025 - dodatok</t>
  </si>
  <si>
    <t>VF021/25</t>
  </si>
  <si>
    <t>0276898</t>
  </si>
  <si>
    <t>Refundácia nákladov na činnosť PZPM - ŠK BCF Dukla BB
Účel: štartovné HM-SsAZ najml. Žiaci 2.2.2025 Banská Bystrica
Časť nákladov</t>
  </si>
  <si>
    <t>423922985</t>
  </si>
  <si>
    <t>Bežecký Športový klub BB</t>
  </si>
  <si>
    <t>Refundácia nákladov na činnosť PZPM - ŠK BCF Dukla BB
Účel: štartovné 1. kolo MSsAZ družstiev 1.5.2025 Banská Bystrica</t>
  </si>
  <si>
    <t>14223970</t>
  </si>
  <si>
    <t>ŠK UMB Atletický klub</t>
  </si>
  <si>
    <t>Refundácia nákladov na činnosť PZPM - ŠK BCF Dukla BB
Účel: štartovné 2. kolo MSsAZ družstiev ml. žiaci 10.5.2025 Žiar n/H
Časť nákladov</t>
  </si>
  <si>
    <t>50636464</t>
  </si>
  <si>
    <t>OZ - Žiar v pohybe</t>
  </si>
  <si>
    <t>Refundácia nákladov na činnosť PZPM - ŠK BCF Dukla BB
Účel: štartovné MSsAZ najml. žiaci 29.5.2025 Banská Bystrica
Časť nákladov</t>
  </si>
  <si>
    <t>Refundácia nákladov na činnosť PZPM - ŠK BCF Dukla BB
Účel: štartovné 3. kolo MSsAZ ml. žiaci 31.5.2025 Banská Štiavnica
Časť nákladov</t>
  </si>
  <si>
    <t>42395429</t>
  </si>
  <si>
    <t>Športový klub Atléti BS</t>
  </si>
  <si>
    <t>Refundácia nákladov na činnosť PZPM - ŠK BCF Dukla BB
Účel: štartovné MSsAZ jednotlivci 1.6.2025 Banská Bystrica
Časť nákladov</t>
  </si>
  <si>
    <t>2/2025</t>
  </si>
  <si>
    <t>Refundácia nákladov na činnosť PZPM - ŠK BCF Dukla BB
Účel: štartovné M-SsAZ najml. Žiaci 5.6.2025 Banská Bystrica
Časť nákladov</t>
  </si>
  <si>
    <t>2515553106</t>
  </si>
  <si>
    <t>25.5.2025</t>
  </si>
  <si>
    <t>Refundácia nákladov na činnosť PZPM - ŠK BCF Dukla BB
Účel: športové oblečenie
Časť nákladov</t>
  </si>
  <si>
    <t>25409727</t>
  </si>
  <si>
    <t>MALFINI, a.s.</t>
  </si>
  <si>
    <t>20250024</t>
  </si>
  <si>
    <t>Refundácia nákladov na činnosť PZPM - ŠK BCF Dukla BB
Účel: sústredenie - pobyt pre deti 6-12.7.2025, Penzión Zlatá Rybka pre 20 osôb
Časť nákladov</t>
  </si>
  <si>
    <t>56482515</t>
  </si>
  <si>
    <t>RGM Trade s.r.o.</t>
  </si>
  <si>
    <t>25OZ0911</t>
  </si>
  <si>
    <t>419311</t>
  </si>
  <si>
    <t xml:space="preserve">Cestovný príkaz - Libor Charfreitag
Termín: 31.8.-23.9.2025
Účel: MS Tokio
Cestovné náhrady: extra batožina </t>
  </si>
  <si>
    <t>All Nippon Airways</t>
  </si>
  <si>
    <t>186922</t>
  </si>
  <si>
    <t>Cestovný príkaz - Libor Charfreitag
Termín: 31.8.-23.9.2025
Účel: MS Tokio
Cestovné náhrady: extra batožina - Ledecká</t>
  </si>
  <si>
    <t>750483</t>
  </si>
  <si>
    <t>Cestovný príkaz - Libor Charfreitag
Termín: 31.8.-23.9.2025
Účel: MS Tokio
Cestovné náhrady: extra batožina - Adlerová</t>
  </si>
  <si>
    <t>292278</t>
  </si>
  <si>
    <t>Cestovný príkaz - Libor Charfreitag
Termín: 31.8.-23.9.2025
Účel: MS Tokio
Cestovné náhrady: extra batožina - Černý</t>
  </si>
  <si>
    <t>632678</t>
  </si>
  <si>
    <t>Cestovný príkaz - Libor Charfreitag
Termín: 31.8.-23.9.2025
Účel: MS Tokio
Cestovné náhrady: extra batožina - Forster</t>
  </si>
  <si>
    <t>887217</t>
  </si>
  <si>
    <t>Cestovný príkaz - Libor Charfreitag
Termín: 31.8.-23.9.2025
Účel: MS Tokio
Cestovné náhrady: extra batožina - Glodžák</t>
  </si>
  <si>
    <t>120559</t>
  </si>
  <si>
    <t>Cestovný príkaz - Libor Charfreitag
Termín: 31.8.-23.9.2025
Účel: MS Tokio
Cestovné náhrady: extra batožina - Burzalová</t>
  </si>
  <si>
    <t>2122536</t>
  </si>
  <si>
    <t>Cestovný príkaz - Libor Charfreitag
Termín: 31.8.-23.9.2025
Účel: MS Tokio
Cestovné náhrady: prenájom auta 2-9.9.2025</t>
  </si>
  <si>
    <t>Toyota Rent -A-Lease Nishi-Shikoku Co., Ltd.</t>
  </si>
  <si>
    <t>2054403304017</t>
  </si>
  <si>
    <t>Cestovný príkaz - Libor Charfreitag
Termín: 31.8.-23.9.2025
Účel: MS Tokio
Cestovné náhrady: extra batožina</t>
  </si>
  <si>
    <t>2054403304019</t>
  </si>
  <si>
    <t>2054403304016</t>
  </si>
  <si>
    <t>2054403304018</t>
  </si>
  <si>
    <t>25OZ0912</t>
  </si>
  <si>
    <t>Cestovný príkaz
Termín: 29.8.2025
Účel: MSR družstiev 
Trasa: Dolná Krupá-Martin a späť
Spôsob dopravy: AUV
Počet prepravovaných osôb: 1
Cestovné náhrady: cestovné</t>
  </si>
  <si>
    <t>Libor Charfreitag</t>
  </si>
  <si>
    <t>25OZ0913</t>
  </si>
  <si>
    <t>Cestovný príkaz
Termín: 4.10.2025
Účel: MSR st. žiaci 
Trasa: Martin-Nitra a späť
Spôsob dopravy: AUV
Počet prepravovaných osôb: 1
Cestovné náhrady: cestovné</t>
  </si>
  <si>
    <t>Ing. Ján Gigac</t>
  </si>
  <si>
    <t>25OZ0915</t>
  </si>
  <si>
    <t>Cestovný príkaz
Termín: 19-20.9.2025
Účel: MSR viacboje ml. žiaci 
Trasa: Bratislava-Košice a späť
Spôsob dopravy: AUV
Počet prepravovaných osôb: 1
Cestovné náhrady: cestovné</t>
  </si>
  <si>
    <t>Branislav Droščák</t>
  </si>
  <si>
    <t>25OZ0916</t>
  </si>
  <si>
    <t>Cestovný príkaz
Termín: 19-20.9.2025
Účel: MSR viacboje ml. žiaci 
Trasa: Šaľa-Nitra a späť
Spôsob dopravy: AUV
Počet prepravovaných osôb: 1
Cestovné náhrady: cestovné</t>
  </si>
  <si>
    <t>Marek Baláž</t>
  </si>
  <si>
    <t>25OZ0920</t>
  </si>
  <si>
    <t>Refundácia nákladov na činnosť klubu s účelom športu mládeže podľa bodového hodnotenia MSR v roku 2024
ŠK BCF Dukla BB
Účel: prenájom telocvične 9-12/2025</t>
  </si>
  <si>
    <t>52439666</t>
  </si>
  <si>
    <t>Základná škola s MŠ Radvanská
Banská Bystrica</t>
  </si>
  <si>
    <t>1510629782</t>
  </si>
  <si>
    <t>Refundácia nákladov na činnosť klubu s účelom športu mládeže podľa bodového hodnotenia MSR v roku 2024
ŠK BCF Dukla BB
Účel: športová obuv
Časť nákladov</t>
  </si>
  <si>
    <t>1510611685</t>
  </si>
  <si>
    <t>10</t>
  </si>
  <si>
    <t>Refundácia nákladov na činnosť klubu s účelom športu mládeže podľa bodového hodnotenia MSR v roku 2024
ŠK BCF Dukla BB
Účel: štartovné Záhorácka 20tka, 26.4.2025, Borský Mikuláš
Časť nákladov</t>
  </si>
  <si>
    <t>Telovýchovná jednota JUNIOR CLUB BORSKÝ MIKULÁŠ</t>
  </si>
  <si>
    <t>15</t>
  </si>
  <si>
    <t>Refundácia nákladov na činnosť klubu s účelom športu mládeže podľa bodového hodnotenia MSR v roku 2024
ŠK BCF Dukla BB
Účel: štartovné 2. kolo MsSAZ družstiev dorast, juniori, 8.5.2025 Banská Bystrica</t>
  </si>
  <si>
    <t>ŠK UMB Atletický klub BB</t>
  </si>
  <si>
    <t>13</t>
  </si>
  <si>
    <t>Refundácia nákladov na činnosť klubu s účelom športu mládeže podľa bodového hodnotenia MSR v roku 2024
ŠK BCF Dukla BB
Účel: štartovné 1. kolo MsSAZ družstiev st. žiaci, 8.5.2025 Banská Bystrica</t>
  </si>
  <si>
    <t>74/2025</t>
  </si>
  <si>
    <t>Refundácia nákladov na činnosť klubu s účelom športu mládeže podľa bodového hodnotenia MSR v roku 2024
ŠK BCF Dukla BB
Účel: prenájom šp. Haly 05-06/2025</t>
  </si>
  <si>
    <t>2519375551</t>
  </si>
  <si>
    <t>Refundácia nákladov na činnosť klubu s účelom športu mládeže podľa bodového hodnotenia MSR v roku 2024
ŠK BCF Dukla BB
Účel: športové oblečenie
Časť nákladov</t>
  </si>
  <si>
    <t>20250224</t>
  </si>
  <si>
    <t>36808008</t>
  </si>
  <si>
    <t>X2 sport, s.r.o.</t>
  </si>
  <si>
    <t>20250036</t>
  </si>
  <si>
    <t>Refundácia nákladov na činnosť klubu s účelom športu mládeže podľa bodového hodnotenia MSR v roku 2024
ŠK BCF Dukla BB
Účel: sústredenie 3-5.10.2025, ubytovanie pre 30 osôb, pentión Zlatá Rybka
Časť nákladov</t>
  </si>
  <si>
    <t>PF250891</t>
  </si>
  <si>
    <t>2025022</t>
  </si>
  <si>
    <t>54118662</t>
  </si>
  <si>
    <t>Softion s.r.o.</t>
  </si>
  <si>
    <t>25OZ0919</t>
  </si>
  <si>
    <t>Cestovný príkaz
Termín: 28.7.2025
Účel: Svetová univerziáda Bochum DE 18-28.7.2025
Cestovné náhrady: stravné</t>
  </si>
  <si>
    <t>Delia Farajpour</t>
  </si>
  <si>
    <t>Agáta Celerová</t>
  </si>
  <si>
    <t>Tereza Čorejová</t>
  </si>
  <si>
    <t>Cestovný príkaz
Termín: 25.7.2025
Účel: Svetová univerziáda Bochum DE 18-28.7.2025
Cestovné náhrady: stravné</t>
  </si>
  <si>
    <t>Rebecca Slezáková</t>
  </si>
  <si>
    <t>Cestovný príkaz
Termín: 23.7.2025
Účel: Svetová univerziáda Bochum DE 18-28.7.2025
Cestovné náhrady: stravné</t>
  </si>
  <si>
    <t>Monika Marjová</t>
  </si>
  <si>
    <t>Filip Federič</t>
  </si>
  <si>
    <t>Naďa Bendová</t>
  </si>
  <si>
    <t>Cestovný príkaz
Termín: 27.7.2025
Účel: Svetová univerziáda Bochum DE 18-28.7.2025
Cestovné náhrady: stravné</t>
  </si>
  <si>
    <t>Matúš Blšták</t>
  </si>
  <si>
    <t>Radoslav Dubovský</t>
  </si>
  <si>
    <t>Cestovný príkaz
Termín: 20-28.7.2025
Účel: Svetová univerziáda Bochum DE 18-28.7.2025
Cestovné náhrady: stravné</t>
  </si>
  <si>
    <t>Cestovný príkaz
Termín: 18-28.7.2025
Účel: Svetová univerziáda Bochum DE 18-28.7.2025
Cestovné náhrady: stravné</t>
  </si>
  <si>
    <t>Viktoria Strýčková</t>
  </si>
  <si>
    <t>Cestovný príkaz
Termín: 18-23.7.2025
Účel: Svetová univerziáda Bochum DE 18-28.7.2025
Cestovné náhrady: stravné</t>
  </si>
  <si>
    <t>Natália Váleková</t>
  </si>
  <si>
    <t>Cestovný príkaz
Termín: 18-24.7.2025
Účel: Svetová univerziáda Bochum DE 18-28.7.2025
Cestovné náhrady: stravné</t>
  </si>
  <si>
    <t>Tomáš Grajcarík</t>
  </si>
  <si>
    <t>Cestovný príkaz
Termín: 18-25.7.2025
Účel: Svetová univerziáda Bochum DE 18-28.7.2025
Cestovné náhrady: stravné</t>
  </si>
  <si>
    <t>Jakub Nemec</t>
  </si>
  <si>
    <t>Michaela Comová</t>
  </si>
  <si>
    <t>Jozef Repčík</t>
  </si>
  <si>
    <t>Marek Korba</t>
  </si>
  <si>
    <t>Cestovný príkaz
Termín: 21-28.7.2025
Účel: Svetová univerziáda Bochum DE 18-28.7.2025
Cestovné náhrady: stravné</t>
  </si>
  <si>
    <t>Cestovný príkaz
Termín: 24-28.7.2025
Účel: Svetová univerziáda Bochum DE 18-28.7.2025
Cestovné náhrady: stravné</t>
  </si>
  <si>
    <t>Hana Burzalová</t>
  </si>
  <si>
    <t>25OZ0910</t>
  </si>
  <si>
    <t>10003641470</t>
  </si>
  <si>
    <t>PREVOD
Refundácia nákladov na prípravu športovca zaradeného v ZPM - Lukáš Rosenbaum
Účel: doplnky výživy</t>
  </si>
  <si>
    <t>46440224</t>
  </si>
  <si>
    <t>GymBeam s.r.o.</t>
  </si>
  <si>
    <t>SK202598</t>
  </si>
  <si>
    <t>PREVOD
Refundácia nákladov na prípravu športovca zaradeného v ZPM - Lukáš Rosenbaum
Účel: doplnky výživy
Časť nákladov</t>
  </si>
  <si>
    <t>27109470</t>
  </si>
  <si>
    <t>Esatrade s.r.o.
CZ</t>
  </si>
  <si>
    <t>25OZ0918</t>
  </si>
  <si>
    <t>Náhrada za stratu času pre dobrovoľníkov
Termín: 2-3.8.2025
MSR dospelí, Banská Bystrica
Počet osôb: 1
Rozsah: 27 odpracovaných hodín za 4,50 EUR/hod</t>
  </si>
  <si>
    <t>Osoba 607</t>
  </si>
  <si>
    <t>PF250895</t>
  </si>
  <si>
    <t>V-6</t>
  </si>
  <si>
    <t>Refundácia nákladov na činnosť klubu s účelom športu mládeže podľa bodového hodnotenia MSR v roku 2024
MŠK Borský Mikuláš
Cestovný príkaz
Termín: 3.5.2025
Účel: 1. kolo družstiev dorast, ml. žiaci
Trasa: Borský Mikuláš-Nové Zámky a späť
Spôsob dopravy: AUV
Počet prepravovaných osôb: 4
Cestovné náhrady: cestovné</t>
  </si>
  <si>
    <t>Ondrej Malík</t>
  </si>
  <si>
    <t>V-8</t>
  </si>
  <si>
    <t>Refundácia nákladov na činnosť klubu s účelom športu mládeže podľa bodového hodnotenia MSR v roku 2024
MŠK Borský Mikuláš
Cestovný príkaz
Termín: 16-18.5.2025
Účel: Chodecké preteky Poděbrady CZ
Trasa: Borský Mikuláš-Poděbrady CZ a späť
Spôsob dopravy: AUV
Počet prepravovaných osôb: 3
Cestovné náhrady: cestovné</t>
  </si>
  <si>
    <t>V-15</t>
  </si>
  <si>
    <t>Refundácia nákladov na činnosť klubu s účelom športu mládeže podľa bodového hodnotenia MSR v roku 2024
MŠK Borský Mikuláš
Cestovný príkaz
Termín: 2.8.2025
Účel: MSR Dospelí
Trasa: Borský Mikuláš-Banská Bystrica a späť
Spôsob dopravy: AUV
Počet prepravovaných osôb: 2
Cestovné náhrady: cestovné</t>
  </si>
  <si>
    <t>Marian Madluška</t>
  </si>
  <si>
    <t>1510561711</t>
  </si>
  <si>
    <t>Refundácia nákladov na činnosť klubu s účelom športu mládeže podľa bodového hodnotenia MSR v roku 2024
MŠK Borský Mikuláš
Účel: športová obuv</t>
  </si>
  <si>
    <t>1510563541</t>
  </si>
  <si>
    <t>1510577104</t>
  </si>
  <si>
    <t>Refundácia nákladov na činnosť klubu s účelom športu mládeže podľa bodového hodnotenia MSR v roku 2024
MŠK Borský Mikuláš
Účel: športová obuv
Časť nákladov</t>
  </si>
  <si>
    <t>PF250898</t>
  </si>
  <si>
    <t>640791789</t>
  </si>
  <si>
    <t>Športová obuv - šľapky 15 ks</t>
  </si>
  <si>
    <t>PF250896</t>
  </si>
  <si>
    <t>20250070</t>
  </si>
  <si>
    <t>Fotoslužby - Czech Indoor Gala 4.2.2025 Ostrava CZ, ME v cestnom behu 25.5.2025 Brusel, ME v chôdzi družstiev 17.5.2025 Poděbrady CZ, JBL Jump Fest 10-12.6.2025 Košice</t>
  </si>
  <si>
    <t>Soňa Maléterová
CZ</t>
  </si>
  <si>
    <t>Priznanie DPH z nadobudnutia služby, FP č. PF250896</t>
  </si>
  <si>
    <t>PF250888</t>
  </si>
  <si>
    <t>PR služby TIPOS PTS míting 8.8.2025, BB</t>
  </si>
  <si>
    <t>50049593</t>
  </si>
  <si>
    <t>SPR media, s.r.o.</t>
  </si>
  <si>
    <t>25OZ0944</t>
  </si>
  <si>
    <t>25101700454</t>
  </si>
  <si>
    <t>PREVOD
Servis AUS AA437HO</t>
  </si>
  <si>
    <t>34109986</t>
  </si>
  <si>
    <t>AUTOGRAND, a.s.</t>
  </si>
  <si>
    <t>PF250709</t>
  </si>
  <si>
    <t>120250251</t>
  </si>
  <si>
    <t>PREVOD
Prenájom mobilného WC-  TIPOS PTS míting 8.8.2025, BB
Časť nákladov</t>
  </si>
  <si>
    <t>50146211</t>
  </si>
  <si>
    <t>EVENT SERVICE, s.r.o.</t>
  </si>
  <si>
    <t>25OZ0928</t>
  </si>
  <si>
    <t>01490939</t>
  </si>
  <si>
    <t>Cestovný príkaz - Katarína Pejpková
Termín: 23-27.9.2025
Účel: MS v horských behoch, Canfranc ESP
Trasa: Námešť n/Oslavou CZ-Bratislava
Spôsob dopravy: vlak
Počet prepravovaných osôb: 1
Cestovné náhrady: cestovné</t>
  </si>
  <si>
    <t>ČSAD SVT Praha, s.r.o.</t>
  </si>
  <si>
    <t>7658301897794</t>
  </si>
  <si>
    <t>Cestovný príkaz - Katarína Pejpková
Termín: 23-27.9.2025
Účel: MS v horských behoch, Canfranc ESP
Trasa: Barcelona-Zaragoza
Spôsob dopravy: vlak
Počet prepravovaných osôb: 1
Cestovné náhrady: cestovné</t>
  </si>
  <si>
    <t>Renfe Viajeros s.m.e. 
ESP</t>
  </si>
  <si>
    <t>7782901904592</t>
  </si>
  <si>
    <t>Cestovný príkaz - Katarína Pejpková
Termín: 23-27.9.2025
Účel: MS v horských behoch, Canfranc ESP
Trasa: Zaragoza-Barcelona
Spôsob dopravy: vlak
Počet prepravovaných osôb: 1
Cestovné náhrady: cestovné</t>
  </si>
  <si>
    <t>6970575444</t>
  </si>
  <si>
    <t>Cestovný príkaz - Katarína Pejpková
Termín: 23-27.9.2025
Účel: MS v horských behoch, Canfranc ESP
Trasa: Viedeň-Brno
Spôsob dopravy: autobus
Počet prepravovaných osôb: 1
Cestovné náhrady: cestovné</t>
  </si>
  <si>
    <t>RegioJet/STUDENT AGENCY k.s.</t>
  </si>
  <si>
    <t>25OZ0931</t>
  </si>
  <si>
    <t>4031</t>
  </si>
  <si>
    <t>nákup PHM - Iveta Putalová
AUS - BL807KK , 45,04 l 
Časť nákladov</t>
  </si>
  <si>
    <t>46904841</t>
  </si>
  <si>
    <t>SCARIS s.r.o. - SHELL 8283</t>
  </si>
  <si>
    <t>25OZ0932</t>
  </si>
  <si>
    <t>983</t>
  </si>
  <si>
    <t>35849436</t>
  </si>
  <si>
    <t>IKEA Bratislava, s.r.o.</t>
  </si>
  <si>
    <t>25OZ0935</t>
  </si>
  <si>
    <t>6616882264</t>
  </si>
  <si>
    <t>PZP 21.12.2025-20.12.2025, AUS BL338LC</t>
  </si>
  <si>
    <t>00585441</t>
  </si>
  <si>
    <t>KOOPERATIVA poisťovňa, a.s.</t>
  </si>
  <si>
    <t>25OZ0934</t>
  </si>
  <si>
    <t>2968</t>
  </si>
  <si>
    <t xml:space="preserve">nákup PHM - Matúš Kompas
AUS - AA066HD , 76,37 l </t>
  </si>
  <si>
    <t>SCARIS s.r.o. - SHELL 8262</t>
  </si>
  <si>
    <t>25OZ0933</t>
  </si>
  <si>
    <t>01891</t>
  </si>
  <si>
    <t xml:space="preserve">nákup PHM - Matúš Kompas
AUS - BL165DX , 105,97 l </t>
  </si>
  <si>
    <t>47908963</t>
  </si>
  <si>
    <t>optimal service s.r.o.</t>
  </si>
  <si>
    <t>25OZ0923</t>
  </si>
  <si>
    <t>300/2025</t>
  </si>
  <si>
    <t>Refundácia nákladov na činnosť ŠT - ŠŠK Junior pri ZŠ Šmeralova Prešov
Účel: ubytovanie na sústredení 18-22.8.2025 pre 23 osôb, Drienica
Časť nákladov</t>
  </si>
  <si>
    <t>36444081</t>
  </si>
  <si>
    <t>MXM, spol. s r.o.</t>
  </si>
  <si>
    <t>25OZ0924</t>
  </si>
  <si>
    <t>90182025</t>
  </si>
  <si>
    <t>Refundácia nákladov na činnosť klubu s účelom športu mládeže podľa bodového hodnotenia MSR v roku 2024
"Funny athletics"
Účel: prenájom telocvične 02/2025
Časť nákladov</t>
  </si>
  <si>
    <t>00160318</t>
  </si>
  <si>
    <t>Gymnázium Pierra de Coubertina, Piešťany</t>
  </si>
  <si>
    <t>90282025</t>
  </si>
  <si>
    <t>Refundácia nákladov na činnosť klubu s účelom športu mládeže podľa bodového hodnotenia MSR v roku 2024
"Funny athletics"
Účel: prenájom telocvične 03/2025</t>
  </si>
  <si>
    <t>90382025</t>
  </si>
  <si>
    <t>Refundácia nákladov na činnosť klubu s účelom športu mládeže podľa bodového hodnotenia MSR v roku 2024
"Funny athletics"
Účel: prenájom telocvične 04/2025</t>
  </si>
  <si>
    <t>90482025</t>
  </si>
  <si>
    <t>Refundácia nákladov na činnosť klubu s účelom športu mládeže podľa bodového hodnotenia MSR v roku 2024
"Funny athletics"
Účel: prenájom telocvične 05/2025</t>
  </si>
  <si>
    <t>25F00373</t>
  </si>
  <si>
    <t>Refundácia nákladov na činnosť klubu s účelom športu mládeže podľa bodového hodnotenia MSR v roku 2024
"Funny athletics"
Účel: športové oblečenie
Časť nákladov</t>
  </si>
  <si>
    <t>46347372</t>
  </si>
  <si>
    <t>PROagility s.r.o.</t>
  </si>
  <si>
    <t>25OZ0925</t>
  </si>
  <si>
    <t>1510378675</t>
  </si>
  <si>
    <t>Refundácia nákladov na činnosť klubu s účelom športu mládeže podľa bodového hodnotenia MSR v roku 2024
Atletika Nové Mesto n/Váhom
Účel: športová obuv</t>
  </si>
  <si>
    <t>2025314687133</t>
  </si>
  <si>
    <t>14027348</t>
  </si>
  <si>
    <t>Footshop a.s.
CZ</t>
  </si>
  <si>
    <t>25/0281</t>
  </si>
  <si>
    <t>Refundácia nákladov na činnosť klubu s účelom športu mládeže podľa bodového hodnotenia MSR v roku 2024
Atletika Nové Mesto n/Váhom
Účel: športové oblečenie
Časť nákladov</t>
  </si>
  <si>
    <t>36399906</t>
  </si>
  <si>
    <t>BPM SPORT, s.r.o.</t>
  </si>
  <si>
    <t>25OZ0922</t>
  </si>
  <si>
    <t>11.4., 14.4., 22.4.2025</t>
  </si>
  <si>
    <t>Refundácia nákladov na činnosť klubu s účelom športu mládeže podľa bodového hodnotenia MSR v roku 2024
AK Mostáreň Brezno
Účel: ubytovanie na sústredení 30.3-5.4.2025 pre 18 osôb, Hronec
Časť nákladov</t>
  </si>
  <si>
    <t>32228554</t>
  </si>
  <si>
    <t>Turist hotel Drotár - Medveď Miroslav</t>
  </si>
  <si>
    <t>PF250899</t>
  </si>
  <si>
    <t>250175</t>
  </si>
  <si>
    <t>Nákup lekárskych prostriedkov pre lekársky a fyzio tím - Svetová univerziáda Bochum DE, 21-27.7.2025</t>
  </si>
  <si>
    <t>50424785</t>
  </si>
  <si>
    <t>GOOD DEALS s.r.o.</t>
  </si>
  <si>
    <t>25OZ0927</t>
  </si>
  <si>
    <t>Cestovný príkaz - Patrik Milata
Termín: 23-30.9.2025
Účel: MS v horských behoch, Canfranc ESP
Trasa: Jablonov n/Turňou-Bratislava a späť
Spôsob dopravy: AUV
Počet prepravovaných osôb: 1
Cestovné náhrady: cestovné</t>
  </si>
  <si>
    <t>Patrik Milata</t>
  </si>
  <si>
    <t>7161501888820</t>
  </si>
  <si>
    <t>Cestovný príkaz - Patrik Milata
Termín: 23-30.9.2025
Účel: MS v horských behoch, Canfranc ESP
Trasa: Barcelona-Zaragoza 24.9.2025
Spôsob dopravy: vlak
Počet prepravovaných osôb: 1
Cestovné náhrady: cestovné</t>
  </si>
  <si>
    <t>25OZ0929</t>
  </si>
  <si>
    <t>Náhrada za stratu času pre dobrovoľníkov
Termín: 2-4.8.2025
MSR dospelí, Banská Bystrica
Počet osôb: 1
Rozsah: 42,5 odpracovaných hodín za 4,50 EUR/hod</t>
  </si>
  <si>
    <t>Osoba 627</t>
  </si>
  <si>
    <t>Náhrada za stratu času pre dobrovoľníkov
Termín: 4.-9.8.2025
MSR dospelí, Banská Bystrica
Počet osôb: 1
Rozsah: 89 odpracovaných hodín za 4,50 EUR/hod</t>
  </si>
  <si>
    <t>25OZ0926</t>
  </si>
  <si>
    <t>Cestovný príkaz - Mgr. Ľudovít Žambokréthy
Termín: 7-11.8.2025
Účel: ME U20 Tampere FIN
Trasa: Malženice-Viedeň a späť
Spôsob dopravy: AUV
Počet prepravovaných osôb: 1
Cestovné náhrady: cestovné + stravné</t>
  </si>
  <si>
    <t>Mgr. Ľudovít Žambokréthy</t>
  </si>
  <si>
    <t>2520535834</t>
  </si>
  <si>
    <t>Cestovný príkaz - Mgr. Ľudovít Žambokréthy
Termín: 7-11.8.2025
Účel: ME U20 Tampere FIN
Trasa: Viedeň-Riga-Tampere a späť
Spôsob dopravy: lietadlo
Počet prepravovaných osôb: 1
Cestovné náhrady: cestovné</t>
  </si>
  <si>
    <t>AIR BALTIC CORPORATION A/S</t>
  </si>
  <si>
    <t>11648</t>
  </si>
  <si>
    <t>Cestovný príkaz - Mgr. Ľudovít Žambokréthy
Termín: 7-11.8.2025
Účel: ME U20 Tampere FIN
Cestovné náhrady: taxi transfer na letisko</t>
  </si>
  <si>
    <t>Tmi Turabi Akbulut
FIN</t>
  </si>
  <si>
    <t>180855</t>
  </si>
  <si>
    <t>Cestovný príkaz - Mgr. Ľudovít Žambokréthy
Termín: 7-11.8.2025
Účel: ME U20 Tampere FIN
Cestovné náhrady: ubytovanie</t>
  </si>
  <si>
    <t>Norlandia Tampere Hotel</t>
  </si>
  <si>
    <t>25OZ0930</t>
  </si>
  <si>
    <t>Náhrada za stratu času pre dobrovoľníkov
Termín: 25-26.10.2025
Seminár L. Mauwlyho + spracovanie materiálu
Počet osôb: 4
Rozsah: 77 odpracovaných hodín za 4,50 EUR/hod</t>
  </si>
  <si>
    <t>Osoba 628-631</t>
  </si>
  <si>
    <t>PF250900</t>
  </si>
  <si>
    <t>25230099</t>
  </si>
  <si>
    <t>Potlač štátneho znaku SR na športové oblečenie - 09-10/2025
Časť nákladov</t>
  </si>
  <si>
    <t>55582010</t>
  </si>
  <si>
    <t>BELICA PRINT s.r.o.</t>
  </si>
  <si>
    <t>Potlač štátneho znaku SR na rollupy - 09-10/2025
Časť nákladov</t>
  </si>
  <si>
    <t>PF250903</t>
  </si>
  <si>
    <t>20250011</t>
  </si>
  <si>
    <t>Fotoslužby - 1. kolo DL Humenné 17.5.2025</t>
  </si>
  <si>
    <t>45286639</t>
  </si>
  <si>
    <t>Modrá Realitka, s.r.o.</t>
  </si>
  <si>
    <t>PF250901</t>
  </si>
  <si>
    <t>70250283</t>
  </si>
  <si>
    <t>Doručovateľský servis za obdobie 09/2025</t>
  </si>
  <si>
    <t>35862289</t>
  </si>
  <si>
    <t>DOM ŠPORTU, s.r.o.</t>
  </si>
  <si>
    <t>DÚ0100388</t>
  </si>
  <si>
    <t>010/0388</t>
  </si>
  <si>
    <t>Bankový poplatok za vedenie účtu</t>
  </si>
  <si>
    <t>DÚ0100389</t>
  </si>
  <si>
    <t>010/0389</t>
  </si>
  <si>
    <t>Bankový poplatok za elektronický výpis</t>
  </si>
  <si>
    <t>DÚ0100390</t>
  </si>
  <si>
    <t>010/0390</t>
  </si>
  <si>
    <t>Bankový poplatok za platby</t>
  </si>
  <si>
    <t>PF250902</t>
  </si>
  <si>
    <t>354114</t>
  </si>
  <si>
    <t>Prenájom skladu 11/2025</t>
  </si>
  <si>
    <t>36005908</t>
  </si>
  <si>
    <t>KODRETA furniture, s.r.o.</t>
  </si>
  <si>
    <t>DÚ00110002</t>
  </si>
  <si>
    <t>011/0002</t>
  </si>
  <si>
    <t>PF250908</t>
  </si>
  <si>
    <t>2321253274</t>
  </si>
  <si>
    <t>Servis služobného vozidla BL807KK</t>
  </si>
  <si>
    <t>31327931</t>
  </si>
  <si>
    <t>Auto Lamač spol. s r.o.</t>
  </si>
  <si>
    <t>25OZ0949</t>
  </si>
  <si>
    <t>2025005</t>
  </si>
  <si>
    <t>Refundácia nákladov na činnosť OAZ - Stredoslovenský atletický zväz
Účel: technicko-organizačné zabezpečenie M-SsAZ ml. žiaci viacboj 24.5.2025 Martin</t>
  </si>
  <si>
    <t>00628450</t>
  </si>
  <si>
    <t>Atletický klub Martin</t>
  </si>
  <si>
    <t>25/0839</t>
  </si>
  <si>
    <t>Refundácia nákladov na činnosť OAZ - Stredoslovenský atletický zväz
Účel: vecné odmeny - poháre</t>
  </si>
  <si>
    <t>DA29/25</t>
  </si>
  <si>
    <t>Refundácia nákladov na činnosť OAZ - Stredoslovenský atletický zväz
Účel: technicko-organizačné zabezpečenie M-SsAZ najml. žiaci viacboj 5.6.2025 Banská Bystrica</t>
  </si>
  <si>
    <t>42392985</t>
  </si>
  <si>
    <t>Bežecký športový klub Banská Bystrica</t>
  </si>
  <si>
    <t>2025002</t>
  </si>
  <si>
    <t>Refundácia nákladov na činnosť OAZ - Stredoslovenský atletický zväz
Účel: časomiera a sprac. výsledkov, 3. kolo M-SsAZ najml. žiaci družstvá 7.6.2025 Martin</t>
  </si>
  <si>
    <t>50275810</t>
  </si>
  <si>
    <t>Vladimír Blaško - FINISHLINE</t>
  </si>
  <si>
    <t>1/2025</t>
  </si>
  <si>
    <t>Refundácia nákladov na činnosť OAZ - Stredoslovenský atletický zväz
Účel: technicko-organizačné zabezpečenie 2. kolo M-SsAZ ml. žiaci juh 10.5.2025 Žiar nad Hronom</t>
  </si>
  <si>
    <t>Žiar v pohybe</t>
  </si>
  <si>
    <t>2501</t>
  </si>
  <si>
    <t>Refundácia nákladov na činnosť OAZ - Stredoslovenský atletický zväz
Účel: technicko-organizačné zabezpečenie 3. kolo M-SsAZ ml. žiaci juh 31.5.2025 Banská Štiavnica</t>
  </si>
  <si>
    <t>25/0917</t>
  </si>
  <si>
    <t>2025/0050</t>
  </si>
  <si>
    <t>Refundácia nákladov na činnosť OAZ - Stredoslovenský atletický zväz
Účel: športové oblečenie - tričká</t>
  </si>
  <si>
    <t>44578881</t>
  </si>
  <si>
    <t>MPaV s.r.o.</t>
  </si>
  <si>
    <t>25OZ0953</t>
  </si>
  <si>
    <t>0115101118</t>
  </si>
  <si>
    <t>Refundácia nákladov na prípravu športovca zaradeného v ZPM - Dominik Ivančík
Účel: športové hodinky
Časť nákladov</t>
  </si>
  <si>
    <t>FOTO GINO
Taliansko</t>
  </si>
  <si>
    <t>25OZ0954</t>
  </si>
  <si>
    <t>Refundácia nákladov na prípravu športovca - trénera - Katarína Adlerová
Zverenec: Viktória Forster
Cestovný príkaz
Termín: 4-6.7.2025
Účel: strieborný míting Poznaň PL
Cestovné náhrady: stravné</t>
  </si>
  <si>
    <t>Katarína Adlerová</t>
  </si>
  <si>
    <t>Refundácia nákladov na prípravu športovca - trénera - Katarína Adlerová
Zverenec: Viktória Forster
Cestovný príkaz
Termín: 26-28.7.2025
Účel: strieborný míting Berlín DE
Cestovné náhrady: stravné</t>
  </si>
  <si>
    <t>Refundácia nákladov na prípravu športovca - trénera - Katarína Adlerová
Zverenec: Viktória Forster
Cestovný príkaz
Termín: 15-16.8.2025
Účel: diamantová liga Katowice PL
Trasa: Nitra-Krakow a späť
Spôsob dopravy: AUV
Počet prepravovaných osôb: 2
Cestovné náhrady: cestovné + stravné</t>
  </si>
  <si>
    <t>139313</t>
  </si>
  <si>
    <t>Refundácia nákladov na prípravu športovca - trénera - Katarína Adlerová
Zverenec: Viktória Forster
Cestovný príkaz
Termín: 15-16.8.2025
Účel: diamantová liga Katowice PL
Cestovné náhrady: ubytovanie</t>
  </si>
  <si>
    <t>Essendi Poland S.A.</t>
  </si>
  <si>
    <t>Refundácia nákladov na prípravu športovca - trénera - Katarína Adlerová
Zverenec: Viktória Forster
Cestovný príkaz
Termín: 15-16.8.2025
Účel: míting Eisenstadt AT
Trasa: Nitra-Eisenstadt a späť
Spôsob dopravy: AUV
Počet prepravovaných osôb: 2
Cestovné náhrady: cestovné</t>
  </si>
  <si>
    <t>PF250912</t>
  </si>
  <si>
    <t>2504072375</t>
  </si>
  <si>
    <t>Ubytovanie Hotel Borovica 18-24.10.2025
sústredenie šprintérskej sekcie pre 15 osôb
Časť nákladov</t>
  </si>
  <si>
    <t>45512558</t>
  </si>
  <si>
    <t xml:space="preserve">APLEND, s.r.o. </t>
  </si>
  <si>
    <t>PREVOD
Ubytovanie Hotel Borovica 18-24.10.2025
sústredenie šprintérskej sekcie pre 15 osôb
Časť nákladov</t>
  </si>
  <si>
    <t>25OZ0956</t>
  </si>
  <si>
    <t>Refundácia nákladov na prípravu športovca zaradeného v TOP SAZ a TOP TÍME MCRaŠ SR - Viktória Forster
Cestovný príkaz
Termín: 4-6.7.2025
Účel: strieborný míting Poznaň PL
Trasa: Banská Bystrica-Poznaň PL a späť
Spôsob dopravy: AUV
Počet prepravovaných osôb: 2
Cestovné náhrady: cestovné + stravné</t>
  </si>
  <si>
    <t>Viktória Forster</t>
  </si>
  <si>
    <t>Refundácia nákladov na prípravu športovca zaradeného v TOP SAZ a TOP TÍME MCRaŠ SR - Viktória Forster
Cestovný príkaz
Termín: 8-16.7.2025
Účel: sústredenie Monte Gordo POR
Trasa: Leopoldov-Schwechat AT a späť
Spôsob dopravy: AUV
Počet prepravovaných osôb: 2
Cestovné náhrady: cestovné</t>
  </si>
  <si>
    <t>148, 140, 130, 123</t>
  </si>
  <si>
    <t>15.7., 13.7., 11.7., 9.7.2025</t>
  </si>
  <si>
    <t>Refundácia nákladov na prípravu športovca zaradeného v TOP SAZ a TOP TÍME MCRaŠ SR - Viktória Forster
Cestovný príkaz
Termín: 8-16.7.2025
Účel: sústredenie Monte Gordo POR
Cestovné náhrady: vstupy na štadión 
Časť nákladov</t>
  </si>
  <si>
    <t>Municipio de Vila Real de Santo Antionio
Portugal</t>
  </si>
  <si>
    <t>Refundácia nákladov na prípravu športovca zaradeného v TOP SAZ a TOP TÍME MCRaŠ SR - Viktória Forster
Cestovný príkaz
Termín: 26-28.7.2025
Účel: strieborný míting Berlín DE
Trasa: Leopoldov-Schwechat AT a späť
Spôsob dopravy: AUV
Počet prepravovaných osôb: 2
Cestovné náhrady: cestovné + stravné</t>
  </si>
  <si>
    <t>VIE241273</t>
  </si>
  <si>
    <t>Refundácia nákladov na prípravu športovca zaradeného v TOP SAZ a TOP TÍME MCRaŠ SR - Viktória Forster
Cestovný príkaz
Termín: 26-28.7.2025
Účel: strieborný míting Berlín DE
Cestovné náhrady: parking letisko Schwechat AT</t>
  </si>
  <si>
    <t>Flughafen Wien Aktiengesellschaft
Austria</t>
  </si>
  <si>
    <t>FA2025051</t>
  </si>
  <si>
    <t>Refundácia nákladov na prípravu športovca zaradeného v TOP SAZ a TOP TÍME MCRaŠ SR - Viktória Forster
Cestovný príkaz
Termín: 26-28.7.2025
Účel: strieborný míting Berlín DE
Trasa: Viedeň-Berlin-Viedeň a späť
Spôsob dopravy: lietadlo
Počet prepravovaných osôb: 1
Cestovné náhrady: letenka</t>
  </si>
  <si>
    <t>35864389</t>
  </si>
  <si>
    <t>TOP ATHLETICS a.s.</t>
  </si>
  <si>
    <t>Refundácia nákladov na prípravu športovca zaradeného v TOP SAZ a TOP TÍME MCRaŠ SR - Viktória Forster
Cestovný príkaz
Termín: 28.8.2025
Účel: míting Ústí nad Orlicí CZ
Trasa: Leopoldov-Ústí nad Orlicí CZ a späť
Spôsob dopravy: AUV
Počet prepravovaných osôb: 1
Cestovné náhrady: cestovné</t>
  </si>
  <si>
    <t>5001133910544</t>
  </si>
  <si>
    <t>Refundácia nákladov na prípravu športovca zaradeného v TOP SAZ a TOP TÍME MCRaŠ SR - Viktória Forster
Účel: športová obuv</t>
  </si>
  <si>
    <t>US Direct eCommerce Ltd t/a</t>
  </si>
  <si>
    <t>5, 4, 2, 1, 4</t>
  </si>
  <si>
    <t>21.8., 13.8, 9.8., 5.8., 25.7.2025</t>
  </si>
  <si>
    <t>Refundácia nákladov na prípravu športovca zaradeného v TOP SAZ a TOP TÍME MCRaŠ SR - Viktória Forster
Účel: 5x regenerácia</t>
  </si>
  <si>
    <t>36988197</t>
  </si>
  <si>
    <t>Jozef Urban</t>
  </si>
  <si>
    <t>T2R00000063D16K</t>
  </si>
  <si>
    <t>Refundácia nákladov na prípravu športovca zaradeného v TOP SAZ a TOP TÍME MCRaŠ SR - Viktória Forster
Účel: športové oblečenie
Časť nákladov</t>
  </si>
  <si>
    <t>NIKE HARAJUKU
Japan</t>
  </si>
  <si>
    <t>PF250906</t>
  </si>
  <si>
    <t>22514944</t>
  </si>
  <si>
    <t>Servis služobného vozidla AA066HD - spoluúčasť poistnej udalosti zo dňa 10.10.2025
Časť nákladov</t>
  </si>
  <si>
    <t>35756764</t>
  </si>
  <si>
    <t>BOAT a.s.</t>
  </si>
  <si>
    <t>25OZ0955</t>
  </si>
  <si>
    <t>Refundácia nákladov na prípravu športovca zaradeného v TOP SAZ - Daniela Ledecká
Cestovný príkaz
Termín: 21-24.6.2025
Účel: bronzový míting Varšava PL
Trasa: Bratislava-Schwechat AT a späť
Spôsob dopravy: AUV
Počet prepravovaných osôb: 1
Cestovné náhrady: cestovné + stravné</t>
  </si>
  <si>
    <t>Daniela Ledecká</t>
  </si>
  <si>
    <t>GNSYRV</t>
  </si>
  <si>
    <t>Refundácia nákladov na prípravu športovca zaradeného v TOP SAZ - Daniela Ledecká
Cestovný príkaz
Termín: 21-24.6.2025
Účel: bronzový míting Varšava PL
Trasa: Viedeň-Varšava-Viedeň a späť
Spôsob dopravy: lietadlo
Počet prepravovaných osôb: 1
Cestovné náhrady: letenka</t>
  </si>
  <si>
    <t>Ryanair DAC</t>
  </si>
  <si>
    <t>59590</t>
  </si>
  <si>
    <t>Refundácia nákladov na prípravu športovca zaradeného v TOP SAZ - Daniela Ledecká
Cestovný príkaz
Termín: 21-24.6.2025
Účel: bronzový míting Varšava PL
Cestovné náhrady: parking letisko Schwechat AT</t>
  </si>
  <si>
    <t>FPE Parken GmbH
Austria</t>
  </si>
  <si>
    <t>124, 136, 139, 147</t>
  </si>
  <si>
    <t>9.7., 12.7., 13.7., 15.7.2025</t>
  </si>
  <si>
    <t xml:space="preserve">Refundácia nákladov na prípravu športovca zaradeného v TOP SAZ - Daniela Ledecká
Cestovný príkaz
Termín: 8-16.7.2025
Účel: sústredenie Monte Gordo POR
Cestovné náhrady: 4x vstupy na štadión </t>
  </si>
  <si>
    <t>115503</t>
  </si>
  <si>
    <t xml:space="preserve">Refundácia nákladov na prípravu športovca zaradeného v TOP SAZ - Daniela Ledecká
Cestovný príkaz
Termín: 8-16.7.2025
Účel: sústredenie Monte Gordo POR
Cestovné náhrady: PHM prenajaté vozidlo </t>
  </si>
  <si>
    <t>BP LAGOS  - Av. Descobrimentos
 Portugal</t>
  </si>
  <si>
    <t>715472</t>
  </si>
  <si>
    <t>PROPEL Produtos de Petroleo, Lda.
Portugal</t>
  </si>
  <si>
    <t>503492</t>
  </si>
  <si>
    <t>Refundácia nákladov na prípravu športovca zaradeného v TOP SAZ - Daniela Ledecká
Cestovný príkaz
Termín: 8-16.7.2025
Účel: sústredenie Monte Gordo POR
Cestovné náhrady: prenájom vozidla na 8 dní</t>
  </si>
  <si>
    <t>Booking. Com Transport Limited
Portugal</t>
  </si>
  <si>
    <t>27667279</t>
  </si>
  <si>
    <t>Refundácia nákladov na prípravu športovca zaradeného v TOP SAZ - Daniela Ledecká
Cestovný príkaz
Termín: 8-16.7.2025
Účel: sústredenie Monte Gordo POR
Cestovné náhrady: prenájom vozidla na 8 dní - doplatok</t>
  </si>
  <si>
    <t>Goldcar
Portugal</t>
  </si>
  <si>
    <t>Refundácia nákladov na prípravu športovca zaradeného v TOP SAZ - Daniela Ledecká
Cestovný príkaz
Termín: 27-29.8.2025
Účel: zlatý míting Zurich 
Trasa: Bratislava-Schwechat AT a späť
Spôsob dopravy: AUV
Počet prepravovaných osôb: 1
Cestovné náhrady: cestovné + stravné</t>
  </si>
  <si>
    <t>3000013402</t>
  </si>
  <si>
    <t>Refundácia nákladov na prípravu športovca zaradeného v TOP SAZ - Daniela Ledecká
Účel: doplnky výživy</t>
  </si>
  <si>
    <t>6d Sports Nutrition</t>
  </si>
  <si>
    <t>4F3E787</t>
  </si>
  <si>
    <t>Maurten AB</t>
  </si>
  <si>
    <t>40, 42</t>
  </si>
  <si>
    <t>21.9., 17.8.2025</t>
  </si>
  <si>
    <t>Refundácia nákladov na prípravu športovca zaradeného v TOP SAZ - Daniela Ledecká
Účel: 2x regenerácia</t>
  </si>
  <si>
    <t>53933672</t>
  </si>
  <si>
    <t>Nuat, s.r.o.</t>
  </si>
  <si>
    <t>34, 29, 41, 4</t>
  </si>
  <si>
    <t>21.8., 20.8., 30.7., 2.7.2025</t>
  </si>
  <si>
    <t>Refundácia nákladov na prípravu športovca zaradeného v TOP SAZ - Daniela Ledecká
Účel: 4x fyzio</t>
  </si>
  <si>
    <t>50305590</t>
  </si>
  <si>
    <t>ALDIV s.r.o.</t>
  </si>
  <si>
    <t>PF250913</t>
  </si>
  <si>
    <t>33580</t>
  </si>
  <si>
    <t>PREVOD
Ubytovanie Bratislava 18-19.6.2025 - Silvia Hanusová, VV SAZ</t>
  </si>
  <si>
    <t>PF250911</t>
  </si>
  <si>
    <t>654108070</t>
  </si>
  <si>
    <t>PREVOD
Ubytovanie 18-24.10.2025 - sústredenie šprintérskej (mládež) a skokanskej sekcie pre 25 osôb</t>
  </si>
  <si>
    <t>55737854</t>
  </si>
  <si>
    <t>TMR Štrbské Pleso s.r.o.</t>
  </si>
  <si>
    <t>25OZ0952</t>
  </si>
  <si>
    <t>AYSK-25-814830</t>
  </si>
  <si>
    <t>PREVOD
Refundácia nákladov na prípravu športovca zaradeného v ZPM - Patrik Michalec
Účel: športové oblečenie
Časť nákladov</t>
  </si>
  <si>
    <t>About You SE &amp; Co. Kg</t>
  </si>
  <si>
    <t>1564</t>
  </si>
  <si>
    <t>PREVOD
Refundácia nákladov na prípravu športovca zaradeného v ZPM - Patrik Michalec
Účel: regenerácia
Časť nákladov</t>
  </si>
  <si>
    <t>36436798</t>
  </si>
  <si>
    <t>KTT - INVEST, a.s.</t>
  </si>
  <si>
    <t>19, 174, 282</t>
  </si>
  <si>
    <t>3.6., 13.6., 25.6.2025</t>
  </si>
  <si>
    <t>PREVOD
Refundácia nákladov na prípravu športovca zaradeného v ZPM - Patrik Michalec
Účel: doplnky výživy
Časť nákladov</t>
  </si>
  <si>
    <t>52190871</t>
  </si>
  <si>
    <t>FIT line s.r.o.</t>
  </si>
  <si>
    <t>25OZ0278</t>
  </si>
  <si>
    <t>362</t>
  </si>
  <si>
    <t>PREVOD
Refundácia nákladov na prípravu športovca zaradeného v TOPTÍME MCRaŠ SR - Mária Katerinka Czaková
Účel: lekárske vyšetrenie</t>
  </si>
  <si>
    <t>00165549</t>
  </si>
  <si>
    <t>Fakultná nemocnica s poliklinikou F.D.Roosevelta Banská Bystrica</t>
  </si>
  <si>
    <t>25OZ0216</t>
  </si>
  <si>
    <t>433</t>
  </si>
  <si>
    <t>PREVOD
Refundácia nákladov na prípravu športovca zaradeného v TOPTÍME MCRaŠ SR - Mária Katerinka Czaková
Účel: doplnky výživy
Časť nákladov</t>
  </si>
  <si>
    <t>36007820</t>
  </si>
  <si>
    <t>MLO SLOVAKIA, s.r.o.</t>
  </si>
  <si>
    <t>PF250914</t>
  </si>
  <si>
    <t>640791909</t>
  </si>
  <si>
    <t>Športová obuv - šľapky</t>
  </si>
  <si>
    <t>25OZ0950</t>
  </si>
  <si>
    <t>10240216</t>
  </si>
  <si>
    <t>Refundácia nákladov na činnosť klubu s účelom športu mládeže podľa bodového hodnotenia MSR v roku 2024
Klub ľadových športov Kryha
Účel: prenájom športoviska 04/2025</t>
  </si>
  <si>
    <t>25OZ0951</t>
  </si>
  <si>
    <t>1020250011</t>
  </si>
  <si>
    <t>Refundácia nákladov na činnosť PZPM
Atletický legionársky klub Moldava n/B
Účel: prenájom telocvične 07-12/2025
Časť nákladov</t>
  </si>
  <si>
    <t>42328811</t>
  </si>
  <si>
    <t>Nadácia pre budúcnosť</t>
  </si>
  <si>
    <t>25OZ0959</t>
  </si>
  <si>
    <t>Náhrada za stratu času pre dobrovoľníkov - fyzio
Termín: 16-19.5.2025, 31.8-24.9.2025
HMSR Poděbrady, MS Tokio
Počet osôb: 1
Rozsah: 311,5 odpracovaných hodín za 4,5 EUR/hod</t>
  </si>
  <si>
    <t>Osoba 632</t>
  </si>
  <si>
    <t>25OZ0965</t>
  </si>
  <si>
    <t>1</t>
  </si>
  <si>
    <t>Refundácia nákladov na činnosť klubu - halová sezóna 2025
ŠK Dukla Banská Bystrica o.z.
Cestovný príkaz
Termín: 21.1.2025
Účel: Ostrava Indoor I preteky
TrasaBanská Bystrica-Ostrava CZ a späť
Spôsob dopravy: AUV
Počet prepravovaných osôb: 4
Cestovné náhrady: cestovné</t>
  </si>
  <si>
    <t>55/25</t>
  </si>
  <si>
    <t>Refundácia nákladov na činnosť klubu - halová sezóna 2025
ŠK Dukla Banská Bystrica o.z.
Cestovný príkaz
Termín: 21.1.2025
Účel: Ostrava Indoor I preteky
Trasa: Banská Bystrica-Ostrava CZ a späť
Spôsob dopravy: AUV
Počet prepravovaných osôb: 4
Cestovné náhrady: cestovné</t>
  </si>
  <si>
    <t>00534544</t>
  </si>
  <si>
    <t>Sdružení sportovních klubu Vítkovice, z.s.</t>
  </si>
  <si>
    <t>2</t>
  </si>
  <si>
    <t>Refundácia nákladov na činnosť klubu - halová sezóna 2025
ŠK Dukla Banská Bystrica o.z.
Cestovný príkaz
Termín: 25.1.2025
Účel: M-SsAZ dorast, st. žiaci, dospelí
Trasa: Banská Bystrica-Ostrava CZ a späť
Spôsob dopravy: AUV
Počet prepravovaných osôb: 4
Cestovné náhrady: cestovné</t>
  </si>
  <si>
    <t>Refundácia nákladov na činnosť klubu - halová sezóna 2025
ŠK Dukla Banská Bystrica o.z.
Cestovný príkaz
Termín: 19-21.2.2025
Účel: HMSR dospelí
Trasa: Banská Bystrica-Ostrava CZ a späť
Spôsob dopravy: AUV
Počet prepravovaných osôb: 3
Cestovné náhrady: cestovné + stravné</t>
  </si>
  <si>
    <t>Refundácia nákladov na činnosť klubu - halová sezóna 2025
ŠK Dukla Banská Bystrica o.z.
Cestovný príkaz
Termín: 19-21.2.2025
Účel: HMSR dospelí
Trasa: Banská Bystrica-Ostrava CZ a späť
Spôsob dopravy: AUV
Počet prepravovaných osôb: 3
Cestovné náhrady: stravné</t>
  </si>
  <si>
    <t>Adam Vrábeľ</t>
  </si>
  <si>
    <t>Michaela Molnárová</t>
  </si>
  <si>
    <t>6</t>
  </si>
  <si>
    <t>Refundácia nákladov na činnosť klubu - halová sezóna 2025
ŠK Dukla Banská Bystrica o.z.
Cestovný príkaz
Termín: 19-21.2.2025
Účel: HMSR dospelí
Trasa: Banská Bystrica-Ostrava CZ a späť
Spôsob dopravy: AUV
Počet prepravovaných osôb: 4
Cestovné náhrady: stravné</t>
  </si>
  <si>
    <t>7</t>
  </si>
  <si>
    <t>Refundácia nákladov na činnosť klubu - halová sezóna 2025
ŠK Dukla Banská Bystrica o.z.
Cestovný príkaz
Termín: 1-2.3.2025
Účel: HMSR dospelí viacboj
Trasa: Banská Bystrica-Viedeň AT a späť
Spôsob dopravy: AUV
Počet prepravovaných osôb: 3
Cestovné náhrady: cestovné + stravné</t>
  </si>
  <si>
    <t>8</t>
  </si>
  <si>
    <t>Refundácia nákladov na činnosť klubu - halová sezóna 2025
ŠK Dukla Banská Bystrica o.z.
Cestovný príkaz
Termín: 8.3.2025
Účel: HMSR juniori
Trasa: Banská Bystrica-Nyiregyháza HU a späť
Spôsob dopravy: AUV
Počet prepravovaných osôb: 3
Cestovné náhrady: cestovné
Časť nákladov</t>
  </si>
  <si>
    <t>25OZ0961</t>
  </si>
  <si>
    <t>2025/05/05</t>
  </si>
  <si>
    <t>Refundácia nákladov na usporiadanie atl. Podujatia - Turčianska žiacka liga
Atletický klub Martin
Účel: časomiera 7.5.2025 Martin</t>
  </si>
  <si>
    <t>43223672</t>
  </si>
  <si>
    <t>2025/09/05</t>
  </si>
  <si>
    <t>Refundácia nákladov na usporiadanie atl. Podujatia - Turčianska žiacka liga
Atletický klub Martin
Účel: časomiera 23.9.2025 Martin</t>
  </si>
  <si>
    <t>2025/10/02</t>
  </si>
  <si>
    <t>Refundácia nákladov na usporiadanie atl. Podujatia - Turčianska žiacka liga
Atletický klub Martin
Účel: časomiera 2.10.2025 Martin
Časť nákladov</t>
  </si>
  <si>
    <t>25OZ0962</t>
  </si>
  <si>
    <t>76</t>
  </si>
  <si>
    <t>Refundácia nákladov na usporiadanie atl. Podujatia - Finále miniligy 11.10.2025
Bežecký klub Hraj na tie nohy BA
Účel: vecné ceny - poháre</t>
  </si>
  <si>
    <t>35774282</t>
  </si>
  <si>
    <t>Victory sport, spol. s r.o.</t>
  </si>
  <si>
    <t>75</t>
  </si>
  <si>
    <t>Refundácia nákladov na usporiadanie atl. Podujatia - Finále miniligy 11.10.2025
Bežecký klub Hraj na tie nohy BA
Účel: vecné ceny - medaile</t>
  </si>
  <si>
    <t>77</t>
  </si>
  <si>
    <t>Refundácia nákladov na usporiadanie atl. Podujatia - Finále miniligy 11.10.2025
Bežecký klub Hraj na tie nohy BA
Účel: vecné ceny - poháre
Časť nákladov</t>
  </si>
  <si>
    <t>25OZ0964</t>
  </si>
  <si>
    <t>2025004</t>
  </si>
  <si>
    <t>PREVOD
Refundácia nákladov na činnosť OAZ - Stredoslovenský atletický zväz
Účel: technicko-organizačné zabezpečenie 3. kola M-SsAZ družstvá dorast, juniori 8.6.2025 Martin</t>
  </si>
  <si>
    <t>2025003</t>
  </si>
  <si>
    <t>PREVOD
Refundácia nákladov na činnosť OAZ - Stredoslovenský atletický zväz
Účel: technicko-organizačné zabezpečenie 3. kola M-SsAZ družstvá ml. žiaci sever 7.6.2025 Martin</t>
  </si>
  <si>
    <t>AO/22/2025</t>
  </si>
  <si>
    <t>PREVOD
Refundácia nákladov na činnosť OAZ - Stredoslovenský atletický zväz
Účel: technicko-organizačné zabezpečenie  M-SsAZ najml. žiaci 11.6.2025 Považská Bystrica</t>
  </si>
  <si>
    <t>14223147</t>
  </si>
  <si>
    <t>AO Sparta Považská Bystrica</t>
  </si>
  <si>
    <t>AK-2025/12</t>
  </si>
  <si>
    <t>PREVOD
Refundácia nákladov na činnosť OAZ - Stredoslovenský atletický zväz
Účel: technicko-organizačné zabezpečenie 4. kola M-SsAZ družstvá dorast, juniori 31.8.2025 Dubnica nad Váhom</t>
  </si>
  <si>
    <t>30227704</t>
  </si>
  <si>
    <t>AK SPARTAK 
Dubnica nad Váhom</t>
  </si>
  <si>
    <t>PREVOD
Refundácia nákladov na činnosť OAZ - Stredoslovenský atletický zväz
Účel: technicko-organizačné zabezpečenie 3. kola M-SsAZ družstvá st. žiaci sever 22.6.2025 Martin</t>
  </si>
  <si>
    <t>10/2025</t>
  </si>
  <si>
    <t>PREVOD
Refundácia nákladov na činnosť OAZ - Stredoslovenský atletický zväz
Účel: technicko-organizačné zabezpečenie M-SsAZ najml. Žiaci 16.6.2025 Krupina</t>
  </si>
  <si>
    <t>50592068</t>
  </si>
  <si>
    <t>Atletický klub Krupina o.z.</t>
  </si>
  <si>
    <t>PREVOD
Refundácia nákladov na činnosť OAZ - Stredoslovenský atletický zväz
Účel: časomiera M-SsAZ najml. žiaci 11.6.2025 Považská Bystrica</t>
  </si>
  <si>
    <t>PREVOD
Refundácia nákladov na činnosť OAZ - Stredoslovenský atletický zväz
Účel: časomiera 3. kola M-SsAZ družstvá dorast, juniori 8.6.2025 Martin
Časť nákladov</t>
  </si>
  <si>
    <t>Refundácia nákladov na činnosť OAZ - Stredoslovenský atletický zväz
Účel: časomiera 3. kola M-SsAZ družstvá dorast, juniori 8.6.2025 Martin
Časť nákladov</t>
  </si>
  <si>
    <t>25OZ0960</t>
  </si>
  <si>
    <t>5001134075946</t>
  </si>
  <si>
    <t>Refundácia nákladov na prípravu športovca zaradeného v ZPM - Zoltán Hogya
Účel: športová obuv</t>
  </si>
  <si>
    <t>1510599167</t>
  </si>
  <si>
    <t>25OZ0958</t>
  </si>
  <si>
    <t>11753</t>
  </si>
  <si>
    <t xml:space="preserve">PREVOD: nákup PHM 
AUS - AA437HO , 32,970 l </t>
  </si>
  <si>
    <t>52136825</t>
  </si>
  <si>
    <t>Jánošík - NEA, s.r.o. - SHELL 8297</t>
  </si>
  <si>
    <t>25OZ0957</t>
  </si>
  <si>
    <t>8511</t>
  </si>
  <si>
    <t xml:space="preserve">PREVOD: nákup PHM 
AUS - AA437HO , 29,420 l </t>
  </si>
  <si>
    <t>25OZ0943</t>
  </si>
  <si>
    <t>6157</t>
  </si>
  <si>
    <t xml:space="preserve">PREVOD: nákup PHM 
AUS - AA437HO , 32,490 l </t>
  </si>
  <si>
    <t>25OZ0942</t>
  </si>
  <si>
    <t>2771</t>
  </si>
  <si>
    <t xml:space="preserve">PREVOD: nákup PHM 
AUS - AA437HO , 30,030 l </t>
  </si>
  <si>
    <t>25OZ0941</t>
  </si>
  <si>
    <t>1778</t>
  </si>
  <si>
    <t xml:space="preserve">PREVOD: nákup PHM 
AUS - AA437HO , 26,080 l </t>
  </si>
  <si>
    <t>50331205</t>
  </si>
  <si>
    <t>GRK, s.r.o. - SHELL 8292</t>
  </si>
  <si>
    <t>25OZ0940</t>
  </si>
  <si>
    <t>696</t>
  </si>
  <si>
    <t xml:space="preserve">PREVOD: nákup PHM 
AUS - AA437HO , 36,000 l </t>
  </si>
  <si>
    <t>54311977</t>
  </si>
  <si>
    <t>Efra s.r.o. - SHELL 8245</t>
  </si>
  <si>
    <t>25OZ0835</t>
  </si>
  <si>
    <t>185</t>
  </si>
  <si>
    <t xml:space="preserve">PREVOD: nákup PHM 
AUS - AA437HO , 33,900 l </t>
  </si>
  <si>
    <t>PF250916</t>
  </si>
  <si>
    <t>20250010</t>
  </si>
  <si>
    <t>Činnosť športového odborníka - Kritérium SNP, MSR dospelí, TIPOS PTS míting</t>
  </si>
  <si>
    <t>50934279</t>
  </si>
  <si>
    <t>Mgr. Pavel Kováč, Bbtrener.sk</t>
  </si>
  <si>
    <t>Zrážková daň - Činnosť športového odborníka - Kritérium SNP, MSR dospelí, TIPOS PTS míting k faktúre PF250916</t>
  </si>
  <si>
    <t>PF250915</t>
  </si>
  <si>
    <t>20252731</t>
  </si>
  <si>
    <t>Samolepky na medaile</t>
  </si>
  <si>
    <t>36302716</t>
  </si>
  <si>
    <t>ZEPHIROS, a.s.</t>
  </si>
  <si>
    <t>PF250917</t>
  </si>
  <si>
    <t>2501000026</t>
  </si>
  <si>
    <t>Občerstvenie a prenájom miestnosti - Komisia mládeže 12.10.2025 Trenčín</t>
  </si>
  <si>
    <t>50158767</t>
  </si>
  <si>
    <t>Trenčín Na Ceste, o.z.</t>
  </si>
  <si>
    <t>PF250918</t>
  </si>
  <si>
    <t>50250568</t>
  </si>
  <si>
    <t>Prenájom kancelárskych a skladových priestorov + parkovanie 12/2025</t>
  </si>
  <si>
    <t>PF250919</t>
  </si>
  <si>
    <t>50250569</t>
  </si>
  <si>
    <t>Služby, energie a prevádzkové náklady v kancelárskych priestoroch 12/2025</t>
  </si>
  <si>
    <t>PF250921</t>
  </si>
  <si>
    <t>VF325070</t>
  </si>
  <si>
    <t>Štartovné čísla - detský štafetový kros 25.10.2025 Veľký Lél</t>
  </si>
  <si>
    <t>PF250928</t>
  </si>
  <si>
    <t>20250009</t>
  </si>
  <si>
    <t>Tréningový proces pretekára zaradeného v ZPM - Petr Makovec</t>
  </si>
  <si>
    <t>40573788</t>
  </si>
  <si>
    <t>Mgr. Marek Lučka</t>
  </si>
  <si>
    <t>PF250923</t>
  </si>
  <si>
    <t>Kompletná výroba reportáží, šotov a propagačných videí, ich postprodukcia, komentáre, strih a ďalšie činnosti súvisiace s vedením webovej stránky - 10/2025</t>
  </si>
  <si>
    <t>32110782</t>
  </si>
  <si>
    <t>Mário Porubec</t>
  </si>
  <si>
    <t>PF250924</t>
  </si>
  <si>
    <t>1012567160</t>
  </si>
  <si>
    <t>Internet Flexilink MAN 11/2025</t>
  </si>
  <si>
    <t>PF250925</t>
  </si>
  <si>
    <t>25200371</t>
  </si>
  <si>
    <t>Nájom skladu 11/2025</t>
  </si>
  <si>
    <t>35723025</t>
  </si>
  <si>
    <t>Športová hala Mladosť s.r.o.</t>
  </si>
  <si>
    <t>PF250926</t>
  </si>
  <si>
    <t>3425030929</t>
  </si>
  <si>
    <t>4G internet 11/2025</t>
  </si>
  <si>
    <t>35680202</t>
  </si>
  <si>
    <t>SWAN, a.s.</t>
  </si>
  <si>
    <t>PF250927</t>
  </si>
  <si>
    <t>Tréningový proces pretekárov zaradených v ZPM - Jakub Patócs, Robert Ruffíni</t>
  </si>
  <si>
    <t>37105612</t>
  </si>
  <si>
    <t>Robert Ruffíni</t>
  </si>
  <si>
    <t>PF250922</t>
  </si>
  <si>
    <t>202554</t>
  </si>
  <si>
    <t>Prednáška Sportovní výživa + spirometrické merania 10 atlétov - sústredenie Vysoké Tatry 22.10.2025</t>
  </si>
  <si>
    <t>04528930</t>
  </si>
  <si>
    <t>Sportvital-Pro s.r.o.</t>
  </si>
  <si>
    <t>25DPH0050</t>
  </si>
  <si>
    <t>Priznanie DPH z nadobudnutia služby, FP č. PF250203</t>
  </si>
  <si>
    <t>PF250920</t>
  </si>
  <si>
    <t>654107985</t>
  </si>
  <si>
    <t>PREVOD
Ubytovanie sústredenie sekcie šprintov a skokov 21-23.10.2025 pre 4 osoby, Štrbské Pleso</t>
  </si>
  <si>
    <t>25OZ0983</t>
  </si>
  <si>
    <t>Cestovný príkaz
Termín: 4.10.2025
Účel: MSR U16 tímov
Trasa: Bratislava-Nitra a späť
Spôsob dopravy: AUV
Počet prepravovaných osôb: 1
Cestovné náhrady: cestovné</t>
  </si>
  <si>
    <t>25OZ0981</t>
  </si>
  <si>
    <t>Cestovný príkaz
Termín: 9-18.9.2025
Účel: MS Tokyo 2025
Cestovné náhrady: stravné</t>
  </si>
  <si>
    <t>Peter Korčok</t>
  </si>
  <si>
    <t>25OZ0967</t>
  </si>
  <si>
    <t>Cestovný príkaz
Termín: 13-14.9.2025
Účel: MSR st. žiaci
Trasa: Kráľová n/V-Martin a späť
Spôsob dopravy: AUV
Počet prepravovaných osôb: 1
Cestovné náhrady: cestovné</t>
  </si>
  <si>
    <t>Róbert Mittermayer</t>
  </si>
  <si>
    <t>87039</t>
  </si>
  <si>
    <t>Cestovný príkaz - Róbert Mittermayer
Termín: 13-14.9.2025
Účel: MSR st. žiaci, Martin
Cestovné náhrady: ubytovanie</t>
  </si>
  <si>
    <t>36715425</t>
  </si>
  <si>
    <t>HOTEL TURIEC, a.s.</t>
  </si>
  <si>
    <t>25OZ0969</t>
  </si>
  <si>
    <t>Cestovný príkaz
Termín: 10.10.2025
Účel: seminár Ch. Tayolor
Trasa: Krupina-Banská Bystrica a späť
Spôsob dopravy: AUV
Počet prepravovaných osôb: 1
Cestovné náhrady: cestovné</t>
  </si>
  <si>
    <t>Veronika Ľašová</t>
  </si>
  <si>
    <t>25OZ0970</t>
  </si>
  <si>
    <t>Cestovný príkaz
Termín: 11.10.2025
Účel: seminár Ch. Tayolor
Trasa: Krupina-Banská Bystrica a späť
Spôsob dopravy: AUV
Počet prepravovaných osôb: 1
Cestovné náhrady: cestovné</t>
  </si>
  <si>
    <t>25OZ0971</t>
  </si>
  <si>
    <t>Cestovný príkaz
Termín: 12.10.2025
Účel: zasadnutie komisie mládeže
Trasa: Krupina-Trenčín a späť
Spôsob dopravy: AUV
Počet prepravovaných osôb: 2
Cestovné náhrady: cestovné</t>
  </si>
  <si>
    <t>25OZ0972</t>
  </si>
  <si>
    <t>Cestovný príkaz
Termín: 15.10.2025
Účel: VV SAZ
Trasa: Krupina-Bratislava a späť
Spôsob dopravy: AUV
Počet prepravovaných osôb: 1
Cestovné náhrady: cestovné</t>
  </si>
  <si>
    <t>25OZ0973</t>
  </si>
  <si>
    <t>Cestovný príkaz
Termín: 12.10.2025
Účel: zasadnutie komisie mládeže
Trasa: Martin-Trenčín a späť
Spôsob dopravy: AUV
Počet prepravovaných osôb: 1
Cestovné náhrady: cestovné</t>
  </si>
  <si>
    <t>25OZ0974</t>
  </si>
  <si>
    <t>Cestovný príkaz
Termín: 15.10.2025
Účel: VV SAZ
Trasa: Martin-Bratislava a späť
Spôsob dopravy: AUV
Počet prepravovaných osôb: 1
Cestovné náhrady: cestovné</t>
  </si>
  <si>
    <t>25OZ0975</t>
  </si>
  <si>
    <t>Cestovný príkaz
Termín: 10-21.9.2025
Účel: MS Tokyo 2025
Trasa: Piešťany-Schwechat AT a späť
Spôsob dopravy: AUV
Počet prepravovaných osôb: 1
Cestovné náhrady: cestovné</t>
  </si>
  <si>
    <t>25OZ0976</t>
  </si>
  <si>
    <t>Cestovný príkaz
Termín: 15.10.2025
Účel: VV SAZ
Trasa: Piešťany-Bratislava a späť
Spôsob dopravy: AUV
Počet prepravovaných osôb: 1
Cestovné náhrady: cestovné</t>
  </si>
  <si>
    <t>25OZ0977</t>
  </si>
  <si>
    <t>Cestovný príkaz
Termín: 15.10.2025
Účel: VV SAZ
Trasa: Nitra-Bratislava a späť
Spôsob dopravy: AUV
Počet prepravovaných osôb: 1
Cestovné náhrady: cestovné</t>
  </si>
  <si>
    <t>Marcel Lomnický</t>
  </si>
  <si>
    <t>25OZ0978</t>
  </si>
  <si>
    <t>Cestovný príkaz
Termín: 15.10.2025
Účel: VV SAZ
Trasa: Dolná Krupá-Bratislava a späť
Spôsob dopravy: AUV
Počet prepravovaných osôb: 1
Cestovné náhrady: cestovné</t>
  </si>
  <si>
    <t>25OZ0979</t>
  </si>
  <si>
    <t>96784</t>
  </si>
  <si>
    <t>Cestovný príkaz - Zoran Kollárovič
Termín: 14.10.2025
Účel: VV SAZ 15.10.2025
Trasa: Prešov-Košice
Spôsob dopravy: bus
Počet prepravovaných osôb: 1
Cestovné náhrady: cestovné</t>
  </si>
  <si>
    <t>36211079</t>
  </si>
  <si>
    <t>eurobus, a.s.</t>
  </si>
  <si>
    <t>614, 525</t>
  </si>
  <si>
    <t>Cestovný príkaz - Zoran Kollárovič
Termín: 14.10.2025
Účel: VV SAZ 15.10.2025
Trasa: Košice-Bratislava-Prešov
Spôsob dopravy: vlak
Počet prepravovaných osôb: 1
Cestovné náhrady: cestovné</t>
  </si>
  <si>
    <t>35914939</t>
  </si>
  <si>
    <t>Železničná spoločnosť Slovensko, a.s.</t>
  </si>
  <si>
    <t>25OZ0980</t>
  </si>
  <si>
    <t>Cestovný príkaz - Silvia Hanusová
Termín: 14.10.2025
Účel: VV SAZ 15.10.2025
Trasa: Košice-Bratislava-Košice
Spôsob dopravy: vlak
Počet prepravovaných osôb: 1
Cestovné náhrady: cestovné</t>
  </si>
  <si>
    <t>25OZ0968</t>
  </si>
  <si>
    <t>Cestovný príkaz
Termín: 15.10.2025
Účel: VV SAZ
Trasa: Kráľová n/V-Bratislava a späť
Spôsob dopravy: AUV
Počet prepravovaných osôb: 2
Cestovné náhrady: cestovné</t>
  </si>
  <si>
    <t>25OZ0982</t>
  </si>
  <si>
    <t>Cestovný príkaz
Termín: 9-23.9.2025
Účel: MS Tokyo 2025
Cestovné náhrady: stravné</t>
  </si>
  <si>
    <t>Ing. Vladimír Gubrický</t>
  </si>
  <si>
    <t>25OZ0984</t>
  </si>
  <si>
    <t>Cestovný príkaz
Termín: 7.10.2025
Účel: odvoz na letisko - M. Kompas, Konferencia San Marino
Cestovné náhrady: stravné</t>
  </si>
  <si>
    <t>Marek Lenčéš</t>
  </si>
  <si>
    <t>25OZ0985</t>
  </si>
  <si>
    <t>Cestovný príkaz
Termín: 15.10.2025
Účel: odvoz na letisko - výprava MS v behu na 24h
Cestovné náhrady: stravné</t>
  </si>
  <si>
    <t>Rastislav Srnánek</t>
  </si>
  <si>
    <t>25OZ0986</t>
  </si>
  <si>
    <t>7289/1</t>
  </si>
  <si>
    <t>Cestovný príkaz - Marek Korba
Termín: 18-28.7.2025
Účel: Svetová univerziáda Bochum DE
Cestovné náhrady: PHM do prenajatého vozidla</t>
  </si>
  <si>
    <t>Aral-Servis Center
Nemecko</t>
  </si>
  <si>
    <t>25OZ1008</t>
  </si>
  <si>
    <t>Refundácia nákladov na prípravu športovca zaradeného v TOP SAZ - Emma Zapletalová
Cestovný príkaz
Termín: 1-23.9.2025
Účel: aklimatizačné sústredenie pred MS Tokyo
Trasa: Banská Bystrica-Schwechat AT a späť
Spôsob dopravy: AUV
Počet prepravovaných osôb: 1
Cestovné náhrady: cestovné</t>
  </si>
  <si>
    <t>Emma Zapletalová</t>
  </si>
  <si>
    <t>2202231460994</t>
  </si>
  <si>
    <t>Refundácia nákladov na prípravu športovca zaradeného v TOP SAZ - Emma Zapletalová
Cestovný príkaz
Termín: 1-23.9.2025
Účel: aklimatizačné sústredenie pred MS Tokyo
Trasa: Viedeň-Mníchov-Tokyo
Spôsob dopravy: lietadlo
Počet prepravovaných osôb: 1
Cestovné náhrady: cestovné
Časť nákladov</t>
  </si>
  <si>
    <t>Deutsche Lufthansa AG</t>
  </si>
  <si>
    <t>2202233147291</t>
  </si>
  <si>
    <t>Refundácia nákladov na prípravu športovca zaradeného v TOP SAZ - Emma Zapletalová
Cestovný príkaz
Termín: 1-23.9.2025
Účel: aklimatizačné sústredenie pred MS Tokyo
Trasa: Tokyo-Viedeň
Spôsob dopravy: lietadlo
Počet prepravovaných osôb: 1
Cestovné náhrady: cestovné</t>
  </si>
  <si>
    <t>0212</t>
  </si>
  <si>
    <t>Refundácia nákladov na prípravu športovca zaradeného v TOP SAZ - Emma Zapletalová
Cestovný príkaz
Termín: 1-23.9.2025
Účel: aklimatizačné sústredenie pred MS Tokyo
Cestovné náhrady: transfer taxi Tokyo</t>
  </si>
  <si>
    <t>Tokyo Jidosha Co., Ltd
Japonsko</t>
  </si>
  <si>
    <t>0264643</t>
  </si>
  <si>
    <t>Refundácia nákladov na prípravu športovca zaradeného v TOP SAZ - Emma Zapletalová
Cestovný príkaz
Termín: 1-23.9.2025
Účel: aklimatizačné sústredenie pred MS Tokyo
Cestovné náhrady: vstup do posilňovne</t>
  </si>
  <si>
    <t>Fitness club le club
Japonsko</t>
  </si>
  <si>
    <t>Refundácia nákladov na prípravu športovca zaradeného v TOP SAZ - Emma Zapletalová
Cestovný príkaz
Termín: 9-12.7.2025
Účel: Diamantová Liga Monaco 
Trasa: Banská Bystrica-Schwechat AT a späť
Spôsob dopravy: AUV
Počet prepravovaných osôb: 1
Cestovné náhrady: cestovné</t>
  </si>
  <si>
    <t>AVI940054</t>
  </si>
  <si>
    <t>Refundácia nákladov na prípravu športovca zaradeného v TOP SAZ - Emma Zapletalová
Cestovný príkaz
Termín: 9-12.7.2025
Účel: Diamantová Liga Monaco 
Cestovné náhrady: ubytovanie</t>
  </si>
  <si>
    <t>NH Vienna Airport
Austria</t>
  </si>
  <si>
    <t>250103360</t>
  </si>
  <si>
    <t>Refundácia nákladov na prípravu športovca zaradeného v TOP SAZ - Emma Zapletalová
Účel: doplnky výživy</t>
  </si>
  <si>
    <t>46186450</t>
  </si>
  <si>
    <t>Velon s.r.o.</t>
  </si>
  <si>
    <t>PF250929</t>
  </si>
  <si>
    <t>2025093</t>
  </si>
  <si>
    <t>Potlač tričiek + výroba pások na ruku 150ks</t>
  </si>
  <si>
    <t>PF250930</t>
  </si>
  <si>
    <t>25012482</t>
  </si>
  <si>
    <t>Servis služobných vozidiel - prezutie</t>
  </si>
  <si>
    <t>44698844</t>
  </si>
  <si>
    <t>CARLING SK s.r.o.</t>
  </si>
  <si>
    <t>PF250931</t>
  </si>
  <si>
    <t>8/2025</t>
  </si>
  <si>
    <t>Správa sociálnych sietí SAZ - 10/2025</t>
  </si>
  <si>
    <t>45443874</t>
  </si>
  <si>
    <t>Jaroslav Dobrovodský</t>
  </si>
  <si>
    <t>PF250933</t>
  </si>
  <si>
    <t>31/2025</t>
  </si>
  <si>
    <t>Mediálne služby 10/2025</t>
  </si>
  <si>
    <t>41793501</t>
  </si>
  <si>
    <t>Mgr. Juraj Marcinát</t>
  </si>
  <si>
    <t>PF250932</t>
  </si>
  <si>
    <t>6/2025</t>
  </si>
  <si>
    <t>37630156</t>
  </si>
  <si>
    <t>Ľuboš Bogdányi</t>
  </si>
  <si>
    <t>PF250944</t>
  </si>
  <si>
    <t>12500010</t>
  </si>
  <si>
    <t>Tréningový proces pretekárov zaradených v ZPM - Cellerová, Federič, Grajcarík</t>
  </si>
  <si>
    <t>PF250943</t>
  </si>
  <si>
    <t xml:space="preserve">Tréningový proces pretekárov zaradených v ZPM - 6 osôb + štafety </t>
  </si>
  <si>
    <t>34250492</t>
  </si>
  <si>
    <t>Andrej Benda</t>
  </si>
  <si>
    <t>PF250935</t>
  </si>
  <si>
    <t>6-2025-ST-2-Du</t>
  </si>
  <si>
    <t>Refundácia nákladov na zabezpečenie činnosti ŠT - osobné náklady trénerov 
AO Olympia Pov. Bystrica</t>
  </si>
  <si>
    <t>41099346</t>
  </si>
  <si>
    <t>Dudr Stanislav</t>
  </si>
  <si>
    <t>PF250936</t>
  </si>
  <si>
    <t>132025</t>
  </si>
  <si>
    <t>Tréningový proces pretekárov zaradených v ZPM - Krompaščík, Cabanová, Dučaiová</t>
  </si>
  <si>
    <t>53182740</t>
  </si>
  <si>
    <t>Mgr. Daniela Falat Leütterová, PhD.</t>
  </si>
  <si>
    <t>PF250937</t>
  </si>
  <si>
    <t>312501302</t>
  </si>
  <si>
    <t>Prístup do agentúrneho spravodajstva SITA 10/2025</t>
  </si>
  <si>
    <t>35745274</t>
  </si>
  <si>
    <t>SITA Slovenská tlačová agentúra a.s.</t>
  </si>
  <si>
    <t>PF250938</t>
  </si>
  <si>
    <t>27/2025</t>
  </si>
  <si>
    <t>Činnosť športového trénera športovca R. Ruffíniho ml. za mesiac 10/2025</t>
  </si>
  <si>
    <t>PF250939</t>
  </si>
  <si>
    <t>2025/16</t>
  </si>
  <si>
    <t>Činnosť sekčného trénera mládeže 10/2025</t>
  </si>
  <si>
    <t>45344329</t>
  </si>
  <si>
    <t>Mgr. Eva HANULIAKOVÁ</t>
  </si>
  <si>
    <t>Zrážková daň - Činnosť sekčného trénera mládeže 10/2025 k faktúre PF250939</t>
  </si>
  <si>
    <t>PF250941</t>
  </si>
  <si>
    <t>2025/005</t>
  </si>
  <si>
    <t>Činnosť sekčného trénera šprintov 10/2025</t>
  </si>
  <si>
    <t>56822278</t>
  </si>
  <si>
    <t>PaedDr. Katarína Adlerová</t>
  </si>
  <si>
    <t>Zrážková daň - Činnosť sekčného trénera šprintov 10/2025 k faktúre PF250941</t>
  </si>
  <si>
    <t>PF250942</t>
  </si>
  <si>
    <t>19/2025</t>
  </si>
  <si>
    <t>Činnosť reprezentačného trénera mládeže U16 - 10/2025</t>
  </si>
  <si>
    <t>54348234</t>
  </si>
  <si>
    <t>Simona Blanárová, PhD.</t>
  </si>
  <si>
    <t>Zrážková daň - Činnosť reprezentačného trénera mládeže U16 - 10/2025 k faktúre PF250942</t>
  </si>
  <si>
    <t>PF250945</t>
  </si>
  <si>
    <t>Tréningový proces pretekárov zaradených v ZPM - Strýčková</t>
  </si>
  <si>
    <t>51758385</t>
  </si>
  <si>
    <t>Bc. Marek Korba</t>
  </si>
  <si>
    <t>Tréningový proces pretekárov zaradených v ZPM - Nemec</t>
  </si>
  <si>
    <t>PF250940</t>
  </si>
  <si>
    <t>112025</t>
  </si>
  <si>
    <t>Tréningový proces pretekárov zaradených v ZPM - Janura, Hogya</t>
  </si>
  <si>
    <t>45832153</t>
  </si>
  <si>
    <t>Mgr. Dana Velďáková</t>
  </si>
  <si>
    <t>PF250947</t>
  </si>
  <si>
    <t>20/25</t>
  </si>
  <si>
    <t>Tréningový proces pretekárov zaradených v ZPM - Mandák</t>
  </si>
  <si>
    <t>35348437</t>
  </si>
  <si>
    <t>Mgr. Mária Kuriačková - škola plávania Ariela</t>
  </si>
  <si>
    <t>25MZDY10</t>
  </si>
  <si>
    <t>Hrubé mzdy vyplatené osobám (zamestnancom) vrátane odvodov zamestnávateľa
počet fyzických osôb: 1
obdobie: október 2025</t>
  </si>
  <si>
    <t>Osoba 117</t>
  </si>
  <si>
    <t>Hrubé mzdy vyplatené osobám (zamestnancom) vrátane odvodov zamestnávateľa
počet fyzických osôb: 15
obdobie: október 2025</t>
  </si>
  <si>
    <t>Osoba 1-10, 680, 249, 683, 684, 488</t>
  </si>
  <si>
    <t>Hrubé mzdy vyplatené osobám (zamestnancom) vrátane odvodov zamestnávateľa
počet fyzických osôb: 16
obdobie: október 2025</t>
  </si>
  <si>
    <t>Osoba 62, 13-20, 48, 104, 55, 105, 107, 106, 685</t>
  </si>
  <si>
    <t>Hrubé mzdy vyplatené osobám (zamestnancom) vrátane odvodov zamestnávateľa
počet fyzických osôb: 8
obdobie: október 2025</t>
  </si>
  <si>
    <t>Osoba 21-24, 113-115, 54</t>
  </si>
  <si>
    <t>PF250949</t>
  </si>
  <si>
    <t>Cestovné preplatenie - Štoudková, Bahník, Feilhauerová, Šímová, Onderková - PTS míting 8.8.2025 BB</t>
  </si>
  <si>
    <t>69331774</t>
  </si>
  <si>
    <t>JUDr. Zdeněk SIMON</t>
  </si>
  <si>
    <t>PF250066</t>
  </si>
  <si>
    <t>25011</t>
  </si>
  <si>
    <t>PREVOD
športové oblečenie - tričká
Dudinská 50tka, 22.3.2025
Časť nákladov</t>
  </si>
  <si>
    <t>47826207</t>
  </si>
  <si>
    <t>DIO-NYZ, s.r.o.</t>
  </si>
  <si>
    <t>PF250067</t>
  </si>
  <si>
    <t>20250004</t>
  </si>
  <si>
    <t>PREVOD
vecné odmeny - medaile
Dudinská 50tka, 22.3.2025
Časť nákladov</t>
  </si>
  <si>
    <t>35875780</t>
  </si>
  <si>
    <t>Artwell Creative, s.r.o.</t>
  </si>
  <si>
    <t>PF250111</t>
  </si>
  <si>
    <t>0250379</t>
  </si>
  <si>
    <t>PREVOD
vecné odmeny - poháre
Dudinská 50tka, 22.3.2025</t>
  </si>
  <si>
    <t>36202347</t>
  </si>
  <si>
    <t>VIVA TRADE s.r.o.</t>
  </si>
  <si>
    <t>PF250196</t>
  </si>
  <si>
    <t>1925098</t>
  </si>
  <si>
    <t>PREVOD
grafické a webové služby 
Dudinská 50tka, 22.3.2025
Časť nákladov</t>
  </si>
  <si>
    <t>46615776</t>
  </si>
  <si>
    <t>r65 studio s.r.o.</t>
  </si>
  <si>
    <t>PF250229</t>
  </si>
  <si>
    <t>202501</t>
  </si>
  <si>
    <t>PREVOD
produkcia na podujatie
Dudinská 50tka, 22.3.2025
Časť nákladov</t>
  </si>
  <si>
    <t>46981128</t>
  </si>
  <si>
    <t>3MDR s.r.o.</t>
  </si>
  <si>
    <t>PF250265</t>
  </si>
  <si>
    <t>2025-123</t>
  </si>
  <si>
    <t>PREVOD
príprava dát, grafika, dátový servis
Dudinská 50tka, 22.3.2025
Časť nákladov</t>
  </si>
  <si>
    <t>25377361</t>
  </si>
  <si>
    <t>ON LINE SYSTEM s.r.o.</t>
  </si>
  <si>
    <t>PF250407</t>
  </si>
  <si>
    <t>8125031016</t>
  </si>
  <si>
    <t>PREVOD
letenky Viedeň-Tokyo-Viedeň 9-17.9.2025 - P. Korčok MS TOKYO 2025</t>
  </si>
  <si>
    <t>35897821</t>
  </si>
  <si>
    <t>pelicantravel.com s.r.o.</t>
  </si>
  <si>
    <t>PF250408</t>
  </si>
  <si>
    <t>8125031018</t>
  </si>
  <si>
    <t>PREVOD
letenky Viedeň-Tokyo-Viedeň 9-22.9.2025 - Gubrický MS TOKYO 2025</t>
  </si>
  <si>
    <t>PF250600</t>
  </si>
  <si>
    <t>8125042206</t>
  </si>
  <si>
    <t>PREVOD
doplnková batožina 4ks 5-11.8.2025 Helsinki 
ME U20 Tampere FIN</t>
  </si>
  <si>
    <t>PF250682</t>
  </si>
  <si>
    <t>8125045874</t>
  </si>
  <si>
    <t>PREVOD
letenky Viedeň-Barcelona-Viedeň pre 8 osôb
MS v triale, Španielsko 24-29.9.2025</t>
  </si>
  <si>
    <t>PF250717</t>
  </si>
  <si>
    <t>8125044987</t>
  </si>
  <si>
    <t>PREVOD
letenka Batumi-Viedeň - 26.10.2025 - Gubrický, Konferencia EA, Gruzínsko</t>
  </si>
  <si>
    <t>PF250805</t>
  </si>
  <si>
    <t>DWAM-35872482</t>
  </si>
  <si>
    <t>PREVOD
letenka Viedeň-Kutaisi - 23.10.2025 - Gubrický, Konferencia EA, Gruzínsko
Časť nákladov</t>
  </si>
  <si>
    <t>Wizz Air Malta Limited</t>
  </si>
  <si>
    <t>PF250813</t>
  </si>
  <si>
    <t>8125050850</t>
  </si>
  <si>
    <t>PREVOD
prenájom auta 23-29.9.2025
MS v triale, Španielsko</t>
  </si>
  <si>
    <t>25OZ0988</t>
  </si>
  <si>
    <t>346</t>
  </si>
  <si>
    <t>Refundácia nákladov na prípravu športovca zaradeného v TOP SAZ - Michal Morvay
Cestovný príkaz
Termín: 10-26.8.2025
Účel: sústredenie Livigno ITA
Cestovné náhrady: ubytovanie
Časť nákladov</t>
  </si>
  <si>
    <t>Grifone SRL
Hotel Intermonti Livigno
Taliansko</t>
  </si>
  <si>
    <t>PREVOD
Refundácia nákladov na prípravu športovca zaradeného v TOP SAZ - Michal Morvay
Cestovný príkaz
Termín: 10-26.8.2025
Účel: sústredenie Livigno ITA
Cestovné náhrady: ubytovanie
Časť nákladov</t>
  </si>
  <si>
    <t>25OZ0989</t>
  </si>
  <si>
    <t>07/4/2025</t>
  </si>
  <si>
    <t>Refundácia nákladov na prípravu športovca zaradeného v ZPM - Matej Michalko
Cestovný príkaz
Termín: 5-16.4.2025
Účel: sústredenie Makarska CRO
Cestovné náhrady: ubytovanie</t>
  </si>
  <si>
    <t>Tatjana Marinović
Chorvátsko</t>
  </si>
  <si>
    <t>117</t>
  </si>
  <si>
    <t>Refundácia nákladov na prípravu športovca zaradeného v ZPM - Matej Michalko
Cestovný príkaz
Termín: 15-20.6.2025
Účel: sústredenie Nitra
Cestovné náhrady: ubytovanie</t>
  </si>
  <si>
    <t>00397482</t>
  </si>
  <si>
    <t>SD A. Bernoláka Nitra</t>
  </si>
  <si>
    <t>232</t>
  </si>
  <si>
    <t>Refundácia nákladov na prípravu športovca zaradeného v ZPM - Matej Michalko
Cestovný príkaz
Termín: 15-20.6.2025
Účel: sústredenie Nitra
Cestovné náhrady: stravovanie
Časť nákladov</t>
  </si>
  <si>
    <t>00161365</t>
  </si>
  <si>
    <t>Spojená škola Slančíkovej
Nitra</t>
  </si>
  <si>
    <t>25OZ0994</t>
  </si>
  <si>
    <t>1510557916</t>
  </si>
  <si>
    <t>Refundácia nákladov na prípravu športovca zaradeného v ZPM - Linda Rusnáková
Účel: športová obuv</t>
  </si>
  <si>
    <t>25OZ0996</t>
  </si>
  <si>
    <t>1510454877</t>
  </si>
  <si>
    <t>Refundácia nákladov na prípravu športovca zaradeného v ZPM - Jakub Nemec
Účel: športová obuv</t>
  </si>
  <si>
    <t>1510639572</t>
  </si>
  <si>
    <t>Refundácia nákladov na prípravu športovca zaradeného v ZPM - Jakub Nemec
Účel: doplnky výživy</t>
  </si>
  <si>
    <t>36115771</t>
  </si>
  <si>
    <t>PharmDr. Stanislav Liday, lekáreň Primula</t>
  </si>
  <si>
    <t>130</t>
  </si>
  <si>
    <t>Refundácia nákladov na prípravu športovca zaradeného v ZPM - Jakub Nemec
Účel: doplnky výživy
Časť nákladov</t>
  </si>
  <si>
    <t>31393781</t>
  </si>
  <si>
    <t>dm drogerie markt, s.r.o.</t>
  </si>
  <si>
    <t>25OZ0997</t>
  </si>
  <si>
    <t>1510601779</t>
  </si>
  <si>
    <t>Refundácia nákladov na prípravu športovca zaradeného v ZPM - Michal Krajčík
Účel: športová obuv</t>
  </si>
  <si>
    <t>1510661010</t>
  </si>
  <si>
    <t>Refundácia nákladov na prípravu športovca zaradeného v ZPM - Michal Krajčík
Účel: športová obuv
Časť nákladov</t>
  </si>
  <si>
    <t>25OZ1004</t>
  </si>
  <si>
    <t>76/2025/59</t>
  </si>
  <si>
    <t>Refundácia nákladov na usporiadanie atl. Podujatia
Bavíme bratislavských žiakov pohybom
6.11.2025
Atletický zväz Bratislavy
Účel: prekážky
Časť nákladov</t>
  </si>
  <si>
    <t>25OZ0999</t>
  </si>
  <si>
    <t>SSK25000037534</t>
  </si>
  <si>
    <t>Refundácia nákladov na prípravu športovca zaradeného v ZPM - Dominik Sanitra
Účel: športová obuv</t>
  </si>
  <si>
    <t>44156979</t>
  </si>
  <si>
    <t>SPORTISIMO SK s.r.o.</t>
  </si>
  <si>
    <t>724</t>
  </si>
  <si>
    <t>Refundácia nákladov na prípravu športovca zaradeného v ZPM - Dominik Sanitra
Účel: športové oblečenie
Časť nákladov</t>
  </si>
  <si>
    <t>25OZ1000</t>
  </si>
  <si>
    <t>1510623796</t>
  </si>
  <si>
    <t>Refundácia nákladov na prípravu športovca zaradeného v ZPM - Peter Dávid
Účel: športové oblečenie</t>
  </si>
  <si>
    <t>25OZ1001</t>
  </si>
  <si>
    <t>10003589498</t>
  </si>
  <si>
    <t>Refundácia nákladov na prípravu športovca zaradeného v ZPM - Delia Farajpour
Účel: doplnky výživy, šport. Pomôcky
Časť nákladov</t>
  </si>
  <si>
    <t>SK104825775773</t>
  </si>
  <si>
    <t>Refundácia nákladov na prípravu športovca zaradeného v ZPM - Delia Farajpour
Účel: športové oblečenie</t>
  </si>
  <si>
    <t>Zalando SE
Nemecko</t>
  </si>
  <si>
    <t>8, 26, 1, 31, 27, 39, 21, 8, 33, 5</t>
  </si>
  <si>
    <t>4.8., 21.8., 1.10, 30.9., 25.9., 27.8., 8.10., 2.9.2025</t>
  </si>
  <si>
    <t>Refundácia nákladov na prípravu športovca zaradeného v ZPM - Delia Farajpour
Účel: 10 x fyzio, regenerácia
Časť nákladov</t>
  </si>
  <si>
    <t>54956552</t>
  </si>
  <si>
    <t>Victory Fyzio, s.r.o.</t>
  </si>
  <si>
    <t>25OZ1003</t>
  </si>
  <si>
    <t>1510677489</t>
  </si>
  <si>
    <t>Refundácia nákladov na prípravu športovca zaradeného v TOP SAZ - Tomáš Janíček
Účel: športové oblečenie, obuv</t>
  </si>
  <si>
    <t>12503020000220276</t>
  </si>
  <si>
    <t>Refundácia nákladov na prípravu športovca zaradeného v TOP SAZ - Tomáš Janíček
Účel: športové oblečenie</t>
  </si>
  <si>
    <t>202505844</t>
  </si>
  <si>
    <t>Refundácia nákladov na prípravu športovca zaradeného v TOP SAZ - Tomáš Janíček
Účel: laktátové prúžky</t>
  </si>
  <si>
    <t>34123415</t>
  </si>
  <si>
    <t>Bio G, spol. s r.o.</t>
  </si>
  <si>
    <t>25OZ0998</t>
  </si>
  <si>
    <t>19669/09/2025</t>
  </si>
  <si>
    <t>Refundácia nákladov na prípravu športovca zaradeného v ZPM - Sára Výbohová
Účel: športová obuv</t>
  </si>
  <si>
    <t>MODIVO.com S.A.
Poľsko</t>
  </si>
  <si>
    <t>1510631971</t>
  </si>
  <si>
    <t>25OZ0987</t>
  </si>
  <si>
    <t>Cestovný príkaz
Termín: 31.8.-23.9.2025
Účel: MS Tokyo Japonsko
Cestovné náhrady: stravné</t>
  </si>
  <si>
    <t>Dominik Černý</t>
  </si>
  <si>
    <t>Roman Benčík</t>
  </si>
  <si>
    <t>Lukáš Glodžák</t>
  </si>
  <si>
    <t>Cestovný príkaz
Termín: 31.8.-16.9.2025
Účel: MS Tokyo Japonsko
Cestovné náhrady: stravné</t>
  </si>
  <si>
    <t>Ema Hačundová</t>
  </si>
  <si>
    <t>Michal Morvay</t>
  </si>
  <si>
    <t>Ľuboš Machník</t>
  </si>
  <si>
    <t>Cestovný príkaz
Termín: 31.8.-19.9.2025
Účel: MS Tokyo Japonsko
Cestovné náhrady: stravné</t>
  </si>
  <si>
    <t>Cestovný príkaz
Termín: 31.8.-21.9.2025
Účel: MS Tokyo Japonsko
Cestovné náhrady: stravné</t>
  </si>
  <si>
    <t>Cestovný príkaz
Termín: 8.9.-23.9.2025
Účel: MS Tokyo Japonsko
Cestovné náhrady: stravné</t>
  </si>
  <si>
    <t>Gabriela Gajanová</t>
  </si>
  <si>
    <t>Cestovný príkaz
Termín: 1.9.-23.9.2025
Účel: MS Tokyo Japonsko
Cestovné náhrady: stravné</t>
  </si>
  <si>
    <t>Cestovný príkaz
Termín: 8.9.-22.9.2025
Účel: MS Tokyo Japonsko
Cestovné náhrady: stravné</t>
  </si>
  <si>
    <t>Louis Heyer</t>
  </si>
  <si>
    <t>Cestovný príkaz
Termín: 9.9.-16.9.2025
Účel: MS Tokyo Japonsko
Cestovné náhrady: stravné</t>
  </si>
  <si>
    <t>Matej Spišiak</t>
  </si>
  <si>
    <t>Cestovný príkaz
Termín: 10.9.-21.9.2025
Účel: MS Tokyo Japonsko
Cestovné náhrady: stravné</t>
  </si>
  <si>
    <t>25OZ1006</t>
  </si>
  <si>
    <t>Cestovný príkaz
Termín: 22.9.-29.9.2025
Účel: MS v horských behoch, Canfranc-Pirineos Španielsko
Cestovné náhrady: stravné</t>
  </si>
  <si>
    <t>Peter Fraňo</t>
  </si>
  <si>
    <t>Ivana Líšková</t>
  </si>
  <si>
    <t>Cestovný príkaz
Termín: 22.9.-28.9.2025
Účel: MS v horských behoch, Canfranc-Pirineos Španielsko
Cestovné náhrady: stravné</t>
  </si>
  <si>
    <t>Silvia Schwaiger</t>
  </si>
  <si>
    <t>Andrej Paulen</t>
  </si>
  <si>
    <t>Katarína Pejpková</t>
  </si>
  <si>
    <t>Cestovný príkaz
Termín: 23.9.-29.9.2025
Účel: MS v horských behoch, Canfranc-Pirineos Španielsko
Cestovné náhrady: stravné</t>
  </si>
  <si>
    <t>Martin Halász</t>
  </si>
  <si>
    <t>Cestovný príkaz
Termín: 23.9.-30.9.2025
Účel: MS v horských behoch, Canfranc-Pirineos Španielsko
Cestovné náhrady: stravné</t>
  </si>
  <si>
    <t>Cestovný príkaz
Termín: 24.9.-27.9.2025
Účel: MS v horských behoch, Canfranc-Pirineos Španielsko
Cestovné náhrady: stravné</t>
  </si>
  <si>
    <t>Gabriel Valiska</t>
  </si>
  <si>
    <t>25OZ0995</t>
  </si>
  <si>
    <t>1510535381</t>
  </si>
  <si>
    <t>Refundácia nákladov na prípravu športovca zaradeného v ZPM - Viktória Strýčková
Účel: športové oblečenie</t>
  </si>
  <si>
    <t>1510456127</t>
  </si>
  <si>
    <t>Refundácia nákladov na prípravu športovca zaradeného v ZPM - Viktória Strýčková
Účel: športová obuv</t>
  </si>
  <si>
    <t>2532/25</t>
  </si>
  <si>
    <t>Refundácia nákladov na prípravu športovca zaradeného v ZPM - Viktória Strýčková
Účel: doplnky výživy
Časť nákladov</t>
  </si>
  <si>
    <t>SFD Spolka Akcyjna
ALLnutrition
Poľsko</t>
  </si>
  <si>
    <t>25OZ1002</t>
  </si>
  <si>
    <t>Náhrada za stratu času pre dobrovoľníkov
Termín: 20-21.9.2025
MSR družstiev dorast BA
Počet osôb: 1
Rozsah: 24,5 odpracovaných hodín za 4,5 EUR/hod</t>
  </si>
  <si>
    <t>25OZ1017</t>
  </si>
  <si>
    <t>Cestovný príkaz
Termín: 11.10.2025
Účel: sedenie trénerov bež. sekcie
Trasa: Myjava-Martin a späť
Spôsob dopravy: AUV
Počet prepravovaných osôb: 1
Cestovné náhrady: cestovné</t>
  </si>
  <si>
    <t>Jaroslav Moravec</t>
  </si>
  <si>
    <t>25OZ1007</t>
  </si>
  <si>
    <t>Náhrada za stratu času pre dobrovoľníkov
Termín: 26-7.9.2025
MED U16 Kaposvar HU
Počet osôb: 1
Rozsah: 22,5 odpracovaných hodín za 4,5 EUR/hod</t>
  </si>
  <si>
    <t>Osoba 633</t>
  </si>
  <si>
    <t>25OZ1011</t>
  </si>
  <si>
    <t>1510624885</t>
  </si>
  <si>
    <t>Refundácia nákladov na prípravu športovca zaradeného v ZPM - Monika Marjová
Účel: športová obuv</t>
  </si>
  <si>
    <t>24, 35, 29, 32</t>
  </si>
  <si>
    <t>10.10., 16.10., 13.10, 14.10.2025</t>
  </si>
  <si>
    <t>Refundácia nákladov na prípravu športovca zaradeného v ZPM - Monika Marjová
Účel: 4x fyzio</t>
  </si>
  <si>
    <t>53345096</t>
  </si>
  <si>
    <t>Juliana Jackova - Masážny salón Juliett</t>
  </si>
  <si>
    <t>25OZ1012</t>
  </si>
  <si>
    <t>SKADIN0000740685</t>
  </si>
  <si>
    <t>Refundácia nákladov na prípravu športovca zaradeného v ZPM - Martin Ďuriš
Účel: športová obuv
Časť nákladov</t>
  </si>
  <si>
    <t>SKADIN0000767637</t>
  </si>
  <si>
    <t>Refundácia nákladov na prípravu športovca zaradeného v ZPM - Martin Ďuriš
Účel: športová obuv</t>
  </si>
  <si>
    <t>SKADIN0000767621</t>
  </si>
  <si>
    <t>25OZ0990</t>
  </si>
  <si>
    <t>Refundácia nákladov na činnosť klubu s účelom športu mládeže podľa bodového hodnotenia MSR v roku 2024
Telovýchovná jednota Orava
Účel: štartovné HM SsAZ 1.2.2025 Banská Bystrica
Časť nákladov</t>
  </si>
  <si>
    <t>0276895</t>
  </si>
  <si>
    <t>Refundácia nákladov na činnosť klubu s účelom športu mládeže podľa bodového hodnotenia MSR v roku 2024
Telovýchovná jednota Orava
Účel: štartovné HM SsAZ 2.2.2025 Banská Bystrica</t>
  </si>
  <si>
    <t>25OZ1014</t>
  </si>
  <si>
    <t>2025/014</t>
  </si>
  <si>
    <t>Refundácia nákladov na prípravu a účasť športovcov na MSR družstiev dospelí
29.8.2025 Martin
ŠK Juventa Žilina, o.z.
Účel: prenájom športového areálu 1-3/2025</t>
  </si>
  <si>
    <t>31914551</t>
  </si>
  <si>
    <t>Gymnázium Žilina Varšavská</t>
  </si>
  <si>
    <t>2025/038</t>
  </si>
  <si>
    <t>Refundácia nákladov na prípravu a účasť športovcov na MSR družstiev dospelí
29.8.2025 Martin
ŠK Juventa Žilina, o.z.
Účel: prenájom športového areálu 4-6/2025</t>
  </si>
  <si>
    <t>2025/039</t>
  </si>
  <si>
    <t>Refundácia nákladov na prípravu a účasť športovcov na MSR družstiev dospelí
29.8.2025 Martin
ŠK Juventa Žilina, o.z.
Účel: služby spojené s prenájmom 4-6/2025
Časť nákladov</t>
  </si>
  <si>
    <t>2025-0805</t>
  </si>
  <si>
    <t>Refundácia nákladov na prípravu a účasť športovcov na MSR družstiev dospelí
29.8.2025 Martin
ŠK Juventa Žilina, o.z.
Účel: preprava športovcov na MSR družstiev 29.8.2025
Časť nákladov</t>
  </si>
  <si>
    <t>50154702</t>
  </si>
  <si>
    <t>ARGOtrans Bánová s.r.o.</t>
  </si>
  <si>
    <t>25OZ1015</t>
  </si>
  <si>
    <t>Cestovný príkaz
Termín: 31.8-16.9.2025
Účel: sústredenie + preteky MS Tokyo 2025
Trasa: Banská Bystrica-Bratislava a späť
Spôsob dopravy: AUV
Počet prepravovaných osôb: 1
Cestovné náhrady: cestovné</t>
  </si>
  <si>
    <t>25OZ1016</t>
  </si>
  <si>
    <t>Cestovný príkaz
Termín: 11.10.2025
Účel: sekcia behy - oponentúry
Trasa: Piešťany-Martin a späť
Spôsob dopravy: AUV
Počet prepravovaných osôb: 1
Cestovné náhrady: cestovné</t>
  </si>
  <si>
    <t>25OZ1018</t>
  </si>
  <si>
    <t>Cestovný príkaz
Termín: 11.10.2025
Účel: sekcia behy - oponentúry
Trasa: Šamorín-Martin a späť
Spôsob dopravy: AUV
Počet prepravovaných osôb: 1
Cestovné náhrady: cestovné</t>
  </si>
  <si>
    <t>Jozef Rončkevič</t>
  </si>
  <si>
    <t>25OZ1019</t>
  </si>
  <si>
    <t>Cestovný príkaz
Termín: 11.10.2025
Účel: sekcia behy - oponentúry
Trasa: Lipt. Mikuláš-Martin a späť
Spôsob dopravy: AUV
Počet prepravovaných osôb: 1
Cestovné náhrady: cestovné</t>
  </si>
  <si>
    <t>Mgr. Tibor Pelach</t>
  </si>
  <si>
    <t>25OZ1020</t>
  </si>
  <si>
    <t>2025061012</t>
  </si>
  <si>
    <t>Refundácia nákladov na usporiadanie atl. Podujatia - JBL JumpFest
Atletika Košice, o.z.
Náhrada za stratu času pre dobrovoľníkov
Termín: 10-12.6.2025
JBL JUMP FEST
Počet osôb: 13
Rozsah: 314,51 odpracovaných hodín za 4,69 EUR/hod
Časť nákladov</t>
  </si>
  <si>
    <t>Osoba 66, 80, 63, 634, 433, 103, 71, 70, 81, 93, 635, 636, 279</t>
  </si>
  <si>
    <t>35146467</t>
  </si>
  <si>
    <t>Refundácia nákladov na usporiadanie atl. Podujatia - JBL JumpFest
Atletika Košice, o.z.
Účel: sprístupnenie zariadení VSD (elektrina)</t>
  </si>
  <si>
    <t>36599361</t>
  </si>
  <si>
    <t>Východoslovenská distribučná, a.s.</t>
  </si>
  <si>
    <t>35146468</t>
  </si>
  <si>
    <t>7294581684</t>
  </si>
  <si>
    <t>Refundácia nákladov na usporiadanie atl. Podujatia - JBL JumpFest
Atletika Košice, o.z.
Účel: elektrina 11-14.6.2025</t>
  </si>
  <si>
    <t>44483767</t>
  </si>
  <si>
    <t>Východoslovenská energetika a.s.</t>
  </si>
  <si>
    <t>2025009</t>
  </si>
  <si>
    <t>Refundácia nákladov na usporiadanie atl. Podujatia - JBL JumpFest
Atletika Košice, o.z.
Účel: zemné práce</t>
  </si>
  <si>
    <t>53087097</t>
  </si>
  <si>
    <t>JAMAzem s.r.o.</t>
  </si>
  <si>
    <t>202521</t>
  </si>
  <si>
    <t>Refundácia nákladov na usporiadanie atl. Podujatia - JBL JumpFest
Atletika Košice, o.z.
Účel: DJ produkcia</t>
  </si>
  <si>
    <t>51132982</t>
  </si>
  <si>
    <t>A-Z Best Production s.r.o.</t>
  </si>
  <si>
    <t>VF202501005</t>
  </si>
  <si>
    <t>Refundácia nákladov na usporiadanie atl. Podujatia - JBL JumpFest
Atletika Košice, o.z.
Účel: športové náčinie</t>
  </si>
  <si>
    <t>31673732</t>
  </si>
  <si>
    <t>KOVOPLAST KE, s.r.o.</t>
  </si>
  <si>
    <t>2025/06/03</t>
  </si>
  <si>
    <t xml:space="preserve">Refundácia nákladov na usporiadanie atl. Podujatia - JBL JumpFest
Atletika Košice, o.z.
Účel: časomiera </t>
  </si>
  <si>
    <t>FA0020250559</t>
  </si>
  <si>
    <t xml:space="preserve">Refundácia nákladov na usporiadanie atl. Podujatia - JBL JumpFest
Atletika Košice, o.z.
Účel: stravovanie 9-13.6.2025 </t>
  </si>
  <si>
    <t>45254389</t>
  </si>
  <si>
    <t>BUILDINGS CITY, s.r.o.</t>
  </si>
  <si>
    <t>886, 887, 888</t>
  </si>
  <si>
    <t xml:space="preserve">Refundácia nákladov na usporiadanie atl. Podujatia - JBL JumpFest
Atletika Košice, o.z.
Účel: stravovanie 9-11.6.2025 </t>
  </si>
  <si>
    <t>36593681</t>
  </si>
  <si>
    <t>JUNNO, s.r.o.</t>
  </si>
  <si>
    <t>Refundácia nákladov na usporiadanie atl. Podujatia - JBL JumpFest
Atletika Košice, o.z.
Účel: geodet. meranie dočasných športovísk</t>
  </si>
  <si>
    <t>50890191</t>
  </si>
  <si>
    <t>Vladimír Prokša - GEODET</t>
  </si>
  <si>
    <t>25OZ1027</t>
  </si>
  <si>
    <t>DWAM-26390215</t>
  </si>
  <si>
    <t>PREVOD
Refundácia nákladov na prípravu športovca zaradeného v TOP SAZ - Jakub Kubínec
Cestovný príkaz
Termín: 13.2-12.3.2025
Účel: sústredenie Tenerife ESP
Trasa: Viedeň-Tenerife
Spôsob dopravy: lietadlo
Počet prepravovaných osôb: 1
Cestovné náhrady: cestovné
Časť nákladov</t>
  </si>
  <si>
    <t>EUIE3H</t>
  </si>
  <si>
    <t>PREVOD
Refundácia nákladov na prípravu športovca zaradeného v TOP SAZ - Jakub Kubínec
Cestovný príkaz
Termín: 13.2-12.3.2025
Účel: sústredenie Tenerife ESP
Trasa: Tenerife-Viedeň
Spôsob dopravy: lietadlo
Počet prepravovaných osôb: 1
Cestovné náhrady: cestovné</t>
  </si>
  <si>
    <t>RyanAir DAC</t>
  </si>
  <si>
    <t>25026</t>
  </si>
  <si>
    <t>PREVOD
Refundácia nákladov na prípravu športovca zaradeného v TOP SAZ - Jakub Kubínec
Cestovný príkaz
Termín: 13.2-12.3.2025
Účel: sústredenie Tenerife ESP
Cestovné náhrady: ubytovanie 13-27.2.2025</t>
  </si>
  <si>
    <t>Julián Martínez Alonso
Tenerife ESP</t>
  </si>
  <si>
    <t>235342</t>
  </si>
  <si>
    <t>PREVOD
Refundácia nákladov na prípravu športovca zaradeného v TOP SAZ - Jakub Kubínec
Cestovný príkaz
Termín: 13.2-12.3.2025
Účel: sústredenie Tenerife ESP
Cestovné náhrady: ubytovanie 27.2.-12.3.2025</t>
  </si>
  <si>
    <t>Global Sports Activities Span SLU
Tenerife ESP</t>
  </si>
  <si>
    <t>1267851</t>
  </si>
  <si>
    <t>PREVOD
Refundácia nákladov na prípravu športovca zaradeného v TOP SAZ - Jakub Kubínec
Cestovný príkaz
Termín: 13.2-12.3.2025
Účel: sústredenie Tenerife ESP
Cestovné náhrady: ubytovanie letisko 12.3.2025</t>
  </si>
  <si>
    <t>MOXY Vienna Airport
Austria</t>
  </si>
  <si>
    <t>2025/1120</t>
  </si>
  <si>
    <t>PREVOD
Refundácia nákladov na prípravu športovca zaradeného v TOP SAZ - Jakub Kubínec
Cestovný príkaz
Termín: 13.2-12.3.2025
Účel: sústredenie Tenerife ESP
Cestovné náhrady: fyzio 10.3.2025</t>
  </si>
  <si>
    <t>OXIA FISIOTERAPIA
Tenerife ESP</t>
  </si>
  <si>
    <t>PREVOD
Refundácia nákladov na prípravu športovca zaradeného v TOP SAZ - Jakub Kubínec
Cestovný príkaz
Termín: 13.2-12.3.2025
Účel: sústredenie Tenerife ESP
Cestovné náhrady: fyzio 7.3.2025</t>
  </si>
  <si>
    <t>ALBERTO MAPELLI
Tenerife ESP</t>
  </si>
  <si>
    <t>0012</t>
  </si>
  <si>
    <t>PREVOD
Refundácia nákladov na prípravu športovca zaradeného v TOP SAZ - Jakub Kubínec
Cestovný príkaz
Termín: 13.2-12.3.2025
Účel: sústredenie Tenerife ESP
Cestovné náhrady: transfer z letiska 13.2.2025</t>
  </si>
  <si>
    <t>Titsa
Tenerife ESP</t>
  </si>
  <si>
    <t>1/2</t>
  </si>
  <si>
    <t>PREVOD
Refundácia nákladov na prípravu športovca zaradeného v TOP SAZ - Jakub Kubínec
Cestovný príkaz
Termín: 13.2-12.3.2025
Účel: sústredenie Tenerife ESP
Cestovné náhrady: fyzio 17.2.2025</t>
  </si>
  <si>
    <t>ARIAS CEBALLOS
Tenerife ESP</t>
  </si>
  <si>
    <t>1/3</t>
  </si>
  <si>
    <t>PREVOD
Refundácia nákladov na prípravu športovca zaradeného v TOP SAZ - Jakub Kubínec
Cestovný príkaz
Termín: 13.2-12.3.2025
Účel: sústredenie Tenerife ESP
Cestovné náhrady: fyzio 25.2.2025</t>
  </si>
  <si>
    <t>QU-KW18-2295</t>
  </si>
  <si>
    <t>PREVOD
Refundácia nákladov na prípravu športovca zaradeného v TOP SAZ - Jakub Kubínec
Cestovný príkaz
Termín: 13.2-12.3.2025
Účel: sústredenie Tenerife ESP
Cestovné náhrady: vstup do posilňovne
Časť nákladov</t>
  </si>
  <si>
    <t>Kraftwerk Fitnessclub Chafiras
Tenerife ESP</t>
  </si>
  <si>
    <t>012</t>
  </si>
  <si>
    <t>PREVOD
Refundácia nákladov na prípravu športovca zaradeného v TOP SAZ - Jakub Kubínec
Cestovný príkaz
Termín: 13.2-12.3.2025
Účel: sústredenie Tenerife ESP
Cestovné náhrady: regenerácia</t>
  </si>
  <si>
    <t>DRAGOMED GALENOS S.L.
Tenerife ESP</t>
  </si>
  <si>
    <t>1708</t>
  </si>
  <si>
    <t>PREVOD
Refundácia nákladov na prípravu športovca zaradeného v TOP SAZ - Jakub Kubínec
Cestovný príkaz
Termín: 13.2-12.3.2025
Účel: sústredenie Tenerife ESP
Cestovné náhrady: vstup na štadión</t>
  </si>
  <si>
    <t>Centro de Atletismo Tenerife (CIAT)</t>
  </si>
  <si>
    <t>1381</t>
  </si>
  <si>
    <t>1828</t>
  </si>
  <si>
    <t>31</t>
  </si>
  <si>
    <t>PREVOD
Refundácia nákladov na prípravu športovca zaradeného v TOP SAZ - Jakub Kubínec
Cestovný príkaz
Termín: 13.2-12.3.2025
Účel: sústredenie Tenerife ESP
Cestovné náhrady: posilňovňa</t>
  </si>
  <si>
    <t>Minimal Group Tenerife</t>
  </si>
  <si>
    <t>17</t>
  </si>
  <si>
    <t>Global Tramp Tenerife</t>
  </si>
  <si>
    <t>44786/0066</t>
  </si>
  <si>
    <t>PREVOD
Refundácia nákladov na prípravu športovca zaradeného v TOP SAZ - Jakub Kubínec
Účel: doplnky výživy
Časť nákladov</t>
  </si>
  <si>
    <t>45299897</t>
  </si>
  <si>
    <t>Needham s.r.o.</t>
  </si>
  <si>
    <t>012025</t>
  </si>
  <si>
    <t>PREVOD
Refundácia nákladov na prípravu športovca zaradeného v TOP SAZ - Jakub Kubínec
Účel: doplnky výživy</t>
  </si>
  <si>
    <t>01966090</t>
  </si>
  <si>
    <t>Libor Krten</t>
  </si>
  <si>
    <t>25OZ1024</t>
  </si>
  <si>
    <t>2025109</t>
  </si>
  <si>
    <t>Refundácia nákladov na prípravu športovca zaradeného v ZPM - Ela Hvorková
Účel: diagnostika
Časť nákladov</t>
  </si>
  <si>
    <t>51768640</t>
  </si>
  <si>
    <t>SK STRENGTH &amp; CONDITIONING s.r.o.</t>
  </si>
  <si>
    <t>25OZ1023</t>
  </si>
  <si>
    <t>20250069</t>
  </si>
  <si>
    <t>Refundácia nákladov na činnosť klubu s účelom športu mládeže podľa bodového hodnotenia MSR v roku 2024
Atletika Košice, o.z.
Účel: štartovné + ubytovanie preteky EKAG Brno 28-31.8.2025
Časť nákladov</t>
  </si>
  <si>
    <t>44995199</t>
  </si>
  <si>
    <t>JUMP ATHLETIC CLUB BRNO z.s.</t>
  </si>
  <si>
    <t>25OZ1029</t>
  </si>
  <si>
    <t>Cestovný príkaz
Termín: 18-23.10.2025
Účel: sústredenie Štrbské Pleso
Trasa: Banská Bystrica-Štrbské Pleso a späť
Spôsob dopravy: AUV
Počet prepravovaných osôb: 3
Cestovné náhrady: cestovné</t>
  </si>
  <si>
    <t>Ivan Čillík</t>
  </si>
  <si>
    <t>25OZ1030</t>
  </si>
  <si>
    <t>Refundácia nákladov na prípravu športovca zaradeného v ZPM - Patrik Michalec
Cestovný príkaz
Termín: 28-30.7.2025
Účel: sústredenie Kladno CZ
Trasa: Banská Bystrica-Kladno CZ a späť
Spôsob dopravy: AUV
Počet prepravovaných osôb: 1
Cestovné náhrady: cestovné</t>
  </si>
  <si>
    <t>Patrik Michalec</t>
  </si>
  <si>
    <t>G250274</t>
  </si>
  <si>
    <t>Refundácia nákladov na prípravu športovca zaradeného v ZPM - Patrik Michalec
Cestovný príkaz
Termín: 28-30.7.2025
Účel: sústredenie Kladno CZ
Cestovné náhrady: ubytovanie</t>
  </si>
  <si>
    <t>03268781</t>
  </si>
  <si>
    <t>DUNCAN BAR s.r.o.</t>
  </si>
  <si>
    <t>0563</t>
  </si>
  <si>
    <t>Refundácia nákladov na prípravu športovca zaradeného v ZPM - Patrik Michalec
Účel: regenerácia
Časť nákladov</t>
  </si>
  <si>
    <t>KTT-INVEST, a.s.</t>
  </si>
  <si>
    <t>7, 13, 11</t>
  </si>
  <si>
    <t>20.8., 11.8, 2.9.2025</t>
  </si>
  <si>
    <t>Refundácia nákladov na prípravu športovca zaradeného v ZPM - Patrik Michalec
Účel: doplnky výživy</t>
  </si>
  <si>
    <t>25OZ1032</t>
  </si>
  <si>
    <t>10250131</t>
  </si>
  <si>
    <t>Refundácia nákladov na činnosť klubu s účelom športu mládeže podľa bodového hodnotenia MSR v roku 2024
"ŠPORT HROU" Bratislava 
Účel: prenájom športoviska 03/2025</t>
  </si>
  <si>
    <t>10250170</t>
  </si>
  <si>
    <t>Refundácia nákladov na činnosť klubu s účelom športu mládeže podľa bodového hodnotenia MSR v roku 2024
"ŠPORT HROU" Bratislava
Účel: prenájom športoviska 04/2025
Časť nákladov</t>
  </si>
  <si>
    <t>10250206</t>
  </si>
  <si>
    <t>Refundácia nákladov na činnosť klubu s účelom športu mládeže podľa bodového hodnotenia MSR v roku 2024
"ŠPORT HROU" Bratislava
Účel: prenájom športoviska 05/2025
Časť nákladov</t>
  </si>
  <si>
    <t>10250254</t>
  </si>
  <si>
    <t>Refundácia nákladov na činnosť klubu s účelom športu mládeže podľa bodového hodnotenia MSR v roku 2024
"ŠPORT HROU" Bratislava
Účel: prenájom športoviska 06/2025</t>
  </si>
  <si>
    <t>25OZ1031</t>
  </si>
  <si>
    <t>1510750076</t>
  </si>
  <si>
    <t>Refundácia nákladov na prípravu športovca zaradeného v ZPM - Teodor Volek
Účel: športová obuv</t>
  </si>
  <si>
    <t>25OZ1028</t>
  </si>
  <si>
    <t>Cestovný príkaz
Termín: 18-20.10.2025
Účel: repre sústredenie Štrbské Pleso
Trasa: Bytča-Štrbské Pleso a späť
Spôsob dopravy: AUV
Počet prepravovaných osôb: 3
Cestovné náhrady: cestovné</t>
  </si>
  <si>
    <t>Luboš Komárek</t>
  </si>
  <si>
    <t>25OZ1034</t>
  </si>
  <si>
    <t>0025</t>
  </si>
  <si>
    <t>Refundácia nákladov na prípravu športovca zaradeného v TOP SAZ - Veronika Páleniková
Účel: regenerácia</t>
  </si>
  <si>
    <t>42044987</t>
  </si>
  <si>
    <t>Ľubica Suchodolinská  - Wellness na zámku</t>
  </si>
  <si>
    <t>SKADIN0000732640</t>
  </si>
  <si>
    <t>Refundácia nákladov na prípravu športovca zaradeného v TOP SAZ - Veronika Páleniková
Účel: športová obuv</t>
  </si>
  <si>
    <t>1510357225</t>
  </si>
  <si>
    <t>20251347</t>
  </si>
  <si>
    <t>Refundácia nákladov na prípravu športovca zaradeného v TOP SAZ - Veronika Páleniková
Účel: regeneračné krémy</t>
  </si>
  <si>
    <t>47671556</t>
  </si>
  <si>
    <t>RR medik s.r.o.</t>
  </si>
  <si>
    <t>Refundácia nákladov na prípravu športovca zaradeného v TOP SAZ - Veronika Páleniková
Cestovný príkaz
Termín: 4-5.10.2025
Účel: preteky MMM Košice
Cestovné náhrady: ubytovanie</t>
  </si>
  <si>
    <t>40148009</t>
  </si>
  <si>
    <t>Ing. Miroslav Fabríci - FABRICIO</t>
  </si>
  <si>
    <t>172</t>
  </si>
  <si>
    <t>Refundácia nákladov na prípravu športovca zaradeného v TOP SAZ - Veronika Páleniková
Cestovný príkaz
Termín: 25-27.7.2025
Účel: preteky Adidas Runners City Nigt 2025 Berlin
Trasa: Bratislava-Berlin
Spôsob dopravy: vlak
Počet prepravovaných osôb: 1
Cestovné náhrady: cestovné
Časť nákladov</t>
  </si>
  <si>
    <t>25OZ1062</t>
  </si>
  <si>
    <t>084/03/25</t>
  </si>
  <si>
    <t>Refundácia nákladov na činnosť klubu s účelom športu mládeže podľa bodového hodnotenia MSR v roku 2024
AK Slávia TU Košice
Účel: preprava osôb Košice-Banská Bystrica a späť
1.3.2025, HM-VsAZ ml. žiaci
Časť nákladov</t>
  </si>
  <si>
    <t>31696651</t>
  </si>
  <si>
    <t>PROMET Trans, spol. s r.o.</t>
  </si>
  <si>
    <t>2025FV089</t>
  </si>
  <si>
    <t>Refundácia nákladov na činnosť klubu s účelom športu mládeže podľa bodového hodnotenia MSR v roku 2024
AK Slávia TU Košice
Účel: prenájom športovísk 06/2025</t>
  </si>
  <si>
    <t>47976497</t>
  </si>
  <si>
    <t>ŠK UNI Košice s.r.o.</t>
  </si>
  <si>
    <t>2025FV071</t>
  </si>
  <si>
    <t>Refundácia nákladov na činnosť klubu s účelom športu mládeže podľa bodového hodnotenia MSR v roku 2024
AK Slávia TU Košice
Účel: prenájom športovísk 05/2025</t>
  </si>
  <si>
    <t>25OZ1059</t>
  </si>
  <si>
    <t>Refundácia nákladov na prípravu športovca - trénera - Mgr. Peter Tichý
Zverenec - Dorothea Salášková
Cestovný príkaz
Termín: 17.6.2025
Účel: preteky TIPOS Kritérium SNP
Trasa: Žilina-Banská Bystrica a späť
Spôsob dopravy: AUV
Počet prepravovaných osôb: 2
Cestovné náhrady: cestovné</t>
  </si>
  <si>
    <t>Mgr. Peter Tichý</t>
  </si>
  <si>
    <t>Refundácia nákladov na prípravu športovca - trénera - Mgr. Peter Tichý
Zverenec - Dorothea Salášková
Cestovný príkaz
Termín: 5-6.7.2025
Účel: MSR U23
Trasa: Žilina-Nové Zámky a späť
Spôsob dopravy: AUV
Počet prepravovaných osôb: 2
Cestovné náhrady: cestovné</t>
  </si>
  <si>
    <t>25OZ1038</t>
  </si>
  <si>
    <t>SKADIN0000767977</t>
  </si>
  <si>
    <t>Refundácia nákladov na prípravu športovca zaradeného v ZPM - Dorothea Salášková
Účel: športová obuv</t>
  </si>
  <si>
    <t>1510649766</t>
  </si>
  <si>
    <t>1510660287</t>
  </si>
  <si>
    <t>25OZ1042</t>
  </si>
  <si>
    <t>V-0143</t>
  </si>
  <si>
    <t>Refundácia nákladov na činnosť klubu s účelom športu mládeže podľa bodového hodnotenia MSR v roku 2024
TJ Spartak Myjava
Cestovný príkaz
Termín: 25.1.2025
Účel: HM SsAZ st žiaci
Trasa: Myjava-Ostrava CZ a späť
Spôsob dopravy: AUV
Počet prepravovaných osôb: 5
Cestovné náhrady: cestovné
Časť nákladov</t>
  </si>
  <si>
    <t>Refundácia nákladov na činnosť klubu s účelom športu mládeže podľa bodového hodnotenia MSR v roku 2024
TJ Spartak Myjava
Cestovný príkaz
Termín: 7-8.2.2025
Účel: HM SR st žiaci
Trasa: Myjava-Nyiregyháza HU a späť
Spôsob dopravy: AUV
Počet prepravovaných osôb: 4
Cestovné náhrady: cestovné</t>
  </si>
  <si>
    <t>Refundácia nákladov na činnosť klubu s účelom športu mládeže podľa bodového hodnotenia MSR v roku 2024
TJ Spartak Myjava
Cestovný príkaz
Termín: 31.1-1.2.2025
Účel: HM ZsAZ st žiaci
Trasa: Myjava-Nyiregyháza HU a späť
Spôsob dopravy: AUV
Počet prepravovaných osôb: 4
Cestovné náhrady: cestovné</t>
  </si>
  <si>
    <t>V-0129</t>
  </si>
  <si>
    <t>Refundácia nákladov na činnosť klubu s účelom športu mládeže podľa bodového hodnotenia MSR v roku 2024
TJ Spartak Myjava
Cestovný príkaz
Termín: 25-26.5.2025
Účel: finále Čokoládová tretra
Trasa: Rudník-Košice a späť
Spôsob dopravy: AUV
Počet prepravovaných osôb: 3
Cestovné náhrady: cestovné
Časť nákladov</t>
  </si>
  <si>
    <t>Jozef Hudec</t>
  </si>
  <si>
    <t>1510312118</t>
  </si>
  <si>
    <t>Refundácia nákladov na činnosť klubu s účelom športu mládeže podľa bodového hodnotenia MSR v roku 2024
TJ Spartak Myjava
Účel: športová obuv</t>
  </si>
  <si>
    <t>Refundácia nákladov na činnosť klubu s účelom športu mládeže podľa bodového hodnotenia MSR v roku 2024
TJ Spartak Myjava
Účel: športová obuv
Časť nákladov</t>
  </si>
  <si>
    <t>44823886</t>
  </si>
  <si>
    <t>Peter Portášik</t>
  </si>
  <si>
    <t>SKS701250028961</t>
  </si>
  <si>
    <t>25OZ1051</t>
  </si>
  <si>
    <t>Náhrada za stratu času pre dobrovoľníkov
Termín: 3-4.10.2025
MSR družstiev st. žiaci, Nitra
Počet osôb: 3
Rozsah: 65 odpracovaných hodín za 4,5 EUR/hod</t>
  </si>
  <si>
    <t>Osoba 6, 595, 9</t>
  </si>
  <si>
    <t>25OZ1053</t>
  </si>
  <si>
    <t>Náhrada za stratu času pre dobrovoľníkov
Termín:12-14.9.2025
MSR st. žiaci, Martin
Počet osôb: 2
Rozsah: 66 odpracovaných hodín za 4,5 EUR/hod</t>
  </si>
  <si>
    <t>25OZ1050</t>
  </si>
  <si>
    <t>Náhrada za stratu času pre dobrovoľníkov
Termín: 20-21.9.2025
Dorast. Liga finále, Bratislava
Počet osôb: 2
Rozsah: 36 odpracovaných hodín za 4,5 EUR/hod</t>
  </si>
  <si>
    <t>Osoba 6, 27</t>
  </si>
  <si>
    <t>25OZ1049</t>
  </si>
  <si>
    <t>Náhrada za stratu času pre dobrovoľníkov
Termín: 16-17.5.2025
Dorast. Liga 1.kolo, Humenné
Počet osôb: 2
Rozsah: 32 odpracovaných hodín za 4,5 EUR/hod</t>
  </si>
  <si>
    <t>Osoba 65, 290</t>
  </si>
  <si>
    <t>25OZ1048</t>
  </si>
  <si>
    <t>Náhrada za stratu času pre dobrovoľníkov
Termín: 5-6.9.2025
Dorast. Liga 3.kolo, Nové Zámky
Počet osôb: 3
Rozsah: 54 odpracovaných hodín za 4,5 EUR/hod</t>
  </si>
  <si>
    <t>Osoba 45, 6, 376</t>
  </si>
  <si>
    <t>25OZ1047</t>
  </si>
  <si>
    <t>Náhrada za stratu času pre dobrovoľníkov
Termín: 20-21.6.2025
Dorast. Liga 2.kolo, Martin
Počet osôb: 2
Rozsah: 36 odpracovaných hodín za 4,5 EUR/hod</t>
  </si>
  <si>
    <t>PF250967</t>
  </si>
  <si>
    <t>10250377</t>
  </si>
  <si>
    <t>Prenájom športových zariadení v objekte DOM ŠPORTU 24.10.2025 - školenie trénerov Detskej atletiky</t>
  </si>
  <si>
    <t>PF250969</t>
  </si>
  <si>
    <t>FVPD250069</t>
  </si>
  <si>
    <t>Refundácia nákladov na činnosť klubu - príspevok na cestovné MSR družstiev st. žiaci
AO Olympia Pov. Bystrica
Účel: preprava osôb 4.10.2025 Považská Bystrica-Nitra a späť
Časť nákladov</t>
  </si>
  <si>
    <t>25OZ1035</t>
  </si>
  <si>
    <t>Refundácia nákladov na prípravu športovca zaradeného v TOP SAZ - Žofia Naňová
Cestovný príkaz
Termín: 17-19.10.2025
Účel: Maratón Ljubljana SLO
Trasa:Radošina-Ljubljana SLO a späť
Spôsob dopravy: AUV
Počet prepravovaných osôb: 2
Cestovné náhrady: cestovné
Časť nákladov</t>
  </si>
  <si>
    <t>Žofia Naňová</t>
  </si>
  <si>
    <t>25OZ1063</t>
  </si>
  <si>
    <t>1510454229</t>
  </si>
  <si>
    <t>Refundácia nákladov na prípravu športovca zaradeného v ZPM - Dominika Švaňová
Účel: športová obuv</t>
  </si>
  <si>
    <t>1510530620</t>
  </si>
  <si>
    <t>Refundácia nákladov na prípravu športovca zaradeného v ZPM - Dominika Švaňová
Účel: športové oblečenie</t>
  </si>
  <si>
    <t>251118364</t>
  </si>
  <si>
    <t>Refundácia nákladov na prípravu športovca zaradeného v ZPM - Dominika Švaňová
Účel: športové hodinky
Časť nákladov</t>
  </si>
  <si>
    <t>17329060</t>
  </si>
  <si>
    <t>T P D, spol. s r.o.</t>
  </si>
  <si>
    <t>25OZ1036</t>
  </si>
  <si>
    <t>25000543</t>
  </si>
  <si>
    <t>Refundácia nákladov na prípravu športovca zaradeného v TOP SAZ - Miroslav Borovka
Účel: doplnky výživy
Časť nákladov</t>
  </si>
  <si>
    <t>VG Group d.o.o.
Slovenia</t>
  </si>
  <si>
    <t>25000223</t>
  </si>
  <si>
    <t>Refundácia nákladov na prípravu športovca zaradeného v TOP SAZ - Miroslav Borovka
Účel: doplnky výživy</t>
  </si>
  <si>
    <t>SK109224030756</t>
  </si>
  <si>
    <t>Refundácia nákladov na prípravu športovca zaradeného v TOP SAZ - Miroslav Borovka
Účel: športová obuv</t>
  </si>
  <si>
    <t>Zalando  SE
Nemecko</t>
  </si>
  <si>
    <t>SK152716876366</t>
  </si>
  <si>
    <t>Refundácia nákladov na prípravu športovca zaradeného v TOP SAZ - Miroslav Borovka
Účel: športová obuv
Časť nákladov</t>
  </si>
  <si>
    <t>202500213</t>
  </si>
  <si>
    <t>Refundácia nákladov na prípravu športovca zaradeného v TOP SAZ - Miroslav Borovka
Účel: laktátové prúžky</t>
  </si>
  <si>
    <t>25OZ1037</t>
  </si>
  <si>
    <t>MKBJ5L</t>
  </si>
  <si>
    <t>Refundácia nákladov na prípravu športovca zaradeného v ZPM - Rebeka Žibritová
Cestovný príkaz
Termín: 22.3.-9.4.2025
Účel: sústredenie Estepona ESP
Trasa: Viedeň-Malaga-Viedeň
Spôsob dopravy: lietadlo
Počet prepravovaných osôb: 1
Cestovné náhrady: cestovné</t>
  </si>
  <si>
    <t>8020265918</t>
  </si>
  <si>
    <t>Refundácia nákladov na prípravu športovca zaradeného v ZPM - Rebeka Žibritová
Cestovný príkaz
Termín: 22.3.-9.4.2025
Účel: sústredenie Estepona ESP
Cestovné náhrady: cestovné poistenie</t>
  </si>
  <si>
    <t>0415591055</t>
  </si>
  <si>
    <t>Inter Partner Assistance
Belgicko</t>
  </si>
  <si>
    <t>Refundácia nákladov na prípravu športovca zaradeného v ZPM - Rebeka Žibritová
Cestovný príkaz
Termín: 22.3.-9.4.2025
Účel: sústredenie Estepona ESP
Cestovné náhrady: stravné</t>
  </si>
  <si>
    <t>Rebeka Žibritová</t>
  </si>
  <si>
    <t>25OZ1039</t>
  </si>
  <si>
    <t>816/31</t>
  </si>
  <si>
    <t>Refundácia nákladov na prípravu športovca zaradeného v ZPM - Kristína Zámečníková
Účel: doplnky výživy
Časť nákladov</t>
  </si>
  <si>
    <t>s2025/001350</t>
  </si>
  <si>
    <t>Refundácia nákladov na prípravu športovca zaradeného v ZPM - Kristína Zámečníková
Účel: laktátové prúžky</t>
  </si>
  <si>
    <t>Francisco J. Bermell Technologies S.L.
Španielsko</t>
  </si>
  <si>
    <t>10003632925</t>
  </si>
  <si>
    <t>Refundácia nákladov na prípravu športovca zaradeného v ZPM - Kristína Zámečníková
Účel: športové oblečenie</t>
  </si>
  <si>
    <t>12503020000236993</t>
  </si>
  <si>
    <t>Refundácia nákladov na prípravu športovca zaradeného v ZPM - Kristína Zámečníková
Účel: doplnky výživy, gély
Časť nákladov</t>
  </si>
  <si>
    <t>PREVOD
Refundácia nákladov na prípravu športovca zaradeného v ZPM - Kristína Zámečníková
Účel: doplnky výživy, gély
Časť nákladov</t>
  </si>
  <si>
    <t>15882</t>
  </si>
  <si>
    <t>PREVOD
Refundácia nákladov na prípravu športovca zaradeného v ZPM - Kristína Zámečníková
Účel: športové pomôcky</t>
  </si>
  <si>
    <t>greenTEG AG
Switzerland</t>
  </si>
  <si>
    <t>SKADIN0000771587</t>
  </si>
  <si>
    <t>PREVOD
Refundácia nákladov na prípravu športovca zaradeného v ZPM - Kristína Zámečníková
Účel: športové oblečenie</t>
  </si>
  <si>
    <t>PREVOD
Refundácia nákladov na prípravu športovca zaradeného v ZPM - Kristína Zámečníková
Cestovný príkaz
Termín: 3-20.7.2025
Účel: sústredenie Štrbské Pleso
Cestovné náhrady: stravné</t>
  </si>
  <si>
    <t>Kristína Zámečníková</t>
  </si>
  <si>
    <t>25OZ1041</t>
  </si>
  <si>
    <t>3/2025</t>
  </si>
  <si>
    <t>Refundácia nákladov na činnosť klubu s účelom športu mládeže podľa bodového hodnotenia MSR v roku 2024
Športový klub ŠK Skalica
Účel: prenájom telocvične 02/2025</t>
  </si>
  <si>
    <t>00893137</t>
  </si>
  <si>
    <t>SOŠ strojnícka Skalica</t>
  </si>
  <si>
    <t>1020250004</t>
  </si>
  <si>
    <t>Refundácia nákladov na činnosť klubu s účelom športu mládeže podľa bodového hodnotenia MSR v roku 2024
Športový klub ŠK Skalica
Účel: vstupy do posilňovne 5.1.-26.3.2025</t>
  </si>
  <si>
    <t>53399811</t>
  </si>
  <si>
    <t>FITBOX s.r.o.</t>
  </si>
  <si>
    <t>OF2025061</t>
  </si>
  <si>
    <t>Refundácia nákladov na činnosť klubu s účelom športu mládeže podľa bodového hodnotenia MSR v roku 2024
Športový klub ŠK Skalica
Účel: preprava osôb Skalica-Nitra a späť 28.6.2025, 2. kolo družstiev ZsAZ dorast, juniori, dospelí, 3. kolo ml. žiaci</t>
  </si>
  <si>
    <t>55183301</t>
  </si>
  <si>
    <t>MIBRO plus s.r.o.</t>
  </si>
  <si>
    <t>25024</t>
  </si>
  <si>
    <t>Refundácia nákladov na činnosť klubu s účelom športu mládeže podľa bodového hodnotenia MSR v roku 2024
Športový klub ŠK Skalica
Účel: preprava osôb Skalica-Banská Bystrica a späť 8.8.2025, TIPOS PTS míting
Časť nákladov</t>
  </si>
  <si>
    <t>44690576</t>
  </si>
  <si>
    <t>NEXMA, s.r.o.</t>
  </si>
  <si>
    <t>25OZ1045</t>
  </si>
  <si>
    <t>VPD 80</t>
  </si>
  <si>
    <t>Refundácia nákladov na usporiadanie atl. Podujatia
MSR vo viacboji ml. žiaci, 20.9.2025 Košice
Náhrada za stratu času pre dobrovoľníkov
Termín: 19-20.9.2025
Počet osôb: 31
Rozsah: 269 odpracovaných hodín za 4,5 EUR/hod</t>
  </si>
  <si>
    <t>Osoba 67, 94, 92, 65, 77, 480, 93, 434, 97, 430, 82, 80, 81, 85, 468, 510, 76, 624, 456, 282, 72, 66, 442, 83, 273, 495, 637, 438, 437, 274, 73</t>
  </si>
  <si>
    <t>FV25014</t>
  </si>
  <si>
    <t>Refundácia nákladov na usporiadanie atl. Podujatia
MSR vo viacboji ml. žiaci, 20.9.2025 Košice
Účel: zdravotnícka asistenčná služba 20.9.2025</t>
  </si>
  <si>
    <t>4498</t>
  </si>
  <si>
    <t>Refundácia nákladov na usporiadanie atl. Podujatia
MSR vo viacboji ml. žiaci, 20.9.2025 Košice
Účel: hygienické potreby</t>
  </si>
  <si>
    <t>35790164</t>
  </si>
  <si>
    <t>Kaufland Slovenská republika v.o.s.</t>
  </si>
  <si>
    <t>25OZ1046</t>
  </si>
  <si>
    <t>Cestovný príkaz
Termín: 4-5.10.2025
Účel: MMM Košice
Cestovné náhrady: stravné</t>
  </si>
  <si>
    <t>25OZ1056</t>
  </si>
  <si>
    <t>Náhrada za stratu času pre dobrovoľníkov
Termín: 6-7.6.2025
Počet osôb: 1
Rozsah: 22 odpracovaných hodín za 4,5 EUR/hod</t>
  </si>
  <si>
    <t>25OZ1057</t>
  </si>
  <si>
    <t>Náhrada za stratu času pre dobrovoľníkov
Termín: 7-8.8.2025
Počet osôb: 1
Rozsah: 24 odpracovaných hodín za 4,5 EUR/hod</t>
  </si>
  <si>
    <t>25OZ1058</t>
  </si>
  <si>
    <t>5901</t>
  </si>
  <si>
    <t xml:space="preserve">nákup PHM - Matúš Kompas
AUS - BL807KK , 44,860 l </t>
  </si>
  <si>
    <t>Jánošík - NEA, s.r.o. - SHELL 8212</t>
  </si>
  <si>
    <t>25OZ1060</t>
  </si>
  <si>
    <t>04/2025</t>
  </si>
  <si>
    <t>Refundácia nákladov na činnosť klubu - halová sezóna 2025
Creo Sport Košice
Cestovný príkaz
Termín: 8.3.2025
Účel: HMSR juniori
Trasa: Košice-Nyiregyháza HU a späť
Spôsob dopravy: AUV
Počet prepravovaných osôb: 4
Cestovné náhrady: cestovné
Časť nákladov</t>
  </si>
  <si>
    <t>Ing. Jana Popovičová</t>
  </si>
  <si>
    <t>PF250954</t>
  </si>
  <si>
    <t>20250089</t>
  </si>
  <si>
    <t>Prenájom športovo-rekreačného areálu prír. Kúpaliska Delňa 27.10.2025 - športové podujatie pre deti Prešovského kraja</t>
  </si>
  <si>
    <t>31722814</t>
  </si>
  <si>
    <t>PREŠOV REAL, s.r.o.</t>
  </si>
  <si>
    <t>PF250955</t>
  </si>
  <si>
    <t>Prenájom priestorov školy 28.10.2025 - detský štafetový kros Košický kraj</t>
  </si>
  <si>
    <t>50295829</t>
  </si>
  <si>
    <t>Cirkevná spojená škola
Moldava nad Bodvou</t>
  </si>
  <si>
    <t>PF250956</t>
  </si>
  <si>
    <t>OF25-103</t>
  </si>
  <si>
    <t>Tréningový proces pretekára zaradeného v ZPM - Kristián Hlaváč</t>
  </si>
  <si>
    <t>53960351</t>
  </si>
  <si>
    <t>Adrián Kubica</t>
  </si>
  <si>
    <t>PF250957</t>
  </si>
  <si>
    <t>20250012</t>
  </si>
  <si>
    <t>Tréningový proces pretekára zaradeného v ZPM - Radka Rončkevičová</t>
  </si>
  <si>
    <t>43643817</t>
  </si>
  <si>
    <t>Ing. Jozef Rončkevič</t>
  </si>
  <si>
    <t>PF250958</t>
  </si>
  <si>
    <t>20250013</t>
  </si>
  <si>
    <t>Tréningový proces pretekára pred HMS a rekordy 2025 - Matej Baluch</t>
  </si>
  <si>
    <t>45555737</t>
  </si>
  <si>
    <t>EMKOB, s.r.o.</t>
  </si>
  <si>
    <t>PF250961</t>
  </si>
  <si>
    <t>202505863</t>
  </si>
  <si>
    <t>Kancelárske potreby a čistiace prostriedky</t>
  </si>
  <si>
    <t>PF250962</t>
  </si>
  <si>
    <t>2025/006</t>
  </si>
  <si>
    <t>Tréningový proces pretekárov pred HMS a MS - Forster, Ledecká</t>
  </si>
  <si>
    <t>Zrážková daň - Tréningový proces pretekárov pred HMS a MS - Forster, Ledecká k faktúre PF250962</t>
  </si>
  <si>
    <t>PF250960</t>
  </si>
  <si>
    <t>92025</t>
  </si>
  <si>
    <t>Činnosť reprezentačného trénera mládeže U18 - 10/2025</t>
  </si>
  <si>
    <t>Zrážková daň - Činnosť reprezentačného trénera mládeže U18 - 10/2025 k faktúre PF250960</t>
  </si>
  <si>
    <t>Činnosť reprezentačného trénera mládeže U18 - 10/2025 - cestovné</t>
  </si>
  <si>
    <t>Zrážková daň - Činnosť reprezentačného trénera mládeže U18 - 10/2025 - cestovné k faktúre PF250960</t>
  </si>
  <si>
    <t>25OZ1052</t>
  </si>
  <si>
    <t>Náhrada za stratu času pre dobrovoľníkov
Termín: 5.10.2025
MSR polmaratón Košice
Počet osôb: 2
Rozsah: 24,5 odpracovaných hodín za 4,5 EUR/hod</t>
  </si>
  <si>
    <t>Osoba 63, 117</t>
  </si>
  <si>
    <t>25OZ1055</t>
  </si>
  <si>
    <t>Náhrada za stratu času pre dobrovoľníkov
Termín: 19-20.9.2025
MSR viacboje ml. žiaci, Košice
Počet osôb: 4
Rozsah: 64,5 odpracovaných hodín za 4,5 EUR/hod</t>
  </si>
  <si>
    <t>Osoba 63, 64, 278, 10</t>
  </si>
  <si>
    <t>25OZ1054</t>
  </si>
  <si>
    <t>Náhrada za stratu času pre dobrovoľníkov
Termín: 20.9.2025
MSR 10km na ceste, Prievidza
Počet osôb: 2
Rozsah: 13 odpracovaných hodín za 4,5 EUR/hod</t>
  </si>
  <si>
    <t>Osoba 45, 117</t>
  </si>
  <si>
    <t>PF250964</t>
  </si>
  <si>
    <t>1510758255</t>
  </si>
  <si>
    <t>PREVOD
Športová obuv - vrhačská sekcia</t>
  </si>
  <si>
    <t>25DPH0052</t>
  </si>
  <si>
    <t>Priznanie DPH z nadobudnutia tovaru, FP č. PF250964</t>
  </si>
  <si>
    <t>PF250963</t>
  </si>
  <si>
    <t>1510751192</t>
  </si>
  <si>
    <t>25DPH0051</t>
  </si>
  <si>
    <t>Priznanie DPH z nadobudnutia tovaru, FP č. PF250963</t>
  </si>
  <si>
    <t>PF250974</t>
  </si>
  <si>
    <t>512</t>
  </si>
  <si>
    <t>Cestovné preplatenie - Forde, Bailey - PTS míting 8.8.2025 BB</t>
  </si>
  <si>
    <t xml:space="preserve">On Track Management, Inc. </t>
  </si>
  <si>
    <t>DÚ0110258</t>
  </si>
  <si>
    <t>11/258</t>
  </si>
  <si>
    <t>Bankový poplatok za úhradu faktúry v zahraničnej mene k PF250974</t>
  </si>
  <si>
    <t>PF250978</t>
  </si>
  <si>
    <t>195</t>
  </si>
  <si>
    <t>Cestovné preplatenie - Cavalli, Fontana - PTS míting 8.8.2025 BB</t>
  </si>
  <si>
    <t>Sport Vision - FZCO
Dubai</t>
  </si>
  <si>
    <t>DÚ0110260</t>
  </si>
  <si>
    <t>11/260</t>
  </si>
  <si>
    <t>Bankový poplatok za úhradu faktúry v zahraničnej mene k PF250978</t>
  </si>
  <si>
    <t>PF250986</t>
  </si>
  <si>
    <t>1818</t>
  </si>
  <si>
    <t>Cestovné preplatenie - Camille Laus - PTS míting 8.8.2025 BB</t>
  </si>
  <si>
    <t>Doyle Management Group
USA</t>
  </si>
  <si>
    <t>DÚ0110262</t>
  </si>
  <si>
    <t>11/262</t>
  </si>
  <si>
    <t>Bankový poplatok za úhradu faktúry v zahraničnej mene k PF250986</t>
  </si>
  <si>
    <t>PF250987</t>
  </si>
  <si>
    <t>109</t>
  </si>
  <si>
    <t>Cestovné preplatenie - Souad ElHaddad, Bahiya El Arfaoui - PTS míting 8.8.2025 BB</t>
  </si>
  <si>
    <t>Hussein Makke
USA</t>
  </si>
  <si>
    <t>DÚ0110264</t>
  </si>
  <si>
    <t>11/264</t>
  </si>
  <si>
    <t>Bankový poplatok za úhradu faktúry v zahraničnej mene k PF250987</t>
  </si>
  <si>
    <t>PF250980</t>
  </si>
  <si>
    <t>Cestovné preplatenie - Kasper Sagen - PTS míting 8.8.2025 BB</t>
  </si>
  <si>
    <t>Norwegian Sports Management</t>
  </si>
  <si>
    <t>PF250971</t>
  </si>
  <si>
    <t>2008</t>
  </si>
  <si>
    <t>Cestovné preplatenie - Torrie Lewis - PTS míting 8.8.2025 BB</t>
  </si>
  <si>
    <t>Melbourne Track Club
UK</t>
  </si>
  <si>
    <t>PF250991</t>
  </si>
  <si>
    <t>2025-121</t>
  </si>
  <si>
    <t>Cestovné preplatenie - Glebauskas - PTS míting 8.8.2025 BB</t>
  </si>
  <si>
    <t>Lina Simons
Belgicko</t>
  </si>
  <si>
    <t>PF250973</t>
  </si>
  <si>
    <t>20250196</t>
  </si>
  <si>
    <t>Cestovné preplatenie - Maswanganyi - PTS míting 8.8.2025 BB</t>
  </si>
  <si>
    <t>Pro Sports International BV
Holandsko</t>
  </si>
  <si>
    <t>PF250970</t>
  </si>
  <si>
    <t>10102025-523</t>
  </si>
  <si>
    <t>Cestovné preplatenie - Rosamilia - PTS míting 8.8.2025 BB</t>
  </si>
  <si>
    <t>EP Sports Management AG
Švajčiarsko</t>
  </si>
  <si>
    <t>PF250975</t>
  </si>
  <si>
    <t>1635</t>
  </si>
  <si>
    <t>Cestovné preplatenie - Baker, Starc - PTS míting 8.8.2025 BB</t>
  </si>
  <si>
    <t>Astra Partners
UK</t>
  </si>
  <si>
    <t>PF250976</t>
  </si>
  <si>
    <t>202598</t>
  </si>
  <si>
    <t>Cestovné preplatenie - Marissa Damink - PTS míting 8.8.2025 BB</t>
  </si>
  <si>
    <t>WOLCO Sport
Holandsko</t>
  </si>
  <si>
    <t>PF250977</t>
  </si>
  <si>
    <t>11</t>
  </si>
  <si>
    <t>Cestovné preplatenie - Ignacia Montt - PTS míting 8.8.2025 BB</t>
  </si>
  <si>
    <t>CL Sports Management sarl-s
Luxembourg</t>
  </si>
  <si>
    <t>PF250979</t>
  </si>
  <si>
    <t>98-25</t>
  </si>
  <si>
    <t>Cestovné preplatenie - Kimberley Ficenec - PTS míting 8.8.2025 BB</t>
  </si>
  <si>
    <t>RunningConnect Management
Holandsko</t>
  </si>
  <si>
    <t>PF250981</t>
  </si>
  <si>
    <t>2025-0051</t>
  </si>
  <si>
    <t>Cestovné preplatenie - Joshua Abuaku - PTS míting 8.8.2025 BB</t>
  </si>
  <si>
    <t>Afro-sport Promotion
Nemecko</t>
  </si>
  <si>
    <t>PF250982</t>
  </si>
  <si>
    <t>816</t>
  </si>
  <si>
    <t>Cestovné preplatenie - Bomme, Thogersen - PTS míting 8.8.2025 BB</t>
  </si>
  <si>
    <t>Arctic Approach Management AB</t>
  </si>
  <si>
    <t>PF250983</t>
  </si>
  <si>
    <t>FA250808/B</t>
  </si>
  <si>
    <t>Cestovné preplatenie - 17 atlétov - PTS míting 8.8.2025 BB</t>
  </si>
  <si>
    <t>PF250984</t>
  </si>
  <si>
    <t>2025173</t>
  </si>
  <si>
    <t>Cestovné preplatenie - Omalla - PTS míting 8.8.2025 BB</t>
  </si>
  <si>
    <t>Bizz Sports Management
Holandsko</t>
  </si>
  <si>
    <t>PF250985</t>
  </si>
  <si>
    <t>25FV104</t>
  </si>
  <si>
    <t>Cestovné preplatenie - Kubelik, Krsek - PTS míting 8.8.2025 BB</t>
  </si>
  <si>
    <t>09926003</t>
  </si>
  <si>
    <t>Body Solution Lab, s.r.o.</t>
  </si>
  <si>
    <t>PF250989</t>
  </si>
  <si>
    <t>079/25</t>
  </si>
  <si>
    <t>Cestovné preplatenie - Delafosse - PTS míting 8.8.2025 BB</t>
  </si>
  <si>
    <t>RWAG Group, Inc.
USA</t>
  </si>
  <si>
    <t>PF250990</t>
  </si>
  <si>
    <t>2/8/2025</t>
  </si>
  <si>
    <t>Cestovné preplatenie - Sarna - PTS míting 8.8.2025 BB</t>
  </si>
  <si>
    <t>AthleTeam Marcin Rosengarten
PL</t>
  </si>
  <si>
    <t>PF250972</t>
  </si>
  <si>
    <t>2025233</t>
  </si>
  <si>
    <t>Cestovné preplatenie - 6 atlétov - PTS míting 8.8.2025 BB</t>
  </si>
  <si>
    <t>BVBA Personae
Belgicko</t>
  </si>
  <si>
    <t>25OZ1444</t>
  </si>
  <si>
    <t>Lektorská činnosť - Christian Taylor</t>
  </si>
  <si>
    <t>Christian Taylor</t>
  </si>
  <si>
    <t>Zrážková daň - Lektorská činnosť - Christian Taylor k 25OZ1444</t>
  </si>
  <si>
    <t>Lektorská činnosť - Laurent Meuwly</t>
  </si>
  <si>
    <t>Laurent Meuwly</t>
  </si>
  <si>
    <t>Zrážková daň - Lektorská činnosť - Laurent Meuwly k 25OZ1444</t>
  </si>
  <si>
    <t>25OZ1073</t>
  </si>
  <si>
    <t>2025055</t>
  </si>
  <si>
    <t>PREVOD
Refundácia nákladov na činnosť OAZ
Západoslovenský atletický zväz
Účel: časomiera a štartovné čísla:
7.9.2025 Nové Zámky - 5.kolo družstiev najml. + st. žiaci
20.9.2025 Nitra - 5.kolo družstiev ml. žiaci
27.9.2025 N. Zámky - M-ZsAZ ml, najml. Žíaci</t>
  </si>
  <si>
    <t>2025006</t>
  </si>
  <si>
    <t>PREVOD
Refundácia nákladov na činnosť OAZ
Západoslovenský atletický zväz
Účel: organizačno-technické zabezpečenie pretekov 3.kolo družstiev dorast,juniori, dospelí, 4.kolo ml. žiaci, Trnava 15.9.2025</t>
  </si>
  <si>
    <t>34028285</t>
  </si>
  <si>
    <t>AK AŠK Slávia Trnava, o.z.</t>
  </si>
  <si>
    <t>202526</t>
  </si>
  <si>
    <t>Refundácia nákladov na činnosť OAZ
Západoslovenský atletický zväz
Účel: organizačno-technické zabezpečenie pretekov M-ZsAZ ml. a najml. Žiaci 27.9.2025 Nové Zámky</t>
  </si>
  <si>
    <t>17639107</t>
  </si>
  <si>
    <t>Atletický club Nové Zámky</t>
  </si>
  <si>
    <t>Refundácia nákladov na činnosť OAZ
Západoslovenský atletický zväz
Účel: organizačno-technické zabezpečenie pretekov M-ZsAZ st. Žiaci, dorast, juniori, dosp. 31.5.2025 Trnava</t>
  </si>
  <si>
    <t>1020250014</t>
  </si>
  <si>
    <t>Refundácia nákladov na činnosť OAZ
Západoslovenský atletický zväz
Účel: organizačno-technické zabezpečenie pretekov 5.kolo družstiev ZsAZ ml. žiaci 20.9.2025 Nitra</t>
  </si>
  <si>
    <t>36111597</t>
  </si>
  <si>
    <t>Športový klub pri Športovom osemročnom gymnáziu Nitra</t>
  </si>
  <si>
    <t>202525</t>
  </si>
  <si>
    <t>Refundácia nákladov na činnosť OAZ
Západoslovenský atletický zväz
Účel: organizačno-technické zabezpečenie pretekov5.kolo družstiev ZsAZ st. a najml. Žiaci 7.9.2025 Nové Zámky</t>
  </si>
  <si>
    <t>2025011</t>
  </si>
  <si>
    <t xml:space="preserve">Refundácia nákladov na činnosť OAZ
Západoslovenský atletický zväz
Účel: časomiera:
15.9.2025 Trnava - 3.kolo družstiev dorast, juniori, dosp., 4.kolo ZsAZ ml. žiaci </t>
  </si>
  <si>
    <t>25004</t>
  </si>
  <si>
    <t>Refundácia nákladov na činnosť OAZ
Západoslovenský atletický zväz
Účel: diplomy 250 ks</t>
  </si>
  <si>
    <t>35137860</t>
  </si>
  <si>
    <t>Denisa Mečiarová</t>
  </si>
  <si>
    <t>2025256</t>
  </si>
  <si>
    <t>Refundácia nákladov na činnosť OAZ
Západoslovenský atletický zväz
Účel: kancelárske potreby</t>
  </si>
  <si>
    <t>44550359</t>
  </si>
  <si>
    <t>VEGA-TAKÁČ, s.r.o.</t>
  </si>
  <si>
    <t>20250418</t>
  </si>
  <si>
    <t>Refundácia nákladov na činnosť OAZ
Západoslovenský atletický zväz
Účel: vecné odmeny - tričká pre majstrov</t>
  </si>
  <si>
    <t>45332525</t>
  </si>
  <si>
    <t>FOCESA, s.r.o.</t>
  </si>
  <si>
    <t>25OZ1064</t>
  </si>
  <si>
    <t>Refundácia nákladov na činnosť OAZ
Stredoslovenský atletický zväz
Účel: organizačno-technické zabezpečenie pretekov detskej atletiky 10.5.2025 Žiar nad Hronom</t>
  </si>
  <si>
    <t>25OZ1091</t>
  </si>
  <si>
    <t>202500058</t>
  </si>
  <si>
    <t>Refundácia nákladov na činnosť klubu s účelom športu mládeže podľa bodového hodnotenia MSR v roku 2024
Atletický klub Baník Prievidza
Účel: laktátomer + laktátové prúžky
Časť nákladov</t>
  </si>
  <si>
    <t>25OZ1067</t>
  </si>
  <si>
    <t>1510706921</t>
  </si>
  <si>
    <t>Refundácia nákladov na prípravu športovca zaradeného v ZPM - Adam Ilgo
Účel: športová obuv
Časť nákladov</t>
  </si>
  <si>
    <t>BEU2025175727</t>
  </si>
  <si>
    <t>Refundácia nákladov na prípravu športovca zaradeného v ZPM - Adam Ilgo
Účel: doplnky výživy</t>
  </si>
  <si>
    <t>BioTechUSA Kft.
Hungary</t>
  </si>
  <si>
    <t>25OZ1068</t>
  </si>
  <si>
    <t>125</t>
  </si>
  <si>
    <t>Refundácia nákladov na prípravu športovca zaradeného v TOP SAZ - Karin Suranová
Účel: fyzio</t>
  </si>
  <si>
    <t>44534221</t>
  </si>
  <si>
    <t>AMBIO s.r.o.</t>
  </si>
  <si>
    <t>1510234642</t>
  </si>
  <si>
    <t>Refundácia nákladov na prípravu športovca zaradeného v TOP SAZ - Karin Suranová
Účel: športová obuv
Časť nákladov</t>
  </si>
  <si>
    <t>1510443580</t>
  </si>
  <si>
    <t>353/01/25</t>
  </si>
  <si>
    <t>Refundácia nákladov na prípravu športovca zaradeného v TOP SAZ - Karin Suranová
Účel: športová obuv</t>
  </si>
  <si>
    <t>New Balance Poland Sp. Z O.O.</t>
  </si>
  <si>
    <t>38</t>
  </si>
  <si>
    <t>Refundácia nákladov na prípravu športovca zaradeného v TOP SAZ - Karin Suranová
Účel: fyzio premanentka</t>
  </si>
  <si>
    <t>50172484</t>
  </si>
  <si>
    <t>Rehan Fyzio s.r.o.</t>
  </si>
  <si>
    <t>25OZ1069</t>
  </si>
  <si>
    <t>393, 300, 368, 7, 288</t>
  </si>
  <si>
    <t>30.9., 22.9., 26.9., 1.10., 22.7.2025</t>
  </si>
  <si>
    <t>Refundácia nákladov na prípravu športovca zaradeného v TOP SAZ - Jakub Kubínec
Účel: 5x doplnky výživy
Časť nákladov</t>
  </si>
  <si>
    <t>219, 404, 181, 394, 290, 350, 133</t>
  </si>
  <si>
    <t>15.8., 28.8.,13.8., 27.8., 20.9., 25.9., 11.8.2025</t>
  </si>
  <si>
    <t>Refundácia nákladov na prípravu športovca zaradeného v TOP SAZ - Jakub Kubínec
Účel: 7x doplnky výživy
Časť nákladov</t>
  </si>
  <si>
    <t>222, 206, 105, 342, 167, 269, 116</t>
  </si>
  <si>
    <t>17.7., 16.7., 8.7., 25.7., 14.7., 21.7., 9.8.2025</t>
  </si>
  <si>
    <t>35, 2, 38, 32, 28, 34, 29, 39, 40</t>
  </si>
  <si>
    <t>24.7., 1.8., 28.7, 22.7., 21.7., 23.7., 21.7., 29.7., 31.7.2025</t>
  </si>
  <si>
    <t>Refundácia nákladov na prípravu športovca zaradeného v TOP SAZ - Jakub Kubínec
Účel: 9x regenerácia
Časť nákladov</t>
  </si>
  <si>
    <t>53452500</t>
  </si>
  <si>
    <t>E.R.B. s.r.o.</t>
  </si>
  <si>
    <t>860</t>
  </si>
  <si>
    <t>Refundácia nákladov na prípravu športovca zaradeného v TOP SAZ - Jakub Kubínec
Účel: regeneračná pomôcka
Časť nákladov</t>
  </si>
  <si>
    <t>35739487</t>
  </si>
  <si>
    <t>NAY a.s.</t>
  </si>
  <si>
    <t>PREVOD
Refundácia nákladov na prípravu športovca zaradeného v TOP SAZ - Jakub Kubínec
Účel: regeneračná pomôcka
Časť nákladov</t>
  </si>
  <si>
    <t>1510452047</t>
  </si>
  <si>
    <t>Refundácia nákladov na prípravu športovca zaradeného v TOP SAZ - Jakub Kubínec
Účel: športová obuv</t>
  </si>
  <si>
    <t>270, 275, 304, 294, 318</t>
  </si>
  <si>
    <t>18.10, 20.10., 22.10., 21.10., 23.10.2025</t>
  </si>
  <si>
    <t>157, 85, 227, 245, 164</t>
  </si>
  <si>
    <t>11.10.,8.10., 16.10.,17.10., 13.10.2025</t>
  </si>
  <si>
    <t>361, 356, 402, 379</t>
  </si>
  <si>
    <t>28.10., 27.10., 31.10., 29.10.2025</t>
  </si>
  <si>
    <t>Refundácia nákladov na prípravu športovca zaradeného v TOP SAZ - Jakub Kubínec
Účel: 4x doplnky výživy
Časť nákladov</t>
  </si>
  <si>
    <t>25OZ1070</t>
  </si>
  <si>
    <t>25091901308</t>
  </si>
  <si>
    <t>Refundácia nákladov na prípravu športovca zaradeného v ZPM - Kamila Tóthová
Účel: športová obuv</t>
  </si>
  <si>
    <t>SKADIN0000772143</t>
  </si>
  <si>
    <t>Refundácia nákladov na prípravu športovca zaradeného v ZPM - Kamila Tóthová
Účel: športové oblečenie</t>
  </si>
  <si>
    <t>1510688106</t>
  </si>
  <si>
    <t>Refundácia nákladov na prípravu športovca zaradeného v ZPM - Kamila Tóthová
Účel: športové oblečenie a obuv</t>
  </si>
  <si>
    <t>7301251325</t>
  </si>
  <si>
    <t>Refundácia nákladov na prípravu športovca zaradeného v ZPM - Kamila Tóthová
Účel: športové oblečenie
Časť nákladov</t>
  </si>
  <si>
    <t>46507507</t>
  </si>
  <si>
    <t>DAVORIN, s.r.o.</t>
  </si>
  <si>
    <t>7301251419</t>
  </si>
  <si>
    <t>1328</t>
  </si>
  <si>
    <t>Refundácia nákladov na prípravu športovca zaradeného v ZPM - Kamila Tóthová
Účel: športové oblečenie a pomôcky</t>
  </si>
  <si>
    <t>SSK25000052564</t>
  </si>
  <si>
    <t>25OZ1071</t>
  </si>
  <si>
    <t>s2025/001259</t>
  </si>
  <si>
    <t>Refundácia nákladov na prípravu športovca zaradeného v ZPM - Alex Hulka
Účel: laktátové prúžky</t>
  </si>
  <si>
    <t>222/2025/110865</t>
  </si>
  <si>
    <t>Refundácia nákladov na prípravu športovca zaradeného v ZPM - Alex Hulka
Účel: doplnky výživy
Časť nákladov</t>
  </si>
  <si>
    <t>29269555</t>
  </si>
  <si>
    <t>Vilgain s.r.o.</t>
  </si>
  <si>
    <t>25OZ1083</t>
  </si>
  <si>
    <t>C01533498334</t>
  </si>
  <si>
    <t>Refundácia nákladov na prípravu športovca zaradeného v ZPM - Kiara Sluijpers
Účel: športová obuv</t>
  </si>
  <si>
    <t>Nike Retail BV
Holandsko</t>
  </si>
  <si>
    <t>060684080</t>
  </si>
  <si>
    <t>Refundácia nákladov na prípravu športovca zaradeného v ZPM - Kiara Sluijpers
Účel: športové oblečenie
Časť nákladov</t>
  </si>
  <si>
    <t>Gymshark NL B.V.</t>
  </si>
  <si>
    <t>25OZ1084</t>
  </si>
  <si>
    <t xml:space="preserve">Refundácia nákladov na prípravu športovca - trénera - Marcel Lopuchovský
Zverenec: Rebeka Žibritová
Cestovný príkaz
Termín: 27.3-9.4.2025
Účel: sústredenie Estepone ESP
Cestovné náhrady: stravné
Časť nákladov
</t>
  </si>
  <si>
    <t>Marcel Lopuchovský</t>
  </si>
  <si>
    <t>25OZ1085</t>
  </si>
  <si>
    <t>20250390</t>
  </si>
  <si>
    <t xml:space="preserve">Refundácia nákladov na prípravu športovca - trénera - Tomáš Kukučka
Zverenec: Lucia Košútová
Účel: športové náčinie, obuv a doplnky výživy
</t>
  </si>
  <si>
    <t>56083408</t>
  </si>
  <si>
    <t>MIMI Slovakia s.r.o.</t>
  </si>
  <si>
    <t>25OZ1086</t>
  </si>
  <si>
    <t>20250391</t>
  </si>
  <si>
    <t xml:space="preserve">Refundácia nákladov na prípravu športovca - trénera - Tomáš Kukučka
Zverenec: Dominik Daniž
Účel: športová obuv
</t>
  </si>
  <si>
    <t>25OZ1088</t>
  </si>
  <si>
    <t>2025850</t>
  </si>
  <si>
    <t>Refundácia nákladov na činnosť klubu s účelom športu mládeže podľa bodového hodnotenia MSR v roku 2024
Atletický oddiel Partizánske
Účel: regeneračné nohavice
Časť nákladov</t>
  </si>
  <si>
    <t>50884191</t>
  </si>
  <si>
    <t>Miroslav Kojda SMARTY</t>
  </si>
  <si>
    <t>8, 9</t>
  </si>
  <si>
    <t>25.6., 19.9.2025</t>
  </si>
  <si>
    <t>Refundácia nákladov na činnosť klubu s účelom športu mládeže podľa bodového hodnotenia MSR v roku 2024
Atletický oddiel Partizánske
Účel: 8x masáž (2x bloček)</t>
  </si>
  <si>
    <t>50665197</t>
  </si>
  <si>
    <t>Viktor Fábik</t>
  </si>
  <si>
    <t>278</t>
  </si>
  <si>
    <t>28.2., 14.8.2025</t>
  </si>
  <si>
    <t>Refundácia nákladov na činnosť klubu s účelom športu mládeže podľa bodového hodnotenia MSR v roku 2024
Atletický oddiel Partizánske
Účel: ubytovanie na sústredení 11-15.8.2025, Prievidza
Časť nákladov</t>
  </si>
  <si>
    <t>36005622</t>
  </si>
  <si>
    <t>HBP, a.s.</t>
  </si>
  <si>
    <t>25OZ1089</t>
  </si>
  <si>
    <t>2501012</t>
  </si>
  <si>
    <t xml:space="preserve">Refundácia nákladov na činnosť klubu s účelom športu mládeže podľa bodového hodnotenia MSR v roku 2024
Atletický klub Martin
Účel: preprava osôb 25.1.2025 Martin - Ostrava CZ a späť
M-SsAZ st. žiaci, dorast a dosp. </t>
  </si>
  <si>
    <t>36814989</t>
  </si>
  <si>
    <t>MT - LINES, a.s.</t>
  </si>
  <si>
    <t>2504087</t>
  </si>
  <si>
    <t>Refundácia nákladov na činnosť klubu s účelom športu mládeže podľa bodového hodnotenia MSR v roku 2024
Atletický klub Martin
Účel: preprava osôb 26.4.2025 Martin - Nitra a späť
1.kolo M-SsAZ družstiev dorast, juniori</t>
  </si>
  <si>
    <t>2505113</t>
  </si>
  <si>
    <t>Refundácia nákladov na činnosť klubu s účelom športu mládeže podľa bodového hodnotenia MSR v roku 2024
Atletický klub Martin
Účel: preprava osôb 8.5.2025 Martin - Banská Bystrica a späť
2.kolo M-SsAZ družstiev dorast, juniori</t>
  </si>
  <si>
    <t>2505128</t>
  </si>
  <si>
    <t>Refundácia nákladov na činnosť klubu s účelom športu mládeže podľa bodového hodnotenia MSR v roku 2024
Atletický klub Martin
Účel: preprava osôb 17.5.2025 Martin - Považská Bystrica a späť
2.kolo M-SsAZ družstiev ml. žiaci</t>
  </si>
  <si>
    <t>2505137</t>
  </si>
  <si>
    <t>Refundácia nákladov na činnosť klubu s účelom športu mládeže podľa bodového hodnotenia MSR v roku 2024
Atletický klub Martin
Účel: preprava osôb 25.5.2025 Martin - Dubnica n/V a späť
2.kolo M-SsAZ družstiev st. žiaci</t>
  </si>
  <si>
    <t>2505158</t>
  </si>
  <si>
    <t xml:space="preserve">Refundácia nákladov na činnosť klubu s účelom športu mládeže podľa bodového hodnotenia MSR v roku 2024
Atletický klub Martin
Účel: preprava osôb 1.6.2025 Martin - Banská Bystrica a späť
M-SsAZ st. žiaci, dorast, juniori </t>
  </si>
  <si>
    <t>25960011</t>
  </si>
  <si>
    <t>Refundácia nákladov na činnosť klubu s účelom športu mládeže podľa bodového hodnotenia MSR v roku 2024
Atletický klub Martin
Účel: športové oblečenie</t>
  </si>
  <si>
    <t>28267672</t>
  </si>
  <si>
    <t>Bartolini s.r.o.</t>
  </si>
  <si>
    <t>25/0737</t>
  </si>
  <si>
    <t>Refundácia nákladov na činnosť klubu s účelom športu mládeže podľa bodového hodnotenia MSR v roku 2024
Atletický klub Martin
Účel: športové náčinie</t>
  </si>
  <si>
    <t>25OZ1090</t>
  </si>
  <si>
    <t>032025</t>
  </si>
  <si>
    <t>Refundácia nákladov na činnosť klubu s účelom športu mládeže podľa bodového hodnotenia MSR v roku 2024
"ŠPORT HROU PREŠOV"
Účel: činnosť športového odborníka 02/2025
Časť nákladov</t>
  </si>
  <si>
    <t>10003582457</t>
  </si>
  <si>
    <t>Refundácia nákladov na činnosť klubu s účelom športu mládeže podľa bodového hodnotenia MSR v roku 2024
"ŠPORT HROU PREŠOV"
Účel: športové náčinie
Časť nákladov</t>
  </si>
  <si>
    <t>76/2025/41</t>
  </si>
  <si>
    <t>202546583</t>
  </si>
  <si>
    <t>Refundácia nákladov na činnosť klubu s účelom športu mládeže podľa bodového hodnotenia MSR v roku 2024
"ŠPORT HROU PREŠOV"
Účel: regeneračná pomôcka</t>
  </si>
  <si>
    <t>36515388</t>
  </si>
  <si>
    <t>UNIZDRAV Prešov, s.r.o.</t>
  </si>
  <si>
    <t>202549781</t>
  </si>
  <si>
    <t>25OZ1065</t>
  </si>
  <si>
    <t>VF1-0070/2025</t>
  </si>
  <si>
    <t>Refundácia nákladov na činnosť klubu s účelom športu mládeže podľa bodového hodnotenia MSR v roku 2024
AO TJ Slávia STU Bratislava
Účel: športové oblečenie</t>
  </si>
  <si>
    <t>VF1-0140/2025</t>
  </si>
  <si>
    <t>VF1-0161/2025</t>
  </si>
  <si>
    <t>VF1-0186/2025</t>
  </si>
  <si>
    <t>25319137</t>
  </si>
  <si>
    <t>Refundácia nákladov na činnosť klubu s účelom športu mládeže podľa bodového hodnotenia MSR v roku 2024
AO TJ Slávia STU Bratislava
Účel: doplnky výživy
Časť nákladov</t>
  </si>
  <si>
    <t>36293296</t>
  </si>
  <si>
    <t>KOMPAVA spol. s r.o.</t>
  </si>
  <si>
    <t>25OZ1074</t>
  </si>
  <si>
    <t>Náhrada za stratu času pre dobrovoľníkov
Termín: 5-6.4.2025
MSR maratón Bratislava
Počet osôb: 1
Rozsah: 20 odpracovaných hodín za 4,5 EUR/hod</t>
  </si>
  <si>
    <t>Osoba 91</t>
  </si>
  <si>
    <t>PF250995</t>
  </si>
  <si>
    <t>38, 40, 42, 46, 39, 41, 588, 589, 62, 63</t>
  </si>
  <si>
    <t>1.10., 7.10.2025</t>
  </si>
  <si>
    <t>Refundácia nákladov na činnosť klubu s účelom športu mládeže podľa bodového hodnotenia MSR v roku 2024
Športový klub Vital
Účel: 10 x športová obuv, oblečenie</t>
  </si>
  <si>
    <t>52955702</t>
  </si>
  <si>
    <t>Nia s.r.o.</t>
  </si>
  <si>
    <t>PF250994</t>
  </si>
  <si>
    <t>Tréningový proces pretekára zaradeného v ZPM - Krajčík</t>
  </si>
  <si>
    <t>5393337</t>
  </si>
  <si>
    <t>Michal Jursa</t>
  </si>
  <si>
    <t>PF250996</t>
  </si>
  <si>
    <t>202531</t>
  </si>
  <si>
    <t>Tréningový proces pretekárov zaradeného v ZPM - Výboh, Štromajer</t>
  </si>
  <si>
    <t>56484356</t>
  </si>
  <si>
    <t>Mgr. Maroš Varga</t>
  </si>
  <si>
    <t>PF250993</t>
  </si>
  <si>
    <t>2025038</t>
  </si>
  <si>
    <t>Športové oblečenie a medaile</t>
  </si>
  <si>
    <t>56772483</t>
  </si>
  <si>
    <t>Okreklama BB s.r.o.</t>
  </si>
  <si>
    <t>PF250997</t>
  </si>
  <si>
    <t>Činnosť reprezentačného trénera pre sekciu behov mimo dráhu - 09/2025</t>
  </si>
  <si>
    <t>Zrážková daň - Činnosť reprezentačného trénera pre sekciu behov mimo dráhu - 09/2025 k faktúre PF250997</t>
  </si>
  <si>
    <t>PF250998</t>
  </si>
  <si>
    <t>2025/6</t>
  </si>
  <si>
    <t>Činnosť športového odborníka - sekčný tréner mládeže - 10/2025</t>
  </si>
  <si>
    <t>Róbert Piaček</t>
  </si>
  <si>
    <t>25OZ1096</t>
  </si>
  <si>
    <t>8880218012</t>
  </si>
  <si>
    <t>PZP + HP 27.11.2025-26.11.2026 
AUS AA066HD</t>
  </si>
  <si>
    <t>PF251000</t>
  </si>
  <si>
    <t>2511003</t>
  </si>
  <si>
    <t>Príprava obsahu na web a sociálne siete SAZ - 10/2025</t>
  </si>
  <si>
    <t>5415612</t>
  </si>
  <si>
    <t>Mikuláš Kočan</t>
  </si>
  <si>
    <t>PF251001</t>
  </si>
  <si>
    <t>2025056</t>
  </si>
  <si>
    <t>Stravovanie - oponentúry skokanskej sekcie 7.11.2025 pre 10 osôb, Banská Bystrica</t>
  </si>
  <si>
    <t>50078216</t>
  </si>
  <si>
    <t>Adrisa s.r.o.</t>
  </si>
  <si>
    <t>PF251002</t>
  </si>
  <si>
    <t>2025346</t>
  </si>
  <si>
    <t>Kancelársky spotrebný materiál - tonery</t>
  </si>
  <si>
    <t>55390072</t>
  </si>
  <si>
    <t>BENICO s.r.o.</t>
  </si>
  <si>
    <t>PF251003</t>
  </si>
  <si>
    <t>2025024</t>
  </si>
  <si>
    <t>Služba Membery + implementácia služby - 11/2025</t>
  </si>
  <si>
    <t>PF251004</t>
  </si>
  <si>
    <t>25102</t>
  </si>
  <si>
    <t>Knihárske práce a služby - časopis Slovenská atletika</t>
  </si>
  <si>
    <t>17698278</t>
  </si>
  <si>
    <t>Mikuláš Hanzlík, Knihárstvo-Hanzlík</t>
  </si>
  <si>
    <t>PF251005</t>
  </si>
  <si>
    <t>0000025036</t>
  </si>
  <si>
    <t>Ubytovanie 9-15.11.2025 - sústredenie bežeckej sekcie, Skalka</t>
  </si>
  <si>
    <t>48157562</t>
  </si>
  <si>
    <t>SPAM s.r.o.</t>
  </si>
  <si>
    <t>PF250999</t>
  </si>
  <si>
    <t>FV12502389</t>
  </si>
  <si>
    <t>Reprosústava so stojanom</t>
  </si>
  <si>
    <t>36237809</t>
  </si>
  <si>
    <t>BS ACOUSTIC, s.r.o.</t>
  </si>
  <si>
    <t>PF251082</t>
  </si>
  <si>
    <t>FT2025/101</t>
  </si>
  <si>
    <t>Registračný poplatok v cezpoľnom behu ECCC Cross Country 2026
AO TJ Slávia STU BA</t>
  </si>
  <si>
    <t>Associacao de Atletismo do Algarve
Portugal</t>
  </si>
  <si>
    <t>PF251020</t>
  </si>
  <si>
    <t>250100128</t>
  </si>
  <si>
    <t>Športové oblečenie - podkolienky a ponožky</t>
  </si>
  <si>
    <t>32035501</t>
  </si>
  <si>
    <t>Stanislav Kuka - Winer</t>
  </si>
  <si>
    <t>PF251014</t>
  </si>
  <si>
    <t>2025058</t>
  </si>
  <si>
    <t>Štartovné čísla:
29.8.2025 MSR družstiev dospelí
Časť nákladov</t>
  </si>
  <si>
    <t>Štartovné čísla:
6.9.2025 - 3.kolo dorast. Ligy
13-14.9.2025 - MSR st. žiaci
20.9.2025 - MSR viacboj ml. žiaci
21.9.2025 - MSR družstiev dorast + finále dorast. Ligy
4.10.2025 - MSR družstiev st. žiaci
Časť nákladov</t>
  </si>
  <si>
    <t>PF251025</t>
  </si>
  <si>
    <t>2025/12</t>
  </si>
  <si>
    <t>37615858</t>
  </si>
  <si>
    <t>Mgr. Gabriel Bogdányi</t>
  </si>
  <si>
    <t>PF251024</t>
  </si>
  <si>
    <t>202507</t>
  </si>
  <si>
    <t>Trénerská činnosť a vzdelávanie v oblasti silového tréningu a športovej diagnostiky na repre sústredení U20 19-24.10.2025</t>
  </si>
  <si>
    <t>54969298</t>
  </si>
  <si>
    <t>Richard Dúbravský</t>
  </si>
  <si>
    <t>PF251009</t>
  </si>
  <si>
    <t>20250063</t>
  </si>
  <si>
    <t>Tlačoviny, gratulačné dekréty
Časť nákladov</t>
  </si>
  <si>
    <t>Vizuály na sociálne siete, obrazovky pre TK Tokyo 2025, tlačoviny na MSR družstiev dosp (29.8.2025, Martin)
Časť nákladov</t>
  </si>
  <si>
    <t>PF251010</t>
  </si>
  <si>
    <t>20250064</t>
  </si>
  <si>
    <t>Papierové tašky - 500 ks</t>
  </si>
  <si>
    <t>PF251011</t>
  </si>
  <si>
    <t>20250065</t>
  </si>
  <si>
    <t>Grafické spracovanie vizuálov a layoutov k podujatiam v rámci halovej sezóny 2026</t>
  </si>
  <si>
    <t>PF251013</t>
  </si>
  <si>
    <t>2025065</t>
  </si>
  <si>
    <t>Štartovné čísla:
22.11.2025 - MSR v cezpoľnom behu, Žiar n/H</t>
  </si>
  <si>
    <t>PF251023</t>
  </si>
  <si>
    <t>FV2025129</t>
  </si>
  <si>
    <t>Pečiatky - detská atletika</t>
  </si>
  <si>
    <t>50293958</t>
  </si>
  <si>
    <t>GYML s.r.o.</t>
  </si>
  <si>
    <t>PF251016</t>
  </si>
  <si>
    <t>25094</t>
  </si>
  <si>
    <t>Vecné ceny pre detskú atletiku - šnúrky, perá, zápisníky, lupy, antistresové kocky</t>
  </si>
  <si>
    <t>PF251018</t>
  </si>
  <si>
    <t>25005</t>
  </si>
  <si>
    <t>PF251019</t>
  </si>
  <si>
    <t>25006</t>
  </si>
  <si>
    <t>Grafické spracovanie a tlač - zborník Atletika, letáky Program Atletika</t>
  </si>
  <si>
    <t>PF251021</t>
  </si>
  <si>
    <t>2511174</t>
  </si>
  <si>
    <t>Prenájom techniky a zabezpečenie Live Stream z podujatí Dorasteneskej ligy 2025</t>
  </si>
  <si>
    <t>46951717</t>
  </si>
  <si>
    <t>Mill Valley s.r.o.</t>
  </si>
  <si>
    <t>PF251015</t>
  </si>
  <si>
    <t>20253719</t>
  </si>
  <si>
    <t>Priehľadné samolepky na medaile - finále detského štafetového krosu</t>
  </si>
  <si>
    <t>25OZ1113</t>
  </si>
  <si>
    <t>43065</t>
  </si>
  <si>
    <t>Refundácia nákladov na prípravu športovca zaradeného v TOP SAZ - Patrik Dömötör
Účel: športové oblečenie</t>
  </si>
  <si>
    <t>53706790</t>
  </si>
  <si>
    <t>Retailors Slovakia s.r.o.</t>
  </si>
  <si>
    <t>2204</t>
  </si>
  <si>
    <t>Refundácia nákladov na prípravu športovca zaradeného v TOP SAZ - Patrik Dömötör
Účel: regenerácia</t>
  </si>
  <si>
    <t>35827289</t>
  </si>
  <si>
    <t>AQUATHERMAL SENEC, a.s.</t>
  </si>
  <si>
    <t>923</t>
  </si>
  <si>
    <t>194</t>
  </si>
  <si>
    <t>02241</t>
  </si>
  <si>
    <t>Refundácia nákladov na prípravu športovca zaradeného v TOP SAZ - Patrik Dömötör
Účel: športové oblečenie
Časť nákladov</t>
  </si>
  <si>
    <t>10, 20, 9</t>
  </si>
  <si>
    <t>15.7., 27.8., 19.11.2025</t>
  </si>
  <si>
    <t>Refundácia nákladov na prípravu športovca zaradeného v TOP SAZ - Patrik Dömötör
Účel: 3x doplnky výživy
Časť nákladov</t>
  </si>
  <si>
    <t>45613591</t>
  </si>
  <si>
    <t>Gaudio, s.r.o.</t>
  </si>
  <si>
    <t>Refundácia nákladov na prípravu športovca zaradeného v TOP SAZ - Patrik Dömötör
Cestovný príkaz
Termín: 19-21.8.2025
Účel: diamantová liga Lausanne SWI
Trasa: Sládkovičovo-Schwechat AT a späť
Spôsob dopravy: AUV
Počet prepravovaných osôb: 1
Cestovné náhrady: cestovné</t>
  </si>
  <si>
    <t>225003825767</t>
  </si>
  <si>
    <t>Refundácia nákladov na prípravu športovca zaradeného v TOP SAZ - Patrik Dömötör
Cestovný príkaz
Termín: 19-21.8.2025
Účel: diamantová liga Lausanne SWI
Trasa: Viedeň-Geneva a späť
Spôsob dopravy: lietadlo
Počet prepravovaných osôb: 1
Cestovné náhrady: cestovné</t>
  </si>
  <si>
    <t>Austrian Airlines AG
Austria</t>
  </si>
  <si>
    <t>25/08/119/00091</t>
  </si>
  <si>
    <t>Refundácia nákladov na prípravu športovca zaradeného v TOP SAZ - Patrik Dömötör
Cestovný príkaz
Termín: 19-21.8.2025
Účel: diamantová liga Lausanne SWI
Trasa: Geneva-Viedeň a späť
Spôsob dopravy: lietadlo
Počet prepravovaných osôb: 1
Cestovné náhrady: cestovné</t>
  </si>
  <si>
    <t>eSky.pl S.A.</t>
  </si>
  <si>
    <t>Refundácia nákladov na prípravu športovca zaradeného v TOP SAZ - Patrik Dömötör
Cestovný príkaz
Termín: 13-15.8.2025
Účel: strieborný míting Jeruzalem IZR
Trasa: Sládkovičovo-Schwechat AT a späť
Spôsob dopravy: AUV
Počet prepravovaných osôb: 1
Cestovné náhrady: cestovné</t>
  </si>
  <si>
    <t>225002496314</t>
  </si>
  <si>
    <t>Refundácia nákladov na prípravu športovca zaradeného v TOP SAZ - Patrik Dömötör
Cestovný príkaz
Termín: 13-15.8.2025
Účel: strieborný míting Jeruzalem IZR
Trasa: Viedeň-Tel Aviv-Viedeň
Spôsob dopravy: lietadlo
Počet prepravovaných osôb: 1
Cestovné náhrady: cestovné</t>
  </si>
  <si>
    <t>Refundácia nákladov na prípravu športovca zaradeného v TOP SAZ - Patrik Dömötör
Cestovný príkaz
Termín: 15-17.8.2025
Účel: diamantová liga Chorzow PL
Trasa: Sládkovičovo-Katowice PL a späť
Spôsob dopravy: AUV
Počet prepravovaných osôb: 1
Cestovné náhrady: cestovné</t>
  </si>
  <si>
    <t>1510663677</t>
  </si>
  <si>
    <t>Refundácia nákladov na prípravu športovca zaradeného v TOP SAZ - Patrik Dömötör
Cestovný príkaz
Termín: 2-15.7.2025
Účel: sústredenie Tenerife ESP
Trasa: Sládkovičovo-Schwechat AT a späť
Spôsob dopravy: AUV
Počet prepravovaných osôb: 1
Cestovné náhrady: cestovné + stravné</t>
  </si>
  <si>
    <t>PD/ON15-07/2025</t>
  </si>
  <si>
    <t>Refundácia nákladov na prípravu športovca zaradeného v TOP SAZ - Patrik Dömötör
Cestovný príkaz
Termín: 2-15.7.2025
Účel: sústredenie Tenerife ESP
Cestovné náhrady: ubytovanie</t>
  </si>
  <si>
    <t>13464/2510/2515</t>
  </si>
  <si>
    <t>Refundácia nákladov na prípravu športovca zaradeného v TOP SAZ - Patrik Dömötör
Účel: športová obuv</t>
  </si>
  <si>
    <t>Refundácia nákladov na prípravu športovca zaradeného v TOP SAZ - Patrik Dömötör
Cestovný príkaz
Termín: 28-30.7.2025
Účel: 3x tréning BA
Trasa: 3x Sládkovičovo-Bratislava a späť
Spôsob dopravy: AUV
Počet prepravovaných osôb: 1
Cestovné náhrady: cestovné</t>
  </si>
  <si>
    <t>25OZ1097</t>
  </si>
  <si>
    <t>Cestovný príkaz
Termín: 16-21.10.2025
Účel: MS v behu na 24h, Albi FRA
Trasa: Prešov-Budapešť HU a späť
Spôsob dopravy: AUV
Počet prepravovaných osôb: 2
Cestovné náhrady: cestovné</t>
  </si>
  <si>
    <t>Ivana Butoracová Šindleryová</t>
  </si>
  <si>
    <t>PF251028</t>
  </si>
  <si>
    <t>Tréningový proces pretekárov zaradených v ZPM - Švaňová, Gabčíková, Salášková</t>
  </si>
  <si>
    <t>52929841</t>
  </si>
  <si>
    <t>Peter Tichý</t>
  </si>
  <si>
    <t>PF251017</t>
  </si>
  <si>
    <t>250069</t>
  </si>
  <si>
    <t>Výroba a vysielanie priameho prenosu z MSR v krose 22.11.2025 Žiar n/H</t>
  </si>
  <si>
    <t>47563141</t>
  </si>
  <si>
    <t>ESO MEDIA s.r.o.</t>
  </si>
  <si>
    <t>25OZ1117</t>
  </si>
  <si>
    <t>SSK25000040843</t>
  </si>
  <si>
    <t>Refundácia nákladov na prípravu športovca zaradeného v ZPM - Dávid Válek
Účel: športová obuv
Časť nákladov</t>
  </si>
  <si>
    <t>1225024883</t>
  </si>
  <si>
    <t>Refundácia nákladov na prípravu športovca zaradeného v ZPM - Dávid Válek
Účel: doplnky výživy
Časť nákladov</t>
  </si>
  <si>
    <t>26904241</t>
  </si>
  <si>
    <t>Sportega s.r.o.</t>
  </si>
  <si>
    <t>10003630496</t>
  </si>
  <si>
    <t>Refundácia nákladov na prípravu športovca zaradeného v ZPM - Dávid Válek
Účel: doplnky výživy, regeneračné pomôcky
Časť nákladov</t>
  </si>
  <si>
    <t>1510673305</t>
  </si>
  <si>
    <t>Refundácia nákladov na prípravu športovca zaradeného v ZPM - Dávid Válek
Účel: športová obuv a oblečenie
Časť nákladov</t>
  </si>
  <si>
    <t>PF251027</t>
  </si>
  <si>
    <t>VF225041</t>
  </si>
  <si>
    <t>Spracovanie rebríčka - Slovenský bežecký pohár 2025</t>
  </si>
  <si>
    <t>50635999</t>
  </si>
  <si>
    <t>Časomiera VOS-TPK s.r.o.</t>
  </si>
  <si>
    <t>PF251029</t>
  </si>
  <si>
    <t>Zabezpečenie konzultačno-poradenskej a metodicko-servisnej športovej činnosti pre pretekárov zaradených v ZPM - Švecová, Farajpour</t>
  </si>
  <si>
    <t>40804836</t>
  </si>
  <si>
    <t>Mgr. Kristián Cupák</t>
  </si>
  <si>
    <t>PF251026</t>
  </si>
  <si>
    <t>9/2025</t>
  </si>
  <si>
    <t>Činnosť športového odborníka v rámci projektu DA - 07-11/2025</t>
  </si>
  <si>
    <t>25OZ1094</t>
  </si>
  <si>
    <t>KLNL0030227529</t>
  </si>
  <si>
    <t>Cestovný príkaz - Laurent Meuwly
Termín: 24-26.10.2025
Účel: seminár šprinty/prekážky v BA
Trasa: Amsterdam-Viedeň-Amsterdam
Spôsob dopravy: lietadlo
Počet prepravovaných osôb: 1
Cestovné náhrady: cestovné</t>
  </si>
  <si>
    <t>KLM Royal Dutch Airlines
Holandsko</t>
  </si>
  <si>
    <t>25OZ1095</t>
  </si>
  <si>
    <t>Cestovný príkaz
Termín: 22-28.9.2025
Účel: MS v trailovom behu Canfranc ESP
Trasa: Schwaz AT-Bratislava a päť
Spôsob dopravy: AUV
Počet prepravovaných osôb: 1
Cestovné náhrady: cestovné</t>
  </si>
  <si>
    <t>35805936</t>
  </si>
  <si>
    <t>Cestovný príkaz - Martin Halász
Termín: 24-29.9.2025
Účel: MS v trailovom behu Canfranc ESP
Trasa: Barcelona-Zaragoza ESP
Spôsob dopravy: vlak
Počet prepravovaných osôb: 1
Cestovné náhrady: cestovné</t>
  </si>
  <si>
    <t>Renfe Viajeros S.M.E.
Spain</t>
  </si>
  <si>
    <t>25OZ1098</t>
  </si>
  <si>
    <t>Cestovný príkaz
Termín: 18-24.10.2025
Účel: sústredenie šprinty
Trasa: Bratislava-Štrbské Pleso a späť
Spôsob dopravy: AUV
Počet prepravovaných osôb: 2
Cestovné náhrady: cestovné</t>
  </si>
  <si>
    <t>25OZ1104</t>
  </si>
  <si>
    <t>12503020000074893</t>
  </si>
  <si>
    <t>Refundácia nákladov na činnosť klubu s účelom športu mládeže podľa bodového hodnotenia MSR v roku 2024
AŠK Slávia pri ZŠ Lipová, SNV
Účel: športová obuv
Časť nákladov</t>
  </si>
  <si>
    <t>25OZ1105</t>
  </si>
  <si>
    <t>23/2025</t>
  </si>
  <si>
    <t>Refundácia nákladov na činnosť klubu s účelom športu mládeže podľa bodového hodnotenia MSR v roku 2024
Telovýchovná jednota Tatran SNV
Cestovný príkaz
Termín: 14-15.6.2025
Účel: MSR dorast
Trasa: SNV-BB a späť
Spôsob dopravy: AUV
Počet prepravovaných osôb: 2
Cestovné náhrady: cestovné + stravné</t>
  </si>
  <si>
    <t>Mgr. Ľuboslav Gargula</t>
  </si>
  <si>
    <t>Refundácia nákladov na činnosť klubu s účelom športu mládeže podľa bodového hodnotenia MSR v roku 2024
Telovýchovná jednota Tatran SNV
Cestovný príkaz
Termín: 12-3.7.2025
Účel: MSR juniori
Trasa: SNV-Košice a späť
Spôsob dopravy: AUV
Počet prepravovaných osôb: 4
Cestovné náhrady: cestovné + stravné
Časť nákladov</t>
  </si>
  <si>
    <t>25OZ1106</t>
  </si>
  <si>
    <t>F250401</t>
  </si>
  <si>
    <t>Refundácia nákladov na činnosť klubu s účelom športu mládeže podľa bodového hodnotenia MSR v roku 2024
ŠŠK Junior pri ZŠ Šmeralova 25, Prešov
Účel: štartovné čísla, športové náčinie</t>
  </si>
  <si>
    <t>54135621</t>
  </si>
  <si>
    <t>reksport s.r.o.</t>
  </si>
  <si>
    <t>693</t>
  </si>
  <si>
    <t>Refundácia nákladov na činnosť klubu s účelom športu mládeže podľa bodového hodnotenia MSR v roku 2024
ŠŠK Junior pri ZŠ Šmeralova 25, Prešov
Účel: športové oblečenie
Časť nákladov</t>
  </si>
  <si>
    <t>159</t>
  </si>
  <si>
    <t>Refundácia nákladov na činnosť klubu s účelom športu mládeže podľa bodového hodnotenia MSR v roku 2024
ŠŠK Junior pri ZŠ Šmeralova 25, Prešov
Účel: športová obuv</t>
  </si>
  <si>
    <t>31657028</t>
  </si>
  <si>
    <t>PARFE Prešov, s.r.o.</t>
  </si>
  <si>
    <t>852/75</t>
  </si>
  <si>
    <t>Refundácia nákladov na činnosť klubu s účelom športu mládeže podľa bodového hodnotenia MSR v roku 2024
ŠŠK Junior pri ZŠ Šmeralova 25, Prešov
Účel: športové oblečenie</t>
  </si>
  <si>
    <t>1482</t>
  </si>
  <si>
    <t>51887819</t>
  </si>
  <si>
    <t>PPG Group s.r.o.</t>
  </si>
  <si>
    <t>36661856</t>
  </si>
  <si>
    <t>Sport Vision Slovakia s.r.o.</t>
  </si>
  <si>
    <t>204303638</t>
  </si>
  <si>
    <t>Refundácia nákladov na činnosť klubu s účelom športu mládeže podľa bodového hodnotenia MSR v roku 2024
ŠŠK Junior pri ZŠ Šmeralova 25, Prešov
Účel: športová obuv
Časť nákladov</t>
  </si>
  <si>
    <t>25OZ1107</t>
  </si>
  <si>
    <t>52102025</t>
  </si>
  <si>
    <t>Refundácia nákladov na prípravu športovca zaradeného v ZPM - Paula Perončíková
Účel: doplnky výživy</t>
  </si>
  <si>
    <t>0251500740</t>
  </si>
  <si>
    <t>00664405</t>
  </si>
  <si>
    <t>PENCO s.r.o.</t>
  </si>
  <si>
    <t>AYSK-25-1352973</t>
  </si>
  <si>
    <t>Refundácia nákladov na prípravu športovca zaradeného v ZPM - Paula Perončíková
Účel: športové oblečenie</t>
  </si>
  <si>
    <t>About You Se &amp; Co. Kg</t>
  </si>
  <si>
    <t>SKADIN0000764826</t>
  </si>
  <si>
    <t>AYSK-25-1373690</t>
  </si>
  <si>
    <t>2025874091</t>
  </si>
  <si>
    <t>03488578</t>
  </si>
  <si>
    <t>BRAINMARKET s.r.o.</t>
  </si>
  <si>
    <t>15201004761728</t>
  </si>
  <si>
    <t>20250268</t>
  </si>
  <si>
    <t>Refundácia nákladov na prípravu športovca zaradeného v ZPM - Paula Perončíková       Cestovný príkaz
Termín: 13-19.10.2025
Účel: sústredenie Štrbské Pleso
Cestovné náhrady: ubytovanie
Časť nákladov</t>
  </si>
  <si>
    <t>36471909</t>
  </si>
  <si>
    <t>Lonik s.r.o.</t>
  </si>
  <si>
    <t>25OZ1108</t>
  </si>
  <si>
    <t>202509/32</t>
  </si>
  <si>
    <t>Refundácia nákladov na prípravu športovca zaradeného v ZPM - Lenka Gymerská 
Účel: 20x fyzio</t>
  </si>
  <si>
    <t>25OZ1114</t>
  </si>
  <si>
    <t>24</t>
  </si>
  <si>
    <t>Refundácia nákladov na prípravu športovca zaradeného v ZPM - Dominik Labuda
Účel: šport. Prevent. Prehliadka</t>
  </si>
  <si>
    <t>36562882</t>
  </si>
  <si>
    <t>KARDIOCENTRUM NITRA s.r.o.</t>
  </si>
  <si>
    <t>1510412833</t>
  </si>
  <si>
    <t>Refundácia nákladov na prípravu športovca zaradeného v ZPM - Dominik Labuda
Účel: športová obuv</t>
  </si>
  <si>
    <t>1510620194</t>
  </si>
  <si>
    <t>Refundácia nákladov na prípravu športovca zaradeného v ZPM - Dominik Labuda
Účel: športové oblečenie
Časť nákladov</t>
  </si>
  <si>
    <t>695769681</t>
  </si>
  <si>
    <t>Refundácia nákladov na prípravu športovca zaradeného v ZPM - Dominik Labuda
Účel: doplnky výživy</t>
  </si>
  <si>
    <t>Thehut.com Limited</t>
  </si>
  <si>
    <t>AYSK-25-1347112</t>
  </si>
  <si>
    <t>PREVOD
Refundácia nákladov na prípravu športovca zaradeného v ZPM - Dominik Labuda
Účel: športové oblečenie
Časť nákladov</t>
  </si>
  <si>
    <t>AYSK-25-1547488</t>
  </si>
  <si>
    <t>PREVOD
Refundácia nákladov na prípravu športovca zaradeného v ZPM - Dominik Labuda
Účel: športové oblečenie</t>
  </si>
  <si>
    <t>1510712278</t>
  </si>
  <si>
    <t>31502193</t>
  </si>
  <si>
    <t>PREVOD
Refundácia nákladov na prípravu športovca zaradeného v ZPM - Dominik Labuda
Účel: doplnky výživy</t>
  </si>
  <si>
    <t>25853902</t>
  </si>
  <si>
    <t>NUTREND D.S., a.s.</t>
  </si>
  <si>
    <t>2501210915</t>
  </si>
  <si>
    <t>PREVOD
Refundácia nákladov na prípravu športovca zaradeného v ZPM - Dominik Labuda
Účel: doplnky výživy
Časť nákladov</t>
  </si>
  <si>
    <t>35767715</t>
  </si>
  <si>
    <t>BIO 5 s.r.o.</t>
  </si>
  <si>
    <t>25OZ1115</t>
  </si>
  <si>
    <t>5413820142</t>
  </si>
  <si>
    <t>Refundácia nákladov na prípravu športovca zaradeného v ZPM - Matej Brezina
Účel: doplnky výživy</t>
  </si>
  <si>
    <t>36562939</t>
  </si>
  <si>
    <t>Alza.sk s.r.o.</t>
  </si>
  <si>
    <t>1510669781</t>
  </si>
  <si>
    <t>Refundácia nákladov na prípravu športovca zaradeného v ZPM - Matej Brezina
Účel: športová obuv</t>
  </si>
  <si>
    <t>9</t>
  </si>
  <si>
    <t>Refundácia nákladov na prípravu športovca zaradeného v ZPM - Matej Brezina
Účel: fyzio permanentka</t>
  </si>
  <si>
    <t>53960891</t>
  </si>
  <si>
    <t>Lenka Rosokha</t>
  </si>
  <si>
    <t>25079542</t>
  </si>
  <si>
    <t>Refundácia nákladov na prípravu športovca zaradeného v ZPM - Matej Brezina
Účel: doplnky výživy
Časť nákladov</t>
  </si>
  <si>
    <t>52600157</t>
  </si>
  <si>
    <t>vasalekaren.sk s.r.o.</t>
  </si>
  <si>
    <t>25OZ1116</t>
  </si>
  <si>
    <t>1510586003</t>
  </si>
  <si>
    <t>Refundácia nákladov na prípravu športovca zaradeného v ZPM - Matúš Havaš
Účel: športové oblečenie</t>
  </si>
  <si>
    <t>225</t>
  </si>
  <si>
    <t>20250266</t>
  </si>
  <si>
    <t>Refundácia nákladov na prípravu športovca zaradeného v ZPM - Matej Brezina
Cestovný príkaz
Termín: 13-24.10.2025
Účel: sústredenie Štrbské Pleso
Cestovné náhrady: ubytovanie</t>
  </si>
  <si>
    <t>25OZ1132</t>
  </si>
  <si>
    <t>30/2025</t>
  </si>
  <si>
    <t>Refundácia nákladov na činnosť klubu s účelom športu mládeže podľa bodového hodnotenia MSR v roku 2024
AK Slávia TU Košice
Cestovný príkaz
Termín: 14-15.2.2025
Účel: HMSR dorast
Trasa: Michalovce-Nyiregyháza HU a späť
Spôsob dopravy: AUV
Počet prepravovaných osôb: 2
Cestovné náhrady: cestovné</t>
  </si>
  <si>
    <t>Marian Červenák</t>
  </si>
  <si>
    <t>Refundácia nákladov na činnosť klubu s účelom športu mládeže podľa bodového hodnotenia MSR v roku 2024
AK Slávia TU Košice
Cestovný príkaz
Termín: 14-16.2.2025
Účel: HMSR dorast
Trasa: Košice-Nyiregyháza HU a späť
Spôsob dopravy: AUV
Počet prepravovaných osôb: 4
Cestovné náhrady: cestovné</t>
  </si>
  <si>
    <t>Jaroslav Rusnák</t>
  </si>
  <si>
    <t>EX25/00036</t>
  </si>
  <si>
    <t>Refundácia nákladov na činnosť klubu s účelom športu mládeže podľa bodového hodnotenia MSR v roku 2024
AK Slávia TU Košice
Cestovný príkaz - Jaroslav Rusnák
Termín: 14-16.2.2025
Účel: HMSR dorast Nyiregyháza HU
Cestovné náhrady: ubytovanie pre 8 osôb
Časť nákladov</t>
  </si>
  <si>
    <t xml:space="preserve">NYSÜ Nyiregyházi Sportlétesítményeket Üzemeltető Kft. </t>
  </si>
  <si>
    <t>29/2025</t>
  </si>
  <si>
    <t>Refundácia nákladov na činnosť klubu s účelom športu mládeže podľa bodového hodnotenia MSR v roku 2024
AK Slávia TU Košice
Cestovný príkaz
Termín: 14-16.3.2025
Účel: HMSR viacboj juniori, dorast, st. žiaci
Trasa: Košice-Nyiregyháza HU a späť
Spôsob dopravy: AUV
Počet prepravovaných osôb: 4
Cestovné náhrady: cestovné</t>
  </si>
  <si>
    <t>EX25/00053</t>
  </si>
  <si>
    <t>Refundácia nákladov na činnosť klubu s účelom športu mládeže podľa bodového hodnotenia MSR v roku 2024
AK Slávia TU Košice
Cestovný príkaz - Jaroslav Rusnák
Termín: 14-16.3.2025
Účel: HMSR viacboj juniori, dorast, st. žiaci, Nyiregyháza HU
Cestovné náhrady: ubytovanie</t>
  </si>
  <si>
    <t>Refundácia nákladov na činnosť klubu s účelom športu mládeže podľa bodového hodnotenia MSR v roku 2024
AK Slávia TU Košice
Cestovný príkaz
Termín: 14-15.3.2025
Účel: HMSR viacboj juniori, dorast, st. žiaci
Trasa: Michalovce-Nyiregyháza HU a späť
Spôsob dopravy: AUV
Počet prepravovaných osôb: 2
Cestovné náhrady: cestovné</t>
  </si>
  <si>
    <t>81/2025</t>
  </si>
  <si>
    <t>Refundácia nákladov na činnosť klubu s účelom športu mládeže podľa bodového hodnotenia MSR v roku 2024
AK Slávia TU Košice
Cestovný príkaz - Henrieta Rusnáková
Termín: 13-14.9.2025
Účel: MSR st. žiaci
Trasa: Košice-Martin a späť
Spôsob dopravy: vlak
Počet prepravovaných osôb: 12
Cestovné náhrady: cestovné</t>
  </si>
  <si>
    <t>2025/224</t>
  </si>
  <si>
    <t>Refundácia nákladov na činnosť klubu s účelom športu mládeže podľa bodového hodnotenia MSR v roku 2024
AK Slávia TU Košice
Cestovný príkaz - Henrieta Rusnáková
Termín: 13-14.9.2025
Účel: MSR st. žiaci Martin
Cestovné náhrady: ubytovanie</t>
  </si>
  <si>
    <t>30498473</t>
  </si>
  <si>
    <t>Padych František - Penzión Čierna pani</t>
  </si>
  <si>
    <t>166/25</t>
  </si>
  <si>
    <t>Refundácia nákladov na činnosť klubu s účelom športu mládeže podľa bodového hodnotenia MSR v roku 2024
AK Slávia TU Košice
Cestovný príkaz - Henrieta Rusnáková
Termín: 13-14.9.2025
Účel: MSR st. žiaci Martin
Cestovné náhrady: štartovné</t>
  </si>
  <si>
    <t>Refundácia nákladov na činnosť klubu s účelom športu mládeže podľa bodového hodnotenia MSR v roku 2024
AK Slávia TU Košice
Cestovný príkaz - Jaroslav Rusnák
Termín: 8-9.2.2025
Účel: otvorený míting Nyiregyhaza
Trasa: Košice-Nyiregyháza HU a späť
Spôsob dopravy: AUV
Počet prepravovaných osôb: 5
Cestovné náhrady: cestovné</t>
  </si>
  <si>
    <t>EX25/00032</t>
  </si>
  <si>
    <t>Refundácia nákladov na činnosť klubu s účelom športu mládeže podľa bodového hodnotenia MSR v roku 2024
AK Slávia TU Košice
Cestovný príkaz - Jaroslav Rusnák
Termín: 8-9.2.2025
Účel: otvorený míting Nyiregyhaza
Cestovné náhrady: ubytovanie</t>
  </si>
  <si>
    <t>EX25/00033</t>
  </si>
  <si>
    <t>Refundácia nákladov na činnosť klubu s účelom športu mládeže podľa bodového hodnotenia MSR v roku 2024
AK Slávia TU Košice
Cestovný príkaz - Jaroslav Rusnák
Termín: 8-9.2.2025
Účel: otvorený míting Nyiregyhaza
Cestovné náhrady: štartovné pre 15 osôb</t>
  </si>
  <si>
    <t>25OZ1134</t>
  </si>
  <si>
    <t>Refundácia nákladov na činnosť klubu s účelom športu mládeže podľa bodového hodnotenia MSR v roku 2024
ŠŠK JAK Bardejov
Účel: preprava osôb 25.1.2025, Bardejov-Rzeszow PL a späť
2. celopolsky halovy miting POZLA</t>
  </si>
  <si>
    <t>37119508</t>
  </si>
  <si>
    <t>Vladimír Benka-Rybár</t>
  </si>
  <si>
    <t>Refundácia nákladov na činnosť klubu s účelom športu mládeže podľa bodového hodnotenia MSR v roku 2024
ŠŠK JAK Bardejov
Účel: preprava osôb 23.2.2025, Bardejov-Košice a späť
HM-VsAZ najml. Žiaci</t>
  </si>
  <si>
    <t>P027</t>
  </si>
  <si>
    <t>Refundácia nákladov na činnosť klubu s účelom športu mládeže podľa bodového hodnotenia MSR v roku 2024
ŠŠK JAK Bardejov
Účel: štartovné 23.2.2025
HM-VsAZ najml. Žiaci - Košice</t>
  </si>
  <si>
    <t>2025019</t>
  </si>
  <si>
    <t>Refundácia nákladov na činnosť klubu s účelom športu mládeže podľa bodového hodnotenia MSR v roku 2024
ŠŠK JAK Bardejov
Účel: preprava osôb 1.3.2025, Bardejov-BB a späť
HM-VsAZ ml. Žiaci</t>
  </si>
  <si>
    <t>P041</t>
  </si>
  <si>
    <t>Refundácia nákladov na činnosť klubu s účelom športu mládeže podľa bodového hodnotenia MSR v roku 2024
ŠŠK JAK Bardejov
Účel: štartovné 1.3.2025
HM-VsAZ ml. Žiaci - BB</t>
  </si>
  <si>
    <t>Refundácia nákladov na činnosť klubu s účelom športu mládeže podľa bodového hodnotenia MSR v roku 2024
ŠŠK JAK Bardejov
Účel: preprava osôb 10.5.2025, Bardejov-Košice a späť
M-VsAZ dorast a ml. Žiaci</t>
  </si>
  <si>
    <t>34995188</t>
  </si>
  <si>
    <t>Peter Dorušinec</t>
  </si>
  <si>
    <t>P105</t>
  </si>
  <si>
    <t>Refundácia nákladov na činnosť klubu s účelom športu mládeže podľa bodového hodnotenia MSR v roku 2024
ŠŠK JAK Bardejov
Účel: štartovné 10.5.2025
M-VsAZ dorast a ml. Žiaci - Košice</t>
  </si>
  <si>
    <t>Refundácia nákladov na činnosť klubu s účelom športu mládeže podľa bodového hodnotenia MSR v roku 2024
ŠŠK JAK Bardejov
Účel: preprava osôb 25.5.2025, Bardejov-Košice a späť
M-VsAZ družstiev dorast a ml. Žiaci</t>
  </si>
  <si>
    <t>P112</t>
  </si>
  <si>
    <t>Refundácia nákladov na činnosť klubu s účelom športu mládeže podľa bodového hodnotenia MSR v roku 2024
ŠŠK JAK Bardejov
Účel: štartovné 25.5.2025
M-VsAZ družstiev dorast a ml. Žiaci - Košice</t>
  </si>
  <si>
    <t>2025020</t>
  </si>
  <si>
    <t>Refundácia nákladov na činnosť klubu s účelom športu mládeže podľa bodového hodnotenia MSR v roku 2024
ŠŠK JAK Bardejov
Účel: preprava osôb 22.6.2025, Bardejov-Moldava n/B a späť
M-VsAZ ml.a najml. Žiaci</t>
  </si>
  <si>
    <t>56906421</t>
  </si>
  <si>
    <t>Mgr. Marek Petnuch - PETNUCH TRANS</t>
  </si>
  <si>
    <t>P158</t>
  </si>
  <si>
    <t>Refundácia nákladov na činnosť klubu s účelom športu mládeže podľa bodového hodnotenia MSR v roku 2024
ŠŠK JAK Bardejov
Účel: štartovné 22.6.2025
M-VsAZ ml.a najml. Žiaci - Moldava n/B</t>
  </si>
  <si>
    <t>Refundácia nákladov na činnosť klubu s účelom športu mládeže podľa bodového hodnotenia MSR v roku 2024
ŠŠK JAK Bardejov
Účel: preprava osôb 6.9.2025, Bardejov-Košice a späť
M-VsAZ st. Žiaci
Časť nákladov</t>
  </si>
  <si>
    <t>P196</t>
  </si>
  <si>
    <t>Refundácia nákladov na činnosť klubu s účelom športu mládeže podľa bodového hodnotenia MSR v roku 2024
ŠŠK JAK Bardejov
Účel: štartovné 6.9.2025
M-VsAZ st. Žiaci - Košice
Časť nákladov</t>
  </si>
  <si>
    <t>25OZ1124</t>
  </si>
  <si>
    <t>Cestovný príkaz
Termín: 18-24.10.2025
Účel: sústredenie Štrbské Pleso
Trasa: Banská Bystrica-Štrbské Pleso a späť
Spôsob dopravy: AUV
Počet prepravovaných osôb: 3
Cestovné náhrady: cestovné</t>
  </si>
  <si>
    <t>Silvie Ambrozy</t>
  </si>
  <si>
    <t>25OZ1133</t>
  </si>
  <si>
    <t>49/2025</t>
  </si>
  <si>
    <t>Refundácia nákladov na činnosť klubu s účelom športu mládeže podľa bodového hodnotenia MSR v roku 2024
AK Slávia TU Košice
Cestovný príkaz - Jaroslav Rusnák
Termín: 3-7.3.2025
Účel: sústredenie
Trasa: Košice-Nyiregyháza HU a späť
Spôsob dopravy: AUV
Počet prepravovaných osôb: 5
Cestovné náhrady: cestovné</t>
  </si>
  <si>
    <t>EX25/00045</t>
  </si>
  <si>
    <t>Refundácia nákladov na činnosť klubu s účelom športu mládeže podľa bodového hodnotenia MSR v roku 2024
AK Slávia TU Košice
Cestovný príkaz - Jaroslav Rusnák
Termín: 3-7.3.2025
Účel: sústredenie Nyiregyháza HU
Cestovné náhrady: ubytovanie pre 6 osôb
Časť nákladov</t>
  </si>
  <si>
    <t>1/1 2025</t>
  </si>
  <si>
    <t>Refundácia nákladov na činnosť klubu s účelom športu mládeže podľa bodového hodnotenia MSR v roku 2024
AK Slávia TU Košice
Cestovný príkaz - Jaroslav Rusnák
Termín: 3-7.1.2025
Účel: sústredenie
Trasa: Košice-Nyiregyháza HU a späť
Spôsob dopravy: AUV
Počet prepravovaných osôb: 4
Cestovné náhrady: cestovné</t>
  </si>
  <si>
    <t>F01-64/2025</t>
  </si>
  <si>
    <t>Refundácia nákladov na činnosť klubu s účelom športu mládeže podľa bodového hodnotenia MSR v roku 2024
AK Slávia TU Košice
Cestovný príkaz - Jaroslav Rusnák
Termín: 3-7.1.2025
Účel: sústredenie Nyiregyháza HU
Cestovné náhrady: ubytovanie
Časť nákladov</t>
  </si>
  <si>
    <t>PESZ-CO Kft.</t>
  </si>
  <si>
    <t>041/02/25</t>
  </si>
  <si>
    <t>Refundácia nákladov na činnosť klubu s účelom športu mládeže podľa bodového hodnotenia MSR v roku 2024
AK Slávia TU Košice
Cestovný príkaz - Henrieta Rusnáková
Termín: 2.2.2025
Účel: HM-VsAZ
Trasa: Košice-Nyiregyháza HU a späť
Spôsob dopravy: bus
Počet prepravovaných osôb: 27
Cestovné náhrady: cestovné
Časť nákladov</t>
  </si>
  <si>
    <t>P003</t>
  </si>
  <si>
    <t>Refundácia nákladov na činnosť klubu s účelom športu mládeže podľa bodového hodnotenia MSR v roku 2024
AK Slávia TU Košice
Cestovný príkaz - Henrieta Rusnáková
Termín: 2.2.2025
Účel: HM-VsAZ Nyiregyháza HU
Cestovné náhrady: štartovné
Časť nákladov</t>
  </si>
  <si>
    <t>29-1/2025</t>
  </si>
  <si>
    <t>Refundácia nákladov na činnosť klubu s účelom športu mládeže podľa bodového hodnotenia MSR v roku 2024
AK Slávia TU Košice
Cestovný príkaz - Henrieta Rusnáková
Termín: 4-6.7.2025
Účel: M-SR U23 a viacboj
Trasa: Košice-Nové Zámky a späť
Spôsob dopravy: AUV
Počet prepravovaných osôb: 5
Cestovné náhrady: cestovné</t>
  </si>
  <si>
    <t>Henrieta Rusnáková</t>
  </si>
  <si>
    <t>25/207</t>
  </si>
  <si>
    <t>Refundácia nákladov na činnosť klubu s účelom športu mládeže podľa bodového hodnotenia MSR v roku 2024
AK Slávia TU Košice
Cestovný príkaz - Henrieta Rusnáková
Termín: 4-6.7.2025
Účel: M-SR U23 a viacboj Nové Zámky
Cestovné náhrady: ubytovanie pre 15 osôb</t>
  </si>
  <si>
    <t>44877391</t>
  </si>
  <si>
    <t>SALUR s.r.o.</t>
  </si>
  <si>
    <t>2025/058</t>
  </si>
  <si>
    <t>Refundácia nákladov na činnosť klubu s účelom športu mládeže podľa bodového hodnotenia MSR v roku 2024
AK Slávia TU Košice
Cestovný príkaz - Henrieta Rusnáková
Termín: 4-6.7.2025
Účel: M-SR U23 a viacboj Nové Zámky
Cestovné náhrady: štartovné</t>
  </si>
  <si>
    <t>29-3/2025</t>
  </si>
  <si>
    <t>Refundácia nákladov na činnosť klubu s účelom športu mládeže podľa bodového hodnotenia MSR v roku 2024
AK Slávia TU Košice
Cestovný príkaz - jaroslav Rusnák
Termín: 4-6.7.2025
Účel: M-SR U23 a viacboj
Trasa: Košice-Nové Zámky a späť
Spôsob dopravy: AUV
Počet prepravovaných osôb: 5
Cestovné náhrady: cestovné</t>
  </si>
  <si>
    <t>25OZ1123</t>
  </si>
  <si>
    <t>141804</t>
  </si>
  <si>
    <t>Cestovný príkaz - Gabriel Valiska
Termín: 23-27.9.2025
Účel: MS v trailovom behu Canfranc ESP
Trasa: Budapešť-Barcelona ESP-Budapešť
Spôsob dopravy: lietadlo
Počet prepravovaných osôb: 1
Cestovné náhrady: cestovné</t>
  </si>
  <si>
    <t>136116</t>
  </si>
  <si>
    <t>Cestovný príkaz - Gabriel Valiska
Termín: 23-27.9.2025
Účel: MS v trailovom behu Canfranc ESP
Trasa: Budapešť-Barcelona ESP-Budapešť
Spôsob dopravy: lietadlo
Počet prepravovaných osôb: 1
Cestovné náhrady: miestenka BUD-BAR</t>
  </si>
  <si>
    <t>230315</t>
  </si>
  <si>
    <t>Cestovný príkaz - Gabriel Valiska
Termín: 23-27.9.2025
Účel: MS v trailovom behu Canfranc ESP
Trasa: Budapešť-Barcelona ESP-Budapešť
Spôsob dopravy: lietadlo
Počet prepravovaných osôb: 1
Cestovné náhrady: miestenka BAR-BUD</t>
  </si>
  <si>
    <t>041909003</t>
  </si>
  <si>
    <t>Cestovný príkaz - Gabriel Valiska
Termín: 23-27.9.2025
Účel: MS v trailovom behu Canfranc ESP
Trasa: Barcelona - Zaragoza ESP a späť
Spôsob dopravy: vlak
Počet prepravovaných osôb: 1
Cestovné náhrady: cestovné</t>
  </si>
  <si>
    <t>25OZ1137</t>
  </si>
  <si>
    <t>202502917</t>
  </si>
  <si>
    <t>Refundácia nákladov na činnosť klubu s účelom športu mládeže podľa bodového hodnotenia MSR v roku 2024
Zdravie v pohybe Lučatín
Účel: laktátové prúžky
Časť nákladov</t>
  </si>
  <si>
    <t>20250257</t>
  </si>
  <si>
    <t>Refundácia nákladov na činnosť klubu s účelom športu mládeže podľa bodového hodnotenia MSR v roku 2024
Zdravie v pohybe Lučatín
Účel: heart rate monitor</t>
  </si>
  <si>
    <t>52729028</t>
  </si>
  <si>
    <t>Ralpu, s.r.o.</t>
  </si>
  <si>
    <t>25003611</t>
  </si>
  <si>
    <t>Refundácia nákladov na činnosť klubu s účelom športu mládeže podľa bodového hodnotenia MSR v roku 2024
Zdravie v pohybe Lučatín
Účel: doplnky výživy</t>
  </si>
  <si>
    <t>45288151</t>
  </si>
  <si>
    <t>AIRE, s.r.o.</t>
  </si>
  <si>
    <t>25OZ1126</t>
  </si>
  <si>
    <t>202510579</t>
  </si>
  <si>
    <t>Refundácia nákladov na činnosť klubu s účelom športu mládeže podľa bodového hodnotenia MSR v roku 2024
Športový klub polície Bratislava
Účel: športové oblečenie
Časť nákladov</t>
  </si>
  <si>
    <t>36317471</t>
  </si>
  <si>
    <t>NyNa s.r.o.</t>
  </si>
  <si>
    <t>25OZ1127</t>
  </si>
  <si>
    <t>2025290</t>
  </si>
  <si>
    <t>Refundácia nákladov na činnosť PZPM
TJ Stavbár Nitra
Účel: preprava osôb 10.9.2025
Nitra - Žiar n/H, M-SsAZ najml. žiaci
Časť nákladov</t>
  </si>
  <si>
    <t>45713154</t>
  </si>
  <si>
    <t>ROBEN-TRANS s.r.o.</t>
  </si>
  <si>
    <t>2025318</t>
  </si>
  <si>
    <t>Refundácia nákladov na činnosť PZPM
TJ Stavbár Nitra
Účel: preprava osôb 20.9.2025
Nitra - Žiar n/H, finále M-SsAZ družstiev najml. žiaci
 a 28.9.2025
Nitra-Pov. Bystrica, M-SsAZ ml a najml žiaci
Časť nákladov</t>
  </si>
  <si>
    <t>25OZ1128</t>
  </si>
  <si>
    <t>Refundácia nákladov na činnosť klubu s účelom športu mládeže podľa bodového hodnotenia MSR v roku 2024
Atletický klub Čadca
Cestovný príkaz
Termín: 10-13.4.2025
Účel: sústredenie Podhájska
Cestovné náhrady: stravné pre 59 osôb
Časť nákladov</t>
  </si>
  <si>
    <t>Radim Lukašík</t>
  </si>
  <si>
    <t>25OZ1135</t>
  </si>
  <si>
    <t>342500361</t>
  </si>
  <si>
    <t>Refundácia nákladov na činnosť Športovej triedy
TJ Olympia Galanta
Účel: preprava osôb 27.9.2025
Galanta-Nové Zámky, M-ZsAZ ml. a najml. žiaci
Časť nákladov</t>
  </si>
  <si>
    <t>36245488</t>
  </si>
  <si>
    <t>SAD Dunajská Streda a.s.</t>
  </si>
  <si>
    <t>25OZ1136</t>
  </si>
  <si>
    <t>2407330</t>
  </si>
  <si>
    <t>Refundácia nákladov na činnosť klubu s účelom športu mládeže podľa bodového hodnotenia MSR v roku 2024
TJ Družba Piešťany
Účel: športové oblečenie
Časť nákladov</t>
  </si>
  <si>
    <t>36278556</t>
  </si>
  <si>
    <t>SILVERMAN, s.r.o.</t>
  </si>
  <si>
    <t>Refundácia nákladov na činnosť klubu s účelom športu mládeže podľa bodového hodnotenia MSR v roku 2024
TJ Družba Piešťany
Účel: štartovné s ubytovaním na pretekoch EKAG v Brne 28-31.8.2025 pre 10 osôb
Časť nákladov</t>
  </si>
  <si>
    <t>25OZ1138</t>
  </si>
  <si>
    <t>22025</t>
  </si>
  <si>
    <t>Refundácia nákladov na činnosť klubu s účelom športu mládeže podľa bodového hodnotenia MSR v roku 2024
TJ Stavbár Nitra
Cestovný príkaz
Termín: 25.1.2025
Účel: HM-SsAZ dorast, st žiaci, dosp
Trasa: Nitra-Ostrava CZ a späť
Spôsob dopravy: AUV
Počet prepravovaných osôb: 2
Cestovné náhrady: cestovné</t>
  </si>
  <si>
    <t>Maroš Salva</t>
  </si>
  <si>
    <t>202502</t>
  </si>
  <si>
    <t>Refundácia nákladov na činnosť klubu s účelom športu mládeže podľa bodového hodnotenia MSR v roku 2024
TJ Stavbár Nitra
Cestovný príkaz
Termín: 7-8.2.2025
Účel: HMSR st žiaci
Trasa: Nitra-Nyiregyháza HU a späť
Spôsob dopravy: AUV
Počet prepravovaných osôb: 2
Cestovné náhrady: cestovné</t>
  </si>
  <si>
    <t>EUROP-2025-172</t>
  </si>
  <si>
    <t>Refundácia nákladov na činnosť klubu s účelom športu mládeže podľa bodového hodnotenia MSR v roku 2024
TJ Stavbár Nitra
Cestovný príkaz - Maroš Salva
Termín: 7-8.2.2025
Účel: HMSR st žiaci, Nyiregyháza HU
Cestovné náhrady: ubytovanie</t>
  </si>
  <si>
    <t xml:space="preserve">RUBÓCZKI JÓZSEF </t>
  </si>
  <si>
    <t>2025008</t>
  </si>
  <si>
    <t>Refundácia nákladov na činnosť klubu s účelom športu mládeže podľa bodového hodnotenia MSR v roku 2024
TJ Stavbár Nitra
Účel: prenájom telocvične 01/2025</t>
  </si>
  <si>
    <t>37861301</t>
  </si>
  <si>
    <t>ZŠ Škultétyho Nitra</t>
  </si>
  <si>
    <t>Refundácia nákladov na činnosť klubu s účelom športu mládeže podľa bodového hodnotenia MSR v roku 2024
TJ Stavbár Nitra
Účel: prenájom telocvične 01/2025 - nová zmluva</t>
  </si>
  <si>
    <t>20250259</t>
  </si>
  <si>
    <t>Refundácia nákladov na činnosť klubu s účelom športu mládeže podľa bodového hodnotenia MSR v roku 2024
TJ Stavbár Nitra
Účel: športové oblečenie</t>
  </si>
  <si>
    <t>46969934</t>
  </si>
  <si>
    <t>OFF SPORTSWEAR, s.r.o.</t>
  </si>
  <si>
    <t>20240259</t>
  </si>
  <si>
    <t>Refundácia nákladov na činnosť klubu s účelom športu mládeže podľa bodového hodnotenia MSR v roku 2024
TJ Stavbár Nitra
Účel: prenájom telocvične 12/2024</t>
  </si>
  <si>
    <t>00596876</t>
  </si>
  <si>
    <t>SOŠ gastronómie a cest. Ruchu Nitra</t>
  </si>
  <si>
    <t>2501000099</t>
  </si>
  <si>
    <t>Refundácia nákladov na činnosť klubu s účelom športu mládeže podľa bodového hodnotenia MSR v roku 2024
TJ Stavbár Nitra
Účel: laktátové prúžky</t>
  </si>
  <si>
    <t>44281897</t>
  </si>
  <si>
    <t>SVEDAR, spol. s r.o.</t>
  </si>
  <si>
    <t>2025016</t>
  </si>
  <si>
    <t>Refundácia nákladov na činnosť klubu s účelom športu mládeže podľa bodového hodnotenia MSR v roku 2024
TJ Stavbár Nitra
Účel: prenájom telocvične 02/2025</t>
  </si>
  <si>
    <t>Refundácia nákladov na činnosť klubu s účelom športu mládeže podľa bodového hodnotenia MSR v roku 2024
TJ Stavbár Nitra
Účel: prenájom telocvične 02/2025 - nová zmluva</t>
  </si>
  <si>
    <t>20250055</t>
  </si>
  <si>
    <t>2025026</t>
  </si>
  <si>
    <t>Refundácia nákladov na činnosť klubu s účelom športu mládeže podľa bodového hodnotenia MSR v roku 2024
TJ Stavbár Nitra
Účel: prenájom telocvične 03/2025</t>
  </si>
  <si>
    <t>2025025</t>
  </si>
  <si>
    <t>Refundácia nákladov na činnosť klubu s účelom športu mládeže podľa bodového hodnotenia MSR v roku 2024
TJ Stavbár Nitra
Účel: prenájom telocvične 03/2025 - nová zmluva</t>
  </si>
  <si>
    <t>20250087</t>
  </si>
  <si>
    <t>34010525</t>
  </si>
  <si>
    <t>Refundácia nákladov na činnosť klubu s účelom športu mládeže podľa bodového hodnotenia MSR v roku 2024
TJ Stavbár Nitra
Účel: preprava osôb 1.5.2025
Nitra-ban.Bystrica a späť
1.kolo M-SsAZ ml. žiaci</t>
  </si>
  <si>
    <t>52669289</t>
  </si>
  <si>
    <t>MELMAN - TRANS s.r.o.</t>
  </si>
  <si>
    <t>20250097</t>
  </si>
  <si>
    <t>Refundácia nákladov na činnosť klubu s účelom športu mládeže podľa bodového hodnotenia MSR v roku 2024
TJ Stavbár Nitra
Účel: prenájom telocvične 04/2025</t>
  </si>
  <si>
    <t>72025</t>
  </si>
  <si>
    <t>Refundácia nákladov na činnosť klubu s účelom športu mládeže podľa bodového hodnotenia MSR v roku 2024
TJ Stavbár Nitra
Cestovný príkaz
Termín: 7-8.3.2025
Účel: HM SR juniori
Trasa: Nitra-Nyiregyháza HU a späť
Spôsob dopravy: AUV
Počet prepravovaných osôb: 3
Cestovné náhrady: cestovné
Časť nákladov</t>
  </si>
  <si>
    <t>Refundácia nákladov na činnosť klubu s účelom športu mládeže podľa bodového hodnotenia MSR v roku 2024
TJ Stavbár Nitra
Cestovný príkaz
Termín: 20-21.2.2025
Účel: HM SR dospelí
Trasa: Nitra-Ostrava CZ a späť
Spôsob dopravy: AUV
Počet prepravovaných osôb: 4
Cestovné náhrady: cestovné
Časť nákladov</t>
  </si>
  <si>
    <t>Refundácia nákladov na činnosť klubu s účelom športu mládeže podľa bodového hodnotenia MSR v roku 2024
TJ Stavbár Nitra
Cestovný príkaz
Termín: 9.2.2025
Účel: Krajské majstr. olomouckeho a zlinskeho kraja
Trasa: Nitra-Ostrava CZ a späť
Spôsob dopravy: AUV
Počet prepravovaných osôb: 3
Cestovné náhrady: cestovné</t>
  </si>
  <si>
    <t>Refundácia nákladov na činnosť klubu s účelom športu mládeže podľa bodového hodnotenia MSR v roku 2024
TJ Stavbár Nitra
Cestovný príkaz
Termín: 24.6.2025
Účel: Zlatá tretra
Trasa: Nitra-Ostrava CZ a späť
Spôsob dopravy: AUV
Počet prepravovaných osôb: 2
Cestovné náhrady: cestovné
Časť nákladov</t>
  </si>
  <si>
    <t>Refundácia nákladov na činnosť klubu s účelom športu mládeže podľa bodového hodnotenia MSR v roku 2024
TJ Stavbár Nitra
Cestovný príkaz
Termín: 11-13.7.2025
Účel: MSR juniori
Trasa: Nitra-Košice a späť
Spôsob dopravy: AUV
Počet prepravovaných osôb: 3
Cestovné náhrady: cestovné
Časť nákladov</t>
  </si>
  <si>
    <t>Refundácia nákladov na činnosť klubu s účelom športu mládeže podľa bodového hodnotenia MSR v roku 2024
TJ Stavbár Nitra
Cestovný príkaz
Termín: 25.1.2025
Účel: HM SsAZ dorast, st žiaci, dosp
Trasa: Nitra-Ostrava CZ a späť
Spôsob dopravy: AUV
Počet prepravovaných osôb: 5
Cestovné náhrady: cestovné
Časť nákladov</t>
  </si>
  <si>
    <t>Zuzana Seková</t>
  </si>
  <si>
    <t>Refundácia nákladov na činnosť klubu s účelom športu mládeže podľa bodového hodnotenia MSR v roku 2024
TJ Stavbár Nitra
Cestovný príkaz
Termín: 8.2.2025
Účel: HM SR st. žiaci
Trasa: Nitra-Nyiregyháza HU a späť
Spôsob dopravy: AUV
Počet prepravovaných osôb: 2
Cestovné náhrady: cestovné
Časť nákladov</t>
  </si>
  <si>
    <t>Refundácia nákladov na činnosť klubu s účelom športu mládeže podľa bodového hodnotenia MSR v roku 2024
TJ Stavbár Nitra
Cestovný príkaz
Termín: 3.5.2025
Účel: 1. kolo družstiev ZsAZ dorast, dosp, ml. žiaci
Trasa: Nitra-Nové Zámky a späť
Spôsob dopravy: AUV
Počet prepravovaných osôb: 4
Cestovné náhrady: cestovné
Časť nákladov</t>
  </si>
  <si>
    <t>Refundácia nákladov na činnosť klubu s účelom športu mládeže podľa bodového hodnotenia MSR v roku 2024
TJ Stavbár Nitra
Cestovný príkaz
Termín: 8.5.2025
Účel: 2. kolo družstiev SsAZ dorast, juniori
Trasa: Nitra-B. Bystrica a späť
Spôsob dopravy: AUV
Počet prepravovaných osôb: 3
Cestovné náhrady: cestovné</t>
  </si>
  <si>
    <t>Refundácia nákladov na činnosť klubu s účelom športu mládeže podľa bodového hodnotenia MSR v roku 2024
TJ Stavbár Nitra
Cestovný príkaz
Termín: 11.5.2025
Účel: 1. kolo družstiev SsAZ st. žiaci
Trasa: Nitra-B. Bystrica a späť
Spôsob dopravy: AUV
Počet prepravovaných osôb: 4
Cestovné náhrady: cestovné</t>
  </si>
  <si>
    <t>Refundácia nákladov na činnosť klubu s účelom športu mládeže podľa bodového hodnotenia MSR v roku 2024
TJ Stavbár Nitra
Cestovný príkaz
Termín: 8.6.2025
Účel: 3. kolo družstiev SsAZ dorast, juniori
Trasa: Nitra-Martin a späť
Spôsob dopravy: AUV
Počet prepravovaných osôb: 5
Cestovné náhrady: cestovné</t>
  </si>
  <si>
    <t>PF250992</t>
  </si>
  <si>
    <t>73/2025</t>
  </si>
  <si>
    <t>Cestovné preplatenie - Alperen Acet - PTS míting 8.8.2025 BB</t>
  </si>
  <si>
    <t>Jose Praia</t>
  </si>
  <si>
    <t>PF250988</t>
  </si>
  <si>
    <t>68/2025/S</t>
  </si>
  <si>
    <t>Cestovné preplatenie - Gryc, Hammam, Bisova, Jiranova - PTS míting 8.8.2025 BB</t>
  </si>
  <si>
    <t>Sport Marketing, Management &amp; Promotion
Nemecko</t>
  </si>
  <si>
    <t>PF251032</t>
  </si>
  <si>
    <t>22/2025</t>
  </si>
  <si>
    <t>Cestovné preplatenie - Mitxelena - PTS míting 8.8.2025 BB</t>
  </si>
  <si>
    <t>Irati Mitxelena Balerdi</t>
  </si>
  <si>
    <t>PF251031</t>
  </si>
  <si>
    <t>202516</t>
  </si>
  <si>
    <t>Cestovné preplatenie - Fotopoulou, Besi, Andrikopoulos - PTS míting 8.8.2025 BB</t>
  </si>
  <si>
    <t>Konstantinos Filippidis</t>
  </si>
  <si>
    <t>25OZ1140</t>
  </si>
  <si>
    <t>Refundácia nákladov na prípravu športovca zaradeného v TOP TÍME MCRaŠ SR - Hana Černá
Účel: Silové testy, diagnostika, konzultácia za rok 2025
Časť nákladov</t>
  </si>
  <si>
    <t>25OZ1141</t>
  </si>
  <si>
    <t>5415309597</t>
  </si>
  <si>
    <t>Refundácia nákladov na prípravu športovca zaradeného v TOP TÍME MCRaŠ SR - Dominik Černý
Účel: regeneračná pomôcka
Časť nákladov</t>
  </si>
  <si>
    <t>RCHN43WFF3</t>
  </si>
  <si>
    <t>Refundácia nákladov na prípravu športovca zaradeného v TOP TÍME MCRaŠ SR - Dominik Černý
Cestovný príkaz
Termín: 23.10.-3.11.2025
Účel: preteky Zittau DE, Praha CZ, lek. vyšetrenia
Cestovné náhrady: ubytovanie Brno 2-3.11.2025
Časť nákladov</t>
  </si>
  <si>
    <t>Airbnb Ireland UC</t>
  </si>
  <si>
    <t>52941</t>
  </si>
  <si>
    <t>Refundácia nákladov na prípravu športovca zaradeného v TOP TÍME MCRaŠ SR - Dominik Černý
Cestovný príkaz
Termín: 23.10.-3.11.2025
Účel: preteky Zittau DE, Praha CZ, lek. vyšetrenia
Cestovné náhrady: ubytovanie Zittau 23-25.10.2025</t>
  </si>
  <si>
    <t>G&amp;R Zittauer Hotel und Gaststätten GmbH
Nemecko</t>
  </si>
  <si>
    <t>2025/0552270</t>
  </si>
  <si>
    <t>Refundácia nákladov na prípravu športovca zaradeného v TOP TÍME MCRaŠ SR - Dominik Černý
Cestovný príkaz
Termín: 23.10.-3.11.2025
Účel: preteky Zittau DE, Praha CZ, lek. vyšetrenia
Cestovné náhrady: regenerácia</t>
  </si>
  <si>
    <t>00064581</t>
  </si>
  <si>
    <t>Hlavní město Praha</t>
  </si>
  <si>
    <t>DÚ0110380</t>
  </si>
  <si>
    <t>011/0380</t>
  </si>
  <si>
    <t>DÚ0110381</t>
  </si>
  <si>
    <t>011/0381</t>
  </si>
  <si>
    <t>DÚ0110382</t>
  </si>
  <si>
    <t>011/0382</t>
  </si>
  <si>
    <t>25OZ1099</t>
  </si>
  <si>
    <t>Náhrada za stratu času pre dobrovoľníkov
Termín: 27.10.2025
Detský štafetový kros Bratislava
Počet osôb: 4
Rozsah: 38 odpracovaných hodín za 4,5 EUR/hod</t>
  </si>
  <si>
    <t>Osoba 605, 169, 166, 639</t>
  </si>
  <si>
    <t>25OZ1119</t>
  </si>
  <si>
    <t>Náhrada za stratu času pre dobrovoľníkov
Termín: 25.10.2025
Detská atletika - kros Nitra
Počet osôb: 6
Rozsah: 42 odpracovaných hodín za 4,5 EUR/hod</t>
  </si>
  <si>
    <t>Osoba 640, 554, 641, 642, 555, 643</t>
  </si>
  <si>
    <t>25OZ1120</t>
  </si>
  <si>
    <t>Náhrada za stratu času pre dobrovoľníkov
Termín: 28.10.2025
Detská atletika - kros Moldava n/Bodvou
Počet osôb: 5
Rozsah: 35 odpracovaných hodín za 4,5 EUR/hod</t>
  </si>
  <si>
    <t>Osoba 331, 493, 644, 332, 330</t>
  </si>
  <si>
    <t>25OZ1142</t>
  </si>
  <si>
    <t>Náhrada za stratu času pre dobrovoľníkov
Termín: 20-22.10.2025
MSR kros Žiar nad Hronom (+ príprava)
Počet osôb: 6
Rozsah: 112,5 odpracovaných hodín za 4,5 EUR/hod</t>
  </si>
  <si>
    <t>Osoba 595, 45, 91, 645, 174, 607</t>
  </si>
  <si>
    <t>25OZ1121</t>
  </si>
  <si>
    <t>Náhrada za stratu času pre dobrovoľníkov
Termín: 18.10.2025
Detská atletika - kros Trnava
Počet osôb: 7
Rozsah: 49 odpracovaných hodín za 4,5 EUR/hod</t>
  </si>
  <si>
    <t>Osoba 188, 184, 179, 402, 186, 190, 183</t>
  </si>
  <si>
    <t>25OZ1102</t>
  </si>
  <si>
    <t>Náhrada za stratu času pre dobrovoľníkov
Termín: 9.9.2025
Detská atletika - kros Trnava
Počet osôb: 5
Rozsah: 35 odpracovaných hodín za 4,5 EUR/hod</t>
  </si>
  <si>
    <t>Osoba 188, 646, 179, 186, 183</t>
  </si>
  <si>
    <t>25OZ1101</t>
  </si>
  <si>
    <t>Náhrada za stratu času pre dobrovoľníkov
Termín: 27.10.2025
Detský štafetový kros - krajské kolo Banská Bystrica
Počet osôb: 13
Rozsah: 91 odpracovaných hodín za 4,5 EUR/hod</t>
  </si>
  <si>
    <t>Osoba 647-652, 292, 328, 653, 157, 293, 296, 159</t>
  </si>
  <si>
    <t>25OZ1122</t>
  </si>
  <si>
    <t>Náhrada za stratu času pre dobrovoľníkov
Termín: 9.11.2025
Detská atletika - kros Jablonica
Počet osôb: 8
Rozsah: 78 odpracovaných hodín za 4,5 EUR/hod</t>
  </si>
  <si>
    <t>Osoba 654, 655, 656, 183, 657, 187, 184, 188</t>
  </si>
  <si>
    <t>25OZ1157</t>
  </si>
  <si>
    <t>Cestovný príkaz
Termín: 12.11.2025
Účel: VV SAZ
Trasa: Nová Dubnica-Bratislava a späť
Spôsob dopravy: AUV
Počet prepravovaných osôb: 1
Cestovné náhrady: cestovné</t>
  </si>
  <si>
    <t>25OZ1162</t>
  </si>
  <si>
    <t>Cestovný príkaz
Termín: 18-24.10.2025
Účel: repre skokanské sústredenie
Trasa: Banská Bystrica-Štrbské Pleso a späť
Spôsob dopravy: AUV
Počet prepravovaných osôb: 2
Cestovné náhrady: cestovné</t>
  </si>
  <si>
    <t>25OZ1164</t>
  </si>
  <si>
    <t>Cestovný príkaz
Termín: 18-24.10.2025
Účel: repre skokanské sústredenie
Trasa: Kysucké Nové Mesto-Štrbské Pleso a späť
Spôsob dopravy: AUV
Počet prepravovaných osôb: 4
Cestovné náhrady: cestovné</t>
  </si>
  <si>
    <t>25OZ1165</t>
  </si>
  <si>
    <t>Cestovný príkaz
Termín: 12.11.2025
Účel: VV SAZ
Trasa: Šurany-Bratislava a späť
Spôsob dopravy: AUV
Počet prepravovaných osôb: 1
Cestovné náhrady: cestovné</t>
  </si>
  <si>
    <t>Ing. Jozef Malík</t>
  </si>
  <si>
    <t>25OZ1146</t>
  </si>
  <si>
    <t>1510681755</t>
  </si>
  <si>
    <t>Refundácia nákladov na činnosť klubu s účelom športu mládeže podľa bodového hodnotenia MSR v roku 2024
AK Victoria Turany
Účel: športová obuv</t>
  </si>
  <si>
    <t>1510681752</t>
  </si>
  <si>
    <t>1510482871</t>
  </si>
  <si>
    <t>467</t>
  </si>
  <si>
    <t>Refundácia nákladov na činnosť klubu s účelom športu mládeže podľa bodového hodnotenia MSR v roku 2024
AK Victoria Turany
Účel: športové pomôcky
Časť nákladov</t>
  </si>
  <si>
    <t>25OZ1144</t>
  </si>
  <si>
    <t>32025089</t>
  </si>
  <si>
    <t>Refundácia nákladov na činnosť klubu s účelom športu mládeže podľa bodového hodnotenia MSR v roku 2024
ŠK ŠOG Nitra
Účel: testovanie športovcov</t>
  </si>
  <si>
    <t>30853923</t>
  </si>
  <si>
    <t>Národné športové centrum</t>
  </si>
  <si>
    <t>76/2025/54</t>
  </si>
  <si>
    <t>Refundácia nákladov na činnosť klubu s účelom športu mládeže podľa bodového hodnotenia MSR v roku 2024
ŠK ŠOG Nitra
Účel: športové vybavenie</t>
  </si>
  <si>
    <t>2025000939</t>
  </si>
  <si>
    <t>54862850</t>
  </si>
  <si>
    <t>Forward Fitness s.r.o.</t>
  </si>
  <si>
    <t>Refundácia nákladov na činnosť klubu s účelom športu mládeže podľa bodového hodnotenia MSR v roku 2024
ŠK ŠOG Nitra
Cestovný príkaz - Jaroslav Broďáni
Termín: 11.1.2025
Účel: Přebor Moravskoslezského kraje žiaci, dorast, juniori a dosp., Ostrava CZ
Cestovné náhrady: štartovné</t>
  </si>
  <si>
    <t>2025/016</t>
  </si>
  <si>
    <t>Refundácia nákladov na činnosť klubu s účelom športu mládeže podľa bodového hodnotenia MSR v roku 2024
ŠK ŠOG Nitra
Účel: športové oblečenie</t>
  </si>
  <si>
    <t>47377259</t>
  </si>
  <si>
    <t>AliSi s.r.o.</t>
  </si>
  <si>
    <t>EUROP-2025-122</t>
  </si>
  <si>
    <t>Refundácia nákladov na činnosť klubu s účelom športu mládeže podľa bodového hodnotenia MSR v roku 2024
ŠK ŠOG Nitra
Cestovný príkaz - Milan Giraltoš
Termín: 31.1.-1.2.2025
Účel: HM-ZsAZ dorast, st. žiaci, juniori, dosp. Nyiregyháza HU
Cestovné náhrady: ubytovanie pre 3 osoby</t>
  </si>
  <si>
    <t>RUBÓCZKI JÓZSEF</t>
  </si>
  <si>
    <t>17625</t>
  </si>
  <si>
    <t>Refundácia nákladov na činnosť klubu s účelom športu mládeže podľa bodového hodnotenia MSR v roku 2024
ŠK ŠOG Nitra
Cestovný príkaz
Termín: 17.6.2025
Účel: TIPOS Kritérium SNP
Trasa: Nitra-Banská Bystrica a späť
Spôsob dopravy: AUV
Počet prepravovaných osôb: 2
Cestovné náhrady: cestovné</t>
  </si>
  <si>
    <t>Roman Oravec</t>
  </si>
  <si>
    <t>15925</t>
  </si>
  <si>
    <t>Refundácia nákladov na činnosť klubu s účelom športu mládeže podľa bodového hodnotenia MSR v roku 2024
ŠK ŠOG Nitra
Cestovný príkaz
Termín: 22.6.2025
Účel: 4. kolo družstiev ZsAZ st. žiaci
Trasa: Nitra-Skalica a späť
Spôsob dopravy: AUV
Počet prepravovaných osôb: 2
Cestovné náhrady: cestovné</t>
  </si>
  <si>
    <t>Refundácia nákladov na činnosť klubu s účelom športu mládeže podľa bodového hodnotenia MSR v roku 2024
ŠK ŠOG Nitra
Cestovný príkaz
Termín: 5.7.2025
Účel: MSR U23 
Trasa: Nitra-Nové Zámky a späť
Spôsob dopravy: AUV
Počet prepravovaných osôb: 2
Cestovné náhrady: cestovné</t>
  </si>
  <si>
    <t>Refundácia nákladov na činnosť klubu s účelom športu mládeže podľa bodového hodnotenia MSR v roku 2024
ŠK ŠOG Nitra
Cestovný príkaz
Termín: 6.7.2025
Účel: MSR U23 
Trasa: Nitra-Nové Zámky a späť
Spôsob dopravy: AUV
Počet prepravovaných osôb: 2
Cestovné náhrady: cestovné</t>
  </si>
  <si>
    <t>Refundácia nákladov na činnosť klubu s účelom športu mládeže podľa bodového hodnotenia MSR v roku 2024
ŠK ŠOG Nitra
Cestovný príkaz
Termín: 12.7.2025
Účel: MSR juniori 
Trasa: Nitra-Košice a späť
Spôsob dopravy: AUV
Počet prepravovaných osôb: 2
Cestovné náhrady: cestovné</t>
  </si>
  <si>
    <t>Refundácia nákladov na činnosť klubu s účelom športu mládeže podľa bodového hodnotenia MSR v roku 2024
ŠK ŠOG Nitra
Cestovný príkaz
Termín: 2.8.2025
Účel: MSR dospelí 
Trasa: Nitra-Banská Bystrica a späť
Spôsob dopravy: AUV
Počet prepravovaných osôb: 2
Cestovné náhrady: cestovné</t>
  </si>
  <si>
    <t>Refundácia nákladov na činnosť klubu s účelom športu mládeže podľa bodového hodnotenia MSR v roku 2024
ŠK ŠOG Nitra
Cestovný príkaz
Termín: 29.8.2025
Účel: MSR družstiev dospelí 
Trasa: Nitra-Martin a späť
Spôsob dopravy: AUV
Počet prepravovaných osôb: 2
Cestovné náhrady: cestovné</t>
  </si>
  <si>
    <t>Refundácia nákladov na činnosť klubu s účelom športu mládeže podľa bodového hodnotenia MSR v roku 2024
ŠK ŠOG Nitra
Cestovný príkaz
Termín: 30.8.2025
Účel: Vrhačská tour 2025
Trasa: Nitra-Trnava a späť
Spôsob dopravy: AUV
Počet prepravovaných osôb: 2
Cestovné náhrady: cestovné</t>
  </si>
  <si>
    <t>Refundácia nákladov na činnosť klubu s účelom športu mládeže podľa bodového hodnotenia MSR v roku 2024
ŠK ŠOG Nitra
Cestovný príkaz
Termín: 6.9.2025
Účel: 3. kolo dorastenecká liga
Trasa: Nitra-Nové Zámky a späť
Spôsob dopravy: AUV
Počet prepravovaných osôb: 2
Cestovné náhrady: cestovné</t>
  </si>
  <si>
    <t>Refundácia nákladov na činnosť klubu s účelom športu mládeže podľa bodového hodnotenia MSR v roku 2024
ŠK ŠOG Nitra
Cestovný príkaz
Termín: 13.9.2025
Účel: MSR st. žiaci
Trasa: Nitra-Martin a späť
Spôsob dopravy: AUV
Počet prepravovaných osôb: 2
Cestovné náhrady: cestovné</t>
  </si>
  <si>
    <t>Refundácia nákladov na činnosť klubu s účelom športu mládeže podľa bodového hodnotenia MSR v roku 2024
ŠK ŠOG Nitra
Cestovný príkaz
Termín: 14.9.2025
Účel: MSR st. žiaci
Trasa: Nitra-Martin a späť
Spôsob dopravy: AUV
Počet prepravovaných osôb: 2
Cestovné náhrady: cestovné</t>
  </si>
  <si>
    <t>Refundácia nákladov na činnosť klubu s účelom športu mládeže podľa bodového hodnotenia MSR v roku 2024
ŠK ŠOG Nitra
Cestovný príkaz
Termín: 15.9.2025
Účel: 3. kolo družstiev ZsAZ
Trasa: Nitra-Trnava a späť
Spôsob dopravy: AUV
Počet prepravovaných osôb: 2
Cestovné náhrady: cestovné</t>
  </si>
  <si>
    <t>Refundácia nákladov na činnosť klubu s účelom športu mládeže podľa bodového hodnotenia MSR v roku 2024
ŠK ŠOG Nitra
Cestovný príkaz
Termín: 14.6.2025
Účel: MSR dorast
Trasa: Nitra-Banská Bystrica a späť
Spôsob dopravy: AUV
Počet prepravovaných osôb: 4
Cestovné náhrady: cestovné</t>
  </si>
  <si>
    <t>Jaroslav Broďáni</t>
  </si>
  <si>
    <t>Refundácia nákladov na činnosť klubu s účelom športu mládeže podľa bodového hodnotenia MSR v roku 2024
ŠK ŠOG Nitra
Cestovný príkaz
Termín: 15.6.2025
Účel: MSR dorast
Trasa: Nitra-Banská Bystrica a späť
Spôsob dopravy: AUV
Počet prepravovaných osôb: 4
Cestovné náhrady: cestovné</t>
  </si>
  <si>
    <t>Refundácia nákladov na činnosť klubu s účelom športu mládeže podľa bodového hodnotenia MSR v roku 2024
ŠK ŠOG Nitra
Cestovný príkaz
Termín: 5.7.2025
Účel: MSR viacboj dorast, st. žiaci
Trasa: Nitra-Nové Zámky a späť
Spôsob dopravy: AUV
Počet prepravovaných osôb: 5
Cestovné náhrady: cestovné</t>
  </si>
  <si>
    <t>Refundácia nákladov na činnosť klubu s účelom športu mládeže podľa bodového hodnotenia MSR v roku 2024
ŠK ŠOG Nitra
Cestovný príkaz
Termín: 6.7.2025
Účel: MSR viacboj dorast, st. žiaci
Trasa: Nitra-Nové Zámky a späť
Spôsob dopravy: AUV
Počet prepravovaných osôb: 5
Cestovné náhrady: cestovné</t>
  </si>
  <si>
    <t>Refundácia nákladov na činnosť klubu s účelom športu mládeže podľa bodového hodnotenia MSR v roku 2024
ŠK ŠOG Nitra
Cestovný príkaz
Termín: 31.8.2025
Účel: 4. kolo MSsAZ družstiev dorast, juniori
Trasa: Nitra-Dubnica n/Váhom a späť
Spôsob dopravy: AUV
Počet prepravovaných osôb: 3
Cestovné náhrady: cestovné</t>
  </si>
  <si>
    <t>0861906</t>
  </si>
  <si>
    <t>Refundácia nákladov na činnosť klubu s účelom športu mládeže podľa bodového hodnotenia MSR v roku 2024
ŠK ŠOG Nitra
Cestovný príkaz - Jaroslav Broďáni
Termín: 31.8.2025
Účel: 4. kolo MSsAZ družstiev dorast, juniori
Dubnica n/Váhom 
Cestovné náhrady: štartovné</t>
  </si>
  <si>
    <t>AK Spartak Dubnica nad Váhom</t>
  </si>
  <si>
    <t>Refundácia nákladov na činnosť klubu s účelom športu mládeže podľa bodového hodnotenia MSR v roku 2024
ŠK ŠOG Nitra
Cestovný príkaz
Termín: 13-14.9.2025
Účel: MSR st. žiaci
Trasa: Nitra-Martin a späť
Spôsob dopravy: AUV
Počet prepravovaných osôb: 3
Cestovné náhrady: cestovné</t>
  </si>
  <si>
    <t>12</t>
  </si>
  <si>
    <t>Refundácia nákladov na činnosť klubu s účelom športu mládeže podľa bodového hodnotenia MSR v roku 2024
ŠK ŠOG Nitra
Cestovný príkaz
Termín: 13-14.9.2025
Účel: MSR st. žiaci - Martin
Cestovné náhrady: ubytovanie pre 4 osoby</t>
  </si>
  <si>
    <t>57164576</t>
  </si>
  <si>
    <t>Stredná odborná škola polytechnická, Martin</t>
  </si>
  <si>
    <t>159/25</t>
  </si>
  <si>
    <t>Refundácia nákladov na činnosť klubu s účelom športu mládeže podľa bodového hodnotenia MSR v roku 2024
ŠK ŠOG Nitra
Cestovný príkaz
Termín: 13-14.9.2025
Účel: MSR st. žiaci - Martin
Cestovné náhrady: štartovné</t>
  </si>
  <si>
    <t>12725</t>
  </si>
  <si>
    <t>Tomáš Krajňák</t>
  </si>
  <si>
    <t>Refundácia nákladov na činnosť klubu s účelom športu mládeže podľa bodového hodnotenia MSR v roku 2024
ŠK ŠOG Nitra
Cestovný príkaz
Termín: 12-13.7.2025
Účel: MSR juniori 
Trasa: Nitra-Košice a späť
Spôsob dopravy: AUV
Počet prepravovaných osôb: 4
Cestovné náhrady: cestovné</t>
  </si>
  <si>
    <t>Monika Zeleňáková</t>
  </si>
  <si>
    <t>1825</t>
  </si>
  <si>
    <t>Refundácia nákladov na činnosť klubu s účelom športu mládeže podľa bodového hodnotenia MSR v roku 2024
ŠK ŠOG Nitra
Cestovný príkaz
Termín: 1-2.8.2025
Účel: preteky Brno 
Trasa: Nitra-Brno CZ a späť
Spôsob dopravy: AUV
Počet prepravovaných osôb: 3
Cestovné náhrady: cestovné</t>
  </si>
  <si>
    <t>Peter Mečiar</t>
  </si>
  <si>
    <t>5825005165</t>
  </si>
  <si>
    <t>Refundácia nákladov na činnosť klubu s účelom športu mládeže podľa bodového hodnotenia MSR v roku 2024
ŠK ŠOG Nitra
Cestovný príkaz - Peter Mečiar
Termín: 1-2.8.2025
Účel: preteky Brno 
Cestovné náhrady: ubytovanie pre 3 osoby</t>
  </si>
  <si>
    <t>27176657</t>
  </si>
  <si>
    <t>OREA HOTELS s.r.o.</t>
  </si>
  <si>
    <t>250100147</t>
  </si>
  <si>
    <t>Refundácia nákladov na činnosť klubu s účelom športu mládeže podľa bodového hodnotenia MSR v roku 2024
ŠK ŠOG Nitra
Účel: športové náčinie</t>
  </si>
  <si>
    <t>07590890</t>
  </si>
  <si>
    <t>GuMi Athletic Equipment s.r.o.</t>
  </si>
  <si>
    <t>PF251012</t>
  </si>
  <si>
    <t>Moderovanie tlačových konferencií a brífingov súvisiacich s MS Tokyo 2025 13-21.9.2025</t>
  </si>
  <si>
    <t>57268533</t>
  </si>
  <si>
    <t>NovaSphere, s.r.o.</t>
  </si>
  <si>
    <t>25OZ1145</t>
  </si>
  <si>
    <t>2500012</t>
  </si>
  <si>
    <t>Refundácia nákladov na činnosť PZPM
1. atletický klub Humenné
Účel: športové vybavenie</t>
  </si>
  <si>
    <t>46778519</t>
  </si>
  <si>
    <t>Inkore s.r.o.</t>
  </si>
  <si>
    <t>20250008</t>
  </si>
  <si>
    <t>Refundácia nákladov na činnosť PZPM
1. atletický klub Humenné
Účel: trénerská činnosť 1-6/2025</t>
  </si>
  <si>
    <t>25OZ1147</t>
  </si>
  <si>
    <t>2502/13341</t>
  </si>
  <si>
    <t>Refundácia nákladov na činnosť PZPM
ŠK Jablonica
Účel: športové náčinie</t>
  </si>
  <si>
    <t>26098806</t>
  </si>
  <si>
    <t>RADANSPORT s.r.o.</t>
  </si>
  <si>
    <t>25OZ1148</t>
  </si>
  <si>
    <t>2333670</t>
  </si>
  <si>
    <t>Refundácia nákladov na činnosť klubu s účelom športu mládeže podľa bodového hodnotenia MSR v roku 2024
ŠK Jablonica
Účel: športové náčinie</t>
  </si>
  <si>
    <t>HaeSt Haedicke &amp; Stiller OHG
DE</t>
  </si>
  <si>
    <t>2343479</t>
  </si>
  <si>
    <t>Refundácia nákladov na činnosť klubu s účelom športu mládeže podľa bodového hodnotenia MSR v roku 2024
ŠK Jablonica
Účel: športové náčinie
Časť nákladov</t>
  </si>
  <si>
    <t>255000238</t>
  </si>
  <si>
    <t>Refundácia nákladov na činnosť klubu s účelom športu mládeže podľa bodového hodnotenia MSR v roku 2024
ŠK Jablonica
Účel: športové oblečenie</t>
  </si>
  <si>
    <t>46714511</t>
  </si>
  <si>
    <t>PP SAFETY s.r.o.</t>
  </si>
  <si>
    <t>2025013711</t>
  </si>
  <si>
    <t>Refundácia nákladov na činnosť klubu s účelom športu mládeže podľa bodového hodnotenia MSR v roku 2024
ŠK Jablonica
Účel: doplnky výživy</t>
  </si>
  <si>
    <t>56454775</t>
  </si>
  <si>
    <t>GL corp s.r.o.</t>
  </si>
  <si>
    <t>1510505271</t>
  </si>
  <si>
    <t>Refundácia nákladov na činnosť klubu s účelom športu mládeže podľa bodového hodnotenia MSR v roku 2024
ŠK Jablonica
Účel: športová obuv</t>
  </si>
  <si>
    <t>25OZ1149</t>
  </si>
  <si>
    <t>250100284</t>
  </si>
  <si>
    <t>Refundácia nákladov na činnosť klubu s účelom športu mládeže podľa bodového hodnotenia MSR v roku 2024
LONGITAL SPORT CLUB
Účel: športové pomôcky a náčinie
Časť nákladov</t>
  </si>
  <si>
    <t>44484828</t>
  </si>
  <si>
    <t>ŠPORTUJEME, s.r.o.</t>
  </si>
  <si>
    <t>25OZ1150</t>
  </si>
  <si>
    <t>Refundácia nákladov na činnosť klubu s účelom športu mládeže podľa bodového hodnotenia MSR v roku 2024
AK Danica Zvolen
Cestovný príkaz
Termín: 8.3.2025
Účel: zimné vrhačské MSR dospelí
Trasa: Zvolen-Trnava a späť
Spôsob dopravy: AUV
Počet prepravovaných osôb: 2
Cestovné náhrady: cestovné
Časť nákladov</t>
  </si>
  <si>
    <t>Mgr. Danica Sokolíková</t>
  </si>
  <si>
    <t>Refundácia nákladov na činnosť klubu s účelom športu mládeže podľa bodového hodnotenia MSR v roku 2024
AK Danica Zvolen
Cestovný príkaz
Termín: 26.4.2025
Účel: 1. kolo družstiev dorast, juniori
Trasa: Zvolen-Nitra a späť
Spôsob dopravy: AUV
Počet prepravovaných osôb: 4
Cestovné náhrady: cestovné</t>
  </si>
  <si>
    <t>5/4/25</t>
  </si>
  <si>
    <t>Refundácia nákladov na činnosť klubu s účelom športu mládeže podľa bodového hodnotenia MSR v roku 2024
AK Danica Zvolen
Cestovný príkaz
Termín: 26.4.2025
Účel: 1. kolo družstiev dorast, juniori - Nitra
Cestovné náhrady: štartovné</t>
  </si>
  <si>
    <t>17640059</t>
  </si>
  <si>
    <t>TJ Stavbár Nitra</t>
  </si>
  <si>
    <t>18</t>
  </si>
  <si>
    <t>Refundácia nákladov na činnosť klubu s účelom športu mládeže podľa bodového hodnotenia MSR v roku 2024
AK Danica Zvolen
Cestovný príkaz
Termín: 26.4.2025
Účel: 1. kolo družstiev dorast, juniori
Trasa: Zvolen-Nitra a späť
Spôsob dopravy: AUV
Počet prepravovaných osôb: 5
Cestovné náhrady: cestovné</t>
  </si>
  <si>
    <t>Maroš Varga</t>
  </si>
  <si>
    <t>23</t>
  </si>
  <si>
    <t>Refundácia nákladov na činnosť klubu s účelom športu mládeže podľa bodového hodnotenia MSR v roku 2024
AK Danica Zvolen
Cestovný príkaz
Termín: 3.5.2025
Účel: vrhačská tour
Trasa: Zvolen-Banská Bystrica a späť
Spôsob dopravy: AUV
Počet prepravovaných osôb: 3
Cestovné náhrady: cestovné</t>
  </si>
  <si>
    <t>Refundácia nákladov na činnosť klubu s účelom športu mládeže podľa bodového hodnotenia MSR v roku 2024
AK Danica Zvolen
Cestovný príkaz
Termín: 3.5.2025
Účel: vrhačská tour, Banská Bystric
Cestovné náhrady: štartovné</t>
  </si>
  <si>
    <t>ŠK UMB AK Banská Bystrica</t>
  </si>
  <si>
    <t>Refundácia nákladov na činnosť klubu s účelom športu mládeže podľa bodového hodnotenia MSR v roku 2024
AK Danica Zvolen
Cestovný príkaz
Termín: 4.5.2025
Účel: Memoriál M. Hrubca, Dolný Kubín
Trasa: Zvolen-Dolný Kubín a späť
Spôsob dopravy: AUV
Počet prepravovaných osôb: 2
Cestovné náhrady: cestovné
Časť nákladov</t>
  </si>
  <si>
    <t>16/25</t>
  </si>
  <si>
    <t>Refundácia nákladov na činnosť klubu s účelom športu mládeže podľa bodového hodnotenia MSR v roku 2024
AK Danica Zvolen
Cestovný príkaz
Termín: 4.5.2025
Účel: Memoriál M. Hrubca, Dolný Kubín
Cestovné náhrady: štartovné
Časť nákladov</t>
  </si>
  <si>
    <t>00592111</t>
  </si>
  <si>
    <t>TJ Orava Dolný Kubín</t>
  </si>
  <si>
    <t>29</t>
  </si>
  <si>
    <t>Refundácia nákladov na činnosť klubu s účelom športu mládeže podľa bodového hodnotenia MSR v roku 2024
AK Danica Zvolen
Cestovný príkaz
Termín: 8.5.2025
Účel: 2. kolo MSsAZ dorast, juniori, Banská Bystrica
Trasa: Zvolen-Banská Bystrica a späť
Spôsob dopravy: AUV
Počet prepravovaných osôb: 5
Cestovné náhrady: cestovné</t>
  </si>
  <si>
    <t>Refundácia nákladov na činnosť klubu s účelom športu mládeže podľa bodového hodnotenia MSR v roku 2024
AK Danica Zvolen
Cestovný príkaz
Termín: 8.5.2025
Účel: 2. kolo MSsAZ dorast, juniori, Banská Bystrica
Cestovné náhrady: štartovné</t>
  </si>
  <si>
    <t>30</t>
  </si>
  <si>
    <t>Refundácia nákladov na činnosť klubu s účelom športu mládeže podľa bodového hodnotenia MSR v roku 2024
AK Danica Zvolen
Cestovný príkaz
Termín: 8.5.2025
Účel: 2. kolo MSsAZ dorast, juniori, Banská Bystrica
Trasa: Zvolen-Banská Bystrica a späť
Spôsob dopravy: AUV
Počet prepravovaných osôb: 4
Cestovné náhrady: cestovné</t>
  </si>
  <si>
    <t>40</t>
  </si>
  <si>
    <t>Refundácia nákladov na činnosť klubu s účelom športu mládeže podľa bodového hodnotenia MSR v roku 2024
AK Danica Zvolen
Cestovný príkaz
Termín: 16.5.2025
Účel: Čokoládová tretra, Žiar n/H
Trasa: Zvolen-Žiar n/H a späť
Spôsob dopravy: AUV
Počet prepravovaných osôb: 4
Cestovné náhrady: cestovné</t>
  </si>
  <si>
    <t>41</t>
  </si>
  <si>
    <t>Ing. Anna Národová</t>
  </si>
  <si>
    <t>53</t>
  </si>
  <si>
    <t>Refundácia nákladov na činnosť klubu s účelom športu mládeže podľa bodového hodnotenia MSR v roku 2024
AK Danica Zvolen
Cestovný príkaz
Termín: 1.6.2025
Účel: MSsAZ dorast, juniori, Banská Bystrica
Trasa: Zvolen-Banská Bystrica a späť
Spôsob dopravy: AUV
Počet prepravovaných osôb: 3
Cestovné náhrady: cestovné</t>
  </si>
  <si>
    <t>Refundácia nákladov na činnosť klubu s účelom športu mládeže podľa bodového hodnotenia MSR v roku 2024
AK Danica Zvolen
Cestovný príkaz
Termín: 1.6.2025
Účel: MSsAZ dorast, juniori, Banská Bystrica
Cestovné náhrady: štartovné</t>
  </si>
  <si>
    <t>54</t>
  </si>
  <si>
    <t>61</t>
  </si>
  <si>
    <t>Refundácia nákladov na činnosť klubu s účelom športu mládeže podľa bodového hodnotenia MSR v roku 2024
AK Danica Zvolen
Cestovný príkaz
Termín: 8.6.2025
Účel: 3. kolo MSsAZ družstiev dorast, juniori, Martin
Trasa: Zvolen-Martin a späť
Spôsob dopravy: AUV
Počet prepravovaných osôb: 5
Cestovné náhrady: cestovné</t>
  </si>
  <si>
    <t>91/25</t>
  </si>
  <si>
    <t>Refundácia nákladov na činnosť klubu s účelom športu mládeže podľa bodového hodnotenia MSR v roku 2024
AK Danica Zvolen
Cestovný príkaz
Termín: 8.6.2025
Účel: 3. kolo MSsAZ družstiev dorast, juniori, Martin
Cestovné náhrady: štartovné
Časť nákladov</t>
  </si>
  <si>
    <t>62</t>
  </si>
  <si>
    <t>63</t>
  </si>
  <si>
    <t>Refundácia nákladov na činnosť klubu s účelom športu mládeže podľa bodového hodnotenia MSR v roku 2024
AK Danica Zvolen
Cestovný príkaz
Termín: 14-15.6.2025
Účel: MSR dorast, Banská Bystrica
Trasa: 2x Zvolen-Banská Bystrica a späť
Spôsob dopravy: AUV
Počet prepravovaných osôb: 5
Cestovné náhrady: cestovné</t>
  </si>
  <si>
    <t>Refundácia nákladov na činnosť klubu s účelom športu mládeže podľa bodového hodnotenia MSR v roku 2024
AK Danica Zvolen
Cestovný príkaz
Termín: 14-15.6.2025
Účel: MSR dorast, Banská Bystrica
Cestovné náhrady: štartovné</t>
  </si>
  <si>
    <t>69</t>
  </si>
  <si>
    <t>Refundácia nákladov na činnosť klubu s účelom športu mládeže podľa bodového hodnotenia MSR v roku 2024
AK Danica Zvolen
Cestovný príkaz
Termín: 5.7.2025
Účel: MSR U23, Nové Zámky
Trasa: Zvolen-Nové Zámky a späť
Spôsob dopravy: AUV
Počet prepravovaných osôb: 3
Cestovné náhrady: cestovné</t>
  </si>
  <si>
    <t>2025/054</t>
  </si>
  <si>
    <t>Refundácia nákladov na činnosť klubu s účelom športu mládeže podľa bodového hodnotenia MSR v roku 2024
AK Danica Zvolen
Cestovný príkaz
Termín: 5.7.2025
Účel: MSR U23, Nové Zámky
Cestovné náhrady: štartovné</t>
  </si>
  <si>
    <t>AC Nové Zámky</t>
  </si>
  <si>
    <t>71</t>
  </si>
  <si>
    <t>Refundácia nákladov na činnosť klubu s účelom športu mládeže podľa bodového hodnotenia MSR v roku 2024
AK Danica Zvolen
Cestovný príkaz
Termín: 13.7.2025
Účel: MSR juniori, Košice
Trasa: Zvolen-Košice a späť
Spôsob dopravy: AUV
Počet prepravovaných osôb: 3
Cestovné náhrady: cestovné</t>
  </si>
  <si>
    <t>74</t>
  </si>
  <si>
    <t>Refundácia nákladov na činnosť klubu s účelom športu mládeže podľa bodového hodnotenia MSR v roku 2024
AK Danica Zvolen
Cestovný príkaz
Termín: 26.7.2025
Účel: vrhačský míting Dolný Kubín
Trasa: Zvolen-Dolný Kubín a späť
Spôsob dopravy: AUV
Počet prepravovaných osôb: 3
Cestovné náhrady: cestovné</t>
  </si>
  <si>
    <t>Refundácia nákladov na činnosť klubu s účelom športu mládeže podľa bodového hodnotenia MSR v roku 2024
AK Danica Zvolen
Cestovný príkaz
Termín: 26.7.2025
Účel: vrhačský míting Dolný Kubín
Cestovné náhrady: štartovné
Časť nákladov</t>
  </si>
  <si>
    <t>Refundácia nákladov na činnosť klubu s účelom športu mládeže podľa bodového hodnotenia MSR v roku 2024
AK Danica Zvolen
Cestovný príkaz
Termín: 2-3.8.2025
Účel: MSR dospelí, Banská Bystrica
Trasa: Zvolen-Banská Bystrica a späť
Spôsob dopravy: AUV
Počet prepravovaných osôb: 2
Cestovné náhrady: cestovné</t>
  </si>
  <si>
    <t>83</t>
  </si>
  <si>
    <t>Refundácia nákladov na činnosť klubu s účelom športu mládeže podľa bodového hodnotenia MSR v roku 2024
AK Danica Zvolen
Cestovný príkaz
Termín: 31.8.2025
Účel: MSsAZ 4. kolo dorast, Dubnica n/V
Trasa: Zvolen-Dubnica n/V a späť
Spôsob dopravy: AUV
Počet prepravovaných osôb: 3
Cestovné náhrady: cestovné</t>
  </si>
  <si>
    <t>0861910</t>
  </si>
  <si>
    <t>Refundácia nákladov na činnosť klubu s účelom športu mládeže podľa bodového hodnotenia MSR v roku 2024
AK Danica Zvolen
Cestovný príkaz
Termín: 31.8.2025
Účel: MSsAZ 4. kolo dorast, Dubnica n/V
Cestovné náhrady: štartovné</t>
  </si>
  <si>
    <t>9/9/2025</t>
  </si>
  <si>
    <t>Refundácia nákladov na činnosť klubu s účelom športu mládeže podľa bodového hodnotenia MSR v roku 2024
AK Danica Zvolen
Cestovný príkaz
Termín: 7.9.2025
Účel: 4. kolo SsAZ družstiev st. žiaci, Nitra
Cestovné náhrady: štartovné
Časť nákladov</t>
  </si>
  <si>
    <t>25OZ1152</t>
  </si>
  <si>
    <t>Refundácia nákladov na činnosť klubu s účelom športu mládeže podľa bodového hodnotenia MSR v roku 2024
AK Spartak Dubnica nad Váhom
Účel: preprava osôb 25.1.2025
HM SsAZ dorast, žiactvo, dosp., Ostrava CZ</t>
  </si>
  <si>
    <t>47171456</t>
  </si>
  <si>
    <t>REGADO, s.r.o.</t>
  </si>
  <si>
    <t>118/2025</t>
  </si>
  <si>
    <t>Refundácia nákladov na činnosť klubu s účelom športu mládeže podľa bodového hodnotenia MSR v roku 2024
AK Spartak Dubnica nad Váhom
Účel: preprava osôb 11.6.2025
M SsAZ najml. žiaci, Považská Bystrica</t>
  </si>
  <si>
    <t>25OZ1154</t>
  </si>
  <si>
    <t>Cestovný príkaz
Termín: 12.11.2025
Účel: VV SAZ
Trasa: Kráľová n/V-Bratislava a späť
Spôsob dopravy: AUV
Počet prepravovaných osôb: 2
Cestovné náhrady: cestovné</t>
  </si>
  <si>
    <t>25OZ1155</t>
  </si>
  <si>
    <t>Cestovný príkaz
Termín: 12.11.2025
Účel: VV SAZ
Trasa: Nitra-Bratislava a späť
Spôsob dopravy: AUV
Počet prepravovaných osôb: 1
Cestovné náhrady: cestovné</t>
  </si>
  <si>
    <t>25OZ1156</t>
  </si>
  <si>
    <t>Cestovný príkaz
Termín: 12.11.2025
Účel: VV SAZ
Trasa: Martin-Bratislava a späť
Spôsob dopravy: AUV
Počet prepravovaných osôb: 1
Cestovné náhrady: cestovné</t>
  </si>
  <si>
    <t>25OZ1158</t>
  </si>
  <si>
    <t>2703198</t>
  </si>
  <si>
    <t>Cestovný príkaz - Zoran Kollárovič
Termín: 11-12.11.2025
Účel: VV SAZ
Trasa: Bardejov-Košice
Spôsob dopravy: BUS
Počet prepravovaných osôb: 1
Cestovné náhrady: cestovné</t>
  </si>
  <si>
    <t>eurobus a.s.</t>
  </si>
  <si>
    <t>Cestovný príkaz - Zoran Kollárovič
Termín: 11-12.11.2025
Účel: VV SAZ
Trasa: Košice-Bratislava-Prešov
Spôsob dopravy: VLAK
Počet prepravovaných osôb: 1
Cestovné náhrady: cestovné</t>
  </si>
  <si>
    <t>25OZ1159</t>
  </si>
  <si>
    <t>Cestovný príkaz
Termín: 12.11.2025
Účel: VV SAZ
Trasa: Piešťany-Bratislava a späť
Spôsob dopravy: AUV
Počet prepravovaných osôb: 1
Cestovné náhrady: cestovné</t>
  </si>
  <si>
    <t>25OZ1160</t>
  </si>
  <si>
    <t>Cestovný príkaz
Termín: 12.11.2025
Účel: VV SAZ
Trasa: Dolná Krupá-Bratislava a späť
Spôsob dopravy: AUV
Počet prepravovaných osôb: 1
Cestovné náhrady: cestovné</t>
  </si>
  <si>
    <t>25OZ1161</t>
  </si>
  <si>
    <t>Cestovný príkaz - Ing. Silvia Hanusová
Termín: 11-12.11.2025
Účel: VV SAZ
Trasa: Košice-Bratislava-Košice
Spôsob dopravy: VLAK
Počet prepravovaných osôb: 1
Cestovné náhrady: cestovné</t>
  </si>
  <si>
    <t>25OZ1163</t>
  </si>
  <si>
    <t>Cestovný príkaz
Termín: 21.10.2025
Účel: oponentúry sekcie šprintu
Trasa: Žilina-Štrbské Pleso a späť
Spôsob dopravy: AUV
Počet prepravovaných osôb: 1
Cestovné náhrady: cestovné</t>
  </si>
  <si>
    <t>Erika Daru</t>
  </si>
  <si>
    <t>25OZ1166</t>
  </si>
  <si>
    <t>Cestovný príkaz
Termín: 20-24.10.2025
Účel: oponentúry sekcie šprintu
Trasa: Bratislava-Štrbské Pleso a späť
Spôsob dopravy: AUV
Počet prepravovaných osôb: 1
Cestovné náhrady: cestovné</t>
  </si>
  <si>
    <t>25OZ1167</t>
  </si>
  <si>
    <t>Cestovný príkaz
Termín: 18.10-2.11.2025
Účel: oponentúry sekcie šprintu
Trasa: Bratislava-Štrbské Pleso a späť
Spôsob dopravy: AUV
Počet prepravovaných osôb: 2
Cestovné náhrady: cestovné</t>
  </si>
  <si>
    <t>Miroslav Marček</t>
  </si>
  <si>
    <t>25OZ1168</t>
  </si>
  <si>
    <t>77816</t>
  </si>
  <si>
    <t>Cestovný príkaz - Attila Biró
Termín: 15.-21.10.2025
Účel: MS v behu na 24h, Albi FR
Trasa: Dunajská Streda-Bratislava 
Spôsob dopravy: VLAK
Počet prepravovaných osôb: 1
Cestovné náhrady: cestovné</t>
  </si>
  <si>
    <t>50085891</t>
  </si>
  <si>
    <t>Leo Express Slovensko s.r.o.</t>
  </si>
  <si>
    <t>202525871</t>
  </si>
  <si>
    <t>Cestovný príkaz - Attila Biró
Termín: 15.-21.10.2025
Účel: MS v behu na 24h, Albi FR
Cestovné náhrady: miestna daň za ubytovanie a transfer na letisko</t>
  </si>
  <si>
    <t>Arion Airporthotel GmbH
AT</t>
  </si>
  <si>
    <t>25OZ1170</t>
  </si>
  <si>
    <t>Cestovný príkaz
Termín: 22.10.2025
Účel: prednáška s prof. Vítekom
Trasa: Nitra-Štrbské Pleso a späť
Spôsob dopravy: AUV
Počet prepravovaných osôb: 1
Cestovné náhrady: cestovné</t>
  </si>
  <si>
    <t>25OZ1171</t>
  </si>
  <si>
    <t>20250341</t>
  </si>
  <si>
    <t>Refundácia nákladov na činnosť klubu s účelom športu mládeže podľa bodového hodnotenia MSR v roku 2024
Slávia Žilinská univerzita
Účel: športové oblečenie</t>
  </si>
  <si>
    <t>46877088</t>
  </si>
  <si>
    <t>MYPO s.r.o.</t>
  </si>
  <si>
    <t>25OZ1173</t>
  </si>
  <si>
    <t>250101044</t>
  </si>
  <si>
    <t>Refundácia nákladov na činnosť klubu s účelom športu mládeže podľa bodového hodnotenia MSR v roku 2024
Atl. Legionársky klub Moldava n/B
Účel: ubytovanie pre 44 osôb na sústredení 24-30.8.2025, Námestovo
Časť nákladov</t>
  </si>
  <si>
    <t>31431127</t>
  </si>
  <si>
    <t>Hotel Altis Rezort, s.r.o.</t>
  </si>
  <si>
    <t>25OZ1174</t>
  </si>
  <si>
    <t>1510628316</t>
  </si>
  <si>
    <t>Refundácia nákladov na činnosť klubu s účelom športu mládeže podľa bodového hodnotenia MSR v roku 2024
TRI Tatry Triathlon Team
Účel: športová obuv
Časť nákladov</t>
  </si>
  <si>
    <t>25OZ1176</t>
  </si>
  <si>
    <t>2025044</t>
  </si>
  <si>
    <t>Refundácia nákladov na prípravu športovca zaradeného v ZPM - Romana Hrnčárová
Cestovný príkaz
Termín: 19.-26.9.2025
Účel: sústredenie Račkova dolina
Cestovné náhrady: ubytovanie</t>
  </si>
  <si>
    <t>2025049</t>
  </si>
  <si>
    <t>Refundácia nákladov na prípravu športovca zaradeného v ZPM - Romana Hrnčárová
Cestovný príkaz
Termín: 6.-10.10.2025
Účel: sústredenie Račkova dolina
Cestovné náhrady: ubytovanie</t>
  </si>
  <si>
    <t>2025052</t>
  </si>
  <si>
    <t>Refundácia nákladov na prípravu športovca zaradeného v ZPM - Romana Hrnčárová
Cestovný príkaz
Termín: 13-17.10.2025
Účel: sústredenie Račkova dolina
Cestovné náhrady: ubytovanie</t>
  </si>
  <si>
    <t>25OZ1177</t>
  </si>
  <si>
    <t>1510372285</t>
  </si>
  <si>
    <t>Refundácia nákladov na prípravu športovca zaradeného v ZPM - Filip Bielek
Účel: športové oblečenie</t>
  </si>
  <si>
    <t>Refundácia nákladov na prípravu športovca zaradeného v ZPM - Filip Bielek
Cestovný príkaz
Termín: 18.9-2.10.2025
Účel: sústredenie Toulouse FR
Trasa: Bratislava - Toulouse FR
Spôsob dopravy: AUV
Počet prepravovaných osôb: 1
Cestovné náhrady: cestovné + stravné
Časť nákladov</t>
  </si>
  <si>
    <t>Filip Bielek</t>
  </si>
  <si>
    <t>PF251044</t>
  </si>
  <si>
    <t>Mobilné telefóny 10.11.-9.12.2025</t>
  </si>
  <si>
    <t>DÚ0120089</t>
  </si>
  <si>
    <t>12/0089</t>
  </si>
  <si>
    <t>25OZ1178</t>
  </si>
  <si>
    <t>Finančná odmena športovcovi za výsledky dosiahnuté v roku 2025</t>
  </si>
  <si>
    <t>Zrážková daň - Finančná odmena športovcovi za výsledky dosiahnuté v roku 2025 k 25OZ1178</t>
  </si>
  <si>
    <t>PF251045</t>
  </si>
  <si>
    <t>202400018</t>
  </si>
  <si>
    <t>Tréningový proces pretekára zaradeného v ZPM - Michal Rusnák</t>
  </si>
  <si>
    <t>56069511</t>
  </si>
  <si>
    <t>Michal Rusnák</t>
  </si>
  <si>
    <t>PF251037</t>
  </si>
  <si>
    <t>251144</t>
  </si>
  <si>
    <t>Ubytovanie - 28-29.11.2025 - Banská Bystrica - Svatoslav Ton, Seminár mládeže</t>
  </si>
  <si>
    <t>17840775</t>
  </si>
  <si>
    <t>MUDr. Juraj Sninský - DIXON RESORT</t>
  </si>
  <si>
    <t>PF251033</t>
  </si>
  <si>
    <t>1/8461</t>
  </si>
  <si>
    <t>PREVOD
ubytovanie 4-18.2.2025 - sústredenie bežecke sekcie, Portugalsko</t>
  </si>
  <si>
    <t>SPORT TRAVEL Viagens e Turismo, Lda
Portugal</t>
  </si>
  <si>
    <t>PF251034</t>
  </si>
  <si>
    <t>1/8477</t>
  </si>
  <si>
    <t>PF251040</t>
  </si>
  <si>
    <t>3425033691</t>
  </si>
  <si>
    <t>4G internet 12/2025</t>
  </si>
  <si>
    <t>PF251050</t>
  </si>
  <si>
    <t>1012573899</t>
  </si>
  <si>
    <t>Internet Flexilink MAN 12/2025</t>
  </si>
  <si>
    <t>PF251043</t>
  </si>
  <si>
    <t>Správa sociálnych sietí SAZ - 11/2025</t>
  </si>
  <si>
    <t>PF251041</t>
  </si>
  <si>
    <t>25200404</t>
  </si>
  <si>
    <t>Nájom skladu 12/2025</t>
  </si>
  <si>
    <t>PF251039</t>
  </si>
  <si>
    <t>2025/18</t>
  </si>
  <si>
    <t>Činnosť sekčného trénera mládeže 11/2025</t>
  </si>
  <si>
    <t>Zrážková daň - Činnosť sekčného trénera mládeže 11/2025 k faktúre PF251039</t>
  </si>
  <si>
    <t>PF251035</t>
  </si>
  <si>
    <t>202511009</t>
  </si>
  <si>
    <t>Vypracovanie informačného materiálu k povinnostiam novely zákona č. 211/2000 Z.z.</t>
  </si>
  <si>
    <t>Kancelária Dr. Jozefa Sýkoru, MBA, DSc.</t>
  </si>
  <si>
    <t>PF251051</t>
  </si>
  <si>
    <t>202506356</t>
  </si>
  <si>
    <t>PF251042</t>
  </si>
  <si>
    <t>354127</t>
  </si>
  <si>
    <t>Prenájom skladu 12/2025</t>
  </si>
  <si>
    <t>PF251036</t>
  </si>
  <si>
    <t>Komentovanie podujatí SAZ 10-11/2025</t>
  </si>
  <si>
    <t>50088343</t>
  </si>
  <si>
    <t>Stanislav Ščepán - Stan Story</t>
  </si>
  <si>
    <t>PF251047</t>
  </si>
  <si>
    <t>32/2025</t>
  </si>
  <si>
    <t>Mediálne služby - 11/2025</t>
  </si>
  <si>
    <t>PF251046</t>
  </si>
  <si>
    <t>71/2025/102</t>
  </si>
  <si>
    <t>Športové vybavenie - oštepy, disky</t>
  </si>
  <si>
    <t>25DPH0053</t>
  </si>
  <si>
    <t>Priznanie DPH z nadobudnutia tovaru, FP č. PF251046</t>
  </si>
  <si>
    <t>PF251052</t>
  </si>
  <si>
    <t>250005</t>
  </si>
  <si>
    <t>Masérske služby pre repre SAZ - 10-11/2025</t>
  </si>
  <si>
    <t>57147213</t>
  </si>
  <si>
    <t>FyzioŠport Belička, s.r.o.</t>
  </si>
  <si>
    <t>PF251038</t>
  </si>
  <si>
    <t>25095</t>
  </si>
  <si>
    <t>Vecné odmeny - fandiace tyče, plátené tašky, fľaše - detská atletika</t>
  </si>
  <si>
    <t>PF251049</t>
  </si>
  <si>
    <t>50250684</t>
  </si>
  <si>
    <t>Služby, energie a prevádzkové náklady v kancelárskych priestoroch 01/2026</t>
  </si>
  <si>
    <t>PF251048</t>
  </si>
  <si>
    <t>50250628</t>
  </si>
  <si>
    <t>Prenájom kancelárskych a skladových priestorov + parkovanie 01/2026</t>
  </si>
  <si>
    <t>25OZ1209</t>
  </si>
  <si>
    <t>7072025</t>
  </si>
  <si>
    <t>Refundácia nákladov na činnosť klubu s účelom športu mládeže podľa bodového hodnotenia MSR v roku 2024
AK AŠK Slávia Trnava
Účel: prenájom telocvične 01/2025</t>
  </si>
  <si>
    <t>00607371</t>
  </si>
  <si>
    <t>Stredná zdravotnícka škola Trnava</t>
  </si>
  <si>
    <t>7182025</t>
  </si>
  <si>
    <t>Refundácia nákladov na činnosť klubu s účelom športu mládeže podľa bodového hodnotenia MSR v roku 2024
AK AŠK Slávia Trnava
Účel: prenájom telocvične 02/2025</t>
  </si>
  <si>
    <t>7302025</t>
  </si>
  <si>
    <t>Refundácia nákladov na činnosť klubu s účelom športu mládeže podľa bodového hodnotenia MSR v roku 2024
AK AŠK Slávia Trnava
Účel: prenájom telocvične 03/2025</t>
  </si>
  <si>
    <t>7372025</t>
  </si>
  <si>
    <t>Refundácia nákladov na činnosť klubu s účelom športu mládeže podľa bodového hodnotenia MSR v roku 2024
AK AŠK Slávia Trnava
Účel: prenájom telocvične 04/2025</t>
  </si>
  <si>
    <t>2025/079</t>
  </si>
  <si>
    <t>Refundácia nákladov na činnosť klubu s účelom športu mládeže podľa bodového hodnotenia MSR v roku 2024
AK AŠK Slávia Trnava
Účel: štartovné ZsAZ jarná a jesenná sezóna 2025
Časť nákladov</t>
  </si>
  <si>
    <t>37965948</t>
  </si>
  <si>
    <t>Západoslovenský atletický zväz, o.z.</t>
  </si>
  <si>
    <t>700282025</t>
  </si>
  <si>
    <t>36082058</t>
  </si>
  <si>
    <t>Stredná priemyselná škola technická, Komenského Trnava</t>
  </si>
  <si>
    <t>511250018</t>
  </si>
  <si>
    <t>Refundácia nákladov na činnosť klubu s účelom športu mládeže podľa bodového hodnotenia MSR v roku 2024
AK AŠK Slávia Trnava
Účel: prenájom posilňovne 01/2025</t>
  </si>
  <si>
    <t>53041984</t>
  </si>
  <si>
    <t>Správa majetku mesta Trnava, p.o.</t>
  </si>
  <si>
    <t>511250038</t>
  </si>
  <si>
    <t>Refundácia nákladov na činnosť klubu s účelom športu mládeže podľa bodového hodnotenia MSR v roku 2024
AK AŠK Slávia Trnava
Účel: prenájom posilňovne 02/2025</t>
  </si>
  <si>
    <t>511250071</t>
  </si>
  <si>
    <t>Refundácia nákladov na činnosť klubu s účelom športu mládeže podľa bodového hodnotenia MSR v roku 2024
AK AŠK Slávia Trnava
Účel: prenájom posilňovne 03/2025</t>
  </si>
  <si>
    <t>Refundácia nákladov na činnosť klubu s účelom športu mládeže podľa bodového hodnotenia MSR v roku 2024
AK AŠK Slávia Trnava
Účel: tréningové jednotky pre atlétov klubu 01/2025</t>
  </si>
  <si>
    <t>CFTT s.r.o.</t>
  </si>
  <si>
    <t>2025/037</t>
  </si>
  <si>
    <t>Refundácia nákladov na činnosť klubu s účelom športu mládeže podľa bodového hodnotenia MSR v roku 2024
AK AŠK Slávia Trnava
Účel: štartovné ZsAZ halová sezóna 2025</t>
  </si>
  <si>
    <t>2025/017</t>
  </si>
  <si>
    <t>Refundácia nákladov na činnosť klubu s účelom športu mládeže podľa bodového hodnotenia MSR v roku 2024
AK AŠK Slávia Trnava
Cestovný príkaz
Termín: 7-8.2.2025
Účel: HM SR st. žiaci, Nyiregyháza HU
Cestovné náhrady: preprava osôb TT-Nyiregyháza HU</t>
  </si>
  <si>
    <t>55812899</t>
  </si>
  <si>
    <t>HUTÁR, s.r.o.</t>
  </si>
  <si>
    <t>LH-2025-301</t>
  </si>
  <si>
    <t>Refundácia nákladov na činnosť klubu s účelom športu mládeže podľa bodového hodnotenia MSR v roku 2024
AK AŠK Slávia Trnava
Cestovný príkaz
Termín: 7-8.2.2025
Účel: HM SR st. žiaci, Nyiregyháza HU
Cestovné náhrady: ubytovanie
Časť nákladov</t>
  </si>
  <si>
    <t>PIRAMIS-TEAM Kft.
HU</t>
  </si>
  <si>
    <t>2025/020</t>
  </si>
  <si>
    <t>Refundácia nákladov na činnosť klubu s účelom športu mládeže podľa bodového hodnotenia MSR v roku 2024
AK AŠK Slávia Trnava
Cestovný príkaz
Termín: 14-15.2.2025
Účel: HM SR dorast, Nyiregyháza HU
Cestovné náhrady: ubytovanie
Časť nákladov</t>
  </si>
  <si>
    <t>2025/026</t>
  </si>
  <si>
    <t>Refundácia nákladov na činnosť klubu s účelom športu mládeže podľa bodového hodnotenia MSR v roku 2024
AK AŠK Slávia Trnava
Cestovný príkaz
Termín: 18.2.2025
Účel: Halový míting Detská atletika
Cestovné náhrady: preprava osôb TT-Bratislava</t>
  </si>
  <si>
    <t>2025/032</t>
  </si>
  <si>
    <t>Refundácia nákladov na činnosť klubu s účelom športu mládeže podľa bodového hodnotenia MSR v roku 2024
AK AŠK Slávia Trnava
Cestovný príkaz
Termín: 7-8.3.2025
Účel: HM SR juniori, Nyiregyháza HU
Cestovné náhrady: preprava osôb TT-Nyiregyháza HU</t>
  </si>
  <si>
    <t>2025/0730</t>
  </si>
  <si>
    <t>Refundácia nákladov na činnosť klubu s účelom športu mládeže podľa bodového hodnotenia MSR v roku 2024
AK AŠK Slávia Trnava
Cestovný príkaz
Termín: 7-8.3.2025
Účel: HM SR juniori, Nyiregyháza HU
Cestovné náhrady: ubytovanie</t>
  </si>
  <si>
    <t>Pesz-Co Kft.
HU</t>
  </si>
  <si>
    <t>V-046</t>
  </si>
  <si>
    <t>Refundácia nákladov na činnosť klubu s účelom športu mládeže podľa bodového hodnotenia MSR v roku 2024
AK AŠK Slávia Trnava
Cestovný príkaz
Termín: 7-8.3.2025
Účel: HM SR juniori, Nyiregyháza HU
Cestovné náhrady: stravné pre 7 osôb</t>
  </si>
  <si>
    <t>Mgr. Lukáš Kotala</t>
  </si>
  <si>
    <t>EUROP-2025-394</t>
  </si>
  <si>
    <t>Refundácia nákladov na činnosť klubu s účelom športu mládeže podľa bodového hodnotenia MSR v roku 2024
AK AŠK Slávia Trnava
Cestovný príkaz
Termín: 15-16.3.2025
Účel: HM SR viacboj juniori, dorast, st. žiaci, Nyiregyháza HU
Cestovné náhrady: ubytovanie
Časť nákladov</t>
  </si>
  <si>
    <t>2025/066</t>
  </si>
  <si>
    <t>Refundácia nákladov na činnosť klubu s účelom športu mládeže podľa bodového hodnotenia MSR v roku 2024
AK AŠK Slávia Trnava
Cestovný príkaz
Termín: 27.4.2025
Účel: 1. kolo družstiev ZsAZ st. a najml. žaci
Cestovné náhrady: preprava osôb TT-Piešťany</t>
  </si>
  <si>
    <t>2025/074</t>
  </si>
  <si>
    <t>Refundácia nákladov na činnosť klubu s účelom športu mládeže podľa bodového hodnotenia MSR v roku 2024
AK AŠK Slávia Trnava
Cestovný príkaz
Termín: 3.5.2025
Účel: 1. kolo družstiev ZsAZ dorast, juniori, dosp. 
Cestovné náhrady: preprava osôb TT-Nové Zámky
Časť nákladov</t>
  </si>
  <si>
    <t>2025/082</t>
  </si>
  <si>
    <t>Refundácia nákladov na činnosť klubu s účelom športu mládeže podľa bodového hodnotenia MSR v roku 2024
AK AŠK Slávia Trnava
Cestovný príkaz
Termín: 10.5.2025
Účel: 2. kolo družstiev ZsAZ st. a najml. žaci
Cestovné náhrady: preprava osôb TT-Piešťany</t>
  </si>
  <si>
    <t>V-022</t>
  </si>
  <si>
    <t>Refundácia nákladov na činnosť klubu s účelom športu mládeže podľa bodového hodnotenia MSR v roku 2024
AK AŠK Slávia Trnava
Cestovný príkaz
Termín: 4.2.2025
Účel: Czech Indoor Gala, Ostrava CZ
Cestovné náhrady: stravné pre 2 osoby</t>
  </si>
  <si>
    <t>88353</t>
  </si>
  <si>
    <t>Refundácia nákladov na činnosť klubu s účelom športu mládeže podľa bodového hodnotenia MSR v roku 2024
AK AŠK Slávia Trnava
Cestovný príkaz
Termín: 4.2.2025
Účel: Czech Indoor Gala, Ostrava CZ
Cestovné náhrady: ubytovanie</t>
  </si>
  <si>
    <t>28593308</t>
  </si>
  <si>
    <t>CPAW HOLDING a.s.
CZ</t>
  </si>
  <si>
    <t>525</t>
  </si>
  <si>
    <t>3.2., 4.2.2025</t>
  </si>
  <si>
    <t>Refundácia nákladov na činnosť klubu s účelom športu mládeže podľa bodového hodnotenia MSR v roku 2024
AK AŠK Slávia Trnava
Cestovný príkaz
Termín: 4.2.2025
Účel: Czech Indoor Gala, Ostrava CZ
Trasa: TT-Ostrava a späť
Spôsob dopravy: VLAK
Počet prepravovaných osôb: 2
Cestovné náhrady: cestovné</t>
  </si>
  <si>
    <t>12-250047</t>
  </si>
  <si>
    <t>19.2., 3.3.2025</t>
  </si>
  <si>
    <t>Refundácia nákladov na činnosť klubu s účelom športu mládeže podľa bodového hodnotenia MSR v roku 2024
AK AŠK Slávia Trnava
Cestovný príkaz
Termín: 20-31.3.2025
Účel: sústredenie Antalya, TUR
Cestovné náhrady: zabezpečenie šport. Sústredenia - ubytovanie, strava, letenky, transfery - pre 5 osôb
Časť nákladov</t>
  </si>
  <si>
    <t>54770971</t>
  </si>
  <si>
    <t>GABRIEL TOUR s.r.o.</t>
  </si>
  <si>
    <t>24012025</t>
  </si>
  <si>
    <t>Refundácia nákladov na činnosť klubu s účelom športu mládeže podľa bodového hodnotenia MSR v roku 2024
AK AŠK Slávia Trnava
Cestovný príkaz
Termín: 24.1.2025
Účel: HMSR juniori, st. žiaci, BB
Trasa: Malženice-Banská Bystrica a späť
Spôsob dopravy: AUV
Počet prepravovaných osôb: 5
Cestovné náhrady: cestovné</t>
  </si>
  <si>
    <t>25042025</t>
  </si>
  <si>
    <t>Refundácia nákladov na činnosť klubu s účelom športu mládeže podľa bodového hodnotenia MSR v roku 2024
AK AŠK Slávia Trnava
Cestovný príkaz
Termín: 25-26.4.2025
Účel: Záhorácka 20tka 
Trasa: Malženice-Borský Mikuláš a späť
Spôsob dopravy: AUV
Počet prepravovaných osôb: 4
Cestovné náhrady: cestovné</t>
  </si>
  <si>
    <t>Refundácia nákladov na činnosť klubu s účelom športu mládeže podľa bodového hodnotenia MSR v roku 2024
AK AŠK Slávia Trnava
Cestovný príkaz - Mgr. Ľudovít Žambokréthy
Termín: 25-26.4.2025
Účel: Záhorácka 20tka, Borský Mikuláš
Cestovné náhrady: štartovné</t>
  </si>
  <si>
    <t>34009833</t>
  </si>
  <si>
    <t>22032025</t>
  </si>
  <si>
    <t>Refundácia nákladov na činnosť klubu s účelom športu mládeže podľa bodového hodnotenia MSR v roku 2024
AK AŠK Slávia Trnava
Cestovný príkaz
Termín: 22.3.2025
Účel: Dudinská 50tka
Trasa: Malženice-Dudince a späť
Spôsob dopravy: AUV
Počet prepravovaných osôb: 4
Cestovné náhrady: cestovné
Časť nákladov</t>
  </si>
  <si>
    <t>25OZ1194</t>
  </si>
  <si>
    <t>1510346074</t>
  </si>
  <si>
    <t>Refundácia nákladov na činnosť PZPM
AO Akademik TU Košice
Účel: športová obuv</t>
  </si>
  <si>
    <t>6429</t>
  </si>
  <si>
    <t>76/2025/43</t>
  </si>
  <si>
    <t>Refundácia nákladov na činnosť PZPM
AO Akademik TU Košice
Účel: športové pomôcky</t>
  </si>
  <si>
    <t>1510654154</t>
  </si>
  <si>
    <t>Refundácia nákladov na činnosť PZPM
AO Akademik TU Košice
Účel: športová obuv
Časť nákladov</t>
  </si>
  <si>
    <t>25OZ1185</t>
  </si>
  <si>
    <t>Refundácia nákladov na činnosť klubu s účelom športu mládeže podľa bodového hodnotenia MSR v roku 2024
MŠK Vranov nad Topľou
Účel: celková cena práce za trénerskú činnosť 08/2025</t>
  </si>
  <si>
    <t>Osoba 658</t>
  </si>
  <si>
    <t>Refundácia nákladov na činnosť klubu s účelom športu mládeže podľa bodového hodnotenia MSR v roku 2024
MŠK Vranov nad Topľou
Účel: celková cena práce za trénerskú činnosť 09/2025</t>
  </si>
  <si>
    <t>25OZ1183</t>
  </si>
  <si>
    <t>Náhrada za stratu času pre dobrovoľníkov
Termín: 14.6.2025
Beh do vrchu, Donovaly
Počet osôb: 1
Rozsah: 8,5 odpracovaných hodín za 4,5 EUR/hod</t>
  </si>
  <si>
    <t>25OZ1186</t>
  </si>
  <si>
    <t>200-001060-1</t>
  </si>
  <si>
    <t>16.3., 23.4.2025</t>
  </si>
  <si>
    <t>Refundácia nákladov na činnosť klubu s účelom športu mládeže podľa bodového hodnotenia MSR v roku 2024
1. atletický klub Humenné
Účel: ubytovanie na sústredení 13-22.4.2025 pre 7 osôb, Makarska CRO
Časť nákladov</t>
  </si>
  <si>
    <t>Marea Alta d.o.o.
Makarska, CRO</t>
  </si>
  <si>
    <t>015</t>
  </si>
  <si>
    <t>Refundácia nákladov na činnosť klubu s účelom športu mládeže podľa bodového hodnotenia MSR v roku 2024
1. atletický klub Humenné
Cestovný príkaz
Termín: 13-22.4.2025
Účel: sústredenie Makarska, CRO
Trasa: Humenné-Makarska a späť
Spôsob dopravy: AUV
Počet prepravovaných osôb: 5
Cestovné náhrady: cestovné</t>
  </si>
  <si>
    <t>016</t>
  </si>
  <si>
    <t>Refundácia nákladov na činnosť klubu s účelom športu mládeže podľa bodového hodnotenia MSR v roku 2024
1. atletický klub Humenné
Cestovný príkaz
Termín: 13-22.4.2025
Účel: sústredenie Makarska, CRO
Trasa: Humenné-Makarska a späť
Spôsob dopravy: AUV
Počet prepravovaných osôb: 4
Cestovné náhrady: cestovné
Časť nákladov</t>
  </si>
  <si>
    <t>Mgr. Lucia Lučková</t>
  </si>
  <si>
    <t>25OZ1204</t>
  </si>
  <si>
    <t>1463</t>
  </si>
  <si>
    <t xml:space="preserve">nákup PHM - Iveta Páričková
AUS - BL807KK , 47,33 l </t>
  </si>
  <si>
    <t>35777087</t>
  </si>
  <si>
    <t>ORLEN Unipetrol Slovakia s.r.o.</t>
  </si>
  <si>
    <t>25OZ1195</t>
  </si>
  <si>
    <t>02/4/2025</t>
  </si>
  <si>
    <t>Refundácia nákladov na prípravu športovca zaradeného v ZPM - Michaela Grossová
Cestovný príkaz
Termín: 5-16.4.2025
Účel: sústredenie Makarska CRO
Cestovné náhrady: ubytovanie</t>
  </si>
  <si>
    <t>Tatjana Marinovič</t>
  </si>
  <si>
    <t>118</t>
  </si>
  <si>
    <t>Refundácia nákladov na prípravu športovca zaradeného v ZPM - Michaela Grossová
Cestovný príkaz
Termín: 15-20.6.2025
Účel: sústredenie Nitra
Cestovné náhrady: ubytovanie
Časť nákladov</t>
  </si>
  <si>
    <t>ŠD A. Bernoláka, Nitra</t>
  </si>
  <si>
    <t>25OZ1184</t>
  </si>
  <si>
    <t>VF2025019</t>
  </si>
  <si>
    <t>Refundácia nákladov na činnosť klubu s účelom športu mládeže podľa bodového hodnotenia MSR v roku 2024
AC Run is Fun Prešov
Účel: prenájom telocvične 09-10/2025
Časť nákladov</t>
  </si>
  <si>
    <t>17080151</t>
  </si>
  <si>
    <t>Katolícka spojená škola sv. Mikuláša, Prešov</t>
  </si>
  <si>
    <t>25OZ1196</t>
  </si>
  <si>
    <t>2,1, 2, ...</t>
  </si>
  <si>
    <t>1.4., 12.3., ... 2025</t>
  </si>
  <si>
    <t xml:space="preserve">Refundácia nákladov na prípravu športovca zaradeného v TOP SAZ - Lena Šupicová
Účel: 8x fyzio </t>
  </si>
  <si>
    <t>46448918</t>
  </si>
  <si>
    <t>Silvia Hletková - vitality sh</t>
  </si>
  <si>
    <t>2637</t>
  </si>
  <si>
    <t xml:space="preserve">Refundácia nákladov na prípravu športovca zaradeného v TOP SAZ - Lena Šupicová
Účel: PC analýza stoj, chôdza </t>
  </si>
  <si>
    <t>40501876</t>
  </si>
  <si>
    <t>Juraj Mikláš</t>
  </si>
  <si>
    <t>43</t>
  </si>
  <si>
    <t>Refundácia nákladov na prípravu športovca zaradeného v TOP SAZ - Lena Šupicová
Účel: športová pomôcka
Časť nákladov</t>
  </si>
  <si>
    <t>53356519</t>
  </si>
  <si>
    <t>Ľavá pravá, s.r.o.</t>
  </si>
  <si>
    <t>25OZ1199</t>
  </si>
  <si>
    <t>5517</t>
  </si>
  <si>
    <t xml:space="preserve">nákup PHM - Marco Adrien Drozda
AUS - BL165DX , 66,12 l </t>
  </si>
  <si>
    <t>00604381</t>
  </si>
  <si>
    <t>OMV Slovensko, s.r.o.</t>
  </si>
  <si>
    <t>25OZ1200</t>
  </si>
  <si>
    <t>1286122</t>
  </si>
  <si>
    <t>nákup PHM - Marco Adrien Drozda
AUS - BL338LC , 62,19 l 
Časť nákladov</t>
  </si>
  <si>
    <t>31322832</t>
  </si>
  <si>
    <t>SLOVNAFT, a.s.</t>
  </si>
  <si>
    <t>25OZ1201</t>
  </si>
  <si>
    <t>1022870</t>
  </si>
  <si>
    <t xml:space="preserve">nákup PHM - Marco Adrien Drozda
AUS - AA066HD , 77,68 l </t>
  </si>
  <si>
    <t>25OZ1202</t>
  </si>
  <si>
    <t>961539</t>
  </si>
  <si>
    <t xml:space="preserve">nákup PHM - Marco Adrien Drozda
AUS - BL338LC , 71,11 l </t>
  </si>
  <si>
    <t>25OZ1187</t>
  </si>
  <si>
    <t>VPD 003/2025</t>
  </si>
  <si>
    <t>Refundácia nákladov na činnosť klubu s účelom športu mládeže podľa bodového hodnotenia MSR v roku 2024
ŠK Olympia - SŠŠ Košice
Cestovný príkaz
Termín: 2.2.2025
Účel: HM-VsAZ dorastu, st. žiactva, juniorov a dospelých
Trasa: Košice-Nyiregyháza HUN a späť
Spôsob dopravy: AUV
Počet prepravovaných osôb: 5
Cestovné náhrady: cestovné
Časť nákladov</t>
  </si>
  <si>
    <t>Mgr. Pavel Pankuch</t>
  </si>
  <si>
    <t>P016</t>
  </si>
  <si>
    <t>Refundácia nákladov na činnosť klubu s účelom športu mládeže podľa bodového hodnotenia MSR v roku 2024
ŠK Olympia - SŠŠ Košice
Cestovný príkaz - Mgr. Pavel Pankuch
Termín: 2.2.2025
Účel: HM-VsAZ dorastu, st. žiactva, juniorov a dospelých, Nyiregyháza HU
Cestovné náhrady: štartovné</t>
  </si>
  <si>
    <t>Refundácia nákladov na činnosť klubu s účelom športu mládeže podľa bodového hodnotenia MSR v roku 2024
ŠK Olympia - SŠŠ Košice
Termín: 26.4.2025
Účel: vrhačská tour Košice
Cestovné náhrady: štartovné</t>
  </si>
  <si>
    <t>52023516</t>
  </si>
  <si>
    <t>AO Akademik TU Košice</t>
  </si>
  <si>
    <t>P065</t>
  </si>
  <si>
    <t>Refundácia nákladov na činnosť klubu s účelom športu mládeže podľa bodového hodnotenia MSR v roku 2024
ŠK Olympia - SŠŠ Košice
Termín: 26.4.2025
Účel: M VsAZ družstiev dorast, Košice
Cestovné náhrady: štartovné</t>
  </si>
  <si>
    <t>P080</t>
  </si>
  <si>
    <t>Refundácia nákladov na činnosť klubu s účelom športu mládeže podľa bodového hodnotenia MSR v roku 2024
ŠK Olympia - SŠŠ Košice
Termín: 3.5.2025
Účel: M VsAZ družstiev ml. žiaci, Košice
Cestovné náhrady: štartovné</t>
  </si>
  <si>
    <t>15/2025</t>
  </si>
  <si>
    <t>Refundácia nákladov na činnosť klubu s účelom športu mládeže podľa bodového hodnotenia MSR v roku 2024
ŠK Olympia - SŠŠ Košice
Termín: 3.5.2025
Účel: 2.kolo vrhačskej tour, Banská Bystrica
Cestovné náhrady: štartovné</t>
  </si>
  <si>
    <t>P109</t>
  </si>
  <si>
    <t>Refundácia nákladov na činnosť klubu s účelom športu mládeže podľa bodového hodnotenia MSR v roku 2024
ŠK Olympia - SŠŠ Košice
Termín: 10.5.2025
Účel: 2.kolo M VsAZ družstiev dorast, Košice
Cestovné náhrady: štartovné</t>
  </si>
  <si>
    <t>P119</t>
  </si>
  <si>
    <t>Refundácia nákladov na činnosť klubu s účelom športu mládeže podľa bodového hodnotenia MSR v roku 2024
ŠK Olympia - SŠŠ Košice
Termín: 22.5.2025
Účel: 3.kolo M VsAZ družstiev dorast, Košice
Cestovné náhrady: štartovné</t>
  </si>
  <si>
    <t>P133</t>
  </si>
  <si>
    <t>Refundácia nákladov na činnosť klubu s účelom športu mládeže podľa bodového hodnotenia MSR v roku 2024
ŠK Olympia - SŠŠ Košice
Termín: 31.5.2025
Účel: M VsAZ jednotlivcov, Košice
Cestovné náhrady: štartovné</t>
  </si>
  <si>
    <t>Refundácia nákladov na činnosť klubu s účelom športu mládeže podľa bodového hodnotenia MSR v roku 2024
ŠK Olympia - SŠŠ Košice
Termín: 14.6.2025
Účel: MSR dorast, Banská Bystrica
Cestovné náhrady: štartovné</t>
  </si>
  <si>
    <t>P169</t>
  </si>
  <si>
    <t>Refundácia nákladov na činnosť klubu s účelom športu mládeže podľa bodového hodnotenia MSR v roku 2024
ŠK Olympia - SŠŠ Košice
Cestovný príkaz - Pavel Pankuch
Termín: 22.6.2025
Účel: M VsAZ ml. žiaci, Moldava n/B
Cestovné náhrady: štartovné</t>
  </si>
  <si>
    <t>VPD015/2025</t>
  </si>
  <si>
    <t>Refundácia nákladov na činnosť klubu s účelom športu mládeže podľa bodového hodnotenia MSR v roku 2024
ŠK Olympia - SŠŠ Košice
Cestovný príkaz
Termín: 22.6.2025
Účel: M VsAZ ml. žiaci, Moldava n/B
Trasa: Košice-Moldava n/B a späť
Spôsob dopravy: AUV
Počet prepravovaných osôb: 2
Cestovné náhrady: cestovné
Časť nákladov</t>
  </si>
  <si>
    <t>Pavel Pankuch</t>
  </si>
  <si>
    <t>P036</t>
  </si>
  <si>
    <t>Refundácia nákladov na činnosť klubu s účelom športu mládeže podľa bodového hodnotenia MSR v roku 2024
ŠK Olympia - SŠŠ Košice
Termín: 12.7.2025
Účel: MSR juniori Košice
Cestovné náhrady: štartovné</t>
  </si>
  <si>
    <t>P220</t>
  </si>
  <si>
    <t>Refundácia nákladov na činnosť klubu s účelom športu mládeže podľa bodového hodnotenia MSR v roku 2024
ŠK Olympia - SŠŠ Košice
Termín: 27.9.2025
Účel: M VsAZ družstiev st. žiaci, Košice
Cestovné náhrady: štartovné</t>
  </si>
  <si>
    <t>12872</t>
  </si>
  <si>
    <t>Refundácia nákladov na činnosť klubu s účelom športu mládeže podľa bodového hodnotenia MSR v roku 2024
ŠK Olympia - SŠŠ Košice
Účel: športové oblečenie
Časť nákladov</t>
  </si>
  <si>
    <t>Thehut.com Limited
UK</t>
  </si>
  <si>
    <t>4624</t>
  </si>
  <si>
    <t>Refundácia nákladov na činnosť klubu s účelom športu mládeže podľa bodového hodnotenia MSR v roku 2024
ŠK Olympia - SŠŠ Košice
Účel: meracie pásmo</t>
  </si>
  <si>
    <t>76/2025/52</t>
  </si>
  <si>
    <t>Refundácia nákladov na činnosť klubu s účelom športu mládeže podľa bodového hodnotenia MSR v roku 2024
ŠK Olympia - SŠŠ Košice
Účel: športové náčinie</t>
  </si>
  <si>
    <t>243</t>
  </si>
  <si>
    <t>46259317</t>
  </si>
  <si>
    <t>Stores inSPORTline SK, s.r.o.</t>
  </si>
  <si>
    <t>25OZ1240</t>
  </si>
  <si>
    <t>1510591148</t>
  </si>
  <si>
    <t>Refundácia nákladov na prípravu športovca zaradeného v ZPM - Lenka Kovačovicová
Účel: športová obuv</t>
  </si>
  <si>
    <t>1510457315</t>
  </si>
  <si>
    <t>25OZ1247</t>
  </si>
  <si>
    <t>Refundácia nákladov na prípravu športovca zaradeného v ZPM - Jakub Mažgút
Účel: športová obuv</t>
  </si>
  <si>
    <t>35256974</t>
  </si>
  <si>
    <t>Janka Sovová - ŠPORT ÁČKO</t>
  </si>
  <si>
    <t>472</t>
  </si>
  <si>
    <t>Refundácia nákladov na prípravu športovca zaradeného v ZPM - Jakub Mažgút
Účel: športová obuv
Časť nákladov</t>
  </si>
  <si>
    <t>50342363</t>
  </si>
  <si>
    <t>OTCF SLOVAKIA s.r.o.</t>
  </si>
  <si>
    <t>83360/56</t>
  </si>
  <si>
    <t>Refundácia nákladov na prípravu športovca zaradeného v ZPM - Jakub Mažgút
Účel: doplnky výživy
Časť nákladov</t>
  </si>
  <si>
    <t>36040576</t>
  </si>
  <si>
    <t>Radvanská lekáreň, spol. s r.o.</t>
  </si>
  <si>
    <t>3199</t>
  </si>
  <si>
    <t>Refundácia nákladov na prípravu športovca zaradeného v ZPM - Jakub Mažgút
Účel: športové oblečenie
Časť nákladov</t>
  </si>
  <si>
    <t>3204</t>
  </si>
  <si>
    <t>Refundácia nákladov na prípravu športovca zaradeného v ZPM - Jakub Mažgút
Účel: športové oblečenie</t>
  </si>
  <si>
    <t>519</t>
  </si>
  <si>
    <t>323</t>
  </si>
  <si>
    <t>Refundácia nákladov na prípravu športovca zaradeného v ZPM - Jakub Mažgút
Účel: výživové doplnky</t>
  </si>
  <si>
    <t>17019</t>
  </si>
  <si>
    <t>Refundácia nákladov na prípravu športovca zaradeného v ZPM - Jakub Mažgút
Účel: výživové doplnky
Časť nákladov</t>
  </si>
  <si>
    <t>235</t>
  </si>
  <si>
    <t>Refundácia nákladov na prípravu športovca zaradeného v ZPM - Jakub Mažgút
Účel: športové oblečenie a obuv</t>
  </si>
  <si>
    <t>1306</t>
  </si>
  <si>
    <t>4071</t>
  </si>
  <si>
    <t>Refundácia nákladov na prípravu športovca zaradeného v ZPM - Jakub Mažgút
Cestovný príkaz
Termín: 3-20.7.2025
Účel: sústredenie Štrbské pleso
Cestovné náhrady: stravné</t>
  </si>
  <si>
    <t>Jakub Mažgút</t>
  </si>
  <si>
    <t>25OZ1246</t>
  </si>
  <si>
    <t>1510646357</t>
  </si>
  <si>
    <t>Refundácia nákladov na prípravu športovca zaradeného v ZPM - Matej Stanislav
Účel: športové oblečenie</t>
  </si>
  <si>
    <t>1510659376</t>
  </si>
  <si>
    <t>25319337</t>
  </si>
  <si>
    <t>Refundácia nákladov na prípravu športovca zaradeného v ZPM - Matej Stanislav
Účel: výživové doplnky</t>
  </si>
  <si>
    <t>1336</t>
  </si>
  <si>
    <t>Refundácia nákladov na prípravu športovca zaradeného v ZPM - Matej Stanislav
Účel: športové oblečenie
Časť nákladov</t>
  </si>
  <si>
    <t>25OZ1248</t>
  </si>
  <si>
    <t>202524404</t>
  </si>
  <si>
    <t>Refundácia nákladov na prípravu športovca zaradeného v ZPM - Ema Okoyeocha
Účel: výživové doplnky</t>
  </si>
  <si>
    <t>46057234</t>
  </si>
  <si>
    <t>EMRAMA s.r.o.</t>
  </si>
  <si>
    <t>1510698470</t>
  </si>
  <si>
    <t>Refundácia nákladov na prípravu športovca zaradeného v ZPM - Ema Okoyeocha
Účel: športové oblečenie a obuv
Časť nákladov</t>
  </si>
  <si>
    <t>68213/21</t>
  </si>
  <si>
    <t>Refundácia nákladov na prípravu športovca zaradeného v ZPM - Ema Okoyeocha
Účel: výživové doplnky
Časť nákladov</t>
  </si>
  <si>
    <t>Fakultná nemocnica s polikl. 
F.D.Roosevelta BB</t>
  </si>
  <si>
    <t>291</t>
  </si>
  <si>
    <t>Refundácia nákladov na prípravu športovca zaradeného v ZPM - Ema Okoyeocha
Účel: športové oblečenie
Časť nákladov</t>
  </si>
  <si>
    <t>490</t>
  </si>
  <si>
    <t>Refundácia nákladov na prípravu športovca zaradeného v ZPM - Ema Okoyeocha
Cestovný príkaz
Termín: 18-23.8.2025
Účel: sústredenie Humenné
Cestovné náhrady: ubytovanie
Časť nákladov</t>
  </si>
  <si>
    <t>35721171</t>
  </si>
  <si>
    <t>KAISAR, s.r.o.</t>
  </si>
  <si>
    <t>25OZ1245</t>
  </si>
  <si>
    <t>12500007</t>
  </si>
  <si>
    <t>Refundácia nákladov na prípravu športovca zaradeného v TOPTÍME MCRaŠ SR - Ján Volko
Účel: tréningový proces 06-08/2025
Časť nákladov</t>
  </si>
  <si>
    <t>12500009</t>
  </si>
  <si>
    <t>Refundácia nákladov na prípravu športovca zaradeného v TOPTÍME MCRaŠ SR - Ján Volko
Účel: tréningový proces 09-10/2025</t>
  </si>
  <si>
    <t>Refundácia nákladov na prípravu športovca zaradeného v TOPTÍME MCRaŠ SR - Ján Volko
Účel: športové doplnky
Časť nákladov</t>
  </si>
  <si>
    <t>51703092</t>
  </si>
  <si>
    <t>JaP sport s.r.o.</t>
  </si>
  <si>
    <t>25OZ1242</t>
  </si>
  <si>
    <t>2025305436</t>
  </si>
  <si>
    <t>Refundácia nákladov na prípravu športovca zaradeného v TOP SAZ - Sophia Zápotočná
Účel: výživové doplnky
Časť nákladov</t>
  </si>
  <si>
    <t>1510653436</t>
  </si>
  <si>
    <t>Refundácia nákladov na prípravu športovca zaradeného v TOP SAZ - Sophia Zápotočná
Účel: športové doplnky
Časť nákladov</t>
  </si>
  <si>
    <t>20003380070</t>
  </si>
  <si>
    <t>Refundácia nákladov na prípravu športovca zaradeného v TOP SAZ - Sophia Zápotočná
Účel: regeneračné pomôcky
Časť nákladov</t>
  </si>
  <si>
    <t>CZADIN0000932124</t>
  </si>
  <si>
    <t>Refundácia nákladov na prípravu športovca zaradeného v TOP SAZ - Sophia Zápotočná
Účel: športová obuv
Časť nákladov</t>
  </si>
  <si>
    <t>14893436</t>
  </si>
  <si>
    <t>adidas ČR s.r.o.</t>
  </si>
  <si>
    <t>2581000037</t>
  </si>
  <si>
    <t>Refundácia nákladov na prípravu športovca zaradeného v TOP SAZ - Sophia Zápotočná
Účel: fyzio 
Časť nákladov</t>
  </si>
  <si>
    <t>14036037</t>
  </si>
  <si>
    <t>Bmphysio
CZ</t>
  </si>
  <si>
    <t>25OZ1266</t>
  </si>
  <si>
    <t>800</t>
  </si>
  <si>
    <t>Refundácia nákladov na prípravu športovca zaradeného v ZPM - Filip Drábik
Účel: športové oblečenie
Časť nákladov</t>
  </si>
  <si>
    <t>193</t>
  </si>
  <si>
    <t>Refundácia nákladov na prípravu športovca zaradeného v ZPM - Filip Drábik
Účel: športové oblečenie</t>
  </si>
  <si>
    <t>1510656678</t>
  </si>
  <si>
    <t>Refundácia nákladov na prípravu športovca zaradeného v ZPM - Filip Drábik
Účel: športová obuv</t>
  </si>
  <si>
    <t>29213291</t>
  </si>
  <si>
    <t>275</t>
  </si>
  <si>
    <t>Refundácia nákladov na prípravu športovca zaradeného v ZPM - Filip Drábik
Účel: spiroergometria</t>
  </si>
  <si>
    <t>25OZ1268</t>
  </si>
  <si>
    <t>308526</t>
  </si>
  <si>
    <t>Refundácia nákladov na prípravu športovca zaradeného v TOP SAZ - Petra Šuleková
Účel: športové oblečenie</t>
  </si>
  <si>
    <t>ASICS FO PARNDORF
AT</t>
  </si>
  <si>
    <t>AYSK-25-1038682</t>
  </si>
  <si>
    <t>Refundácia nákladov na prípravu športovca zaradeného v TOP SAZ - Petra Šuleková
Účel: športová obuv</t>
  </si>
  <si>
    <t>217913</t>
  </si>
  <si>
    <t>Refundácia nákladov na prípravu športovca zaradeného v TOP SAZ - Petra Šuleková
Účel: športová obuv
Časť nákladov</t>
  </si>
  <si>
    <t>Salomon FO Parndorf
AT</t>
  </si>
  <si>
    <t>8086617351</t>
  </si>
  <si>
    <t>Best Secret GmbH
DE</t>
  </si>
  <si>
    <t>218957</t>
  </si>
  <si>
    <t>AYSK-25-1560747</t>
  </si>
  <si>
    <t>SK105614501822</t>
  </si>
  <si>
    <t>Zalando SE
DE</t>
  </si>
  <si>
    <t>SK108415634959</t>
  </si>
  <si>
    <t>Refundácia nákladov na prípravu športovca zaradeného v TOP SAZ - Petra Šuleková
Účel: športové oblečenie
Časť nákladov</t>
  </si>
  <si>
    <t>25OZ1249</t>
  </si>
  <si>
    <t>10003529300</t>
  </si>
  <si>
    <t>Refundácia nákladov na prípravu športovca zaradeného v ZPM - Kiara Červenáková
Účel: výživové doplnky</t>
  </si>
  <si>
    <t>25006653</t>
  </si>
  <si>
    <t>Refundácia nákladov na prípravu športovca zaradeného v ZPM - Kiara Červenáková
Účel: športové náčinie</t>
  </si>
  <si>
    <t>53172264</t>
  </si>
  <si>
    <t>E.K. Company s.r.o.</t>
  </si>
  <si>
    <t>254011696</t>
  </si>
  <si>
    <t>Refundácia nákladov na prípravu športovca zaradeného v ZPM - Kiara Červenáková
Účel: výživové doplnky
Časť nákladov</t>
  </si>
  <si>
    <t>27206408</t>
  </si>
  <si>
    <t>SPORT FITNESS PRODUCT s.r.o.
CZ</t>
  </si>
  <si>
    <t>2501173374</t>
  </si>
  <si>
    <t>E08375</t>
  </si>
  <si>
    <t>56086717</t>
  </si>
  <si>
    <t>RR - FITNESS s.r.o.</t>
  </si>
  <si>
    <t>25OZ1244</t>
  </si>
  <si>
    <t>AYSK-25-555756</t>
  </si>
  <si>
    <t>Refundácia nákladov na prípravu športovca zaradeného v ZPM - Lucia Kubinyiová
Účel: športová obuv</t>
  </si>
  <si>
    <t>204</t>
  </si>
  <si>
    <t>Refundácia nákladov na prípravu športovca zaradeného v ZPM - Lucia Kubinyiová
Účel: športové oblečenie
Časť nákladov</t>
  </si>
  <si>
    <t>25OZ1243</t>
  </si>
  <si>
    <t>90</t>
  </si>
  <si>
    <t>Refundácia nákladov na prípravu športovca zaradeného v ZPM - Adam Boškovič
Účel: lekárske vyšetrenie
Časť nákladov</t>
  </si>
  <si>
    <t>00606502</t>
  </si>
  <si>
    <t>VLAHO s.r.o.</t>
  </si>
  <si>
    <t>1510603238</t>
  </si>
  <si>
    <t>Refundácia nákladov na prípravu športovca zaradeného v ZPM - Adam Boškovič
Účel: športová obuv</t>
  </si>
  <si>
    <t>Refundácia nákladov na prípravu športovca zaradeného v ZPM - Adam Boškovič
Účel: fyzio</t>
  </si>
  <si>
    <t>1510603242</t>
  </si>
  <si>
    <t>25OZ1241</t>
  </si>
  <si>
    <t>1510681045</t>
  </si>
  <si>
    <t>Refundácia nákladov na prípravu športovca zaradeného v ZPM - Filip Jančík
Účel: športové doplnky
Časť nákladov</t>
  </si>
  <si>
    <t>25OZ1250</t>
  </si>
  <si>
    <t>2025869071</t>
  </si>
  <si>
    <t>Refundácia nákladov na prípravu športovca zaradeného v TOP SAZ - Mário Hanic
Účel: výživové doplnky</t>
  </si>
  <si>
    <t>1510554373</t>
  </si>
  <si>
    <t>Refundácia nákladov na prípravu športovca zaradeného v TOP SAZ - Mário Hanic
Účel: športová obuv</t>
  </si>
  <si>
    <t>2025397</t>
  </si>
  <si>
    <t>Refundácia nákladov na prípravu športovca zaradeného v TOP SAZ - Mário Hanic
Účel: elektródy</t>
  </si>
  <si>
    <t>55719813</t>
  </si>
  <si>
    <t>Fytko s.r.o.</t>
  </si>
  <si>
    <t>EDPH25011197</t>
  </si>
  <si>
    <t>Refundácia nákladov na prípravu športovca zaradeného v TOP SAZ - Mário Hanic
Účel: moja kondícia expert - testovanie</t>
  </si>
  <si>
    <t>31647758</t>
  </si>
  <si>
    <t>Unilabs Slovensko, s.r.o.</t>
  </si>
  <si>
    <t>10003295449</t>
  </si>
  <si>
    <t>Refundácia nákladov na prípravu športovca zaradeného v TOP SAZ - Mário Hanic
Účel: výživové doplnky
Časť nákladov</t>
  </si>
  <si>
    <t>1510490327</t>
  </si>
  <si>
    <t>Refundácia nákladov na prípravu športovca zaradeného v TOP SAZ - Mário Hanic
Účel: športové oblečenie</t>
  </si>
  <si>
    <t>25OZ1238</t>
  </si>
  <si>
    <t>308527</t>
  </si>
  <si>
    <t>Refundácia nákladov na prípravu športovca zaradeného v TOP SAZ - Dávid Mazúch
Účel: športové oblečenie</t>
  </si>
  <si>
    <t>546</t>
  </si>
  <si>
    <t>Refundácia nákladov na prípravu športovca zaradeného v TOP SAZ - Dávid Mazúch
Účel: športové oblečenie a obuv</t>
  </si>
  <si>
    <t>MBFO Parndorf adidas
AT</t>
  </si>
  <si>
    <t>218967</t>
  </si>
  <si>
    <t>Refundácia nákladov na prípravu športovca zaradeného v TOP SAZ - Dávid Mazúch
Účel: športová obuv
Časť nákladov</t>
  </si>
  <si>
    <t>1510269616</t>
  </si>
  <si>
    <t>307535</t>
  </si>
  <si>
    <t>305</t>
  </si>
  <si>
    <t>Refundácia nákladov na prípravu športovca zaradeného v TOP SAZ - Dávid Mazúch
Účel: športové oblečenie
Časť nákladov</t>
  </si>
  <si>
    <t>11422/47</t>
  </si>
  <si>
    <t>Refundácia nákladov na prípravu športovca zaradeného v TOP SAZ - Dávid Mazúch
Účel: výživové doplnky
Časť nákladov</t>
  </si>
  <si>
    <t>34104810</t>
  </si>
  <si>
    <t>COMPHARM s.r.o.</t>
  </si>
  <si>
    <t>25OZ1269</t>
  </si>
  <si>
    <t>1510678984</t>
  </si>
  <si>
    <t>Refundácia nákladov na prípravu športovca zaradeného v ZPM - Liana Boľošová
Účel: športová obuv a oblečenie</t>
  </si>
  <si>
    <t>25OZ1267</t>
  </si>
  <si>
    <t>Refundácia nákladov na prípravu športovca zaradeného v ZPM - Filip Sauer
Účel: regenerácia
Časť nákladov</t>
  </si>
  <si>
    <t>46057943</t>
  </si>
  <si>
    <t>MOSCO s.r.o.</t>
  </si>
  <si>
    <t>228</t>
  </si>
  <si>
    <t>Refundácia nákladov na prípravu športovca zaradeného v ZPM - Filip Sauer
Účel: regenerácia</t>
  </si>
  <si>
    <t>55258000</t>
  </si>
  <si>
    <t>Žriedlo s.r.o.</t>
  </si>
  <si>
    <t>294, 295</t>
  </si>
  <si>
    <t>Refundácia nákladov na prípravu športovca zaradeného v ZPM - Filip Sauer
Účel: fitness 1x 20 vstupov, 1x 10 vstupov</t>
  </si>
  <si>
    <t>51908182</t>
  </si>
  <si>
    <t>UNIVERSAL GYM SRO s.r.o.</t>
  </si>
  <si>
    <t>10003547523</t>
  </si>
  <si>
    <t>Refundácia nákladov na prípravu športovca zaradeného v ZPM - Filip Sauer
Účel: výživové doplnky</t>
  </si>
  <si>
    <t>1510706089</t>
  </si>
  <si>
    <t>Refundácia nákladov na prípravu športovca zaradeného v ZPM - Filip Sauer
Účel: športová obuv a oblečenie
Časť nákladov</t>
  </si>
  <si>
    <t>25OZ1239</t>
  </si>
  <si>
    <t>1510640022</t>
  </si>
  <si>
    <t>Refundácia nákladov na prípravu športovca zaradeného v ZPM - Nina Čanecká
Účel: športová obuv
Časť nákladov</t>
  </si>
  <si>
    <t>25OZ1217</t>
  </si>
  <si>
    <t>1510691747</t>
  </si>
  <si>
    <t>Refundácia nákladov na prípravu športovca zaradeného v ZPM - Tomáš Štinčík
Účel: športová obuv</t>
  </si>
  <si>
    <t>10003649498</t>
  </si>
  <si>
    <t>Refundácia nákladov na prípravu športovca zaradeného v ZPM - Tomáš Štinčík
Účel: výživové doplnky
Časť nákladov</t>
  </si>
  <si>
    <t>PREVOD
Refundácia nákladov na prípravu športovca zaradeného v ZPM - Tomáš Štinčík
Účel: výživové doplnky
Časť nákladov</t>
  </si>
  <si>
    <t>5414860941</t>
  </si>
  <si>
    <t>PREVOD
Refundácia nákladov na prípravu športovca zaradeného v ZPM - Tomáš Štinčík
Účel: športové doplnky
Časť nákladov</t>
  </si>
  <si>
    <t>1510442263</t>
  </si>
  <si>
    <t>FA10792</t>
  </si>
  <si>
    <t>29007593</t>
  </si>
  <si>
    <t>Zawoko NET s.r.o.
CZ</t>
  </si>
  <si>
    <t>25OZ1218</t>
  </si>
  <si>
    <t>152025</t>
  </si>
  <si>
    <t>Refundácia nákladov na prípravu športovca zaradeného v ZPM - Tereza Čorejová
Účel: fyzio 16 vstupov</t>
  </si>
  <si>
    <t>43627391</t>
  </si>
  <si>
    <t>Dipl.f. Jana Závacká</t>
  </si>
  <si>
    <t>PREVOD
Refundácia nákladov na prípravu športovca zaradeného v ZPM - Tereza Čorejová
Účel: fyzio 16 vstupov</t>
  </si>
  <si>
    <t>55566</t>
  </si>
  <si>
    <t>Refundácia nákladov na prípravu športovca zaradeného v ZPM - Tereza Čorejová
Účel: športové oblečenie</t>
  </si>
  <si>
    <t>8542793251</t>
  </si>
  <si>
    <t>Refundácia nákladov na prípravu športovca zaradeného v ZPM - Tereza Čorejová
Cestovný príkaz
Termín: 30.9.2025
Účel: lekárske vyšetrenie
Trasa: Bratislava-Praha CZ a späť
Spôsob dopravy: VLAK
Počet prepravovaných osôb: 1
Cestovné náhrady: cestovné</t>
  </si>
  <si>
    <t>28333187</t>
  </si>
  <si>
    <t>RJ - RegioJet a.s.</t>
  </si>
  <si>
    <t>2025476614</t>
  </si>
  <si>
    <t>PREVOD
Refundácia nákladov na prípravu športovca zaradeného v ZPM - Tereza Čorejová
Účel: elektródy</t>
  </si>
  <si>
    <t>1510718199</t>
  </si>
  <si>
    <t>PREVOD
Refundácia nákladov na prípravu športovca zaradeného v ZPM - Tereza Čorejová
Účel: športové oblečenie a obuv</t>
  </si>
  <si>
    <t>25MZDY11</t>
  </si>
  <si>
    <t>Hrubé mzdy vyplatené osobám (zamestnancom) vrátane odvodov zamestnávateľa
počet fyzických osôb: 21
obdobie: november 2025</t>
  </si>
  <si>
    <t>Osoby 1, 2, 680, 3, 681, 143, 10, 6, 5, 25, 63, 117, 278, 682, 7, 8, 249, 9, 683, 684, 488</t>
  </si>
  <si>
    <t>Hrubé mzdy vyplatené osobám (zamestnancom) vrátane odvodov zamestnávateľa
počet fyzických osôb: 17
obdobie: november 2025</t>
  </si>
  <si>
    <t>Osoby 62, 13, 17, 19, 20, 14, 15, 16, 104, 105, 55, 107, 106, 685, 638, 686, 687</t>
  </si>
  <si>
    <t>Hrubé mzdy vyplatené osobám (zamestnancom) vrátane odvodov zamestnávateľa
počet fyzických osôb: 56
obdobie: november 2025</t>
  </si>
  <si>
    <t>Osoby 21, 22, 23, 113, 54, 114, 115, 689, 105, 359, 345, 290, 691, 692, 311, 176, 693, 24, 694, 11, 695, 595, 696, 697, 698, 353, 699, 700, 701, 702, 658, 703, 407, 704, 705, 706, 707-718, 259, 575, 675, 255, 106, 610, 344</t>
  </si>
  <si>
    <t>Hrubé mzdy vyplatené osobám (zamestnancom) vrátane odvodov zamestnávateľa
počet fyzických osôb: 1
obdobie: november 2025</t>
  </si>
  <si>
    <t>Osoba 688</t>
  </si>
  <si>
    <t>25OZ1215</t>
  </si>
  <si>
    <t>SKADIN0000777697</t>
  </si>
  <si>
    <t>Refundácia nákladov na prípravu športovca zaradeného v ZPM - Tomáš Mencel
Účel: športová obuv
Časť nákladov</t>
  </si>
  <si>
    <t>25OZ1210</t>
  </si>
  <si>
    <t>1510700403</t>
  </si>
  <si>
    <t>Refundácia nákladov na prípravu športovca zaradeného v ZPM - Katarína Ledecká
Účel: športová obuv a oblečenie
Časť nákladov</t>
  </si>
  <si>
    <t>25OZ1216</t>
  </si>
  <si>
    <t>25204015</t>
  </si>
  <si>
    <t>Refundácia nákladov na činnosť klubu s účelom športu mládeže podľa bodového hodnotenia MSR v roku 2024
Atletický klub Martin
Účel: prenájom vozidla
HMSR st. žiaci, Nyiregyháza HU 8.2.2025</t>
  </si>
  <si>
    <t>31598048</t>
  </si>
  <si>
    <t>AUTONA s.r.o.</t>
  </si>
  <si>
    <t>25204032</t>
  </si>
  <si>
    <t>Refundácia nákladov na činnosť klubu s účelom športu mládeže podľa bodového hodnotenia MSR v roku 2024
Atletický klub Martin
Účel: prenájom vozidla
HMSR viacboj juniori, dorast, st. žiaci, Nyiregyháza HU 15-16.3.2025</t>
  </si>
  <si>
    <t>25204099</t>
  </si>
  <si>
    <t>Refundácia nákladov na činnosť klubu s účelom športu mládeže podľa bodového hodnotenia MSR v roku 2024
Atletický klub Martin
Účel: prenájom vozidla
MSR U23, Nové Zámky 5-6.7.2025</t>
  </si>
  <si>
    <t>25204100</t>
  </si>
  <si>
    <t>Refundácia nákladov na činnosť klubu s účelom športu mládeže podľa bodového hodnotenia MSR v roku 2024
Atletický klub Martin
Účel: prenájom vozidla
MSR U20, Košice 12-13.7.2025</t>
  </si>
  <si>
    <t>25204019</t>
  </si>
  <si>
    <t>Refundácia nákladov na činnosť klubu s účelom športu mládeže podľa bodového hodnotenia MSR v roku 2024
Atletický klub Martin
Účel: prenájom vozidla
HMSR dosp., Ostrava CZ 21.2.2025</t>
  </si>
  <si>
    <t>148</t>
  </si>
  <si>
    <t>Refundácia nákladov na činnosť klubu s účelom športu mládeže podľa bodového hodnotenia MSR v roku 2024
Atletický klub Martin
Účel: kouočovacie služby pre 4 osoby 08/2025
Časť nákladov</t>
  </si>
  <si>
    <t>55418431</t>
  </si>
  <si>
    <t>Kristína Jesenská - BeFine</t>
  </si>
  <si>
    <t>25OZ1213</t>
  </si>
  <si>
    <t>20250605</t>
  </si>
  <si>
    <t>Refundácia nákladov na činnosť ŠT
Atletický klub AC Malacky
Účel: športové vybavenie</t>
  </si>
  <si>
    <t>47206357</t>
  </si>
  <si>
    <t>Jurius s.r.o.</t>
  </si>
  <si>
    <t>PF251008</t>
  </si>
  <si>
    <t>2025023</t>
  </si>
  <si>
    <t>Zabezpečenie tlačových konferencií SAZ v roku 2025</t>
  </si>
  <si>
    <t>54370582</t>
  </si>
  <si>
    <t>GKZ s.r.o.</t>
  </si>
  <si>
    <t>25OZ1214</t>
  </si>
  <si>
    <t>FO/2025/007</t>
  </si>
  <si>
    <t>Refundácia nákladov na činnosť PZPM
Atletický klub AC Malacky
Účel: prenájom telocvične 02-03/2025</t>
  </si>
  <si>
    <t>31773729</t>
  </si>
  <si>
    <t>Základná škola Záhorácka
Malacky</t>
  </si>
  <si>
    <t>25OZ1222</t>
  </si>
  <si>
    <t>91/2025</t>
  </si>
  <si>
    <t>Refundácia nákladov na činnosť klubu s účelom športu mládeže podľa bodového hodnotenia MSR v roku 2024
AK Slávia TU Košice
Cestovný príkaz
Termín: 6.9.2025
Účel: 3.kolo dorastenecká liga
Trasa: Košice-Nové Zámky a späť
Spôsob dopravy: AUV
Počet prepravovaných osôb: 5
Cestovné náhrady: cestovné</t>
  </si>
  <si>
    <t>90/2025</t>
  </si>
  <si>
    <t>Refundácia nákladov na činnosť klubu s účelom športu mládeže podľa bodového hodnotenia MSR v roku 2024
AK Slávia TU Košice
Cestovný príkaz
Termín: 13-14.9.2025
Účel: MSR st. žiaci, Martin
Trasa: Košice-Martin a späť
Spôsob dopravy: AUV
Počet prepravovaných osôb: 3
Cestovné náhrady: cestovné</t>
  </si>
  <si>
    <t>89/2025</t>
  </si>
  <si>
    <t>20.6., 21.6.2025</t>
  </si>
  <si>
    <t>Refundácia nákladov na činnosť klubu s účelom športu mládeže podľa bodového hodnotenia MSR v roku 2024
AK Slávia TU Košice
Cestovný príkaz - Henrieta Rusnáková
Termín: 20-21.6.2025
Účel: 2.kolo dorastenecká liga
Trasa: Košice-Martin a späť
Spôsob dopravy: VLAK
Počet prepravovaných osôb: 12
Cestovné náhrady: cestovné
Časť nákladov</t>
  </si>
  <si>
    <t>2025/147</t>
  </si>
  <si>
    <t>Refundácia nákladov na činnosť klubu s účelom športu mládeže podľa bodového hodnotenia MSR v roku 2024
AK Slávia TU Košice
Cestovný príkaz - Henrieta Rusnáková
Termín: 20-21.6.2025
Účel: 2.kolo dorastenecká liga, Martin
Cestovné náhrady: ubytovanie pre 11 osôb
Časť nákladov</t>
  </si>
  <si>
    <t>3538</t>
  </si>
  <si>
    <t>Refundácia nákladov na činnosť klubu s účelom športu mládeže podľa bodového hodnotenia MSR v roku 2024
AK Slávia TU Košice
Účel: športová obuv</t>
  </si>
  <si>
    <t>47652454</t>
  </si>
  <si>
    <t>MARKETING INVESTMENT GROUP SLOVAKIA s. r. o.</t>
  </si>
  <si>
    <t>122560983</t>
  </si>
  <si>
    <t>Refundácia nákladov na činnosť klubu s účelom športu mládeže podľa bodového hodnotenia MSR v roku 2024
AK Slávia TU Košice
Účel: športová obuv
Časť nákladov</t>
  </si>
  <si>
    <t>29263671</t>
  </si>
  <si>
    <t>MAV Trading s.r.o.
CZ</t>
  </si>
  <si>
    <t>114</t>
  </si>
  <si>
    <t>Refundácia nákladov na činnosť klubu s účelom športu mládeže podľa bodového hodnotenia MSR v roku 2024
AK Slávia TU Košice
Účel: štartovné JBL Jump Fest Open, Košice 11.6.2025</t>
  </si>
  <si>
    <t>Atletika Košice, o.z.</t>
  </si>
  <si>
    <t>202509/189</t>
  </si>
  <si>
    <t>Refundácia nákladov na činnosť klubu s účelom športu mládeže podľa bodového hodnotenia MSR v roku 2024
AK Slávia TU Košice
Účel: výživové doplnky
Časť nákladov</t>
  </si>
  <si>
    <t>Refundácia nákladov na činnosť klubu s účelom športu mládeže podľa bodového hodnotenia MSR v roku 2024
AK Slávia TU Košice
Účel: masážne gély</t>
  </si>
  <si>
    <t>TRIVIZAS NIKOS &amp; Spol. O.E.
GRE</t>
  </si>
  <si>
    <t>25OZ1223</t>
  </si>
  <si>
    <t>Refundácia nákladov na činnosť klubu s účelom športu mládeže podľa bodového hodnotenia MSR v roku 2024
AO Sparta Považská Bystrica
Cestovný príkaz
Termín: 1.2.2025
Účel: MSsAZ ml. žiaci, BB
Trasa: Považská Bystrica-BB a späť
Spôsob dopravy: AUV
Počet prepravovaných osôb: 8
Cestovné náhrady: cestovné + stravné 1 osoba
Časť nákladov</t>
  </si>
  <si>
    <t>Mgr. Milan Laurenčík</t>
  </si>
  <si>
    <t>24/25</t>
  </si>
  <si>
    <t>Refundácia nákladov na činnosť klubu s účelom športu mládeže podľa bodového hodnotenia MSR v roku 2024
AO Sparta Považská Bystrica
Cestovný príkaz - Mgr. Milan Laurenčík
Termín: 1.2.2025
Účel: MSsAZ ml. žiaci, BB
Cestovné náhrady: štartovné
Časť nákladov</t>
  </si>
  <si>
    <t>102</t>
  </si>
  <si>
    <t>Refundácia nákladov na činnosť klubu s účelom športu mládeže podľa bodového hodnotenia MSR v roku 2024
AO Sparta Považská Bystrica
Účel: športová obuv</t>
  </si>
  <si>
    <t>45534578</t>
  </si>
  <si>
    <t>VEREDA trade, s.r.o.</t>
  </si>
  <si>
    <t>27</t>
  </si>
  <si>
    <t>Refundácia nákladov na činnosť klubu s účelom športu mládeže podľa bodového hodnotenia MSR v roku 2024
AO Sparta Považská Bystrica
Cestovný príkaz
Termín: 7-8.3.2025
Účel: HMSR juniori, Nyiregyháza HU
Trasa: Považská Bystrica-Nyiregyháza a späť
Spôsob dopravy: AUV
Počet prepravovaných osôb: 5
Cestovné náhrady: cestovné + stravné
Časť nákladov</t>
  </si>
  <si>
    <t>351/2025</t>
  </si>
  <si>
    <t>Refundácia nákladov na činnosť klubu s účelom športu mládeže podľa bodového hodnotenia MSR v roku 2024
AO Sparta Považská Bystrica
Cestovný príkaz - Mgr. Milan Laurenčík
Termín: 7-8.3.2025
Účel: HMSR juniori, Nyiregyháza HU
Cestovné náhrady: ubytovanie pre 5 osôb
Časť nákladov</t>
  </si>
  <si>
    <t>Kairosz Hungária Kft.
HU</t>
  </si>
  <si>
    <t>28</t>
  </si>
  <si>
    <t>Refundácia nákladov na činnosť klubu s účelom športu mládeže podľa bodového hodnotenia MSR v roku 2024
AO Sparta Považská Bystrica
Cestovný príkaz
Termín: 2.3.2025
Účel: HMSR viacboj ml. žiaci, Viedeň AT
Trasa: Považská Bystrica-Viedeň a späť
Spôsob dopravy: AUV
Počet prepravovaných osôb: 2
Cestovné náhrady: cestovné + stravné</t>
  </si>
  <si>
    <t>Vladimír Blaško</t>
  </si>
  <si>
    <t>Refundácia nákladov na činnosť klubu s účelom športu mládeže podľa bodového hodnotenia MSR v roku 2024
AO Sparta Považská Bystrica
Cestovný príkaz
Termín: 8.3.2025
Účel: MSR v zimných vrhoch, Trnava
Trasa: Považská Bystrica-Trnava a späť
Spôsob dopravy: AUV
Počet prepravovaných osôb: 3
Cestovné náhrady: cestovné + stravné</t>
  </si>
  <si>
    <t>201</t>
  </si>
  <si>
    <t>Refundácia nákladov na činnosť klubu s účelom športu mládeže podľa bodového hodnotenia MSR v roku 2024
AO Sparta Považská Bystrica
Cestovný príkaz
Termín: 12-13.7.2025
Účel: MSR juniori, Košice
Trasa: Považská Bystrica-Košice a späť
Spôsob dopravy: AUV
Počet prepravovaných osôb: 5
Cestovné náhrady: cestovné + stravné
Časť nákladov</t>
  </si>
  <si>
    <t>Refundácia nákladov na činnosť klubu s účelom športu mládeže podľa bodového hodnotenia MSR v roku 2024
AO Sparta Považská Bystrica
Cestovný príkaz - Mgr. Milan Laurenčík
Termín: 12-13.7.2025
Účel: MSR juniori, Košice
Cestovné náhrady: ubytovanie pre 5 osôb</t>
  </si>
  <si>
    <t>31706631</t>
  </si>
  <si>
    <t>Interhouse Košice, a.s.</t>
  </si>
  <si>
    <t>P024</t>
  </si>
  <si>
    <t>Refundácia nákladov na činnosť klubu s účelom športu mládeže podľa bodového hodnotenia MSR v roku 2024
AO Sparta Považská Bystrica
Cestovný príkaz - Mgr. Milan Laurenčík
Termín: 12-13.7.2025
Účel: MSR juniori, Košice
Cestovné náhrady: štartovné</t>
  </si>
  <si>
    <t>202</t>
  </si>
  <si>
    <t>Refundácia nákladov na činnosť klubu s účelom športu mládeže podľa bodového hodnotenia MSR v roku 2024
AO Sparta Považská Bystrica
Cestovný príkaz
Termín: 12-13.7.2025
Účel: MSR juniori, Košice
Trasa: Považská Bystrica-Košice a späť
Spôsob dopravy: AUV
Počet prepravovaných osôb: 2
Cestovné náhrady: cestovné + stravné
Časť nákladov</t>
  </si>
  <si>
    <t>Ľuboš Benko</t>
  </si>
  <si>
    <t>25OZ1236</t>
  </si>
  <si>
    <t>CX148686</t>
  </si>
  <si>
    <t>PREVOD
Refundácia nákladov na prípravu športovca zaradeného v ZPM - Andrea Švecová
Účel: výživové doplnky</t>
  </si>
  <si>
    <t>19087683</t>
  </si>
  <si>
    <t>Complex Labs s.r.o.
CZ</t>
  </si>
  <si>
    <t>1288</t>
  </si>
  <si>
    <t>Refundácia nákladov na prípravu športovca zaradeného v ZPM - Andrea Švecová
Účel: športové oblečenie</t>
  </si>
  <si>
    <t>1510691892</t>
  </si>
  <si>
    <t>PREVOD
Refundácia nákladov na prípravu športovca zaradeného v ZPM - Andrea Švecová
Účel: športová obuv
Časť nákladov</t>
  </si>
  <si>
    <t>Refundácia nákladov na prípravu športovca zaradeného v ZPM - Andrea Švecová
Účel: športová obuv
Časť nákladov</t>
  </si>
  <si>
    <t>1510091830</t>
  </si>
  <si>
    <t>Refundácia nákladov na prípravu športovca zaradeného v ZPM - Andrea Švecová
Účel: športová obuv</t>
  </si>
  <si>
    <t>1510496009</t>
  </si>
  <si>
    <t>Refundácia nákladov na prípravu športovca zaradeného v ZPM - Andrea Švecová
Účel: športová obuv a oblečenie
Časť nákladov</t>
  </si>
  <si>
    <t>5001134866984</t>
  </si>
  <si>
    <t>PREVOD
Refundácia nákladov na prípravu športovca zaradeného v ZPM - Andrea Švecová
Účel: športové oblečenie</t>
  </si>
  <si>
    <t>5001134703605</t>
  </si>
  <si>
    <t>Refundácia nákladov na prípravu športovca zaradeného v ZPM - Andrea Švecová
Účel: športové oblečenie a obuv</t>
  </si>
  <si>
    <t>SK152326960489</t>
  </si>
  <si>
    <t>566739573</t>
  </si>
  <si>
    <t>PREVOD
Refundácia nákladov na prípravu športovca zaradeného v ZPM - Andrea Švecová
Účel: masážna pištoľ</t>
  </si>
  <si>
    <t>25OZ1234</t>
  </si>
  <si>
    <t>1332/2025</t>
  </si>
  <si>
    <t>PREVOD
Refundácia nákladov na prípravu športovca zaradeného v TOP SAZ - Dominik Černý
Cestovný príkaz
Termín: 27.7.-22.8.2025
Účel: sústredenie St. Moritz SWI
Cestovné náhrady: ubytovanie
Časť nákladov</t>
  </si>
  <si>
    <t>Speciale Immobilien SAGL
SWI</t>
  </si>
  <si>
    <t>PREVOD
Refundácia nákladov na prípravu športovca zaradeného v TOP SAZ - Dominik Černý
Cestovný príkaz
Termín: 27.7.-22.8.2025
Účel: sústredenie St. Moritz SWI
Cestovné náhrady: stravné
Časť nákladov</t>
  </si>
  <si>
    <t>Refundácia nákladov na prípravu športovca zaradeného v TOP SAZ - Dominik Černý
Cestovný príkaz
Termín: 27.7.-22.8.2025
Účel: sústredenie St. Moritz SWI
Cestovné náhrady: stravné
Časť nákladov</t>
  </si>
  <si>
    <t>Refundácia nákladov na prípravu športovca zaradeného v TOP SAZ - Roman Benčík
Cestovný príkaz
Termín: 12.8.-22.8.2025
Účel: sústredenie St. Moritz SWI
Cestovné náhrady: stravné tréner
Časť nákladov</t>
  </si>
  <si>
    <t>25OZ1235</t>
  </si>
  <si>
    <t>PREVOD
Refundácia nákladov na prípravu športovca zaradeného v TOP SAZ - Hana Burzalová
Cestovný príkaz
Termín: 28.7.-22.8.2025
Účel: sústredenie St. Moritz SWI
Cestovné náhrady: ubytovanie
Časť nákladov</t>
  </si>
  <si>
    <t>PREVOD
Refundácia nákladov na prípravu športovca zaradeného v TOP SAZ - Hana Burzalová
Cestovný príkaz
Termín: 28.7.-22.8.2025
Účel: sústredenie St. Moritz SWI
Cestovné náhrady: stravné
Časť nákladov</t>
  </si>
  <si>
    <t>Refundácia nákladov na prípravu športovca zaradeného v TOP SAZ - Hana Burzalová
Cestovný príkaz
Termín: 28.7.-22.8.2025
Účel: sústredenie St. Moritz SWI
Cestovné náhrady: stravné
Časť nákladov</t>
  </si>
  <si>
    <t>25OZ1220</t>
  </si>
  <si>
    <t>302178</t>
  </si>
  <si>
    <t>Refundácia nákladov na činnosť klubu s účelom športu mládeže podľa bodového hodnotenia MSR v roku 2024
Atletika INTER Bratislava, o.z.
Účel: športová obuv</t>
  </si>
  <si>
    <t>2025048</t>
  </si>
  <si>
    <t>Refundácia nákladov na činnosť klubu s účelom športu mládeže podľa bodového hodnotenia MSR v roku 2024
Atletika INTER Bratislava, o.z.
Účel: štartovné za podujatia 04-06/2025
Časť nákladov</t>
  </si>
  <si>
    <t>31797539</t>
  </si>
  <si>
    <t>Atletický zväz Bratislavy</t>
  </si>
  <si>
    <t>32025005</t>
  </si>
  <si>
    <t xml:space="preserve">Refundácia nákladov na činnosť klubu s účelom športu mládeže podľa bodového hodnotenia MSR v roku 2024
Atletika INTER Bratislava, o.z.
Účel: spiroergometria </t>
  </si>
  <si>
    <t>Refundácia nákladov na činnosť klubu s účelom športu mládeže podľa bodového hodnotenia MSR v roku 2024
Atletika INTER Bratislava, o.z.
Cestovný príkaz
Termín: 8.8.2025
Účel: Tipos PTS míting, BB
Trasa: Chorvátsky Grob-BB a späť
Spôsob dopravy: AUV
Počet prepravovaných osôb: 2
Cestovné náhrady: cestovné</t>
  </si>
  <si>
    <t>Jozef Procházka</t>
  </si>
  <si>
    <t>1510497985</t>
  </si>
  <si>
    <t xml:space="preserve">Refundácia nákladov na činnosť klubu s účelom športu mládeže podľa bodového hodnotenia MSR v roku 2024
Atletika INTER Bratislava, o.z.
Účel: športová obuv </t>
  </si>
  <si>
    <t>2025/07/001</t>
  </si>
  <si>
    <t>Refundácia nákladov na činnosť klubu s účelom športu mládeže podľa bodového hodnotenia MSR v roku 2024
Atletika INTER Bratislava, o.z.
Cestovný príkaz
Termín: 12-13.7.2025
Účel: MSR juniori, Košice
Trasa: Chorvátsky Grob-KE a späť
Spôsob dopravy: AUV
Počet prepravovaných osôb: 2
Cestovné náhrady: cestovné</t>
  </si>
  <si>
    <t>1354, 2802, 5784</t>
  </si>
  <si>
    <t>7.2., 14.2., 28.2.2025</t>
  </si>
  <si>
    <t>Refundácia nákladov na činnosť klubu s účelom športu mládeže podľa bodového hodnotenia MSR v roku 2024
Atletika INTER Bratislava, o.z.
Účel: 3x regenerácia
Časť nákladov</t>
  </si>
  <si>
    <t>46384677</t>
  </si>
  <si>
    <t>Aqua Wellness Trnava, spol. s r.o.</t>
  </si>
  <si>
    <t>2025/01/001</t>
  </si>
  <si>
    <t>Refundácia nákladov na činnosť klubu s účelom športu mládeže podľa bodového hodnotenia MSR v roku 2024
Atletika INTER Bratislava, o.z.
Cestovný príkaz
Termín: 26.1.2025
Účel: HM AZB 1. časť
Trasa: Chorvátsky Grob-Viedeň a späť
Spôsob dopravy: AUV
Počet prepravovaných osôb: 2
Cestovné náhrady: cestovné</t>
  </si>
  <si>
    <t>25OZ1226</t>
  </si>
  <si>
    <t>97/2025</t>
  </si>
  <si>
    <t>Refundácia nákladov na činnosť PZPM
AK Spartak Dubnica n/V
Cestovný príkaz
Termín: 1.6.2025
Účel: preprava osôb 1.6.2025 DnV-BB a späť, MSsAZ st. žiaci, BB</t>
  </si>
  <si>
    <t>210/2025</t>
  </si>
  <si>
    <t>Refundácia nákladov na činnosť PZPM
AK Spartak Dubnica n/V
Cestovný príkaz
Termín: 28.9.2025
Účel: preprava osôb DnV-PB a späť, MSsAZ ml. a najml. žiaci, BB
Časť nákladov</t>
  </si>
  <si>
    <t>Refundácia nákladov na činnosť PZPM
AK Spartak Dubnica n/V
Účel: regenerácia
Časť nákladov</t>
  </si>
  <si>
    <t>25OZ1227</t>
  </si>
  <si>
    <t>SK152811319447</t>
  </si>
  <si>
    <t>Refundácia nákladov na prípravu športovca zaradeného v ZPM - Andrea Karla Šebeková
Účel: športové oblečenie
Časť nákladov</t>
  </si>
  <si>
    <t>SK108012558847</t>
  </si>
  <si>
    <t>Refundácia nákladov na prípravu športovca zaradeného v ZPM - Andrea Karla Šebeková
Účel: športové doplnky
Časť nákladov</t>
  </si>
  <si>
    <t>25OZ1228</t>
  </si>
  <si>
    <t>1170</t>
  </si>
  <si>
    <t>Refundácia nákladov na prípravu športovca zaradeného v ZPM - Alexandra Kissová
Účel: spiroergometria
Časť nákladov</t>
  </si>
  <si>
    <t>36168165</t>
  </si>
  <si>
    <t>Nemocnica AGEL Košice-Šaca a.s.</t>
  </si>
  <si>
    <t>25OZ1232</t>
  </si>
  <si>
    <t>14/2025</t>
  </si>
  <si>
    <t>Refundácia nákladov na činnosť klubu s účelom športu mládeže podľa bodového hodnotenia MSR v roku 2024
Creo Sport Košice
Cestovný príkaz
Termín: 27.10.-8.11.2025
Účel: sústredenie Font Romeu FR
Cestovné náhrady: stravné</t>
  </si>
  <si>
    <t>Jana Popovičová</t>
  </si>
  <si>
    <t>13/2025</t>
  </si>
  <si>
    <t>Loriána Popovičová</t>
  </si>
  <si>
    <t>Refundácia nákladov na činnosť klubu s účelom športu mládeže podľa bodového hodnotenia MSR v roku 2024
Creo Sport Košice
Cestovný príkaz
Termín: 27.10.-8.11.2025
Účel: sústredenie Font Romeu FR
Cestovné náhrady: stravné
Časť nákladov</t>
  </si>
  <si>
    <t>Viviána Popovičová</t>
  </si>
  <si>
    <t>25OZ1233</t>
  </si>
  <si>
    <t>182025</t>
  </si>
  <si>
    <t>Refundácia nákladov šport. klubu
Atletický legionársky klub Moldava n/B
Cestovný príkaz
Termín: 27.10.-8.11.2025
Účel: ubytovanie 21-22.11.2025 pre 9 osôb
detský štafetový kros Žiar nad Hronom
Časť nákladov</t>
  </si>
  <si>
    <t>11660830</t>
  </si>
  <si>
    <t>Šarlota Kovalčíková</t>
  </si>
  <si>
    <t>25OZ1221</t>
  </si>
  <si>
    <t>25008</t>
  </si>
  <si>
    <t>Refundácia nákladov na činnosť klubu s účelom športu mládeže podľa bodového hodnotenia MSR v roku 2024
ŠK UMB Banská Bystrica
Účel: športové oblečenie</t>
  </si>
  <si>
    <t>VF009/25</t>
  </si>
  <si>
    <t>Refundácia nákladov na činnosť klubu s účelom športu mládeže podľa bodového hodnotenia MSR v roku 2024
ŠK UMB Banská Bystrica
Účel: prenájom telocvične 01-03/2025</t>
  </si>
  <si>
    <t>Stredná športová škola
Trieda SNP, BB</t>
  </si>
  <si>
    <t>25036</t>
  </si>
  <si>
    <t>2025261</t>
  </si>
  <si>
    <t>Refundácia nákladov na činnosť klubu s účelom športu mládeže podľa bodového hodnotenia MSR v roku 2024
ŠK UMB Banská Bystrica
Účel: ubytovanie a stravovanie pre 32 osôb 16-17.5.2025
1. kolo dorasteneckej ligy 17.5.2025, Humenné
Časť nákladov</t>
  </si>
  <si>
    <t>25033</t>
  </si>
  <si>
    <t xml:space="preserve">Refundácia nákladov na činnosť klubu s účelom športu mládeže podľa bodového hodnotenia MSR v roku 2024
ŠK UMB Banská Bystrica
Účel: ubytovanie 18-22.10.2025 pre 42 osôb
sústredenie Skalka </t>
  </si>
  <si>
    <t>202547</t>
  </si>
  <si>
    <t>Refundácia nákladov na činnosť klubu s účelom športu mládeže podľa bodového hodnotenia MSR v roku 2024
ŠK UMB Banská Bystrica
Účel: regenerácia + tréning 19.a 21.10.2025</t>
  </si>
  <si>
    <t>37999095</t>
  </si>
  <si>
    <t>Kultúrne a informačné centrum mesta Kremnica</t>
  </si>
  <si>
    <t>10250019</t>
  </si>
  <si>
    <t xml:space="preserve">Refundácia nákladov na činnosť klubu s účelom športu mládeže podľa bodového hodnotenia MSR v roku 2024
ŠK UMB Banská Bystrica
Účel: stravovanie 18-22.10.2025 pre 42 osôb, sústredenie Skalka </t>
  </si>
  <si>
    <t>43689485</t>
  </si>
  <si>
    <t>Mária Lučanská</t>
  </si>
  <si>
    <t>25/0699</t>
  </si>
  <si>
    <t>1520, 2852</t>
  </si>
  <si>
    <t>13.2., 20.3.2025</t>
  </si>
  <si>
    <t>Refundácia nákladov na činnosť klubu s účelom športu mládeže podľa bodového hodnotenia MSR v roku 2024
ŠK UMB Banská Bystrica
Účel: 2x regenerácia
Časť nákladov</t>
  </si>
  <si>
    <t>36675351</t>
  </si>
  <si>
    <t>AQUAPARK KOVÁČOVÁ, s.r.o.</t>
  </si>
  <si>
    <t>PF251059</t>
  </si>
  <si>
    <t>10122025</t>
  </si>
  <si>
    <t>Ubytovanie 12-14.12.2025 - Lagoa POR
ME v cezpoľnom behu, pre 8 osôb</t>
  </si>
  <si>
    <t>Federacao Portuguesa de Atletismo
POR</t>
  </si>
  <si>
    <t>PF251054</t>
  </si>
  <si>
    <t>312501448</t>
  </si>
  <si>
    <t>Prístup do agentúrneho spravodajstva SITA 11/2025</t>
  </si>
  <si>
    <t>PF251057</t>
  </si>
  <si>
    <t>7/2025</t>
  </si>
  <si>
    <t>PF251055</t>
  </si>
  <si>
    <t>Činnosť športového trénera športovca R. Ruffíniho ml. za mesiac 11/2025</t>
  </si>
  <si>
    <t>PF251061</t>
  </si>
  <si>
    <t>2025-014</t>
  </si>
  <si>
    <t>Tréningový proces pretekára zaradeného v ZPM - Adam Ilgo</t>
  </si>
  <si>
    <t>COOLEN2025
NED</t>
  </si>
  <si>
    <t>Zrážková daň - Tréningový proces pretekára zaradeného v ZPM - Adam Ilgo k faktúre PF251061</t>
  </si>
  <si>
    <t>PF251060</t>
  </si>
  <si>
    <t>2025/007</t>
  </si>
  <si>
    <t>Činnosť trénera sekcie šprintov - 11/2025</t>
  </si>
  <si>
    <t>Zrážková daň - Činnosť trénera sekcie šprintov - 11/2025 k faktúre PF251060</t>
  </si>
  <si>
    <t>PF251063</t>
  </si>
  <si>
    <t>Kompletná výroba reportáží, šotov a propagačných videí, ich postprodukcia, komentáre, strih a ďalšie činnosti súvisiace s vedením webovej stránky - 11/2025</t>
  </si>
  <si>
    <t>PF251066</t>
  </si>
  <si>
    <t>35/2025</t>
  </si>
  <si>
    <t>Mediálne služby 11/2025</t>
  </si>
  <si>
    <t>PF251067</t>
  </si>
  <si>
    <t>21/2025</t>
  </si>
  <si>
    <t>Činnosť reprezentačného trénera mládeže U16 - 11/2025</t>
  </si>
  <si>
    <t>Zrážková daň - Činnosť reprezentačného trénera mládeže U16 - 11/2025 k faktúre PF251067</t>
  </si>
  <si>
    <t>PF251075</t>
  </si>
  <si>
    <t>70250314</t>
  </si>
  <si>
    <t>Doručovateľský servis za obdobie 10/2025</t>
  </si>
  <si>
    <t>PF251070</t>
  </si>
  <si>
    <t>20682016</t>
  </si>
  <si>
    <t>Vecné ceny pre víťazov - MSR v cezpoľnom behu, Žiar n/H, 22.11.2025</t>
  </si>
  <si>
    <t>50339206</t>
  </si>
  <si>
    <t>RHK s.r.o.</t>
  </si>
  <si>
    <t>PF251071</t>
  </si>
  <si>
    <t>102025</t>
  </si>
  <si>
    <t>Činnosť reprezentačného trénera mládeže U18 - 11/2025</t>
  </si>
  <si>
    <t>Zrážková daň - Činnosť reprezentačného trénera mládeže U18 - 11/2025 k faktúre PF251071</t>
  </si>
  <si>
    <t>PF251072</t>
  </si>
  <si>
    <t>Cestovné preplatenie - Fulchiron Berenice - PTS míting 8.8.2025 BB</t>
  </si>
  <si>
    <t>Fulchiron Bérénice
FR</t>
  </si>
  <si>
    <t>PF251073</t>
  </si>
  <si>
    <t>Činnosť reprezentačného trénera pre sekciu behov mimo dráhu - 10/2025</t>
  </si>
  <si>
    <t>Zrážková daň - Činnosť reprezentačného trénera pre sekciu behov mimo dráhu - 10/2025 k faktúre PF251073</t>
  </si>
  <si>
    <t>PF251074</t>
  </si>
  <si>
    <t>320250197</t>
  </si>
  <si>
    <t>Ubytovanie so stravou 17-30.11.2025 pre 7 osôb, sústredenie Nová Polianka, sekcia chôdze</t>
  </si>
  <si>
    <t>36280127</t>
  </si>
  <si>
    <t>HOREZZA, a.s.</t>
  </si>
  <si>
    <t>PF251068</t>
  </si>
  <si>
    <t>2025/7</t>
  </si>
  <si>
    <t>Činnosť športového odborníka - sekčný tréner mládeže - 11/2025</t>
  </si>
  <si>
    <t>PF251079</t>
  </si>
  <si>
    <t>2013444232</t>
  </si>
  <si>
    <t>PREVOD
Športové pomôcky - stopky 10 ks, detská atletika</t>
  </si>
  <si>
    <t>35712783</t>
  </si>
  <si>
    <t>FAST PLUS, a.s.</t>
  </si>
  <si>
    <t>PF251076</t>
  </si>
  <si>
    <t>25VF001</t>
  </si>
  <si>
    <t>PREVOD
Masážny stôl a starostlivosť o športovcov</t>
  </si>
  <si>
    <t>46865527</t>
  </si>
  <si>
    <t>Go Create Performance s.r.o.</t>
  </si>
  <si>
    <t>PF251078</t>
  </si>
  <si>
    <t>2125022203</t>
  </si>
  <si>
    <t>PREVOD
predĺženie domény  atletikasvk.sk 21.12.2025-20.12.2026</t>
  </si>
  <si>
    <t>26043319</t>
  </si>
  <si>
    <t>INTERNET CZ, a.s.</t>
  </si>
  <si>
    <t>25DPH0055</t>
  </si>
  <si>
    <t>Priznanie DPH z nadobudnutia služby, FP č. PF251078</t>
  </si>
  <si>
    <t>PF251077</t>
  </si>
  <si>
    <t>2125022202</t>
  </si>
  <si>
    <t>PREVOD
predĺženie domény  slovenskaatletika.sk 21.12.2025-20.12.2026</t>
  </si>
  <si>
    <t>25DPH0054</t>
  </si>
  <si>
    <t>Priznanie DPH z nadobudnutia služby, FP č. PF251077</t>
  </si>
  <si>
    <t>PF251080</t>
  </si>
  <si>
    <t>25034</t>
  </si>
  <si>
    <t>PREVOD
Ubytovanie pre atlétov 20-24.10.2025 - sústredenie ŠK ŠOG Nitra, Skalka - činnosť Športovej triedy</t>
  </si>
  <si>
    <t>PF251069</t>
  </si>
  <si>
    <t>25097</t>
  </si>
  <si>
    <t>Vecné ceny - vaky, uteráky vo fľaši -  detská atletika</t>
  </si>
  <si>
    <t>25OZ1282</t>
  </si>
  <si>
    <t>Cestovný príkaz
Termín: 22.11.2025
Účel: Finále štafetového krosu DA
Trasa: BB-Žiar n/H a späť
Spôsob dopravy: AUV
Počet prepravovaných osôb: 5
Cestovné náhrady: cestovné</t>
  </si>
  <si>
    <t>Lenka Tabaková</t>
  </si>
  <si>
    <t>25OZ1286</t>
  </si>
  <si>
    <t>Náhrada za stratu času pre dobrovoľníkov
Termín: 15.11.2025
Detský kros Pezinok
Počet osôb: 5
Rozsah: 50 odpracovaných hodín za 4,5 EUR/hod</t>
  </si>
  <si>
    <t>Osoba 661, 174, 639, 662, 645</t>
  </si>
  <si>
    <t>25OZ1308</t>
  </si>
  <si>
    <t>Cestovný príkaz
Termín: 21-22.11.2025
Účel: Finále štafetového krosu DA
Trasa: Moldava n/B-Žiar n/H a späť
Spôsob dopravy: AUV
Počet prepravovaných osôb: 5
Cestovné náhrady: cestovné</t>
  </si>
  <si>
    <t>Norbert Pecze</t>
  </si>
  <si>
    <t>25OZ1314</t>
  </si>
  <si>
    <t>76/2025/79</t>
  </si>
  <si>
    <t>PREVOD
Refundácia nákladov na činnosť OAZ
Západoslovenský atletický zväz
Účel: športové vybavenie</t>
  </si>
  <si>
    <t>PREVOD
Refundácia nákladov na činnosť OAZ
Západoslovenský atletický zväz
Účel: elektronické spracovanie štartovej listiny, zápisov, výsledkov, počas pretekov ml. žiactva na podujatiach v roku 2025
Časť nákladov</t>
  </si>
  <si>
    <t>51705796</t>
  </si>
  <si>
    <t>Ing. Matúš Kompas</t>
  </si>
  <si>
    <t>Refundácia nákladov na činnosť OAZ
Západoslovenský atletický zväz
Účel: elektronické spracovanie štartovej listiny, zápisov, výsledkov, počas pretekov ml. žiactva na podujatiach v roku 2025
Časť nákladov</t>
  </si>
  <si>
    <t>25OZ1289</t>
  </si>
  <si>
    <t>1510450623</t>
  </si>
  <si>
    <t>Refundácia nákladov na prípravu športovca zaradeného v ZPM - Nina Hejčíková
Účel: športová obuv</t>
  </si>
  <si>
    <t>222/2025/86814</t>
  </si>
  <si>
    <t>Refundácia nákladov na prípravu športovca zaradeného v ZPM - Nina Hejčíková
Účel: výživové doplnky
Časť nákladov</t>
  </si>
  <si>
    <t>5001134340775</t>
  </si>
  <si>
    <t>Refundácia nákladov na prípravu športovca zaradeného v ZPM - Nina Hejčíková
Účel: športové oblečenie</t>
  </si>
  <si>
    <t>10003614525</t>
  </si>
  <si>
    <t>Refundácia nákladov na prípravu športovca zaradeného v ZPM - Nina Hejčíková
Účel: výživové doplnky</t>
  </si>
  <si>
    <t>79</t>
  </si>
  <si>
    <t>828/6</t>
  </si>
  <si>
    <t>2025105679</t>
  </si>
  <si>
    <t>Refundácia nákladov na prípravu športovca zaradeného v ZPM - Nina Hejčíková
Účel: regenerácia - permanentka
Časť nákladov</t>
  </si>
  <si>
    <t>25OZ1290</t>
  </si>
  <si>
    <t>1510616866</t>
  </si>
  <si>
    <t>Refundácia nákladov na prípravu športovca zaradeného v ZPM - Dominik Chobot
Účel: športová obuv</t>
  </si>
  <si>
    <t>829/25</t>
  </si>
  <si>
    <t>Refundácia nákladov na prípravu športovca zaradeného v ZPM - Dominik Chobot
Účel: športové oblečenie</t>
  </si>
  <si>
    <t>249, 194, 167</t>
  </si>
  <si>
    <t>22.9, 16.9, 11.9.2025</t>
  </si>
  <si>
    <t>Refundácia nákladov na prípravu športovca zaradeného v ZPM - Dominik Chobot
Účel: 3x fyzio</t>
  </si>
  <si>
    <t>46438351</t>
  </si>
  <si>
    <t>VIGEO, s.r.o.</t>
  </si>
  <si>
    <t>1020, 342</t>
  </si>
  <si>
    <t>26.10., 9.9.2025</t>
  </si>
  <si>
    <t>Refundácia nákladov na prípravu športovca zaradeného v ZPM - Dominik Chobot
Účel: športové pomôcky a oblečenie
Časť nákladov</t>
  </si>
  <si>
    <t>54753902</t>
  </si>
  <si>
    <t>LIPEMA SPORT SK s.r.o.</t>
  </si>
  <si>
    <t>2746</t>
  </si>
  <si>
    <t>25OZ1301</t>
  </si>
  <si>
    <t>230</t>
  </si>
  <si>
    <t>Refundácia nákladov na prípravu športovca zaradeného v ZPM - Patrik Michalec
Účel: výživové doplnky
Časť nákladov</t>
  </si>
  <si>
    <t>Refundácia nákladov na prípravu športovca zaradeného v ZPM - Patrik Michalec
Cestovný príkaz
Termín: 27-30.10.2025
Účel: sústredenie Štrbské Pleso
Trasa: Banská Bystrica-Štrbské Pleso a späť
Spôsob dopravy: AUV
Počet prepravovaných osôb: 1
Cestovné náhrady: cestovné</t>
  </si>
  <si>
    <t>6549.315.326</t>
  </si>
  <si>
    <t>Booking.com</t>
  </si>
  <si>
    <t>25OZ1302</t>
  </si>
  <si>
    <t>Refundácia nákladov na prípravu športovca zaradeného v ZPM - Lucia Bortlíková
Účel: fyzio</t>
  </si>
  <si>
    <t>52678636</t>
  </si>
  <si>
    <t>Mgr. Dana Sadovská</t>
  </si>
  <si>
    <t>45</t>
  </si>
  <si>
    <t>Refundácia nákladov na prípravu športovca zaradeného v ZPM - Lucia Bortlíková
Účel: diagnostika</t>
  </si>
  <si>
    <t>55680801</t>
  </si>
  <si>
    <t>Physiotraining s.r.o.</t>
  </si>
  <si>
    <t>1078</t>
  </si>
  <si>
    <t>Refundácia nákladov na prípravu športovca zaradeného v ZPM - Lucia Bortlíková
Účel: výživové doplnky
Časť nákladov</t>
  </si>
  <si>
    <t>66857/78</t>
  </si>
  <si>
    <t>Refundácia nákladov na prípravu športovca zaradeného v ZPM - Lucia Bortlíková
Účel: výživové doplnky</t>
  </si>
  <si>
    <t>46366431</t>
  </si>
  <si>
    <t>MADICOR, s.r.o.</t>
  </si>
  <si>
    <t>1510449985</t>
  </si>
  <si>
    <t>Refundácia nákladov na prípravu športovca zaradeného v ZPM - Lucia Bortlíková
Účel: športová obuv</t>
  </si>
  <si>
    <t>25OZ1277</t>
  </si>
  <si>
    <t>Cestovný príkaz
Termín: 18-24.10.2025
Účel: sústredenie Štrbské Pleso
Trasa: Bratislava-Štrbské Pleso a späť
Spôsob dopravy: AUV
Počet prepravovaných osôb: 3
Cestovné náhrady: cestovné</t>
  </si>
  <si>
    <t>Mário Hanic</t>
  </si>
  <si>
    <t>25OZ1278</t>
  </si>
  <si>
    <t>Cestovný príkaz
Termín: 22.10.2025
Účel: školenie Štrbské Pleso - prednáška MUDr. Vítek
Trasa: Piešťany-Štrbské Pleso a späť
Spôsob dopravy: AUV
Počet prepravovaných osôb: 2
Cestovné náhrady: cestovné</t>
  </si>
  <si>
    <t>Zuzana Czupráková</t>
  </si>
  <si>
    <t>25OZ1279</t>
  </si>
  <si>
    <t>Cestovný príkaz
Termín: 22.11.2025
Účel: Finále štafetového krosu DA
Trasa: Bojničky-Žiar n/H a späť
Spôsob dopravy: AUV
Počet prepravovaných osôb: 5
Cestovné náhrady: cestovné</t>
  </si>
  <si>
    <t>Ján Šiška</t>
  </si>
  <si>
    <t>25OZ1280</t>
  </si>
  <si>
    <t>Cestovný príkaz
Termín: 22.11.2025
Účel: Finále štafetového krosu DA
Trasa: Žilina-Žiar n/H a späť
Spôsob dopravy: AUV
Počet prepravovaných osôb: 5
Cestovné náhrady: cestovné</t>
  </si>
  <si>
    <t>25OZ1281</t>
  </si>
  <si>
    <t>Cestovný príkaz
Termín: 22.11.2025
Účel: Finále štafetového krosu DA
Trasa: Ľubotice-Žiar n/H a späť
Spôsob dopravy: AUV
Počet prepravovaných osôb: 5
Cestovné náhrady: cestovné</t>
  </si>
  <si>
    <t>Mgr. Radoslav Maľcovský</t>
  </si>
  <si>
    <t>25OZ1283</t>
  </si>
  <si>
    <t>Cestovný príkaz
Termín: 22.11.2025
Účel: Finále štafetového krosu DA
Trasa: Malacky-Žiar n/H a späť
Spôsob dopravy: AUV
Počet prepravovaných osôb: 5
Cestovné náhrady: cestovné</t>
  </si>
  <si>
    <t>Petr Filip</t>
  </si>
  <si>
    <t>25OZ1309</t>
  </si>
  <si>
    <t>Cestovný príkaz - Libor Charfreitag
Termín: 21-22.10.2025
Účel: školenie Štrbské Pleso - prednáška MUDr. Vítek
Trasa: Dolná Krupá-Štrbské Pleso a späť
Spôsob dopravy: AUV
Počet prepravovaných osôb: 2
Cestovné náhrady: cestovné</t>
  </si>
  <si>
    <t>25OZ1310</t>
  </si>
  <si>
    <t>462</t>
  </si>
  <si>
    <t>Refundácia nákladov na prípravu športovca zaradeného v ZPM - Julian Juráček
Účel: fyzio</t>
  </si>
  <si>
    <t>52065031</t>
  </si>
  <si>
    <t>FITNEST s.r.o.</t>
  </si>
  <si>
    <t>47927747</t>
  </si>
  <si>
    <t>Therapy Clinic s.r.o.</t>
  </si>
  <si>
    <t>13304479</t>
  </si>
  <si>
    <t>Refundácia nákladov na prípravu športovca zaradeného v ZPM - Julian Juráček
Účel: výživové doplnky
Časť nákladov</t>
  </si>
  <si>
    <t>26306085</t>
  </si>
  <si>
    <t>F-Dental Hodonín, s.r.o.</t>
  </si>
  <si>
    <t>8250071104</t>
  </si>
  <si>
    <t>Refundácia nákladov na prípravu športovca zaradeného v ZPM - Julian Juráček
Účel: výživové doplnky</t>
  </si>
  <si>
    <t>48115860</t>
  </si>
  <si>
    <t>Dr.Max 100 s.r.o.</t>
  </si>
  <si>
    <t>10003490869</t>
  </si>
  <si>
    <t>5001133733908</t>
  </si>
  <si>
    <t>Refundácia nákladov na prípravu športovca zaradeného v ZPM - Julian Juráček
Účel: športová obuv</t>
  </si>
  <si>
    <t>2501007253</t>
  </si>
  <si>
    <t>8250107129</t>
  </si>
  <si>
    <t>2501007065</t>
  </si>
  <si>
    <t>10003660877</t>
  </si>
  <si>
    <t>25OZ1311</t>
  </si>
  <si>
    <t>25FA99128</t>
  </si>
  <si>
    <t>Refundácia nákladov na prípravu športovca zaradeného v TOPTÍME MCRaŠ SR - Gabriela Gajanová
Účel: výživové doplnky</t>
  </si>
  <si>
    <t>28715501</t>
  </si>
  <si>
    <t>KOLOSHOP s.r.o.</t>
  </si>
  <si>
    <t>10996331</t>
  </si>
  <si>
    <t>Refundácia nákladov na prípravu športovca zaradeného v TOPTÍME MCRaŠ SR - Gabriela Gajanová
Účel: výživové doplnky
Časť nákladov</t>
  </si>
  <si>
    <t>Medbase Apotheke Biel Bahnhof</t>
  </si>
  <si>
    <t>25OZ1312</t>
  </si>
  <si>
    <t>9048083278</t>
  </si>
  <si>
    <t>Refundácia nákladov na prípravu športovca zaradeného v ZPM - Monika Marjová
Účel: fyzio pomôcky</t>
  </si>
  <si>
    <t>35793783</t>
  </si>
  <si>
    <t>Lidl Slovenská republika, s.r.o.</t>
  </si>
  <si>
    <t>10003662772</t>
  </si>
  <si>
    <t>Refundácia nákladov na prípravu športovca zaradeného v ZPM - Monika Marjová
Účel: výživové doplnky</t>
  </si>
  <si>
    <t>FE012603380</t>
  </si>
  <si>
    <t>Refundácia nákladov na prípravu športovca zaradeného v ZPM - Monika Marjová
Účel: športové pomôcky</t>
  </si>
  <si>
    <t>966/17, 968/19</t>
  </si>
  <si>
    <t>25.10, 27.10.2025</t>
  </si>
  <si>
    <t>Refundácia nákladov na prípravu športovca zaradeného v ZPM - Monika Marjová
Účel: športové doplnky a doplnky výživy</t>
  </si>
  <si>
    <t>25OZ1317</t>
  </si>
  <si>
    <t>1203</t>
  </si>
  <si>
    <t>Refundácia nákladov na činnosť OAZ
Východoslovenský atletický zväz
Účel: poštové služby</t>
  </si>
  <si>
    <t>36631124</t>
  </si>
  <si>
    <t>6611</t>
  </si>
  <si>
    <t>Refundácia nákladov na činnosť OAZ
Východoslovenský atletický zväz
Účel: hygienické potreby</t>
  </si>
  <si>
    <t>V068</t>
  </si>
  <si>
    <t>Refundácia nákladov na činnosť OAZ
Východoslovenský atletický zväz
Účel: Náhrada za stratu času pre dobrovoľníkov
Termín: 27.9.2025
4. kolo M-VsAZ družstiev st., najml. Žiaci, Košice
Počet osôb: 43
Rozsah: 344 odpracovaných hodín za 4,50 EUR/hod</t>
  </si>
  <si>
    <t>Osoba 63, 65, 92, 465, 94, 480, 454, 67, 97, 77, 68, 75, 430, 282, 85, 84, 80, 81, 76, 69, 435, 505, 457, 471, 438, 437, 275, 479, 95, 72, 96, 66, 442, 83, 444, 663, 477, 495, 486, 494, 448, 279, 274</t>
  </si>
  <si>
    <t>FV25016</t>
  </si>
  <si>
    <t>Refundácia nákladov na činnosť OAZ - Východoslovenský atletický zväz
Účel: zdravotnícka asistenčná služba, 27.9.2025, 4. kolo M-VsAZ družstiev st., najml. Žiaci, Košice</t>
  </si>
  <si>
    <t>25OZ1313</t>
  </si>
  <si>
    <t>20250537</t>
  </si>
  <si>
    <t>Refundácia nákladov na činnosť ŠK - príspevok na cestovné za MSR družstiev st. žiactva
AO TJ Slávia STU Bratislava
Účel: preprava osôb 4.10.2025 BA-NR-BA
MSR družstiev st. žiactva</t>
  </si>
  <si>
    <t>50964038</t>
  </si>
  <si>
    <t>P.A.M.M., s.r.o.</t>
  </si>
  <si>
    <t>25OZ1315</t>
  </si>
  <si>
    <t>20250442</t>
  </si>
  <si>
    <t xml:space="preserve">Refundácia nákladov na prípravu a účasť športovcov na MSR družstiev dospelých
AO TJ Slávia STU Bratislava
Účel: preprava osôb 29.8.2025 BA-MT-BA
MSR družstiev dosp. 
</t>
  </si>
  <si>
    <t>P01-V0031</t>
  </si>
  <si>
    <t xml:space="preserve">Refundácia nákladov na prípravu a účasť športovcov na MSR družstiev dospelých
AO TJ Slávia STU Bratislava
Účel: stravné pre 62 osôb
Časť nákladov
</t>
  </si>
  <si>
    <t>AO TJ Slávia STU Bratislava
62 osôb podľa rozpisu</t>
  </si>
  <si>
    <t>202412</t>
  </si>
  <si>
    <t>Refundácia nákladov na prípravu a účasť športovcov na MSR družstiev dospelých
AO TJ Slávia STU Bratislava
Účel: výkon činnosti amatérskeho športovca 12/2024</t>
  </si>
  <si>
    <t>52794971</t>
  </si>
  <si>
    <t>Mgr. Miroslav Marček - Track and Field</t>
  </si>
  <si>
    <t>Refundácia nákladov na prípravu a účasť športovcov na MSR družstiev dospelých
AO TJ Slávia STU Bratislava
Účel: výkon činnosti amatérskeho športovca 01/2025</t>
  </si>
  <si>
    <t>202505</t>
  </si>
  <si>
    <t>Refundácia nákladov na prípravu a účasť športovcov na MSR družstiev dospelých
AO TJ Slávia STU Bratislava
Účel: výkon činnosti amatérskeho športovca 05/2025</t>
  </si>
  <si>
    <t>202506</t>
  </si>
  <si>
    <t>Refundácia nákladov na prípravu a účasť športovcov na MSR družstiev dospelých
AO TJ Slávia STU Bratislava
Účel: výkon činnosti amatérskeho športovca 06/2025</t>
  </si>
  <si>
    <t>Refundácia nákladov na prípravu a účasť športovcov na MSR družstiev dospelých
AO TJ Slávia STU Bratislava
Účel: výkon činnosti amatérskeho športovca 07/2025</t>
  </si>
  <si>
    <t>202508</t>
  </si>
  <si>
    <t>Refundácia nákladov na prípravu a účasť športovcov na MSR družstiev dospelých
AO TJ Slávia STU Bratislava
Účel: výkon činnosti amatérskeho športovca 08/2025</t>
  </si>
  <si>
    <t>20250003</t>
  </si>
  <si>
    <t>Refundácia nákladov na prípravu a účasť športovcov na MSR družstiev dospelých
AO TJ Slávia STU Bratislava
Účel: tréningová činnosť 01/2025</t>
  </si>
  <si>
    <t>Refundácia nákladov na prípravu a účasť športovcov na MSR družstiev dospelých
AO TJ Slávia STU Bratislava
Účel: tréningová činnosť 02/2025</t>
  </si>
  <si>
    <t>Refundácia nákladov na prípravu a účasť športovcov na MSR družstiev dospelých
AO TJ Slávia STU Bratislava
Účel: trénerské služby 01/2025</t>
  </si>
  <si>
    <t>56061927</t>
  </si>
  <si>
    <t>20250005</t>
  </si>
  <si>
    <t>Refundácia nákladov na prípravu a účasť športovcov na MSR družstiev dospelých
AO TJ Slávia STU Bratislava
Účel: trénerské služby 02/2025</t>
  </si>
  <si>
    <t>20250007</t>
  </si>
  <si>
    <t>Refundácia nákladov na prípravu a účasť športovcov na MSR družstiev dospelých
AO TJ Slávia STU Bratislava
Účel: trénerské služby 03/2025</t>
  </si>
  <si>
    <t>Refundácia nákladov na prípravu a účasť športovcov na MSR družstiev dospelých
AO TJ Slávia STU Bratislava
Účel: trénerské služby 04/2025</t>
  </si>
  <si>
    <t>Refundácia nákladov na prípravu a účasť športovcov na MSR družstiev dospelých
AO TJ Slávia STU Bratislava
Účel: trénerské služby 05/2025</t>
  </si>
  <si>
    <t>20250014</t>
  </si>
  <si>
    <t>Refundácia nákladov na prípravu a účasť športovcov na MSR družstiev dospelých
AO TJ Slávia STU Bratislava
Účel: trénerské služby 06/2025</t>
  </si>
  <si>
    <t>20250017</t>
  </si>
  <si>
    <t>Refundácia nákladov na prípravu a účasť športovcov na MSR družstiev dospelých
AO TJ Slávia STU Bratislava
Účel: trénerské služby 07/2025</t>
  </si>
  <si>
    <t>20250019</t>
  </si>
  <si>
    <t>Refundácia nákladov na prípravu a účasť športovcov na MSR družstiev dospelých
AO TJ Slávia STU Bratislava
Účel: trénerské služby 08/2025</t>
  </si>
  <si>
    <t>VF2025009</t>
  </si>
  <si>
    <t>Refundácia nákladov na prípravu a účasť športovcov na MSR družstiev dospelých
AO TJ Slávia STU Bratislava
Účel: športové oblečenie</t>
  </si>
  <si>
    <t>24172529</t>
  </si>
  <si>
    <t>4 cubes s.r.o.</t>
  </si>
  <si>
    <t>251600041</t>
  </si>
  <si>
    <t>9.1.2025</t>
  </si>
  <si>
    <t>Refundácia nákladov na prípravu a účasť športovcov na MSR družstiev dospelých
AO TJ Slávia STU Bratislava
Účel: laktátomer</t>
  </si>
  <si>
    <t>61853062</t>
  </si>
  <si>
    <t>H.S.H Sport s.r.o.</t>
  </si>
  <si>
    <t>2025257817</t>
  </si>
  <si>
    <t>Refundácia nákladov na prípravu a účasť športovcov na MSR družstiev dospelých
AO TJ Slávia STU Bratislava
Účel: športové oblečenie
Časť nákladov</t>
  </si>
  <si>
    <t>36665037</t>
  </si>
  <si>
    <t>LAJKA ADV, s.r.o.</t>
  </si>
  <si>
    <t>22401415</t>
  </si>
  <si>
    <t>02323095</t>
  </si>
  <si>
    <t>ELSA´S TEXTILE s.r.o.</t>
  </si>
  <si>
    <t>022025</t>
  </si>
  <si>
    <t>Refundácia nákladov na prípravu a účasť športovcov na MSR družstiev dospelých
AO TJ Slávia STU Bratislava
Účel: športová-mimoškolská vzdelávacia činnosť 02/2025</t>
  </si>
  <si>
    <t>53907809</t>
  </si>
  <si>
    <t>Mgr. Erik Martinec</t>
  </si>
  <si>
    <t>Refundácia nákladov na prípravu a účasť športovcov na MSR družstiev dospelých
AO TJ Slávia STU Bratislava
Účel: športová-mimoškolská vzdelávacia činnosť 03/2025
Časť nákladov</t>
  </si>
  <si>
    <t>25OZ1316</t>
  </si>
  <si>
    <t>1872025</t>
  </si>
  <si>
    <t>2876</t>
  </si>
  <si>
    <t>Refundácia nákladov na činnosť OAZ
Východoslovenský atletický zväz
Účel: kancelárske potreby</t>
  </si>
  <si>
    <t>31331131</t>
  </si>
  <si>
    <t>Ševt a.s.</t>
  </si>
  <si>
    <t>5676</t>
  </si>
  <si>
    <t>1502</t>
  </si>
  <si>
    <t>36183181</t>
  </si>
  <si>
    <t>LABAŠ s.r.o.</t>
  </si>
  <si>
    <t>V058</t>
  </si>
  <si>
    <t>Refundácia nákladov na činnosť OAZ
Východoslovenský atletický zväz
Účel: Náhrada za stratu času pre dobrovoľníkov
Termín: 30.8.2025
M-VsAZ družstiev dorast a ml. Žiaci, Košice
Počet osôb: 42
Rozsah: 321,5 odpracovaných hodín za 4,50 EUR/hod</t>
  </si>
  <si>
    <t>Osoba 63, 65, 92, 480, 454, 93, 101, 268, 77, 430, 86, 81, 80, 436, 434, 70, 71, 276, 465, 455, 453, 471, 437, 438, 664, 95, 96, 478, 274, 275, 442, 445, 444, 663, 443, 474, 448, 495, 72, 479, 94, 66</t>
  </si>
  <si>
    <t>1378</t>
  </si>
  <si>
    <t>Refundácia nákladov na činnosť OAZ
Východoslovenský atletický zväz
Účel: štítky na medaile</t>
  </si>
  <si>
    <t>46870733</t>
  </si>
  <si>
    <t>MAAD s.r.o.</t>
  </si>
  <si>
    <t>V061</t>
  </si>
  <si>
    <t>Refundácia nákladov na činnosť OAZ
Východoslovenský atletický zväz
Účel: Náhrada za stratu času pre dobrovoľníkov
Termín: 6.9.2025
M-VsAZ st. Žiaci a viacboj ml. žiaci, Košice
Počet osôb: 53
Rozsah: 400,5 odpracovaných hodín za 4,50 EUR/hod</t>
  </si>
  <si>
    <t>Osoba 67, 65, 278, 92, 480, 93, 97, 77, 664, 665, 430, 75, 86, 80, 81, 85, 286, 76, 466, 666, 282, 453, 456, 455, 439, 510, 471, 667, 275, 437, 442, 273, 100, 83, 663, 444, 668, 623, 495, 637, 486, 487, 72, 69, 479, 465, 438, 669, 274, 66, 625, 505, 452</t>
  </si>
  <si>
    <t>1192025</t>
  </si>
  <si>
    <t>4147</t>
  </si>
  <si>
    <t>4861</t>
  </si>
  <si>
    <t>3109</t>
  </si>
  <si>
    <t>25FV1664</t>
  </si>
  <si>
    <t>Refundácia nákladov na činnosť OAZ
Východoslovenský atletický zväz
Účel: vecné ceny pre víťazov na M-VsAZ 2025</t>
  </si>
  <si>
    <t>25OZ1307</t>
  </si>
  <si>
    <t>Refundácia nákladov na prípravu športovca zaradeného v TOPTÍME MCRaŠ SR - Gabriela Gajanová
Cestovný príkaz
Termín: 14.2-10.3.2025
Účel: sústredenie Bienne SUI
Trasa: Bratislava-Bobrovec
Spôsob dopravy: AUV
Počet prepravovaných osôb: 1
Cestovné náhrady: cestovné</t>
  </si>
  <si>
    <t>Refundácia nákladov na prípravu športovca zaradeného v TOPTÍME MCRaŠ SR - Gabriela Gajanová
Cestovný príkaz
Termín: 8-23.9.2025
Účel: MS Tokyo
Trasa: Bratislava-Bobrovec
Spôsob dopravy: AUV
Počet prepravovaných osôb: 1
Cestovné náhrady: cestovné</t>
  </si>
  <si>
    <t>25OZ1284</t>
  </si>
  <si>
    <t>Náhrada za stratu času pre dobrovoľníkov
Termín: 15.10.2025
Detský kros Žilina
Počet osôb: 4
Rozsah: 28 odpracovaných hodín za 4,5 EUR/hod</t>
  </si>
  <si>
    <t>Osoba 344, 345, 346, 670</t>
  </si>
  <si>
    <t>25OZ1287</t>
  </si>
  <si>
    <t>Náhrada za stratu času pre dobrovoľníkov
Termín: 22-23.11.2025
Detský štafetový kros finále - Žiar n/H
Počet osôb: 2
Rozsah: 24 odpracovaných hodín za 4,5 EUR/hod</t>
  </si>
  <si>
    <t>Osoba 174, 645</t>
  </si>
  <si>
    <t>25OZ1285</t>
  </si>
  <si>
    <t>Náhrada za stratu času pre dobrovoľníkov
Termín: 22-23.11.2025
Detský kros Prešov
Počet osôb: 8
Rozsah: 56 odpracovaných hodín za 4,5 EUR/hod</t>
  </si>
  <si>
    <t>Osoba 224, 671, 226, 672, 673, 229, 674, 232</t>
  </si>
  <si>
    <t>25OZ1288</t>
  </si>
  <si>
    <t>Náhrada za stratu času pre dobrovoľníkov
Termín: 22-23.11.2025
Detský športový festival Prešov
Počet osôb: 7
Rozsah: 49 odpracovaných hodín za 4,5 EUR/hod</t>
  </si>
  <si>
    <t>Osoba 224, 671, 226, 673, 228, 674, 232</t>
  </si>
  <si>
    <t>25OZ1343</t>
  </si>
  <si>
    <t>Cestovný príkaz
Termín: 7.11.2025
Účel: oponentúry - skoky
Trasa: KNM-BB a späť
Spôsob dopravy: AUV
Počet prepravovaných osôb: 1
Cestovné náhrady: cestovné</t>
  </si>
  <si>
    <t>25OZ1340</t>
  </si>
  <si>
    <t>Cestovný príkaz
Termín: 9.-15.11.2025
Účel: sústredenie Skalka
Trasa: Bratislava-Skalka a späť
Spôsob dopravy: AUV
Počet prepravovaných osôb: 1
Cestovné náhrady: cestovné</t>
  </si>
  <si>
    <t>Mgr. Jozef Pelikán</t>
  </si>
  <si>
    <t>25OZ1336</t>
  </si>
  <si>
    <t>Cestovný príkaz
Termín: 23.11.2025
Účel: ŠTK SAZ
Trasa: Šurany-Bratislava a späť
Spôsob dopravy: AUV
Počet prepravovaných osôb: 1
Cestovné náhrady: cestovné</t>
  </si>
  <si>
    <t>25OZ1344</t>
  </si>
  <si>
    <t>Cestovný príkaz
Termín: 22.11.2025
Účel: MSR v cezpoľnom behu - komentátor
Trasa: Nitra-Žiar n/H a späť
Spôsob dopravy: AUV
Počet prepravovaných osôb: 1
Cestovné náhrady: cestovné</t>
  </si>
  <si>
    <t>Bc. Michal Vozárik</t>
  </si>
  <si>
    <t>25OZ1352</t>
  </si>
  <si>
    <t>Refundácia nákladov na činnosť PZPM
Atletický oddiel Svit
Účel: fyzio 08-10/2025
Časť nákladov</t>
  </si>
  <si>
    <t>46908552</t>
  </si>
  <si>
    <t>Štefan Seman - FYZIOMASÁŽE</t>
  </si>
  <si>
    <t>25OZ1358</t>
  </si>
  <si>
    <t>2145</t>
  </si>
  <si>
    <t>Refundácia nákladov na činnosť klubu s účelom športu mládeže podľa bodového hodnotenia MSR v roku 2024
Mestské kultúrno-športové stredisko KNM
Účel: športová obuv</t>
  </si>
  <si>
    <t>91</t>
  </si>
  <si>
    <t>47050039</t>
  </si>
  <si>
    <t>Biznis inn print, s.r.o.</t>
  </si>
  <si>
    <t>919</t>
  </si>
  <si>
    <t>725236, 728042</t>
  </si>
  <si>
    <t>18.9., 13.9.2025</t>
  </si>
  <si>
    <t>Refundácia nákladov na činnosť klubu s účelom športu mládeže podľa bodového hodnotenia MSR v roku 2024
Mestské kultúrno-športové stredisko KNM
Účel: 2x športová obuv</t>
  </si>
  <si>
    <t>47240458</t>
  </si>
  <si>
    <t>Sportsdirect.com Slovakia s.r.o.</t>
  </si>
  <si>
    <t>182, 140, 141, 138, 139, 143, 142, 105, 102, 104, 106, 107, 103</t>
  </si>
  <si>
    <t>11.10., 9.10, 7.10.2025</t>
  </si>
  <si>
    <t>Refundácia nákladov na činnosť klubu s účelom športu mládeže podľa bodového hodnotenia MSR v roku 2024
Mestské kultúrno-športové stredisko KNM
Účel: 13x regenerácia</t>
  </si>
  <si>
    <t>25032</t>
  </si>
  <si>
    <t>Refundácia nákladov na činnosť klubu s účelom športu mládeže podľa bodového hodnotenia MSR v roku 2024
Mestské kultúrno-športové stredisko KNM
Účel: ubytovanie na sústredení 6-12.10.2025 pre 7 osôb, Skalka
Časť nákladov</t>
  </si>
  <si>
    <t>O250002</t>
  </si>
  <si>
    <t>Refundácia nákladov na činnosť klubu s účelom športu mládeže podľa bodového hodnotenia MSR v roku 2024
Mestské kultúrno-športové stredisko KNM
Účel: fyzio služby pre 10 osôb</t>
  </si>
  <si>
    <t>36404608</t>
  </si>
  <si>
    <t>Štúdio krásy "VILLIA", s.r.o.</t>
  </si>
  <si>
    <t>FE012526592</t>
  </si>
  <si>
    <t>Refundácia nákladov na činnosť klubu s účelom športu mládeže podľa bodového hodnotenia MSR v roku 2024
Mestské kultúrno-športové stredisko KNM
Účel: športové vybavenie</t>
  </si>
  <si>
    <t>25OZ1353</t>
  </si>
  <si>
    <t>Refundácia nákladov na činnosť klubu s účelom športu mládeže podľa bodového hodnotenia MSR v roku 2024
Atletický oddiel Svit
Účel: fyzio 08-10/2025
Časť nákladov</t>
  </si>
  <si>
    <t>25OZ1318</t>
  </si>
  <si>
    <t>2202233224219</t>
  </si>
  <si>
    <t>Refundácia nákladov na prípravu športovca zaradeného v ZPM - Amy Bell Grebeči
Cestovný príkaz
Termín: 17.11-8.12.2025
Účel: sústredenie JAR
Trasa: Viedeň-Johannesburg JAR a späť
Spôsob dopravy: lietadlo
Počet prepravovaných osôb: 1
Cestovné náhrady: cestovné
Časť nákladov</t>
  </si>
  <si>
    <t>25OZ1319</t>
  </si>
  <si>
    <t>1510619633</t>
  </si>
  <si>
    <t>Refundácia nákladov na prípravu športovca zaradeného v ZPM - Tomáš Grajcarík
Účel: športová obuv a oblečenie</t>
  </si>
  <si>
    <t>SSK25000031541</t>
  </si>
  <si>
    <t>Refundácia nákladov na prípravu športovca zaradeného v ZPM - Tomáš Grajcarík
Účel: športová obuv</t>
  </si>
  <si>
    <t>25OZ1350</t>
  </si>
  <si>
    <t>0409116</t>
  </si>
  <si>
    <t>Refundácia nákladov na prípravu športovca zaradeného v TOP SAZ - Ema Hačundová
Cestovný príkaz
Termín: 10-15.7.2025
Účel: preteky Dublin
Trasa: Bratislava-Dublin IRL a späť
Spôsob dopravy: lietadlo
Počet prepravovaných osôb: 1
Cestovné náhrady: cestovné</t>
  </si>
  <si>
    <t>lastminute.com</t>
  </si>
  <si>
    <t>6759768167</t>
  </si>
  <si>
    <t>Refundácia nákladov na prípravu športovca zaradeného v TOP SAZ - Ema Hačundová
Cestovný príkaz
Termín: 10-15.7.2025
Účel: preteky Dublin
Cestovné náhrady: ubytovanie
Časť nákladov</t>
  </si>
  <si>
    <t>289884</t>
  </si>
  <si>
    <t>Refundácia nákladov na prípravu športovca zaradeného v TOP SAZ - Ema Hačundová
Cestovný príkaz
Termín: 10-15.7.2025
Účel: preteky Dublin
Cestovné náhrady: štartovné</t>
  </si>
  <si>
    <t>Roster Athletics Europe ApS
DEN</t>
  </si>
  <si>
    <t>Refundácia nákladov na prípravu športovca zaradeného v TOP SAZ - Ema Hačundová
Cestovný príkaz
Termín: 10-15.7.2025
Účel: preteky Dublin
Cestovné náhrady: stravné</t>
  </si>
  <si>
    <t>Refundácia nákladov na prípravu športovca zaradeného v TOP SAZ - Ema Hačundová
Cestovný príkaz
Termín: 27.7-22.8.2025
Účel: sústredenie Celerina SUI
Cestovné náhrady: stravné + tréner + fyzio
Časť nákladov</t>
  </si>
  <si>
    <t>Refundácia nákladov na prípravu športovca zaradeného v TOP SAZ - Ema Hačundová
Cestovný príkaz
Termín: 7-9.6.2025
Účel: Preteky Innsbruck AT
Cestovné náhrady: stravné tréner</t>
  </si>
  <si>
    <t>25OZ1351</t>
  </si>
  <si>
    <t>BQ46QF</t>
  </si>
  <si>
    <t>Refundácia nákladov na prípravu športovca zaradeného v ZPM - Ronet Hauanga Hirka
Cestovný príkaz
Termín: 19.11-13.12.2025
Účel: sústredenie Alicante ESP
Trasa: Bratislava-Alicante ESP 
Spôsob dopravy: lietadlo
Počet prepravovaných osôb: 1
Cestovné náhrady: cestovné</t>
  </si>
  <si>
    <t xml:space="preserve">Ryanair </t>
  </si>
  <si>
    <t>DQ3LFF</t>
  </si>
  <si>
    <t>Refundácia nákladov na prípravu športovca zaradeného v ZPM - Ronet Hauanga Hirka
Cestovný príkaz
Termín: 19.11-13.12.2025
Účel: sústredenie Alicante ESP
Trasa: Alicante ESP-Viedeň AT
Spôsob dopravy: lietadlo
Počet prepravovaných osôb: 1
Cestovné náhrady: cestovné
Časť nákladov</t>
  </si>
  <si>
    <t>20250267</t>
  </si>
  <si>
    <t>Refundácia nákladov na prípravu športovca zaradeného v ZPM - Ronet Hauanga Hirka
Cestovný príkaz
Termín: 13-24.10.2025
Účel: sústredenie Štrbské Pleso
Cestovné náhrady: ubytovanie</t>
  </si>
  <si>
    <t>1510718356</t>
  </si>
  <si>
    <t>Refundácia nákladov na prípravu športovca zaradeného v ZPM - Ronet Hauanga Hirka
Účel: športová obuv</t>
  </si>
  <si>
    <t>25OZ1357</t>
  </si>
  <si>
    <t>5, 5</t>
  </si>
  <si>
    <t>9.10., 11.9.2025</t>
  </si>
  <si>
    <t>Refundácia nákladov na prípravu športovca zaradeného v TOP SAZ - Adrián Baran
Účel: 2x fyzio</t>
  </si>
  <si>
    <t>53055756</t>
  </si>
  <si>
    <t>Bc Dávid Kulman</t>
  </si>
  <si>
    <t>410</t>
  </si>
  <si>
    <t>Refundácia nákladov na prípravu športovca zaradeného v TOP SAZ - Adrián Baran
Účel: fyzio</t>
  </si>
  <si>
    <t>36217913</t>
  </si>
  <si>
    <t>Blosana s.r.o.</t>
  </si>
  <si>
    <t>10003481775</t>
  </si>
  <si>
    <t>Refundácia nákladov na prípravu športovca zaradeného v TOP SAZ - Adrián Baran
Účel: doplnky výživy
Časť nákladov</t>
  </si>
  <si>
    <t>10003515289</t>
  </si>
  <si>
    <t>Refundácia nákladov na prípravu športovca zaradeného v TOP SAZ - Adrián Baran
Účel: doplnky výživy</t>
  </si>
  <si>
    <t>10003591545</t>
  </si>
  <si>
    <t>1510393104</t>
  </si>
  <si>
    <t>Refundácia nákladov na prípravu športovca zaradeného v TOP SAZ - Adrián Baran
Účel: športová obuv a oblečenie</t>
  </si>
  <si>
    <t>19</t>
  </si>
  <si>
    <t>Refundácia nákladov na prípravu športovca zaradeného v TOP SAZ - Adrián Baran
Účel: fyzio - 4 vstupy</t>
  </si>
  <si>
    <t>44316852</t>
  </si>
  <si>
    <t>Bc. Juraj Maskaľ</t>
  </si>
  <si>
    <t>10003110978</t>
  </si>
  <si>
    <t>Refundácia nákladov na prípravu športovca zaradeného v TOP SAZ - Adrián Baran
Účel: lekárska prehliadka</t>
  </si>
  <si>
    <t>47450185</t>
  </si>
  <si>
    <t>ORTOSPORTS, s.r.o.</t>
  </si>
  <si>
    <t>1163</t>
  </si>
  <si>
    <t>Refundácia nákladov na prípravu športovca zaradeného v TOP SAZ - Adrián Baran
Účel: lekárenský sortiment</t>
  </si>
  <si>
    <t>36512796</t>
  </si>
  <si>
    <t>Lekáreň Centrum VT s.r.o.</t>
  </si>
  <si>
    <t>10003777904</t>
  </si>
  <si>
    <t>25OZ1349</t>
  </si>
  <si>
    <t>1510697367</t>
  </si>
  <si>
    <t>Refundácia nákladov na prípravu športovca zaradeného v ZPM - Liana Boľošová
Účel: športové oblečenie
Časť nákladov</t>
  </si>
  <si>
    <t>SKADIN0000774392</t>
  </si>
  <si>
    <t>Refundácia nákladov na prípravu športovca zaradeného v ZPM - Liana Boľošová
Účel: športová obuv</t>
  </si>
  <si>
    <t>1510897735</t>
  </si>
  <si>
    <t>Refundácia nákladov na prípravu športovca zaradeného v ZPM - Liana Boľošová
Účel: športová obuv
Časť nákladov</t>
  </si>
  <si>
    <t>25OZ1335</t>
  </si>
  <si>
    <t>Cestovný príkaz
Termín: 23.11.2025
Účel: ŠTK SAZ
Trasa: Martin-Bratislava a späť
Spôsob dopravy: AUV
Počet prepravovaných osôb: 2
Cestovné náhrady: cestovné</t>
  </si>
  <si>
    <t>25OZ1337</t>
  </si>
  <si>
    <t>Cestovný príkaz
Termín: 18-24.10.2025
Účel: repre skokanské sústredenie
Trasa: Malacky-Štrbské Pleso a späť
Spôsob dopravy: AUV
Počet prepravovaných osôb: 4
Cestovné náhrady: cestovné</t>
  </si>
  <si>
    <t>25OZ1338</t>
  </si>
  <si>
    <t xml:space="preserve">Cestovný príkaz
Termín: 17.6.2025
Účel: finále detská PTS
Trasa: Malacky-Banská Bystrica a späť
Spôsob dopravy: AUV
Počet prepravovaných osôb: 4
Cestovné náhrady: cestovné </t>
  </si>
  <si>
    <t>25OZ1339</t>
  </si>
  <si>
    <t>Cestovný príkaz
Termín: 22.11.2025
Účel: MSR v cezpoľnom behu - delegát
Trasa: Martin-Žiar n/H a späť
Spôsob dopravy: AUV
Počet prepravovaných osôb: 1
Cestovné náhrady: cestovné</t>
  </si>
  <si>
    <t>25OZ1341</t>
  </si>
  <si>
    <t>Cestovný príkaz
Termín: 9.-15.11.2025
Účel: sústredenie Skalka
Trasa: Martin-Skalka a späť
Spôsob dopravy: AUV
Počet prepravovaných osôb: 1
Cestovné náhrady: cestovné</t>
  </si>
  <si>
    <t>Pavel Slouka</t>
  </si>
  <si>
    <t>25OZ1342</t>
  </si>
  <si>
    <t>Cestovný príkaz
Termín: 14.11.2025
Účel: oponentúry NŠC
Trasa: Krupina-Bratislava a späť
Spôsob dopravy: AUV
Počet prepravovaných osôb: 1
Cestovné náhrady: cestovné</t>
  </si>
  <si>
    <t>25OZ1345</t>
  </si>
  <si>
    <t>Cestovný príkaz
Termín: 25.10.2025
Účel: kros - detská atletika
Trasa: Topoľčianky-Veľký Lél a späť
Spôsob dopravy: AUV
Počet prepravovaných osôb: 2
Cestovné náhrady: cestovné</t>
  </si>
  <si>
    <t>Michal Minár</t>
  </si>
  <si>
    <t>25OZ1346</t>
  </si>
  <si>
    <t>Cestovný príkaz
Termín: 7.11.2025
Účel: oponentúry - skoky
Trasa: Košice-BB a späť
Spôsob dopravy: AUV
Počet prepravovaných osôb: 2
Cestovné náhrady: cestovné</t>
  </si>
  <si>
    <t>Mgr. Ing. Dana Velďáková</t>
  </si>
  <si>
    <t>25OZ1347</t>
  </si>
  <si>
    <t>Cestovný príkaz
Termín: 24-25.10.2025
Účel: sminár s L. Meuwlym
Trasa: Krupina-Bratislava a späť
Spôsob dopravy: AUV
Počet prepravovaných osôb: 1
Cestovné náhrady: cestovné</t>
  </si>
  <si>
    <t>287</t>
  </si>
  <si>
    <t>Cestovný príkaz - Veronika Ľašová
Termín: 24-25.10.2025
Účel: sminár s L. Meuwlym, BA
Cestovné náhrady: ubytovanie</t>
  </si>
  <si>
    <t>44759801</t>
  </si>
  <si>
    <t>PROnut s.r.o.</t>
  </si>
  <si>
    <t>25OZ1348</t>
  </si>
  <si>
    <t>Cestovný príkaz
Termín: 9.11.2025
Účel: 2. kolo kros - detská atletika
Trasa: Ružindol-Jablonica a späť
Spôsob dopravy: AUV
Počet prepravovaných osôb: 5
Cestovné náhrady: cestovné</t>
  </si>
  <si>
    <t>Janka Pišková</t>
  </si>
  <si>
    <t>PF250934</t>
  </si>
  <si>
    <t>2025/08-03</t>
  </si>
  <si>
    <t>Cestovné preplatenie - Triki, Sai - PTS míting 8.8.2025 BB</t>
  </si>
  <si>
    <t>AIVAR KAROTAMM Management Ltd.
EST</t>
  </si>
  <si>
    <t>PF251088</t>
  </si>
  <si>
    <t>250736</t>
  </si>
  <si>
    <t>Autobusová preprava BA-Schwechat-BA 15.12.2025 - Cross Country POR</t>
  </si>
  <si>
    <t>33558884</t>
  </si>
  <si>
    <t>Stanislav Bohdan</t>
  </si>
  <si>
    <t>PF251086</t>
  </si>
  <si>
    <t>2025027</t>
  </si>
  <si>
    <t>Služba Membery + implementácia služby - 12/2025</t>
  </si>
  <si>
    <t>PF251090</t>
  </si>
  <si>
    <t>3250002794</t>
  </si>
  <si>
    <t>Organizačno-technické zabezpečenie Seminára Komisie 29.11.2025, BB</t>
  </si>
  <si>
    <t>Univerzita Mateja Bela v Banskej Bystrici</t>
  </si>
  <si>
    <t>PF251087</t>
  </si>
  <si>
    <t>API Registrácia MSR - prepojenie databáz</t>
  </si>
  <si>
    <t>53710525</t>
  </si>
  <si>
    <t>Jakub Ondruš</t>
  </si>
  <si>
    <t>PF251089</t>
  </si>
  <si>
    <t>2512003</t>
  </si>
  <si>
    <t>Príprava obsahu na web a sociálne siete SAZ - 11/2025</t>
  </si>
  <si>
    <t>54150612</t>
  </si>
  <si>
    <t>PF251091</t>
  </si>
  <si>
    <t>3101250436</t>
  </si>
  <si>
    <t>prenájom priestorov nafukovacej atletickej haly počas 11/2025</t>
  </si>
  <si>
    <t>00691135</t>
  </si>
  <si>
    <t>Mesto Košice</t>
  </si>
  <si>
    <t>PF251085</t>
  </si>
  <si>
    <t>Činnosť reprezentačného trénera pre sekciu behov mimo dráhu - 11/2025</t>
  </si>
  <si>
    <t>Zrážková daň - Činnosť reprezentačného trénera pre sekciu behov mimo dráhu - 11/2025 k faktúre PF251085</t>
  </si>
  <si>
    <t>25OZ1369</t>
  </si>
  <si>
    <t>Náhrada za stratu času pre dobrovoľníkov
Termín: 5-6.9.2025
3. kolo dorastenecká liga, Nové Zámky
Počet osôb: 1
Rozsah: 20 odpracovaných hodín za 4,5 EUR/hod</t>
  </si>
  <si>
    <t>Osoba 148</t>
  </si>
  <si>
    <t>25OZ1368</t>
  </si>
  <si>
    <t>Náhrada za stratu času pre dobrovoľníkov
Termín: 20-21.6.2025
2. kolo dorastenecká liga, Martin
Počet osôb: 1
Rozsah: 18 odpracovaných hodín za 4,5 EUR/hod</t>
  </si>
  <si>
    <t>25OZ1367</t>
  </si>
  <si>
    <t>Náhrada za stratu času pre dobrovoľníkov
Termín: 16-17.5.2025
1. kolo dorastenecká liga, Humenné
Počet osôb: 1
Rozsah: 16 odpracovaných hodín za 4,5 EUR/hod</t>
  </si>
  <si>
    <t>25OZ1370</t>
  </si>
  <si>
    <t>Náhrada za stratu času pre dobrovoľníkov
Termín: 20-21.9.2025
finále dorastenecká liga, Bratislava
Počet osôb: 1
Rozsah: 18 odpracovaných hodín za 4,5 EUR/hod</t>
  </si>
  <si>
    <t>25OZ1366</t>
  </si>
  <si>
    <t>Refundácia nákladov na prípravu športovca zaradeného v ZPM - Peter Csikós
Cestovný príkaz
Termín: 27.7.2025
Účel: 3. WLV Sommermeeting - qualimeeting Vienna
Trasa: Tvrdošovce-Viedeň AT a späť
Spôsob dopravy: AUV
Počet prepravovaných osôb: 2
Cestovné náhrady: cestovné</t>
  </si>
  <si>
    <t>Zsolt Csikós</t>
  </si>
  <si>
    <t>Refundácia nákladov na prípravu športovca zaradeného v ZPM - Peter Csikós
Cestovný príkaz
Termín: 2-3.8.2025
Účel: MSR dospelí
Trasa: Tvrdošovce-Banská Bystrica a späť
Spôsob dopravy: AUV
Počet prepravovaných osôb: 2
Cestovné náhrady: cestovné</t>
  </si>
  <si>
    <t>Refundácia nákladov na prípravu športovca zaradeného v ZPM - Peter Csikós
Cestovný príkaz
Termín: 8.8.2025
Účel: TIPOS PTS míting
Trasa: Tvrdošovce-Banská Bystrica a späť
Spôsob dopravy: AUV
Počet prepravovaných osôb: 2
Cestovné náhrady: cestovné</t>
  </si>
  <si>
    <t>1, 1, 1</t>
  </si>
  <si>
    <t>16.10., 24.9., 2.7.2025</t>
  </si>
  <si>
    <t>Refundácia nákladov na prípravu športovca zaradeného v ZPM - Peter Csikós
Účel: 3x fyzio</t>
  </si>
  <si>
    <t>51593211</t>
  </si>
  <si>
    <t>Marcela Benczeová</t>
  </si>
  <si>
    <t>409, 535</t>
  </si>
  <si>
    <t>20.10., 27.9.2025</t>
  </si>
  <si>
    <t>Refundácia nákladov na prípravu športovca zaradeného v ZPM - Peter Csikós
Účel: 2x doplnky výživy</t>
  </si>
  <si>
    <t>84215/68</t>
  </si>
  <si>
    <t>Refundácia nákladov na prípravu športovca zaradeného v ZPM - Peter Csikós
Účel: doplnky výživy</t>
  </si>
  <si>
    <t>52929990</t>
  </si>
  <si>
    <t>BENU SK 114, s.r.o.</t>
  </si>
  <si>
    <t>364</t>
  </si>
  <si>
    <t>Refundácia nákladov na prípravu športovca zaradeného v ZPM - Peter Csikós
Účel: športové oblečenie</t>
  </si>
  <si>
    <t>204315452</t>
  </si>
  <si>
    <t>Refundácia nákladov na prípravu športovca zaradeného v ZPM - Peter Csikós
Účel: športová obuv
Časť nákladov</t>
  </si>
  <si>
    <t>25OZ1372</t>
  </si>
  <si>
    <t>5172849677</t>
  </si>
  <si>
    <t>Refundácia nákladov na prípravu športovca zaradeného v ZPM - Eliška Sedláková
Cestovný príkaz
Termín: 13-15.6.2025
Účel: MSR dorast Banská Bystrica
Cestovné náhrady: ubytovanie
Časť nákladov</t>
  </si>
  <si>
    <t>46968806</t>
  </si>
  <si>
    <t>ARCADE spol. s r.o.</t>
  </si>
  <si>
    <t>CZ105422511639</t>
  </si>
  <si>
    <t>VFA20511236</t>
  </si>
  <si>
    <t>Refundácia nákladov na prípravu športovca zaradeného v ZPM - Peter Csikós
Účel: výživové doplnky</t>
  </si>
  <si>
    <t>01250152444</t>
  </si>
  <si>
    <t>Refundácia nákladov na prípravu športovca zaradeného v ZPM - Peter Csikós
Účel: športové náčinie
Časť nákladov</t>
  </si>
  <si>
    <t>26847264</t>
  </si>
  <si>
    <t>SEVEN SPORT s.r.o.</t>
  </si>
  <si>
    <t>Cestovný príkaz
Termín: 12.12.2025
Účel: ME v krose (POR) - odvoz výpravy na letisko
Cestovné náhrady: stravné</t>
  </si>
  <si>
    <t>25OZ1377</t>
  </si>
  <si>
    <t>Aneta Hollá</t>
  </si>
  <si>
    <t>25OZ1371</t>
  </si>
  <si>
    <t>2, 263, 139</t>
  </si>
  <si>
    <t>1.7., 19.4., 11.2.2025</t>
  </si>
  <si>
    <t>Refundácia nákladov na prípravu športovca zaradeného v TOP SAZ - Jakub Kubínec
Účel: 3x doplnky výživy
Časť nákladov</t>
  </si>
  <si>
    <t>250102871</t>
  </si>
  <si>
    <t>Refundácia nákladov na prípravu športovca zaradeného v TOP SAZ - Jakub Kubínec
Účel: vyšetrenie - lekárske testy</t>
  </si>
  <si>
    <t>250103119</t>
  </si>
  <si>
    <t>25OZ1380</t>
  </si>
  <si>
    <t>SK108230187617</t>
  </si>
  <si>
    <t>Refundácia nákladov na činnosť klubu s účelom športu mládeže podľa bodového hodnotenia MSR v roku 2024
AK Veterán Bratislava
Účel: športová obuv
Časť nákladov</t>
  </si>
  <si>
    <t>s2025/000902</t>
  </si>
  <si>
    <t>Refundácia nákladov na činnosť klubu s účelom športu mládeže podľa bodového hodnotenia MSR v roku 2024
AK Veterán Bratislava
Účel: laktátomer</t>
  </si>
  <si>
    <t>25OZ1361</t>
  </si>
  <si>
    <t>616</t>
  </si>
  <si>
    <t xml:space="preserve">Refundácia nákladov na činnosť klubu s účelom športu mládeže podľa bodového hodnotenia MSR v roku 2024
AO Akademik TU Košice
Cestovný príkaz - Silvia Hanusová
Termín: 12-14.9.2025
Účel: MSR st. žiaci, Martin
Trasa: Košice-Martin a späť
Spôsob dopravy: vlak
Počet prepravovaných osôb: 9
Cestovné náhrady: cestovné </t>
  </si>
  <si>
    <t xml:space="preserve">Refundácia nákladov na činnosť klubu s účelom športu mládeže podľa bodového hodnotenia MSR v roku 2024
AO Akademik TU Košice
Cestovný príkaz
Termín: 12-14.9.2025
Účel: MSR st. žiaci, Martin
Počet osôb: 10
Cestovné náhrady: stravné </t>
  </si>
  <si>
    <t>Silvia Hanusová</t>
  </si>
  <si>
    <t>250668</t>
  </si>
  <si>
    <t>1.9., 11.9.2025</t>
  </si>
  <si>
    <t xml:space="preserve">Refundácia nákladov na činnosť klubu s účelom športu mládeže podľa bodového hodnotenia MSR v roku 2024
AO Akademik TU Košice
Cestovný príkaz - Silvia Hanusová
Termín: 12-14.9.2025
Účel: MSR st. žiaci, Martin
Počet osôb: 10
Cestovné náhrady: ubytovanie </t>
  </si>
  <si>
    <t>36409821</t>
  </si>
  <si>
    <t>MAN-MATIC s.r.o.</t>
  </si>
  <si>
    <t>170/25</t>
  </si>
  <si>
    <t xml:space="preserve">Refundácia nákladov na činnosť klubu s účelom športu mládeže podľa bodového hodnotenia MSR v roku 2024
AO Akademik TU Košice
Cestovný príkaz - Silvia Hanusová
Termín: 12-14.9.2025
Účel: MSR st. žiaci, Martin
Cestovné náhrady: štartovné </t>
  </si>
  <si>
    <t>250523</t>
  </si>
  <si>
    <t>Refundácia nákladov na činnosť klubu s účelom športu mládeže podľa bodového hodnotenia MSR v roku 2024
AO Akademik TU Košice
Účel: športové vybavenie</t>
  </si>
  <si>
    <t>36216194</t>
  </si>
  <si>
    <t>KOFOAM, s.r.o.</t>
  </si>
  <si>
    <t>612</t>
  </si>
  <si>
    <t xml:space="preserve">Refundácia nákladov na činnosť klubu s účelom športu mládeže podľa bodového hodnotenia MSR v roku 2024
AO Akademik TU Košice
Cestovný príkaz - Silvia Hanusová
Termín: 22-23.8.2025
Účel: Memoriál T. Babjaka, Bratislava
Trasa: Košice-Bratislava a späť
Spôsob dopravy: vlak
Počet prepravovaných osôb: 2
Cestovné náhrady: cestovné </t>
  </si>
  <si>
    <t>72</t>
  </si>
  <si>
    <t xml:space="preserve">Refundácia nákladov na činnosť klubu s účelom športu mládeže podľa bodového hodnotenia MSR v roku 2024
AO Akademik TU Košice
Cestovný príkaz
Termín: 22-23.8.2025
Účel: Memoriál T. Babjaka, Bratislava
Počet osôb: 3
Cestovné náhrady: stravné </t>
  </si>
  <si>
    <t>381</t>
  </si>
  <si>
    <t xml:space="preserve">Refundácia nákladov na činnosť klubu s účelom športu mládeže podľa bodového hodnotenia MSR v roku 2024
AO Akademik TU Košice
Cestovný príkaz
Termín: 22-23.8.2025
Účel: Memoriál T. Babjaka, Bratislava
Počet osôb: 3
Cestovné náhrady: ubytovanie </t>
  </si>
  <si>
    <t>47454245</t>
  </si>
  <si>
    <t>RED18 s.r.o.</t>
  </si>
  <si>
    <t xml:space="preserve">Refundácia nákladov na činnosť klubu s účelom športu mládeže podľa bodového hodnotenia MSR v roku 2024
AO Akademik TU Košice
Cestovný príkaz
Termín: 22-23.8.2025
Účel: Memoriál T. Babjaka, Bratislava
Cestovné náhrady: štartovné </t>
  </si>
  <si>
    <t>42177570</t>
  </si>
  <si>
    <t>AO TJ Slávia STU Bratislava</t>
  </si>
  <si>
    <t xml:space="preserve">Refundácia nákladov na činnosť klubu s účelom športu mládeže podľa bodového hodnotenia MSR v roku 2024
AO Akademik TU Košice
Cestovný príkaz - Kristán Pučko
Termín: 30-31.8.2025
Účel: 75. Velká cena Sokola, Opava CZ
Trasa: Košice-Opava CZ a späť
Spôsob dopravy: AUV
Počet prepravovaných osôb: 2
Cestovné náhrady: cestovné </t>
  </si>
  <si>
    <t>Kristán Pučko</t>
  </si>
  <si>
    <t xml:space="preserve">Refundácia nákladov na činnosť klubu s účelom športu mládeže podľa bodového hodnotenia MSR v roku 2024
AO Akademik TU Košice
Cestovný príkaz - Kristán Pučko
Termín: 30-31.8.2025
Účel: 75. Velká cena Sokola, Opava CZ
Cestovné náhrady: stravné - 2 osoby </t>
  </si>
  <si>
    <t>614</t>
  </si>
  <si>
    <t xml:space="preserve">Refundácia nákladov na činnosť klubu s účelom športu mládeže podľa bodového hodnotenia MSR v roku 2024
AO Akademik TU Košice
Cestovný príkaz - Silvia Hanusová
Termín: 2-3.8.2025
Účel: MSR dospelí, Banská Bystrica
Trasa: Košice-Banská Bystrica a späť
Spôsob dopravy: vlak
Počet prepravovaných osôb: 4
Cestovné náhrady: cestovné </t>
  </si>
  <si>
    <t>Refundácia nákladov na činnosť klubu s účelom športu mládeže podľa bodového hodnotenia MSR v roku 2024
AO Akademik TU Košice
Cestovný príkaz
Termín: 2-3.8.2025
Účel: MSR dospelí, Banská Bystrica
Počet osôb: 7
Cestovné náhrady: stravné
Časť nákladov</t>
  </si>
  <si>
    <t>20250057</t>
  </si>
  <si>
    <t>21.10.2025</t>
  </si>
  <si>
    <t>Refundácia nákladov na činnosť klubu s účelom športu mládeže podľa bodového hodnotenia MSR v roku 2024
AO Akademik TU Košice
Účel: štartovné
MVsAZ st. žiaci, viacboj ml. žiaci, Košice 6.9.2025
MVsAZ družstvá st. a najml žiaci, Košice 27.9.2025
Časť nákladov</t>
  </si>
  <si>
    <t>Východoslovenský atletický zväz</t>
  </si>
  <si>
    <t>20250043</t>
  </si>
  <si>
    <t>29.6.2025</t>
  </si>
  <si>
    <t>Refundácia nákladov na činnosť klubu s účelom športu mládeže podľa bodového hodnotenia MSR v roku 2024
AO Akademik TU Košice
Účel: štartovné
MVsAZ ml a najml. žiaci, Moldava n/B 22.6.2025
MVsAZ družstvá st. a najml žiaci-3kolo, Humenné 8.6.2025</t>
  </si>
  <si>
    <t>25OZ1381</t>
  </si>
  <si>
    <t>202503003</t>
  </si>
  <si>
    <t>Refundácia nákladov na činnosť klubu s účelom športu mládeže podľa bodového hodnotenia MSR v roku 2024
Bratislava Runners
Účel: tréningové hodiny pre členov klubu 02/2025
Časť nákladov</t>
  </si>
  <si>
    <t>51466023</t>
  </si>
  <si>
    <t>BAFIT s.r.o.</t>
  </si>
  <si>
    <t>PF251084</t>
  </si>
  <si>
    <t>1180007667</t>
  </si>
  <si>
    <t>PREVOD
ubytovanie 18-24.7.2025 - Svetová univerziáda - Roman Coma</t>
  </si>
  <si>
    <t>Betriebsgesellschaft GmbH
DE</t>
  </si>
  <si>
    <t>PF251007</t>
  </si>
  <si>
    <t>PREVOD
technické zabezpečenie - finále Dorasteneckej ligy 21.9.2025 BA</t>
  </si>
  <si>
    <t>46118608</t>
  </si>
  <si>
    <t>Marila trade s.r.o.</t>
  </si>
  <si>
    <t>25OZ1394</t>
  </si>
  <si>
    <t>Refundácia nákladov na prípravu športovca zaradeného v ZPM - Petra Kusá
Cestovný príkaz
Termín: 27.6-19.7.2025
Účel: sústredenie pred ME U20 Tampere, Livigno IT
Cestovné náhrady: stravné
Časť nákladov</t>
  </si>
  <si>
    <t>588682</t>
  </si>
  <si>
    <t>Refundácia nákladov na prípravu športovca zaradeného v ZPM - Petra Kusá
Cestovný príkaz
Termín: 27.6-19.7.2025
Účel: sústredenie pred ME U20 Tampere, Livigno IT
Cestovné náhrady: vstup na štadión</t>
  </si>
  <si>
    <t>AQUAGRANDA ACTIVE YOU, LIVIGNO</t>
  </si>
  <si>
    <t>2320252320</t>
  </si>
  <si>
    <t>Refundácia nákladov na prípravu športovca zaradeného v ZPM - Petra Kusá
Cestovný príkaz
Termín: 29.9-7.10.2025
Účel: sústredenie Štrbské Pleso
Cestovné náhrady: ubytovanie 5-7.10.2025</t>
  </si>
  <si>
    <t>52222195</t>
  </si>
  <si>
    <t>Apartments Care s.r.o.</t>
  </si>
  <si>
    <t>2320252212</t>
  </si>
  <si>
    <t>Refundácia nákladov na prípravu športovca zaradeného v ZPM - Petra Kusá
Cestovný príkaz
Termín: 29.9-7.10.2025
Účel: sústredenie Štrbské Pleso
Cestovné náhrady: ubytovanie 26.9-5.10.2025</t>
  </si>
  <si>
    <t>SKADIN0000771947</t>
  </si>
  <si>
    <t>Refundácia nákladov na prípravu športovca zaradeného v ZPM - Petra Kusá
Účel: športové oblečenie a obuv</t>
  </si>
  <si>
    <t>25OZ1396</t>
  </si>
  <si>
    <t>20250272</t>
  </si>
  <si>
    <t>Refundácia nákladov na prípravu športovca zaradeného v ZPM - Adam Bovan
Cestovný príkaz
Termín: 13-19.10.2025
Účel: sústredenie Vysoké Tatry
Cestovné náhrady: ubytovanie
Časť nákladov</t>
  </si>
  <si>
    <t>25OZ1392</t>
  </si>
  <si>
    <t>Refundácia nákladov na prípravu športovca zaradeného v ZPM - Šimon Bátovský
Cestovný príkaz
Termín: 26.12.2024-12.1.2025
Účel: sústredenie Trevelez ESP
Cestovné náhrady: stravné
Časť nákladov</t>
  </si>
  <si>
    <t>Šimon Bátovský</t>
  </si>
  <si>
    <t>25OZ1399</t>
  </si>
  <si>
    <t>Cestovný príkaz
Termín: 21-22.11.2025
Účel: Finále štafetového krosu DA
Trasa: Myjava-Žiar n/H a späť
Spôsob dopravy: AUV
Počet prepravovaných osôb: 3
Cestovné náhrady: cestovné</t>
  </si>
  <si>
    <t>Zuzana Moravcová</t>
  </si>
  <si>
    <t>25OZ1393</t>
  </si>
  <si>
    <t>Refundácia nákladov na prípravu športovca zaradeného v ZPM - Tamara Indrišková
Cestovný príkaz
Termín: 27.6-19.7.2025
Účel: sústredenie Livigno ITA
Cestovné náhrady: stravné</t>
  </si>
  <si>
    <t>Tamara Indrišková</t>
  </si>
  <si>
    <t>4714/2025</t>
  </si>
  <si>
    <t>Refundácia nákladov na prípravu športovca zaradeného v ZPM - Tamara Indrišková
Cestovný príkaz
Termín: 27.6-19.7.2025
Účel: sústredenie Livigno ITA
Cestovné náhrady: ubytovanie</t>
  </si>
  <si>
    <t>MACO S.r.l.
ITA</t>
  </si>
  <si>
    <t>Refundácia nákladov na prípravu športovca zaradeného v ZPM - Tamara Indrišková
Účel: lekárske vyšetrenie
Časť nákladov</t>
  </si>
  <si>
    <t>43792642</t>
  </si>
  <si>
    <t>Orthos Paidion, s.r.o.</t>
  </si>
  <si>
    <t>25OZ1391</t>
  </si>
  <si>
    <t>1510716099</t>
  </si>
  <si>
    <t>Refundácia nákladov na prípravu športovca zaradeného v ZPM - Alex Houndjo
Účel:športová obuv</t>
  </si>
  <si>
    <t>1514</t>
  </si>
  <si>
    <t>12503020000255324</t>
  </si>
  <si>
    <t>Refundácia nákladov na prípravu športovca zaradeného v ZPM - Alex Houndjo
Účel: športové oblečenie</t>
  </si>
  <si>
    <t>25OZ1397</t>
  </si>
  <si>
    <t>6647, 4975</t>
  </si>
  <si>
    <t>27.1., 27.5.2025</t>
  </si>
  <si>
    <t xml:space="preserve">Refundácia nákladov na prípravu športovca zaradeného v TOP SAZ - Adam Antalec
Účel: 2x vstupy plaváreň </t>
  </si>
  <si>
    <t>36039225</t>
  </si>
  <si>
    <t>MBB a.s.</t>
  </si>
  <si>
    <t>770, 289</t>
  </si>
  <si>
    <t>6.5., 3.7.2025</t>
  </si>
  <si>
    <t>Refundácia nákladov na prípravu športovca zaradeného v TOP SAZ - Adam Antalec
Účel: 2x športový materiál
Časť nákladov</t>
  </si>
  <si>
    <t>637</t>
  </si>
  <si>
    <t>Refundácia nákladov na prípravu športovca zaradeného v TOP SAZ - Adam Antalec
Účel: športová obuv</t>
  </si>
  <si>
    <t>46509500</t>
  </si>
  <si>
    <t>CCC Slovakia, s.r.o.</t>
  </si>
  <si>
    <t>1870</t>
  </si>
  <si>
    <t>Refundácia nákladov na prípravu športovca zaradeného v TOP SAZ - Adam Antalec
Účel: športové oblečenie</t>
  </si>
  <si>
    <t>36787507</t>
  </si>
  <si>
    <t>LPP Slovakia, s.r.o.</t>
  </si>
  <si>
    <t>10115</t>
  </si>
  <si>
    <t>Refundácia nákladov na prípravu športovca zaradeného v TOP SAZ - Adam Antalec
Účel: športové oblečenie
Časť nákladov</t>
  </si>
  <si>
    <t>1135</t>
  </si>
  <si>
    <t>Refundácia nákladov na prípravu športovca zaradeného v TOP SAZ - Adam Antalec
Účel: fitness</t>
  </si>
  <si>
    <t>56706588</t>
  </si>
  <si>
    <t>FUTURE fitness s.r.o.</t>
  </si>
  <si>
    <t>891</t>
  </si>
  <si>
    <t>25OZ1395</t>
  </si>
  <si>
    <t>2202232991805</t>
  </si>
  <si>
    <t>Refundácia nákladov na prípravu športovca zaradeného v ZPM - Tomáš Grajcarík
Cestovný príkaz
Termín: 17.11.-8.12.2025
Účel: sústredenie Potchefstroom JAR
Trasa: Viedeň-Johannesburg JAR a späť
Spôsob dopravy: lietadlo
Počet prepravovaných osôb: 1
Cestovné náhrady: cestovné</t>
  </si>
  <si>
    <t>25OZ1405</t>
  </si>
  <si>
    <t>SKADIN0000773383</t>
  </si>
  <si>
    <t>Refundácia nákladov na prípravu športovca zaradeného v ZPM - Nela Kucáková
Účel: športové oblečenie
Časť nákladov</t>
  </si>
  <si>
    <t>1510894335</t>
  </si>
  <si>
    <t>Refundácia nákladov na prípravu športovca zaradeného v ZPM - Nela Kucáková
Účel: športová obuv
Časť nákladov</t>
  </si>
  <si>
    <t>25OZ1406</t>
  </si>
  <si>
    <t>Refundácia nákladov na prípravu športovca zaradeného v TOP SAZ - Tomáš Veszelka
Cestovný príkaz
Termín: 19.11-13.12.12.2025
Účel: sústredenie Benidorm ESP
Cestovné náhrady: stravné
Časť nákladov</t>
  </si>
  <si>
    <t>Tomáš Veszelka</t>
  </si>
  <si>
    <t>847</t>
  </si>
  <si>
    <t>PREVOD
Refundácia nákladov na prípravu športovca zaradeného v TOP SAZ - Tomáš Veszelka
Cestovný príkaz
Termín: 19.11-13.12.12.2025
Účel: sústredenie Benidorm ESP
Cestovné náhrady: ubytovanie + tréner</t>
  </si>
  <si>
    <t>Maria Cristina Beach
ESP</t>
  </si>
  <si>
    <t>323587</t>
  </si>
  <si>
    <t>PREVOD
Refundácia nákladov na prípravu športovca zaradeného v TOP SAZ - Tomáš Veszelka
Cestovný príkaz
Termín: 19.11-13.12.12.2025
Účel: sústredenie Benidorm ESP
Cestovné náhrady: prenájom auta
Časť nákladov</t>
  </si>
  <si>
    <t>Centauro Rent a Car
ESP</t>
  </si>
  <si>
    <t>Refundácia nákladov na prípravu športovca zaradeného v TOP SAZ - Tomáš Veszelka
Cestovný príkaz
Termín: 19.11-13.12.2025
Účel: sústredenie Benidorm ESP
Cestovné náhrady: prenájom auta
Časť nákladov</t>
  </si>
  <si>
    <t>25OZ1400</t>
  </si>
  <si>
    <t>1510736209</t>
  </si>
  <si>
    <t>Refundácia nákladov na prípravu športovca zaradeného v ZPM - Romana Hrnčárová
Účel: športové oblečenie
Časť nákladov</t>
  </si>
  <si>
    <t>25OZ1401</t>
  </si>
  <si>
    <t>1510791466</t>
  </si>
  <si>
    <t>Refundácia nákladov na prípravu športovca zaradeného v ZPM - Viktória Korbová
Účel: športové oblečenie</t>
  </si>
  <si>
    <t>FE012605450</t>
  </si>
  <si>
    <t>Refundácia nákladov na prípravu športovca zaradeného v ZPM - Viktória Korbová
Účel: regeneračné pomôcky
Časť nákladov</t>
  </si>
  <si>
    <t>25OZ1408</t>
  </si>
  <si>
    <t>FV2508299</t>
  </si>
  <si>
    <t>Refundácia nákladov na prípravu športovca zaradeného v ZPM - Filip Krestianko
Účel: športové pomôcky</t>
  </si>
  <si>
    <t>36402974</t>
  </si>
  <si>
    <t>CONAN, s.r.o.</t>
  </si>
  <si>
    <t>25VF00454</t>
  </si>
  <si>
    <t>Refundácia nákladov na prípravu športovca zaradeného v ZPM - Filip Krestianko
Účel: regeneračné oblečenie</t>
  </si>
  <si>
    <t>Refundácia nákladov na prípravu športovca zaradeného v ZPM - Filip Krestianko
Cestovný príkaz
Termín: 17.6.-5.7.2025
Účel: sústredenie Melago ITA
Cestovné náhrady: stravné</t>
  </si>
  <si>
    <t>Filip Krestianko</t>
  </si>
  <si>
    <t>25OZ1409</t>
  </si>
  <si>
    <t>987</t>
  </si>
  <si>
    <t>Refundácia nákladov na prípravu športovca zaradeného v ZPM - Simona Javorská
Účel: športová obuv
Časť nákladov</t>
  </si>
  <si>
    <t>25OZ1410</t>
  </si>
  <si>
    <t>12, 5, 84, 59, 22, 19, 73, 71, 66, 38, 28, 41</t>
  </si>
  <si>
    <t>7.11., 3.11., 27.10., 16.10., 14.11., 12.11., 22.10., 21.10., 20.10., 12.10., 18.11., 23.11.2025</t>
  </si>
  <si>
    <t>Refundácia nákladov na prípravu športovca zaradeného v ZPM - Delia Farajpour
Účel: 12x fyzio</t>
  </si>
  <si>
    <t>2025887976</t>
  </si>
  <si>
    <t>Refundácia nákladov na prípravu športovca zaradeného v ZPM - Delia Farajpour
Účel: výživové doplnky</t>
  </si>
  <si>
    <t>Refundácia nákladov na prípravu športovca zaradeného v ZPM - Delia Farajpour
Cestovný príkaz
Termín: 8.11.2025
Účel: tréning hala Viedeň
Trasa: Bratislava-Viedeň a späť
Spôsob dopravy: AUV
Počet prepravovaných osôb: 3
Cestovné náhrady: cestovné</t>
  </si>
  <si>
    <t>Refundácia nákladov na prípravu športovca zaradeného v ZPM - Delia Farajpour
Cestovný príkaz
Termín: 21-22.11.2025
Účel: tréning hala Viedeň
Trasa: Bratislava-Viedeň a späť
Spôsob dopravy: AUV
Počet prepravovaných osôb: 3
Cestovné náhrady: cestovné</t>
  </si>
  <si>
    <t>25OZ1411</t>
  </si>
  <si>
    <t>20250138</t>
  </si>
  <si>
    <t>Refundácia nákladov na prípravu športovca zaradeného v ZPM - Sára Moravíková
Cestovný príkaz
Termín: 24-31.10.2025
Účel: sústredenie Vysoké Tatry
Cestovné náhrady: ubytovanie</t>
  </si>
  <si>
    <t>44896069</t>
  </si>
  <si>
    <t>VIVANA, s.r.o.</t>
  </si>
  <si>
    <t>20250139</t>
  </si>
  <si>
    <t>Refundácia nákladov na prípravu športovca zaradeného v ZPM - Sára Moravíková
Cestovný príkaz
Termín: 24-31.10.2025
Účel: sústredenie Vysoké Tatry
Cestovné náhrady: ubytovanie - sparing</t>
  </si>
  <si>
    <t>25OZ1412</t>
  </si>
  <si>
    <t>Refundácia nákladov na prípravu športovca - trénera - Edmund Kováč
Zverenec: Matej Baluch
Cestovný príkaz
Termín: 25-28.7.2025
Účel: preteky - míting ISTAF Berlín
Trasa: Spišská Nová Ves-Berlín DE a späť
Spôsob dopravy: AUV
Počet prepravovaných osôb: 2
Cestovné náhrady: cestovné</t>
  </si>
  <si>
    <t xml:space="preserve"> Edmund Kováč</t>
  </si>
  <si>
    <t>25OZ1407</t>
  </si>
  <si>
    <t>DQ1PWV</t>
  </si>
  <si>
    <t>Refundácia nákladov na prípravu športovca zaradeného v TOP SAZ - Stanislava Škvarková
Cestovný príkaz
Termín: 24.11-14.12.2025
Účel: sústredenie Benidorm ESP
Trasa: Bratislava-Alicante ESP
Spôsob dopravy: lietadlo
Počet prepravovaných osôb: 1
Cestovné náhrady: cestovné</t>
  </si>
  <si>
    <t>Ryanair</t>
  </si>
  <si>
    <t>KUCY4G</t>
  </si>
  <si>
    <t>Refundácia nákladov na prípravu športovca zaradeného v TOP SAZ - Stanislava Škvarková
Cestovný príkaz
Termín: 24.11-14.12.2025
Účel: sústredenie Benidorm ESP
Trasa: Viedeň-Alicante ESP
Spôsob dopravy: lietadlo
Počet prepravovaných osôb: 1
Cestovné náhrady: cestovné - tréner</t>
  </si>
  <si>
    <t>PP6PHY</t>
  </si>
  <si>
    <t>Refundácia nákladov na prípravu športovca zaradeného v TOP SAZ - Stanislava Škvarková
Cestovný príkaz
Termín: 24.11-14.12.2025
Účel: sústredenie Benidorm ESP
Trasa: Alicante ESP-Viedeň
Spôsob dopravy: lietadlo
Počet prepravovaných osôb: 2
Cestovné náhrady: cestovné + tréner</t>
  </si>
  <si>
    <t>Refundácia nákladov na prípravu športovca zaradeného v TOP SAZ - Stanislava Škvarková
Cestovný príkaz
Termín: 24.11-14.12.2025
Účel: sústredenie Benidorm ESP
Cestovné náhrady: stravné
Časť nákladov</t>
  </si>
  <si>
    <t>Stanislava Škvarková</t>
  </si>
  <si>
    <t>25OZ1416</t>
  </si>
  <si>
    <t>9853</t>
  </si>
  <si>
    <t>Refundácia nákladov na prípravu športovca zaradeného v TOPTÍME MCRaŠ SR - Gabriela Gajanová
Cestovný príkaz
Termín: 2-29.5.2025
Účel: sústredenie Bienne SUI
Cestovné náhrady: doplnky výživy</t>
  </si>
  <si>
    <t>Coop Biel Bienne
SUI</t>
  </si>
  <si>
    <t>10586248</t>
  </si>
  <si>
    <t>Refundácia nákladov na prípravu športovca zaradeného v TOPTÍME MCRaŠ SR - Gabriela Gajanová
Cestovný príkaz
Termín: 2-29.5.2025
Účel: sústredenie Bienne SUI
Cestovné náhrady: doplnky výživy
Časť nákladov</t>
  </si>
  <si>
    <t>Pharmacie du Pont-du-Moulin
SUI</t>
  </si>
  <si>
    <t>Refundácia nákladov na prípravu športovca zaradeného v TOPTÍME MCRaŠ SR - Gabriela Gajanová
Cestovný príkaz
Termín: 7-25.6.2025
Účel: sústredenie Bienne SUI
Cestovné náhrady: športová pomôcka</t>
  </si>
  <si>
    <t>Ochsner sport Biel
SUI</t>
  </si>
  <si>
    <t>25OZ1429</t>
  </si>
  <si>
    <t>225003099228</t>
  </si>
  <si>
    <t>Refundácia nákladov na prípravu športovca zaradeného v TOPTÍME MCRaŠ SR - Ján Volko
Cestovný príkaz
Termín: 17.11-22.12.2025
Účel: sústredenie JAR
Trasa: Viedeň-Johannesburg JAR a späť
Spôsob dopravy: lietadlo
Počet prepravovaných osôb: 1
Cestovné náhrady: cestovné - extra batožina a miestenky</t>
  </si>
  <si>
    <t>Austrian Airlines AG
AT</t>
  </si>
  <si>
    <t>RCRWBDZDYM</t>
  </si>
  <si>
    <t>Refundácia nákladov na prípravu športovca zaradeného v TOPTÍME MCRaŠ SR - Ján Volko
Cestovný príkaz
Termín: 17.11-22.12.2025
Účel: sústredenie JAR
Cestovné náhrady: ubytovanie
Časť nákladov</t>
  </si>
  <si>
    <t>Airbnb Ireland UC
IRL</t>
  </si>
  <si>
    <t>225003112146</t>
  </si>
  <si>
    <t>Refundácia nákladov na prípravu športovca zaradeného v TOPTÍME MCRaŠ SR - Ján Volko
Cestovný príkaz
Termín: 17.11-22.12.2025
Účel: sústredenie JAR
Trasa: Viedeň-Johannesburg JAR a späť
Spôsob dopravy: lietadlo
Počet prepravovaných osôb: 1
Cestovné náhrady: cestovné - miestenka sparing</t>
  </si>
  <si>
    <t>25027</t>
  </si>
  <si>
    <t>Refundácia nákladov na prípravu športovca zaradeného v TOPTÍME MCRaŠ SR - Ján Volko
Cestovný príkaz
Termín: 17.11-22.12.2025
Účel: sústredenie JAR
Trasa: Viedeň-Johannesburg JAR a späť
Spôsob dopravy: lietadlo
Počet prepravovaných osôb: 3 (+ tréneri)
Cestovné náhrady: cestovné
Časť nákladov</t>
  </si>
  <si>
    <t>35893460</t>
  </si>
  <si>
    <t>Travel  Service, s.r.o.</t>
  </si>
  <si>
    <t>2018294</t>
  </si>
  <si>
    <t>Refundácia nákladov na prípravu športovca zaradeného v TOPTÍME MCRaŠ SR - Ján Volko
Účel: diagnostický softvér</t>
  </si>
  <si>
    <t>556946-3440</t>
  </si>
  <si>
    <t>1080Motion AB</t>
  </si>
  <si>
    <t>SK31036443</t>
  </si>
  <si>
    <t>Refundácia nákladov na prípravu športovca zaradeného v TOPTÍME MCRaŠ SR - Ján Volko
Účel: športová obuv</t>
  </si>
  <si>
    <t>51862816</t>
  </si>
  <si>
    <t>PUMA Europe GmbH</t>
  </si>
  <si>
    <t>1510453816</t>
  </si>
  <si>
    <t>Refundácia nákladov na prípravu športovca zaradeného v TOPTÍME MCRaŠ SR - Ján Volko
Účel: športová obuv
Časť nákladov</t>
  </si>
  <si>
    <t>25OZ1421</t>
  </si>
  <si>
    <t>369/2025</t>
  </si>
  <si>
    <t>Refundácia nákladov na prípravu športovca zaradeného v ZPM - Tereza Čorejová
Účel: vstup do atl. Haly</t>
  </si>
  <si>
    <t>Wiener Leichtathletick-Verband</t>
  </si>
  <si>
    <t>AYSK-25-1703960</t>
  </si>
  <si>
    <t>About You Se &amp; Co. Kg
DE</t>
  </si>
  <si>
    <t>1510791470</t>
  </si>
  <si>
    <t>Refundácia nákladov na prípravu športovca zaradeného v ZPM - Tereza Čorejová
Účel: športové oblečenie a obuv
Časť nákladov</t>
  </si>
  <si>
    <t>PREVOD
Refundácia nákladov na prípravu športovca zaradeného v ZPM - Tereza Čorejová
Účel: športové oblečenie a obuv
Časť nákladov</t>
  </si>
  <si>
    <t>2131461047</t>
  </si>
  <si>
    <t>Refundácia nákladov na prípravu športovca zaradeného v ZPM - Tereza Čorejová
Cestovný príkaz
Termín: 24.11.2025
Účel: lekárske vyšetrenie
Trasa: Praha CZ-Bratislava 
Spôsob dopravy: vlak
Počet prepravovaných osôb:1
Cestovné náhrady: cestovné</t>
  </si>
  <si>
    <t>RegioJet a.s.</t>
  </si>
  <si>
    <t>Refundácia nákladov na prípravu športovca zaradeného v ZPM - Tereza Čorejová
Cestovný príkaz
Termín: 18.11.2025
Účel: tréning hala
Trasa: Bratislava -Viedeň AT a späť
Spôsob dopravy: AUV
Počet prepravovaných osôb:3
Cestovné náhrady: cestovné</t>
  </si>
  <si>
    <t>25OZ1420</t>
  </si>
  <si>
    <t>K1F14N</t>
  </si>
  <si>
    <t>Refundácia nákladov na prípravu športovca zaradeného v ZPM - Hana Beňušková
Cestovný príkaz
Termín: 24.11.-13.12.2025
Účel: sústredenie Benidorm ESP
Trasa: Viedeň-Alicante ESP a späť
Spôsob dopravy: lietadlo
Počet prepravovaných osôb: 1
Cestovné náhrady: cestovné</t>
  </si>
  <si>
    <t>1510724928</t>
  </si>
  <si>
    <t>Refundácia nákladov na prípravu športovca zaradeného v ZPM - Hana Beňušková
Účel: športová obuv</t>
  </si>
  <si>
    <t>25OZ1431</t>
  </si>
  <si>
    <t>24852</t>
  </si>
  <si>
    <t>Refundácia nákladov na prípravu športovca zaradeného v TOPTÍME MCRaŠ SR - Gabriela Gajanová
Cestovný príkaz
Termín: 18.8-8.9.2025
Účel: sústredenie Bienne SUI
Cestovné náhrady: doplnky výživy</t>
  </si>
  <si>
    <t>Amavita Apotheke Center Biel
SUI</t>
  </si>
  <si>
    <t>25OZ1425</t>
  </si>
  <si>
    <t>21533</t>
  </si>
  <si>
    <t>Refundácia nákladov na prípravu športovca zaradeného v TOPTÍME MCRaŠ SR - Hana Černá
Účel: povinné testy pred MS Tokio 2025</t>
  </si>
  <si>
    <t>Klinik gut St. Moritz
SUI</t>
  </si>
  <si>
    <t>25OZ1434</t>
  </si>
  <si>
    <t>25066</t>
  </si>
  <si>
    <t>Refundácia nákladov na prípravu športovca zaradeného v ZPM - Dorothea Salášková
Cestovný príkaz
Termín: 24.11.-22.12.2025
Účel: sústredenie Potchefstroom JAR
Trasa: Viedeň-Johannesburg JAR a späť
Spôsob dopravy: lietadlo
Počet prepravovaných osôb: 1
Cestovné náhrady: cestovné
Časť nákladov</t>
  </si>
  <si>
    <t>25OZ1433</t>
  </si>
  <si>
    <t>2, 7, 10</t>
  </si>
  <si>
    <t>10.10., 24.10., 14.11.2025</t>
  </si>
  <si>
    <t>Refundácia nákladov na prípravu športovca zaradeného v ZPM - Tamara Indrišková
Účel: 3x lekárske vyšetrenie</t>
  </si>
  <si>
    <t>PF251102</t>
  </si>
  <si>
    <t>202506797</t>
  </si>
  <si>
    <t>PF251104</t>
  </si>
  <si>
    <t>1000117725</t>
  </si>
  <si>
    <t>Vecné ceny pre víťazov 
MSR družstiev dosp. 
29.8.2025, Martin</t>
  </si>
  <si>
    <t>PF251105</t>
  </si>
  <si>
    <t>202505949</t>
  </si>
  <si>
    <t>PF251100</t>
  </si>
  <si>
    <t>Správa sociálnych sietí SAZ - 12/2025</t>
  </si>
  <si>
    <t>PF251094</t>
  </si>
  <si>
    <t>142869676</t>
  </si>
  <si>
    <t>PREVOD: mobilné telefóny 10.12.2025-9.1.2026
Časť nákladov</t>
  </si>
  <si>
    <t>PF251103</t>
  </si>
  <si>
    <t>2025/20</t>
  </si>
  <si>
    <t>Služby riadiaceho súťaže dorastencov v rámci projektu DL 2025</t>
  </si>
  <si>
    <t>DÚ0120505</t>
  </si>
  <si>
    <t>012/0505</t>
  </si>
  <si>
    <t>Poplatok za vedenie účtu</t>
  </si>
  <si>
    <t>DÚ0120506</t>
  </si>
  <si>
    <t>012/0506</t>
  </si>
  <si>
    <t>Poplatok za elektronický výpis</t>
  </si>
  <si>
    <t>DÚ0120507</t>
  </si>
  <si>
    <t>012/0507</t>
  </si>
  <si>
    <t>Poplatky za platby</t>
  </si>
  <si>
    <t>PF250950</t>
  </si>
  <si>
    <t>AKP40</t>
  </si>
  <si>
    <t>Refundácia nákladov na činnosť klubu s účelom športu mládeže podľa počtu aktívnych športovcov do 23 rokov
Atletický klub Šurany
Cestovný príkaz
Termín: 18.5.2025
Účel: preteky Skalica
Trasa: Šurany-Skalica a späť
Spôsob dopravy: AUV
Počet prepravovaných osôb: 3
Cestovné náhrady: cestovné</t>
  </si>
  <si>
    <t>Karol Tokoly</t>
  </si>
  <si>
    <t>AKP43</t>
  </si>
  <si>
    <t>Refundácia nákladov na činnosť klubu s účelom športu mládeže podľa počtu aktívnych športovcov do 23 rokov
Atletický klub Šurany
Cestovný príkaz
Termín: 25.5.2025
Účel: preteky Trnava
Trasa: Šurany-Trnava a späť
Spôsob dopravy: AUV
Počet prepravovaných osôb: 5
Cestovné náhrady: cestovné</t>
  </si>
  <si>
    <t>AKP51</t>
  </si>
  <si>
    <t>Refundácia nákladov na činnosť klubu s účelom športu mládeže podľa počtu aktívnych športovcov do 23 rokov
Atletický klub Šurany
Cestovný príkaz
Termín: 8.6.2025
Účel: preteky Piešťany
Trasa: Šurany-Piešťany a späť
Spôsob dopravy: AUV
Počet prepravovaných osôb: 2
Cestovné náhrady: cestovné</t>
  </si>
  <si>
    <t>AKP58</t>
  </si>
  <si>
    <t>Refundácia nákladov na činnosť klubu s účelom športu mládeže podľa počtu aktívnych športovcov do 23 rokov
Atletický klub Šurany
Cestovný príkaz
Termín: 28.6.2025
Účel: preteky Nitra
Trasa: Šurany-Nitra a späť
Spôsob dopravy: AUV
Počet prepravovaných osôb: 4
Cestovné náhrady: cestovné</t>
  </si>
  <si>
    <t>AKP46</t>
  </si>
  <si>
    <t>Refundácia nákladov na činnosť klubu s účelom športu mládeže podľa počtu aktívnych športovcov do 23 rokov
Atletický klub Šurany
Cestovný príkaz
Termín: 31.5.2025
Účel: preteky Trnava
Trasa: Šurany-Trnava a späť
Spôsob dopravy: AUV
Počet prepravovaných osôb: 3
Cestovné náhrady: cestovné
Časť nákladov</t>
  </si>
  <si>
    <t>AKP77</t>
  </si>
  <si>
    <t>Refundácia nákladov na činnosť klubu s účelom športu mládeže podľa počtu aktívnych športovcov do 23 rokov
Atletický klub Šurany
Cestovný príkaz
Termín: 13.9.2025
Účel: preteky Martin
Trasa: Šurany-Martin a späť
Spôsob dopravy: AUV
Počet prepravovaných osôb: 3
Cestovné náhrady: cestovné
Časť nákladov</t>
  </si>
  <si>
    <t>Peter Šimon</t>
  </si>
  <si>
    <t>2025379</t>
  </si>
  <si>
    <t>Refundácia nákladov na činnosť klubu s účelom športu mládeže podľa počtu aktívnych športovcov do 23 rokov
Atletický klub Šurany
Cestovný príkaz
Termín: 13.9.2025
Účel: preteky Martin
Cestovné náhrady: ubytovanie 1 osoba
Časť nákladov</t>
  </si>
  <si>
    <t>45944512</t>
  </si>
  <si>
    <t>MartInn, s.r.o.</t>
  </si>
  <si>
    <t>2025380</t>
  </si>
  <si>
    <t>Refundácia nákladov na činnosť klubu s účelom športu mládeže podľa počtu aktívnych športovcov do 23 rokov
Atletický klub Šurany
Cestovný príkaz
Termín: 13.9.2025
Účel: preteky Martin
Cestovné náhrady: ubytovanie 2 osoby
Časť nákladov</t>
  </si>
  <si>
    <t>20250052</t>
  </si>
  <si>
    <t>Refundácia nákladov na činnosť klubu s účelom športu mládeže podľa počtu aktívnych športovcov do 23 rokov
Atletický klub Šurany
Účel: trénerská činnosť 04/2025</t>
  </si>
  <si>
    <t>18049494</t>
  </si>
  <si>
    <t>TJ Lokomotíva SO Šurany</t>
  </si>
  <si>
    <t>PF250952</t>
  </si>
  <si>
    <t>250165</t>
  </si>
  <si>
    <t>Refundácia nákladov na činnosť klubu s účelom športu mládeže podľa počtu aktívnych športovcov do 23 rokov
ŠK Atóm Levice
Účel: ubytovanie na sústredení 3-8.8.2025, pre 21 osôb
Časť nákladov</t>
  </si>
  <si>
    <t>36545597</t>
  </si>
  <si>
    <t xml:space="preserve">MARGITA-ILONA, s.r.o. </t>
  </si>
  <si>
    <t>25OZ1005</t>
  </si>
  <si>
    <t>32025009</t>
  </si>
  <si>
    <t>Refundácia nákladov na činnosť klubu s účelom športu mládeže podľa počtu aktívnych športovcov do 23 rokov
ŠK Triatlon Pezinok
Účel: testovanie 6 športovcov 01-02/2025</t>
  </si>
  <si>
    <t>32025019</t>
  </si>
  <si>
    <t>Refundácia nákladov na činnosť klubu s účelom športu mládeže podľa počtu aktívnych športovcov do 23 rokov
ŠK Triatlon Pezinok
Účel: testovanie 2 športovcov 03/2025</t>
  </si>
  <si>
    <t>51001255</t>
  </si>
  <si>
    <t>Refundácia nákladov na činnosť klubu s účelom športu mládeže podľa počtu aktívnych športovcov do 23 rokov
ŠK Triatlon Pezinok
Účel: športové oblečenie
Časť nákladov</t>
  </si>
  <si>
    <t>36650641</t>
  </si>
  <si>
    <t>Anatex, s.r.o.</t>
  </si>
  <si>
    <t>202503337</t>
  </si>
  <si>
    <t>Refundácia nákladov na činnosť klubu s účelom športu mládeže podľa počtu aktívnych športovcov do 23 rokov
ŠK Triatlon Pezinok
Účel: laktátové prúžky
Časť nákladov</t>
  </si>
  <si>
    <t>202510417</t>
  </si>
  <si>
    <t>2025410</t>
  </si>
  <si>
    <t>Refundácia nákladov na činnosť klubu s účelom športu mládeže podľa počtu aktívnych športovcov do 23 rokov
ŠK Triatlon Pezinok
Účel: športové potreby
Časť nákladov</t>
  </si>
  <si>
    <t>36747599</t>
  </si>
  <si>
    <t>LB DESIGN, s.r.o.</t>
  </si>
  <si>
    <t>32025095</t>
  </si>
  <si>
    <t>Refundácia nákladov na činnosť klubu s účelom športu mládeže podľa počtu aktívnych športovcov do 23 rokov
ŠK Triatlon Pezinok
Účel: testovanie 4 športovcov
Časť nákladov</t>
  </si>
  <si>
    <t>25OZ0992</t>
  </si>
  <si>
    <t>2024/04</t>
  </si>
  <si>
    <t>Refundácia nákladov na činnosť klubu s účelom športu mládeže podľa počtu aktívnych športovcov do 23 rokov
ŠK Run For Fun
Účel: prenájom telocvične 2025</t>
  </si>
  <si>
    <t>31780474</t>
  </si>
  <si>
    <t>ZŠ Lachova Bratislava</t>
  </si>
  <si>
    <t>15/2024</t>
  </si>
  <si>
    <t>Refundácia nákladov na činnosť klubu s účelom športu mládeže podľa počtu aktívnych športovcov do 23 rokov
ŠK Run For Fun
Účel: prenájom telocvične 2025
Časť nákladov</t>
  </si>
  <si>
    <t>ZŠ Dudova Bratislava</t>
  </si>
  <si>
    <t>25OZ0991</t>
  </si>
  <si>
    <t>Refundácia nákladov na činnosť klubu s účelom športu mládeže podľa počtu aktívnych športovcov do 23 rokov
Atletická akadémia Podpoľanie
Účel: preprava osôb 28.9.2025 Hriňová-Považská Bystrica a späť, M-SsAZ ml. a najml. Žiaci</t>
  </si>
  <si>
    <t>47680237</t>
  </si>
  <si>
    <t>Krnáč preprava, s.r.o.</t>
  </si>
  <si>
    <t>2025021</t>
  </si>
  <si>
    <t>Refundácia nákladov na činnosť klubu s účelom športu mládeže podľa počtu aktívnych športovcov do 23 rokov
Atletická akadémia Podpoľanie
Účel: preprava osôb 5.6.2025 Hriňová-Banská Bystrica a späť, M-SsAZ najml. Žiaci</t>
  </si>
  <si>
    <t>Refundácia nákladov na činnosť klubu s účelom športu mládeže podľa počtu aktívnych športovcov do 23 rokov
Atletická akadémia Podpoľanie
Účel: preprava osôb 29.5.2025 Hriňová-Banská Bystrica a späť, M-SsAZ najml. Žiaci
Časť nákladov</t>
  </si>
  <si>
    <t>25OZ0993</t>
  </si>
  <si>
    <t>Refundácia nákladov na činnosť klubu s účelom športu mládeže podľa počtu aktívnych športovcov do 23 rokov
Megy Sport s.r.o.
Účel: prenájom telocvične 2025
Časť nákladov</t>
  </si>
  <si>
    <t>ZŠ Ármina Vámbéryho
Dunajská Streda</t>
  </si>
  <si>
    <t>25OZ1021</t>
  </si>
  <si>
    <t>2025/182</t>
  </si>
  <si>
    <t>Refundácia nákladov na činnosť klubu s účelom športu mládeže podľa počtu aktívnych športovcov do 23 rokov
Atletický klub Puma Senec
Účel: ubytovanie a strava na sústredení 2-10.8.2025, Martin pre 11 osôb
Časť nákladov</t>
  </si>
  <si>
    <t>Padych František - Penzión Čierna Pani</t>
  </si>
  <si>
    <t>25OZ1022</t>
  </si>
  <si>
    <t>1142025</t>
  </si>
  <si>
    <t>Refundácia nákladov na činnosť klubu s účelom športu mládeže podľa počtu aktívnych športovcov do 23 rokov
ŠK Juventa Žilina, o.z.
Účel: ubytovanie a strava na sústredení 10-16.8.2025, RZ Oliwa pre 109 osôb
Časť nákladov</t>
  </si>
  <si>
    <t>36823830</t>
  </si>
  <si>
    <t>Twistovo, s.r.o.</t>
  </si>
  <si>
    <t>2501023</t>
  </si>
  <si>
    <t>Refundácia nákladov na činnosť klubu s účelom športu mládeže podľa počtu aktívnych športovcov do 23 rokov
ŠK Juventa Žilina, o.z.
Účel: ubytovanie a strava na sústredení 3-7.3.2025, Donovaly pre 29 osôb
Časť nákladov</t>
  </si>
  <si>
    <t>10929932</t>
  </si>
  <si>
    <t>Radomír Čekan CK ČEKAN</t>
  </si>
  <si>
    <t>20250997</t>
  </si>
  <si>
    <t>Refundácia nákladov na činnosť klubu s účelom športu mládeže podľa počtu aktívnych športovcov do 23 rokov
ŠK Juventa Žilina, o.z.
Účel: športový materiál
Časť nákladov</t>
  </si>
  <si>
    <t>47582995</t>
  </si>
  <si>
    <t>Fit - B, s.r.o.</t>
  </si>
  <si>
    <t>25OZ1043</t>
  </si>
  <si>
    <t>2025046</t>
  </si>
  <si>
    <t>24.3., 26.3.2025</t>
  </si>
  <si>
    <t>Refundácia nákladov na činnosť klubu s účelom športu mládeže podľa počtu aktívnych športovcov do 23 rokov
AK AŠK Slávia Trnava
Účel: sústredenie Lignano Sabbiadoro, Taliansko 9-22.4.2025 pre 47 ľudí
Časť nákladov</t>
  </si>
  <si>
    <t>46963626</t>
  </si>
  <si>
    <t>CK PIEŠŤANY - TOUR s.r.o.</t>
  </si>
  <si>
    <t>25OZ1044</t>
  </si>
  <si>
    <t>FA-2025001</t>
  </si>
  <si>
    <t>Refundácia nákladov na činnosť klubu s účelom športu mládeže podľa počtu aktívnych športovcov do 23 rokov
Telovýchovná jednota Orava
Účel: športová obuv
Časť nákladov</t>
  </si>
  <si>
    <t>53017277</t>
  </si>
  <si>
    <t>ZUKO Travel s.r.o.</t>
  </si>
  <si>
    <t>20240056</t>
  </si>
  <si>
    <t>Refundácia nákladov na činnosť klubu s účelom športu mládeže podľa počtu aktívnych športovcov do 23 rokov
Telovýchovná jednota Orava
Účel: fyzio</t>
  </si>
  <si>
    <t>55222838</t>
  </si>
  <si>
    <t>REDYKO s.r.o.</t>
  </si>
  <si>
    <t>202500091</t>
  </si>
  <si>
    <t>Refundácia nákladov na činnosť klubu s účelom športu mládeže podľa počtu aktívnych športovcov do 23 rokov
Telovýchovná jednota Orava
Účel: športové oblečenie
Časť nákladov</t>
  </si>
  <si>
    <t>10846794</t>
  </si>
  <si>
    <t>Milan Kurnota KAJO</t>
  </si>
  <si>
    <t>Refundácia nákladov na činnosť klubu s účelom športu mládeže podľa počtu aktívnych športovcov do 23 rokov
Telovýchovná jednota Orava
Účel: fyzio 01/2025</t>
  </si>
  <si>
    <t>Refundácia nákladov na činnosť klubu s účelom športu mládeže podľa počtu aktívnych športovcov do 23 rokov
Telovýchovná jednota Orava
Účel: fyzio 01/2025 pre 8 osôb
Časť nákladov</t>
  </si>
  <si>
    <t>52219810</t>
  </si>
  <si>
    <t>Angelus AM, s.r.o.</t>
  </si>
  <si>
    <t>Refundácia nákladov na činnosť klubu s účelom športu mládeže podľa počtu aktívnych športovcov do 23 rokov
Telovýchovná jednota Orava
Účel: fyzio 02/2025 pre 6 osôb</t>
  </si>
  <si>
    <t>Refundácia nákladov na činnosť klubu s účelom športu mládeže podľa počtu aktívnych športovcov do 23 rokov
Telovýchovná jednota Orava
Účel: fyzio 03/2025 pre 8 osôb
Časť nákladov</t>
  </si>
  <si>
    <t>Refundácia nákladov na činnosť klubu s účelom športu mládeže podľa počtu aktívnych športovcov do 23 rokov
Telovýchovná jednota Orava
Účel: fyzio 07/2025 pre 10 osôb</t>
  </si>
  <si>
    <t>SPF25433756</t>
  </si>
  <si>
    <t>Refundácia nákladov na činnosť klubu s účelom športu mládeže podľa počtu aktívnych športovcov do 23 rokov
Telovýchovná jednota Orava
Účel: športové pomôcky
Časť nákladov</t>
  </si>
  <si>
    <t>44413467</t>
  </si>
  <si>
    <t>B2B Partner s.r.o.</t>
  </si>
  <si>
    <t>25OZ1061</t>
  </si>
  <si>
    <t>1510473167</t>
  </si>
  <si>
    <t>Refundácia nákladov na činnosť klubu s účelom športu mládeže podľa počtu aktívnych športovcov do 23 rokov
Atletika Nové Mesto nad Váhom
Účel: športová obuv
Časť nákladov</t>
  </si>
  <si>
    <t>1510514739</t>
  </si>
  <si>
    <t>1017</t>
  </si>
  <si>
    <t>Refundácia nákladov na činnosť klubu s účelom športu mládeže podľa počtu aktívnych športovcov do 23 rokov
Atletika Nové Mesto nad Váhom
Účel: športové oblečenie
Časť nákladov</t>
  </si>
  <si>
    <t>1510534498</t>
  </si>
  <si>
    <t>1510565307</t>
  </si>
  <si>
    <t>Refundácia nákladov na činnosť klubu s účelom športu mládeže podľa počtu aktívnych športovcov do 23 rokov
Atletika Nové Mesto nad Váhom
Účel: športová obuv</t>
  </si>
  <si>
    <t>25/0960</t>
  </si>
  <si>
    <t>2501001</t>
  </si>
  <si>
    <t>Refundácia nákladov na činnosť klubu s účelom športu mládeže podľa počtu aktívnych športovcov do 23 rokov
Atletika Nové Mesto nad Váhom
Účel: činnosť športového odborníka - 02/2025</t>
  </si>
  <si>
    <t>56811594</t>
  </si>
  <si>
    <t>Boris Šumák</t>
  </si>
  <si>
    <t>2501005</t>
  </si>
  <si>
    <t>Refundácia nákladov na činnosť klubu s účelom športu mládeže podľa počtu aktívnych športovcov do 23 rokov
Atletika Nové Mesto nad Váhom
Účel: činnosť športového odborníka - 05/2025</t>
  </si>
  <si>
    <t>2501009</t>
  </si>
  <si>
    <t>Refundácia nákladov na činnosť klubu s účelom športu mládeže podľa počtu aktívnych športovcov do 23 rokov
Atletika Nové Mesto nad Váhom
Účel: činnosť športového odborníka - 07/2025
Časť nákladov</t>
  </si>
  <si>
    <t>PF250968</t>
  </si>
  <si>
    <t>OSP-2025/0217</t>
  </si>
  <si>
    <t>Refundácia nákladov na činnosť klubu s účelom športu mládeže podľa počtu aktívnych športovcov do 23 rokov
Atletický club Nové Zámky
Účel: ubytovanie a strava na sústredení 10-15.8.2025, pre 36 osôb, Gyor HU
Časť nákladov</t>
  </si>
  <si>
    <t>25OZ1066</t>
  </si>
  <si>
    <t>25002269</t>
  </si>
  <si>
    <t>Refundácia nákladov na činnosť klubu s účelom športu mládeže podľa počtu aktívnych športovcov do 23 rokov
Zdravie v pohybe
Účel: športová obuv
Časť nákladov</t>
  </si>
  <si>
    <t>25OZ1072</t>
  </si>
  <si>
    <t>FA2025119</t>
  </si>
  <si>
    <t>Refundácia nákladov na činnosť klubu s účelom športu mládeže podľa počtu aktívnych športovcov do 23 rokov
ŠK KOMPAS
Účel: športové oblečenie
Časť nákladov</t>
  </si>
  <si>
    <t>44536755</t>
  </si>
  <si>
    <t>TOP - BIKE s.r.o.</t>
  </si>
  <si>
    <t>25OZ1087</t>
  </si>
  <si>
    <t>6225013</t>
  </si>
  <si>
    <t>Refundácia nákladov na činnosť klubu s účelom športu mládeže podľa počtu aktívnych športovcov do 23 rokov
Centrum voľného času Lipt. Mikuláš
Účel: preprava osôb Lipt. Mikuláš - Pov. Bystrica a späť, 28.9.2025 M-SsAZ ml a najml žiaci, Pov. Bystrica</t>
  </si>
  <si>
    <t>36406333</t>
  </si>
  <si>
    <t>AODAS bus, s.r.o.</t>
  </si>
  <si>
    <t>25OZ1103</t>
  </si>
  <si>
    <t>1510376946</t>
  </si>
  <si>
    <t>Refundácia nákladov na činnosť klubu s účelom športu mládeže podľa počtu aktívnych športovcov do 23 rokov
Športový klub Atléti BS
Účel: športová obuv</t>
  </si>
  <si>
    <t>2551149</t>
  </si>
  <si>
    <t>Refundácia nákladov na činnosť klubu s účelom športu mládeže podľa počtu aktívnych športovcov do 23 rokov
Športový klub Atléti BS
Účel: športové hodinky
Časť nákladov</t>
  </si>
  <si>
    <t>28638581</t>
  </si>
  <si>
    <t>Hodinky 365 s.r.o.</t>
  </si>
  <si>
    <t>2502/13725</t>
  </si>
  <si>
    <t>Refundácia nákladov na činnosť klubu s účelom športu mládeže podľa počtu aktívnych športovcov do 23 rokov
Športový klub Atléti BS
Účel: športové pomôcky
Časť nákladov</t>
  </si>
  <si>
    <t>25OZ1130</t>
  </si>
  <si>
    <t>2025/044</t>
  </si>
  <si>
    <t>Refundácia nákladov na činnosť klubu s účelom športu mládeže podľa počtu aktívnych športovcov do 23 rokov
Atletický klub Borský Svätý Jur
Účel: preprava osôb 18.2.2025
Borský Svätý Jur-Bratislava a späť
Halový míting Detskej atletiky</t>
  </si>
  <si>
    <t>51478447</t>
  </si>
  <si>
    <t>Müller Bus s.r.o.</t>
  </si>
  <si>
    <t>VF2025426</t>
  </si>
  <si>
    <t>Refundácia nákladov na činnosť klubu s účelom športu mládeže podľa počtu aktívnych športovcov do 23 rokov
Atletický klub Borský Svätý Jur
Účel: športové oblečenie
Časť nákladov</t>
  </si>
  <si>
    <t>2540211377</t>
  </si>
  <si>
    <t>Refundácia nákladov na činnosť klubu s účelom športu mládeže podľa počtu aktívnych športovcov do 23 rokov
Atletický klub Borský Svätý Jur
Účel: meracie pásmo</t>
  </si>
  <si>
    <t>46946918</t>
  </si>
  <si>
    <t>Stahlmann s.r.o.</t>
  </si>
  <si>
    <t>Refundácia nákladov na činnosť klubu s účelom športu mládeže podľa počtu aktívnych športovcov do 23 rokov
Atletický klub Borský Svätý Jur
Účel: športové oblečenie</t>
  </si>
  <si>
    <t>34388125</t>
  </si>
  <si>
    <t>Vladimír Zajíček - NINA</t>
  </si>
  <si>
    <t>1510649394</t>
  </si>
  <si>
    <t>Refundácia nákladov na činnosť klubu s účelom športu mládeže podľa počtu aktívnych športovcov do 23 rokov
Atletický klub Borský Svätý Jur
Účel: športová obuv</t>
  </si>
  <si>
    <t>1510526021</t>
  </si>
  <si>
    <t>5,2,1</t>
  </si>
  <si>
    <t>22.5., 16.7., 7.5.2025</t>
  </si>
  <si>
    <t>Refundácia nákladov na činnosť klubu s účelom športu mládeže podľa počtu aktívnych športovcov do 23 rokov
Atletický klub Borský Svätý Jur
Účel: športová obuv a oblečenie
Časť nákladov</t>
  </si>
  <si>
    <t>Refundácia nákladov na činnosť klubu s účelom športu mládeže podľa počtu aktívnych športovcov do 23 rokov
Atletický klub Borský Svätý Jur
Účel: štartovné 
4.kolo družstiev AZB ml. a najml. Žiaci, Malacky</t>
  </si>
  <si>
    <t>25OZ1129</t>
  </si>
  <si>
    <t>2502/12966</t>
  </si>
  <si>
    <t>Refundácia nákladov na činnosť klubu s účelom športu mládeže podľa počtu aktívnych športovcov do 23 rokov
Go Create Performance team o.z.
Účel: športové náčinie 
Časť nákladov</t>
  </si>
  <si>
    <t>25OZ1131</t>
  </si>
  <si>
    <t>125000020</t>
  </si>
  <si>
    <t xml:space="preserve">Refundácia nákladov na činnosť klubu s účelom športu mládeže podľa počtu aktívnych športovcov do 23 rokov
Bežecká akadémia Marcela Matanina o.z.
Účel: športová obuv </t>
  </si>
  <si>
    <t>35873124</t>
  </si>
  <si>
    <t>PGF s.r.o.</t>
  </si>
  <si>
    <t>4010500004</t>
  </si>
  <si>
    <t>Refundácia nákladov na činnosť klubu s účelom športu mládeže podľa počtu aktívnych športovcov do 23 rokov
Bežecká akadémia Marcela Matanina o.z.
Účel: prenájom telocvične 01/2025
Časť nákladov</t>
  </si>
  <si>
    <t>00304786</t>
  </si>
  <si>
    <t>Obec Ivanka pri Dunaji</t>
  </si>
  <si>
    <t>d - Czaková Mária Katerinka</t>
  </si>
  <si>
    <t>FV250206</t>
  </si>
  <si>
    <t>PREVOD
Refundácia nákladov na prípravu športovca zaradeného v TOPTÍME MCRaŠ SR - Mária Katerinka Czaková
Účel: bicykel</t>
  </si>
  <si>
    <t>45693951</t>
  </si>
  <si>
    <t>IIP s.r.o.</t>
  </si>
  <si>
    <t>0023</t>
  </si>
  <si>
    <t>PREVOD
Refundácia nákladov na prípravu športovca zaradeného v TOPTÍME MCRaŠ SR - Mária Katerinka Czaková
Účel: masérske služby 03-04/2025</t>
  </si>
  <si>
    <t>34640941</t>
  </si>
  <si>
    <t>Štefan Andel</t>
  </si>
  <si>
    <t>20251428</t>
  </si>
  <si>
    <t>PREVOD
Refundácia nákladov na prípravu športovca zaradeného v TOPTÍME MCRaŠ SR - Mária Katerinka Czaková
Účel: výživové doplnky</t>
  </si>
  <si>
    <t>06602304</t>
  </si>
  <si>
    <t>YESS PLUS s.r.o.</t>
  </si>
  <si>
    <t>329</t>
  </si>
  <si>
    <t>PREVOD
Refundácia nákladov na prípravu športovca zaradeného v TOPTÍME MCRaŠ SR - Mária Katerinka Czaková
Účel: permanentka regenerácia</t>
  </si>
  <si>
    <t>44194188</t>
  </si>
  <si>
    <t>VAGeS s.r.o.</t>
  </si>
  <si>
    <t>PREVOD
Refundácia nákladov na prípravu športovca zaradeného v TOPTÍME MCRaŠ SR - Mária Katerinka Czaková
Účel: masérske služby 01-02/2025</t>
  </si>
  <si>
    <t>1510096222</t>
  </si>
  <si>
    <t>PREVOD
Refundácia nákladov na prípravu športovca zaradeného v TOPTÍME MCRaŠ SR - Mária Katerinka Czaková
Účel: športová obuv</t>
  </si>
  <si>
    <t>47592</t>
  </si>
  <si>
    <t>PREVOD
Refundácia nákladov na prípravu športovca zaradeného v TOPTÍME MCRaŠ SR - Mária Katerinka Czaková
Účel: permanentka posilňovňa</t>
  </si>
  <si>
    <t>47949309</t>
  </si>
  <si>
    <t>Polygon Partners s.r.o.</t>
  </si>
  <si>
    <t>338847</t>
  </si>
  <si>
    <t>Allegro.sk</t>
  </si>
  <si>
    <t>381, 433</t>
  </si>
  <si>
    <t>27.1., 29.3.2025</t>
  </si>
  <si>
    <t>PREVOD
Refundácia nákladov na prípravu športovca zaradeného v TOPTÍME MCRaŠ SR - Mária Katerinka Czaková
Účel: výživové doplnky
Časť nákladov</t>
  </si>
  <si>
    <t>51, 19</t>
  </si>
  <si>
    <t>26.1., 12.2.2025</t>
  </si>
  <si>
    <t>PREVOD
Refundácia nákladov na prípravu športovca zaradeného v TOPTÍME MCRaŠ SR - Mária Katerinka Czaková
Účel: 2x regenerácia</t>
  </si>
  <si>
    <t>55904939</t>
  </si>
  <si>
    <t>Aisawan II, s.r.o.</t>
  </si>
  <si>
    <t>PREVOD
Refundácia nákladov na prípravu športovca zaradeného v TOPTÍME MCRaŠ SR - Mária Katerinka Czaková
Cestovný príkaz
Termín: 28.1.-11.2.2025
Účel: sústredenie Nikozia Cyprus
Trasa: Nitra-Schwechat AT a späť
Spôsob dopravy: AUV
Počet prepravovaných osôb: 3
Cestovné náhrady: cestovné</t>
  </si>
  <si>
    <t>Mária Katerinka Czaková</t>
  </si>
  <si>
    <t>PREVOD
Refundácia nákladov na prípravu športovca zaradeného v TOPTÍME MCRaŠ SR - Mária Katerinka Czaková
Cestovný príkaz
Termín: 19.2.-23.2.2025
Účel: preteky Antalya TUR
Trasa: Nitra-Schwechat AT a späť
Spôsob dopravy: AUV
Počet prepravovaných osôb: 3
Cestovné náhrady: cestovné</t>
  </si>
  <si>
    <t>PREVOD
Refundácia nákladov na prípravu športovca zaradeného v TOPTÍME MCRaŠ SR - Mária Katerinka Czaková
Cestovný príkaz
Termín: 23-25.3.2025
Účel: regerenačný pobyt Praha
Trasa: Nitra-Praha CZ a späť
Spôsob dopravy: AUV
Počet prepravovaných osôb: 1
Cestovné náhrady: cestovné + stravné</t>
  </si>
  <si>
    <t>5256459</t>
  </si>
  <si>
    <t>PREVOD
Refundácia nákladov na prípravu športovca zaradeného v TOPTÍME MCRaŠ SR - Mária Katerinka Czaková
Cestovný príkaz
Termín: 23-25.3.2025
Účel: regerenačný pobyt Praha
Cestovné náhrady: ubytovanie</t>
  </si>
  <si>
    <t>09643567</t>
  </si>
  <si>
    <t>CI International s.r.o.</t>
  </si>
  <si>
    <t>PF250057</t>
  </si>
  <si>
    <t>023/25</t>
  </si>
  <si>
    <t>PREVOD
Letenka Viedeň-Larnaca-Viedeň 28.1.-11.2.2025
Účel: sústredenie Nikózia Cyprus</t>
  </si>
  <si>
    <t>36006491</t>
  </si>
  <si>
    <t>TRAVELFUN s.r.o.</t>
  </si>
  <si>
    <t>25OZ0277</t>
  </si>
  <si>
    <t>25S2016</t>
  </si>
  <si>
    <t>PREVOD
Refundácia nákladov na prípravu športovca zaradeného v TOPTÍME MCRaŠ SR - Mária Katerinka Czaková
Cestovný príkaz
Termín: 21-22.3.2025
Účel: preteky Santovka
Cestovné náhrady: ubytovanie</t>
  </si>
  <si>
    <t>50670891</t>
  </si>
  <si>
    <t>JA life s.r.o, r.s.p.</t>
  </si>
  <si>
    <t>PREVOD
Refundácia nákladov na prípravu športovca zaradeného v TOPTÍME MCRaŠ SR - Mária Katerinka Czaková
Účel: magnetoterapeutický prístroj</t>
  </si>
  <si>
    <t>10738495</t>
  </si>
  <si>
    <t>miluron s.r.o.</t>
  </si>
  <si>
    <t>20250027</t>
  </si>
  <si>
    <t>PREVOD
Refundácia nákladov na prípravu športovca zaradeného v TOPTÍME MCRaŠ SR - Mária Katerinka Czaková
Cestovný príkaz
Termín: 31.3.-9.4.2025
Účel: regeneračný pobyt Topoľčany
Cestovné náhrady: ubytovanie</t>
  </si>
  <si>
    <t>46277820</t>
  </si>
  <si>
    <t>Marek Michlík</t>
  </si>
  <si>
    <t>15708/04/2025</t>
  </si>
  <si>
    <t>MODIVO S.A.
PL</t>
  </si>
  <si>
    <t>25OZ0364</t>
  </si>
  <si>
    <t>PREVOD
Refundácia nákladov na prípravu športovca zaradeného v TOPTÍME MCRaŠ SR - Mária Katerinka Czaková
Cestovný príkaz
Termín: 27.4-11.5.2025
Účel: sústredenie Štrbské Pleso
Trasa: Nitra-Štrbské Pleso a späť
Spôsob dopravy: AUV
Počet prepravovaných osôb: 2
Cestovné náhrady: cestovné
Časť nákladov</t>
  </si>
  <si>
    <t>822025</t>
  </si>
  <si>
    <t>PREVOD
Refundácia nákladov na prípravu športovca zaradeného v TOPTÍME MCRaŠ SR - Mária Katerinka Czaková
Cestovný príkaz
Termín: 27.4-11.5.2025
Účel: sústredenie Štrbské Pleso
Cestovné náhrady: ubytovanie + regenerácia</t>
  </si>
  <si>
    <t>46233989</t>
  </si>
  <si>
    <t>Jariva s.r.o.</t>
  </si>
  <si>
    <t>20250021</t>
  </si>
  <si>
    <t>PREVOD
Refundácia nákladov na prípravu športovca zaradeného v TOPTÍME MCRaŠ SR - Mária Katerinka Czaková
Účel: tréningový proces 01-04/2025</t>
  </si>
  <si>
    <t>56255608</t>
  </si>
  <si>
    <t>Ing. Miroslava Syllabová</t>
  </si>
  <si>
    <t>PF250060</t>
  </si>
  <si>
    <t>052/25</t>
  </si>
  <si>
    <t>PREVOD
Letenky Viedeň-Antalya-Viedeň 19-23.2.2025
Účel: preteky 22.2 Antalya Turecko (+ tréner)</t>
  </si>
  <si>
    <t>25MZDY05</t>
  </si>
  <si>
    <t>PREVOD
Hrubé mzdy vyplatené osobám (zamestnancom) vrátane odvodov zamestnávateľa
počet fyzických osôb: 1
obdobie: máj 2025</t>
  </si>
  <si>
    <t>Osoba 638</t>
  </si>
  <si>
    <t>25OZ1175</t>
  </si>
  <si>
    <t>125/2025</t>
  </si>
  <si>
    <t>Refundácia nákladov na činnosť klubu s účelom športu mládeže podľa počtu aktívnych športovcov do 23 rokov
AK Slávia TU Košice o.z.
Cestovný príkaz
Termín: 28.10.-8.11.2025
Účel: sústredenie Livigno ITA
Trasa: Košice-Livigno a späť
Spôsob dopravy: AUV
Počet prepravovaných osôb: 6
Cestovné náhrady: cestovné</t>
  </si>
  <si>
    <t>1449-9146</t>
  </si>
  <si>
    <t>Refundácia nákladov na činnosť klubu s účelom športu mládeže podľa počtu aktívnych športovcov do 23 rokov
AK Slávia TU Košice o.z.
Cestovný príkaz
Termín: 28.10.-8.11.2025
Účel: sústredenie Livigno ITA
Trasa: Košice-Livigno a späť
Cestovné náhrady: prenájom vozidla
Časť nákladov</t>
  </si>
  <si>
    <t>51087308</t>
  </si>
  <si>
    <t>Autá Košice s.r.o.</t>
  </si>
  <si>
    <t>991571, 993808</t>
  </si>
  <si>
    <t>29.10., 8.11.2025</t>
  </si>
  <si>
    <t>Refundácia nákladov na činnosť klubu s účelom športu mládeže podľa počtu aktívnych športovcov do 23 rokov
AK Slávia TU Košice o.z.
Cestovný príkaz
Termín: 28.10.-8.11.2025
Účel: sústredenie Livigno ITA
Cestovné náhrady: 2x mýtny poplatok</t>
  </si>
  <si>
    <t>Engadiner Kraftwerke AG
SWI</t>
  </si>
  <si>
    <t>64</t>
  </si>
  <si>
    <t>18.9., 29.10.2025</t>
  </si>
  <si>
    <t>Refundácia nákladov na činnosť klubu s účelom športu mládeže podľa počtu aktívnych športovcov do 23 rokov
AK Slávia TU Košice o.z.
Cestovný príkaz
Termín: 28.10.-8.11.2025
Účel: sústredenie Livigno ITA
Cestovné náhrady: ubytovanie 29.10.-8.11.2025 pre 6 osôb
Časť nákladov</t>
  </si>
  <si>
    <t>Myholiday - Faro Sas di Rodigari Fabrizio &amp; C.
ITA</t>
  </si>
  <si>
    <t>625420, 626248</t>
  </si>
  <si>
    <t>1.11., 5.11.2025</t>
  </si>
  <si>
    <t>Refundácia nákladov na činnosť klubu s účelom športu mládeže podľa počtu aktívnych športovcov do 23 rokov
AK Slávia TU Košice o.z.
Cestovný príkaz
Termín: 28.10.-8.11.2025
Účel: sústredenie Livigno ITA
Cestovné náhrady: 2x regenerácia</t>
  </si>
  <si>
    <t>AQUAGRANDA - ACTIVE YOU!
ITA</t>
  </si>
  <si>
    <t>626188, 625018</t>
  </si>
  <si>
    <t>5.11., 31.10.2025</t>
  </si>
  <si>
    <t>Refundácia nákladov na činnosť klubu s účelom športu mládeže podľa počtu aktívnych športovcov do 23 rokov
AK Slávia TU Košice o.z.
Cestovný príkaz
Termín: 28.10.-8.11.2025
Účel: sústredenie Livigno ITA
Cestovné náhrady: 2x vstup na štadión</t>
  </si>
  <si>
    <t>625106, 626043, 626582, 626520</t>
  </si>
  <si>
    <t>31.10., 4.11., 7.11.2025</t>
  </si>
  <si>
    <t>Refundácia nákladov na činnosť klubu s účelom športu mládeže podľa počtu aktívnych športovcov do 23 rokov
AK Slávia TU Košice o.z.
Cestovný príkaz
Termín: 28.10.-8.11.2025
Účel: sústredenie Livigno ITA
Cestovné náhrady: 4x fitness + bazén</t>
  </si>
  <si>
    <t>25OZ1143</t>
  </si>
  <si>
    <t>1119, 1645</t>
  </si>
  <si>
    <t>7.9., 13.8.2025</t>
  </si>
  <si>
    <t>Refundácia nákladov na činnosť klubu s účelom športu mládeže podľa počtu aktívnych športovcov do 23 rokov
AK Slávia TU Košice o.z.
Účel: 2x vstupy plaváreň</t>
  </si>
  <si>
    <t>31679692</t>
  </si>
  <si>
    <t>TEPELNÉ HOSPODÁRSTVO s.r.o. Košice</t>
  </si>
  <si>
    <t>2025FV094</t>
  </si>
  <si>
    <t>Refundácia nákladov na činnosť klubu s účelom športu mládeže podľa počtu aktívnych športovcov do 23 rokov
AK Slávia TU Košice o.z.
Účel: prenájom športoviska 06/2025</t>
  </si>
  <si>
    <t>2025FV130</t>
  </si>
  <si>
    <t>Refundácia nákladov na činnosť klubu s účelom športu mládeže podľa počtu aktívnych športovcov do 23 rokov
AK Slávia TU Košice o.z.
Účel: prenájom športoviska 09/2025</t>
  </si>
  <si>
    <t>Refundácia nákladov na činnosť klubu s účelom športu mládeže podľa počtu aktívnych športovcov do 23 rokov
AK Slávia TU Košice o.z.
Cestovný príkaz
Termín: 7-8.2.2025
Účel: HMSR st. žiaci Nyiregyháza HU
Trasa: Košice-Nyiregyháza a späť
Spôsob dopravy: AUV
Počet prepravovaných osôb: 4
Cestovné náhrady: cestovné</t>
  </si>
  <si>
    <t>EX25/00031</t>
  </si>
  <si>
    <t>Refundácia nákladov na činnosť klubu s účelom športu mládeže podľa počtu aktívnych športovcov do 23 rokov
AK Slávia TU Košice o.z.
Cestovný príkaz
Termín: 7-8.2.2025
Účel: HMSR st. žiaci Nyiregyháza HU
Cestovné náhrady: ubytovanie pre 8 osôb</t>
  </si>
  <si>
    <t>31-1/2025</t>
  </si>
  <si>
    <t>Refundácia nákladov na činnosť klubu s účelom športu mládeže podľa počtu aktívnych športovcov do 23 rokov
AK Slávia TU Košice o.z.
Cestovný príkaz
Termín: 7-8.3.2025
Účel: HMSR juniori Nyiregyháza HU
Trasa: Košice-Nyiregyháza a späť
Spôsob dopravy: AUV
Počet prepravovaných osôb: 5
Cestovné náhrady: cestovné</t>
  </si>
  <si>
    <t>EX25/00046</t>
  </si>
  <si>
    <t>Refundácia nákladov na činnosť klubu s účelom športu mládeže podľa počtu aktívnych športovcov do 23 rokov
AK Slávia TU Košice o.z.
Cestovný príkaz
Termín: 7-8.3.2025
Účel: HMSR juniori Nyiregyháza HU
Cestovné náhrady: ubytovanie pre 10 osôb</t>
  </si>
  <si>
    <t>31-2/2025</t>
  </si>
  <si>
    <t>Refundácia nákladov na činnosť klubu s účelom športu mládeže podľa počtu aktívnych športovcov do 23 rokov
AK Slávia TU Košice o.z.
Cestovný príkaz
Termín: 7-8.3.2025
Účel: HMSR juniori Nyiregyháza HU
Trasa: Michalovce-Nyiregyháza a späť
Spôsob dopravy: AUV
Počet prepravovaných osôb: 2
Cestovné náhrady: cestovné</t>
  </si>
  <si>
    <t>Refundácia nákladov na činnosť klubu s účelom športu mládeže podľa počtu aktívnych športovcov do 23 rokov
AK Slávia TU Košice o.z.
Cestovný príkaz
Termín: 7-8.3.2025
Účel: zimné vrhačské MSR dospelí
Trasa: Košice-Trnava a späť
Spôsob dopravy: AUV
Počet prepravovaných osôb: 3
Cestovné náhrady: cestovné</t>
  </si>
  <si>
    <t>02222025</t>
  </si>
  <si>
    <t>Refundácia nákladov na činnosť klubu s účelom športu mládeže podľa počtu aktívnych športovcov do 23 rokov
AK Slávia TU Košice o.z.
Cestovný príkaz
Termín: 7-8.3.2025
Účel: zimné vrhačské MSR dospelí, Trnava
Cestovné náhrady: ubytovanie pre 3 osoby</t>
  </si>
  <si>
    <t>47696737</t>
  </si>
  <si>
    <t>FANNO s.r.o.</t>
  </si>
  <si>
    <t>25OZ1151</t>
  </si>
  <si>
    <t>SSK25000052228</t>
  </si>
  <si>
    <t>Refundácia nákladov na činnosť klubu s účelom športu mládeže podľa počtu aktívnych športovcov do 23 rokov
BK Lysá pod Makytou
Účel: športová obuv a oblečenie</t>
  </si>
  <si>
    <t>SSK25000053776</t>
  </si>
  <si>
    <t>Refundácia nákladov na činnosť klubu s účelom športu mládeže podľa počtu aktívnych športovcov do 23 rokov
BK Lysá pod Makytou
Účel: športová obuv</t>
  </si>
  <si>
    <t>1510716926</t>
  </si>
  <si>
    <t>Refundácia nákladov na činnosť klubu s účelom športu mládeže podľa počtu aktívnych športovcov do 23 rokov
BK Lysá pod Makytou
Účel: športové oblečenie
Časť nákladov</t>
  </si>
  <si>
    <t>25OZ1191</t>
  </si>
  <si>
    <t>64/2025</t>
  </si>
  <si>
    <t>Refundácia nákladov na činnosť klubu s účelom športu mládeže podľa počtu aktívnych športovcov do 23 rokov
Atletický klub Kúty
Účel: preprava osôb Kúty-PN, 27.4.2025
1.kolo družstiev ZsAZ st. a najml. Žiaci</t>
  </si>
  <si>
    <t>47383399</t>
  </si>
  <si>
    <t>MH - Lines s.r.o.</t>
  </si>
  <si>
    <t>77/2025</t>
  </si>
  <si>
    <t>Refundácia nákladov na činnosť klubu s účelom športu mládeže podľa počtu aktívnych športovcov do 23 rokov
Atletický klub Kúty
Účel: preprava osôb Kúty-BA, 22.5.2025
Čokoládová tretra</t>
  </si>
  <si>
    <t>9255093</t>
  </si>
  <si>
    <t>Refundácia nákladov na činnosť klubu s účelom športu mládeže podľa počtu aktívnych športovcov do 23 rokov
Atletický klub Kúty
Účel: športová obuv</t>
  </si>
  <si>
    <t>250100357</t>
  </si>
  <si>
    <t>Refundácia nákladov na činnosť klubu s účelom športu mládeže podľa počtu aktívnych športovcov do 23 rokov
Atletický klub Kúty
Účel: športové vybavenie</t>
  </si>
  <si>
    <t>2540211383</t>
  </si>
  <si>
    <t>25OZ1192</t>
  </si>
  <si>
    <t>593/2024</t>
  </si>
  <si>
    <t>Refundácia nákladov na činnosť klubu s účelom športu mládeže podľa počtu aktívnych športovcov do 23 rokov
BK Hraj na tie nohy Bratislava
Účel: prenájom telocvične 01-06/2025 ZŠ Beňovského</t>
  </si>
  <si>
    <t>00603406</t>
  </si>
  <si>
    <t>mestská časť Bratislava - Dúbravka</t>
  </si>
  <si>
    <t>591/2024</t>
  </si>
  <si>
    <t>Refundácia nákladov na činnosť klubu s účelom športu mládeže podľa počtu aktívnych športovcov do 23 rokov
BK Hraj na tie nohy Bratislava
Účel: prenájom telocvične 01-06/2025 ZŠ Nejedlého</t>
  </si>
  <si>
    <t>Refundácia nákladov na činnosť klubu s účelom športu mládeže podľa počtu aktívnych športovcov do 23 rokov
BK Hraj na tie nohy Bratislava
Účel: športové pomôcky
Časť nákladov</t>
  </si>
  <si>
    <t>25OZ1193</t>
  </si>
  <si>
    <t>2025012</t>
  </si>
  <si>
    <t>Refundácia nákladov na činnosť klubu s účelom športu mládeže podľa počtu aktívnych športovcov do 23 rokov
Atletický klub Senica
Účel: preprava osôb 16.3.2025, Senica-Nové Mesto n/V
Detský jarný kros</t>
  </si>
  <si>
    <t>46423397</t>
  </si>
  <si>
    <t>JK BUS s.r.o.</t>
  </si>
  <si>
    <t>Refundácia nákladov na činnosť klubu s účelom športu mládeže podľa počtu aktívnych športovcov do 23 rokov
Atletický klub Senica
Účel: preprava osôb 12.4.2025, Senica-Trnava
Detská PTS krajské kolo</t>
  </si>
  <si>
    <t>Refundácia nákladov na činnosť klubu s účelom športu mládeže podľa počtu aktívnych športovcov do 23 rokov
Atletický klub Senica
Účel: preprava osôb 27.4.2025, Senica-Piešťany
1.kolo družstiev ZsAZ st. a najml. Žiaci</t>
  </si>
  <si>
    <t>2025036</t>
  </si>
  <si>
    <t xml:space="preserve">Refundácia nákladov na činnosť klubu s účelom športu mládeže podľa počtu aktívnych športovcov do 23 rokov
Atletický klub Senica
Účel: preprava osôb 3.5.2025, Senica-Nové Zámky
1.kolo družstiev ZsAZ dorast, juniori, dosp. </t>
  </si>
  <si>
    <t xml:space="preserve">Refundácia nákladov na činnosť klubu s účelom športu mládeže podľa počtu aktívnych športovcov do 23 rokov
Atletický klub Senica
Účel: prenájom telocvične 2025 - 1/4 splátka </t>
  </si>
  <si>
    <t>34028218</t>
  </si>
  <si>
    <t>Základná škola Paulínyho-Tótha Senica</t>
  </si>
  <si>
    <t xml:space="preserve">Refundácia nákladov na činnosť klubu s účelom športu mládeže podľa počtu aktívnych športovcov do 23 rokov
Atletický klub Senica
Účel: prenájom telocvične 2025 - 2/4 splátka </t>
  </si>
  <si>
    <t xml:space="preserve">Refundácia nákladov na činnosť klubu s účelom športu mládeže podľa počtu aktívnych športovcov do 23 rokov
Atletický klub Senica
Účel: prenájom telocvične 2025 - 3/4 splátka
Časť nákladov </t>
  </si>
  <si>
    <t>25OZ1188</t>
  </si>
  <si>
    <t>1510716612</t>
  </si>
  <si>
    <t>Refundácia nákladov na činnosť klubu s účelom športu mládeže podľa počtu aktívnych športovcov do 23 rokov
CVČ Lipt. Mikuláš
Účel: športová obuv a oblečenie</t>
  </si>
  <si>
    <t>1510724092</t>
  </si>
  <si>
    <t>86</t>
  </si>
  <si>
    <t>Refundácia nákladov na činnosť klubu s účelom športu mládeže podľa počtu aktívnych športovcov do 23 rokov
CVČ Lipt. Mikuláš
Účel: športové vybavenie</t>
  </si>
  <si>
    <t>2025/10</t>
  </si>
  <si>
    <t>Refundácia nákladov na činnosť klubu s účelom športu mládeže podľa počtu aktívnych športovcov do 23 rokov
CVČ Lipt. Mikuláš
Cestovný príkaz
Termín: 6-8.6.2025
Účel: preteky Vocklabruck AT
Trasa: LM-Vocklabruck a späť
Spôsob dopravy: AUV
Počet prepravovaných osôb: 4
Cestovné náhrady: cestovné</t>
  </si>
  <si>
    <t>PhDr. Roman Králik</t>
  </si>
  <si>
    <t>176</t>
  </si>
  <si>
    <t>Refundácia nákladov na činnosť klubu s účelom športu mládeže podľa počtu aktívnych športovcov do 23 rokov
CVČ Lipt. Mikuláš
Účel: výživové doplnky
Časť nákladov</t>
  </si>
  <si>
    <t>25OZ1189</t>
  </si>
  <si>
    <t>2280461</t>
  </si>
  <si>
    <t>Inpello OÜ
Estónsko</t>
  </si>
  <si>
    <t>25OZ1190</t>
  </si>
  <si>
    <t>052025</t>
  </si>
  <si>
    <t>Refundácia nákladov na činnosť klubu s účelom športu mládeže podľa počtu aktívnych športovcov do 23 rokov
BŠK Banská Bystrica
Účel: mzda trénera za mesiac 05/2025</t>
  </si>
  <si>
    <t>Osoba 48</t>
  </si>
  <si>
    <t>062025</t>
  </si>
  <si>
    <t>Refundácia nákladov na činnosť klubu s účelom športu mládeže podľa počtu aktívnych športovcov do 23 rokov
BŠK Banská Bystrica
Účel: mzda trénera za mesiac 06/2025</t>
  </si>
  <si>
    <t>072025</t>
  </si>
  <si>
    <t>Refundácia nákladov na činnosť klubu s účelom športu mládeže podľa počtu aktívnych športovcov do 23 rokov
BŠK Banská Bystrica
Účel: mzda trénera za mesiac 07/2025</t>
  </si>
  <si>
    <t>082025</t>
  </si>
  <si>
    <t>Refundácia nákladov na činnosť klubu s účelom športu mládeže podľa počtu aktívnych športovcov do 23 rokov
BŠK Banská Bystrica
Účel: mzda trénera za mesiac 08/2025</t>
  </si>
  <si>
    <t>092025</t>
  </si>
  <si>
    <t>Refundácia nákladov na činnosť klubu s účelom športu mládeže podľa počtu aktívnych športovcov do 23 rokov
BŠK Banská Bystrica
Účel: mzda trénera za mesiac 09/2025</t>
  </si>
  <si>
    <t>Refundácia nákladov na činnosť klubu s účelom športu mládeže podľa počtu aktívnych športovcov do 23 rokov
BŠK Banská Bystrica
Účel: mzda trénera za mesiac 10/2025</t>
  </si>
  <si>
    <t>Refundácia nákladov na činnosť klubu s účelom športu mládeže podľa počtu aktívnych športovcov do 23 rokov
BŠK Banská Bystrica
Účel: mzda trénera za mesiac 02/2025
Časť nákladov</t>
  </si>
  <si>
    <t>Osoba 400</t>
  </si>
  <si>
    <t>25OZ1212</t>
  </si>
  <si>
    <t>F202500088</t>
  </si>
  <si>
    <t>Refundácia nákladov na činnosť klubu s účelom športu mládeže podľa počtu aktívnych športovcov do 23 rokov
Atletika JOJO Lamač
Účel: ubytovanie a stavovanie na sústredení 7-11.5.2025, Zuberec, 32 osôb
Časť nákladov</t>
  </si>
  <si>
    <t>31563953</t>
  </si>
  <si>
    <t>TATRAWEST s.r.o.</t>
  </si>
  <si>
    <t>25OZ1211</t>
  </si>
  <si>
    <t>Refundácia nákladov na činnosť klubu s účelom športu mládeže podľa počtu aktívnych športovcov do 23 rokov
Funny Athletics
Účel: mzda trénera za mesiac 02/2025
Časť nákladov</t>
  </si>
  <si>
    <t>Osoba 659</t>
  </si>
  <si>
    <t>Refundácia nákladov na činnosť klubu s účelom športu mládeže podľa počtu aktívnych športovcov do 23 rokov
Funny Athletics
Účel: mzda trénera za mesiac 03/2025
Časť nákladov</t>
  </si>
  <si>
    <t>042025</t>
  </si>
  <si>
    <t>Refundácia nákladov na činnosť klubu s účelom športu mládeže podľa počtu aktívnych športovcov do 23 rokov
Funny Athletics
Účel: mzda trénera za mesiac 04/2025
Časť nákladov</t>
  </si>
  <si>
    <t>Refundácia nákladov na činnosť klubu s účelom športu mládeže podľa počtu aktívnych športovcov do 23 rokov
Funny Athletics
Účel: mzda trénera za mesiac 05/2025
Časť nákladov</t>
  </si>
  <si>
    <t>Refundácia nákladov na činnosť klubu s účelom športu mládeže podľa počtu aktívnych športovcov do 23 rokov
Funny Athletics
Účel: mzda trénera za mesiac 06/2025
Časť nákladov</t>
  </si>
  <si>
    <t>Refundácia nákladov na činnosť klubu s účelom športu mládeže podľa počtu aktívnych športovcov do 23 rokov
Funny Athletics
Účel: mzda trénera za mesiac 07/2025
Časť nákladov</t>
  </si>
  <si>
    <t>Refundácia nákladov na činnosť klubu s účelom športu mládeže podľa počtu aktívnych športovcov do 23 rokov
Funny Athletics
Účel: mzda trénera za mesiac 08/2025
Časť nákladov</t>
  </si>
  <si>
    <t>Refundácia nákladov na činnosť klubu s účelom športu mládeže podľa počtu aktívnych športovcov do 23 rokov
Funny Athletics
Účel: mzda trénera za mesiac 09/2025
Časť nákladov</t>
  </si>
  <si>
    <t>25OZ1225</t>
  </si>
  <si>
    <t>1009325</t>
  </si>
  <si>
    <t>Refundácia nákladov na činnosť klubu s účelom športu mládeže podľa počtu aktívnych športovcov do 23 rokov
ŠK Comenium pri IV. ZŠ Michalovce
Účel: ubytovanie a stravovanie 7-11.4.2025 na jarnom sústredení pre 29 osôb, Zemplínska Šírava</t>
  </si>
  <si>
    <t>36684228</t>
  </si>
  <si>
    <t>Hotel Glamour s.r.o.</t>
  </si>
  <si>
    <t>1009525</t>
  </si>
  <si>
    <t>Refundácia nákladov na činnosť klubu s účelom športu mládeže podľa počtu aktívnych športovcov do 23 rokov
ŠK Comenium pri IV. ZŠ Michalovce
Účel: regenerácia a rehabilitácia 15. a 17.4.2025 pre 15 osôb, Zemplínska Šírava</t>
  </si>
  <si>
    <t>1051325</t>
  </si>
  <si>
    <t>Refundácia nákladov na činnosť klubu s účelom športu mládeže podľa počtu aktívnych športovcov do 23 rokov
ŠK Comenium pri IV. ZŠ Michalovce
Účel: ubytovanie a stravovanie 20-24.10.2025 na jesennom sústredení pre 42 osôb, Zemplínska Šírava</t>
  </si>
  <si>
    <t>25FV126</t>
  </si>
  <si>
    <t>Refundácia nákladov na činnosť klubu s účelom športu mládeže podľa počtu aktívnych športovcov do 23 rokov
ŠK Comenium pri IV. ZŠ Michalovce
Účel: preprava osôb 6.9.2025, Michalovce-Košice a späť
M-VsAZ st. žiaci, Košice</t>
  </si>
  <si>
    <t>44791623</t>
  </si>
  <si>
    <t>TRIMEDICAL Pharm D.S. s.r.o.</t>
  </si>
  <si>
    <t>2501082</t>
  </si>
  <si>
    <t>Refundácia nákladov na činnosť klubu s účelom športu mládeže podľa počtu aktívnych športovcov do 23 rokov
ŠK Comenium pri IV. ZŠ Michalovce
Účel: preprava osôb 3-5.10.2025, Michalovce-Nitra a späť
MSR družstiev st. žiaci, Nitra 4.10.2025</t>
  </si>
  <si>
    <t>2501042</t>
  </si>
  <si>
    <t>Refundácia nákladov na činnosť klubu s účelom športu mládeže podľa počtu aktívnych športovcov do 23 rokov
ŠK Comenium pri IV. ZŠ Michalovce
Účel: preprava osôb 22.6.2025, Michalovce-Moldava n/B a späť
M-VsAZ ml. žiaci, Moldava n/B</t>
  </si>
  <si>
    <t>25FV132</t>
  </si>
  <si>
    <t>Refundácia nákladov na činnosť klubu s účelom športu mládeže podľa počtu aktívnych športovcov do 23 rokov
ŠK Comenium pri IV. ZŠ Michalovce
Účel: preprava osôb 27.9.2025, Michalovce-Košice a späť
M-VsAZ družstiev st. a najml. žiaci, Košice
Časť nákladov</t>
  </si>
  <si>
    <t>25OZ1224</t>
  </si>
  <si>
    <t>Refundácia nákladov na činnosť klubu s účelom športu mládeže podľa počtu aktívnych športovcov do 23 rokov
AŠK Slávia pri ZŠ Lipová, SNV
Účel: športové oblečenie
Časť nákladov</t>
  </si>
  <si>
    <t>47684399</t>
  </si>
  <si>
    <t>Matúš Spusta CRAFT-studio</t>
  </si>
  <si>
    <t>12503020000136412</t>
  </si>
  <si>
    <t>Refundácia nákladov na činnosť klubu s účelom športu mládeže podľa počtu aktívnych športovcov do 23 rokov
AŠK Slávia pri ZŠ Lipová, SNV
Účel: športová obuv
Časť nákladov</t>
  </si>
  <si>
    <t>25OZ1231</t>
  </si>
  <si>
    <t>17, 22</t>
  </si>
  <si>
    <t>22.4., 28.4.2025</t>
  </si>
  <si>
    <t>Refundácia nákladov na činnosť klubu s účelom športu mládeže podľa počtu aktívnych športovcov do 23 rokov
Creo Sport
Účel: 2x fyzio</t>
  </si>
  <si>
    <t>45647585</t>
  </si>
  <si>
    <t>VPL s.r.o.</t>
  </si>
  <si>
    <t>277, 301</t>
  </si>
  <si>
    <t xml:space="preserve">25.4., 30.6.2025 </t>
  </si>
  <si>
    <t>52699951</t>
  </si>
  <si>
    <t>Golden Rain s.r.o.</t>
  </si>
  <si>
    <t>38, 49</t>
  </si>
  <si>
    <t>3.7., 7.7.2025</t>
  </si>
  <si>
    <t>32462832</t>
  </si>
  <si>
    <t>Ing. Vladimír Ščerbanovský</t>
  </si>
  <si>
    <t>124</t>
  </si>
  <si>
    <t>Refundácia nákladov na činnosť klubu s účelom športu mládeže podľa počtu aktívnych športovcov do 23 rokov
Creo Sport
Účel: fyzio</t>
  </si>
  <si>
    <t>56898738</t>
  </si>
  <si>
    <t>Naprav ma s.r.o.</t>
  </si>
  <si>
    <t>20250903</t>
  </si>
  <si>
    <t>Refundácia nákladov na činnosť klubu s účelom športu mládeže podľa počtu aktívnych športovcov do 23 rokov
Creo Sport
Účel: športové oblečenie
Časť nákladov</t>
  </si>
  <si>
    <t>53543033</t>
  </si>
  <si>
    <t>Bc. Viktor Adamčík - L.A.TEAM</t>
  </si>
  <si>
    <t>25OZ1229</t>
  </si>
  <si>
    <t>Refundácia nákladov na činnosť klubu s účelom športu mládeže podľa počtu aktívnych športovcov do 23 rokov
AO TJ Slávia STU Bratislava
Účel: trénerská činnosť 02/2025</t>
  </si>
  <si>
    <t>52431266</t>
  </si>
  <si>
    <t>Hajnalka Tóthová</t>
  </si>
  <si>
    <t>Refundácia nákladov na činnosť klubu s účelom športu mládeže podľa počtu aktívnych športovcov do 23 rokov
AO TJ Slávia STU Bratislava
Účel: trénerská činnosť 03/2025</t>
  </si>
  <si>
    <t>4/2025</t>
  </si>
  <si>
    <t>Refundácia nákladov na činnosť klubu s účelom športu mládeže podľa počtu aktívnych športovcov do 23 rokov
AO TJ Slávia STU Bratislava
Účel: trénerská činnosť 04/2025</t>
  </si>
  <si>
    <t>Refundácia nákladov na činnosť klubu s účelom športu mládeže podľa počtu aktívnych športovcov do 23 rokov
AO TJ Slávia STU Bratislava
Účel: trénerská činnosť 05/2025</t>
  </si>
  <si>
    <t>Refundácia nákladov na činnosť klubu s účelom športu mládeže podľa počtu aktívnych športovcov do 23 rokov
AO TJ Slávia STU Bratislava
Účel: trénerská činnosť 06/2025</t>
  </si>
  <si>
    <t>Refundácia nákladov na činnosť klubu s účelom športu mládeže podľa počtu aktívnych športovcov do 23 rokov
AO TJ Slávia STU Bratislava
Účel: trénerská činnosť 09/2025</t>
  </si>
  <si>
    <t>Refundácia nákladov na činnosť klubu s účelom športu mládeže podľa počtu aktívnych športovcov do 23 rokov
AO TJ Slávia STU Bratislava
Účel: trénerská činnosť 10/2025</t>
  </si>
  <si>
    <t>Refundácia nákladov na činnosť klubu s účelom športu mládeže podľa počtu aktívnych športovcov do 23 rokov
AO TJ Slávia STU Bratislava
Účel: trénerská činnosť 07-09/2025</t>
  </si>
  <si>
    <t>2025/0911</t>
  </si>
  <si>
    <t>Refundácia nákladov na činnosť klubu s účelom športu mládeže podľa počtu aktívnych športovcov do 23 rokov
AO TJ Slávia STU Bratislava
Účel: ubytovanie 11-13.7.2025
MSR juniori, Košice</t>
  </si>
  <si>
    <t>36174173</t>
  </si>
  <si>
    <t>LOKOMOTÍVA a.s. Košice</t>
  </si>
  <si>
    <t>Refundácia nákladov na činnosť klubu s účelom športu mládeže podľa počtu aktívnych športovcov do 23 rokov
AO TJ Slávia STU Bratislava
Účel: štartovné a ubytovanie 28-31.8.2025
EKAG, Brno
Časť nákladov</t>
  </si>
  <si>
    <t>3250002730</t>
  </si>
  <si>
    <t>Refundácia nákladov na činnosť klubu s účelom športu mládeže podľa počtu aktívnych športovcov do 23 rokov
AO TJ Slávia STU Bratislava
Účel: ubytovanie 19-20.9.2025
MSR viacboj ml. žiaci, Košice</t>
  </si>
  <si>
    <t>0397610</t>
  </si>
  <si>
    <t>Technická univerzita v Košiciach</t>
  </si>
  <si>
    <t>20250497</t>
  </si>
  <si>
    <t>Refundácia nákladov na činnosť klubu s účelom športu mládeže podľa počtu aktívnych športovcov do 23 rokov
AO TJ Slávia STU Bratislava
Účel: preprava osôb 13-14.9.2025
BA-MT-BA
MSR st. žiaci, Martin</t>
  </si>
  <si>
    <t>2510020</t>
  </si>
  <si>
    <t>Refundácia nákladov na činnosť klubu s účelom športu mládeže podľa počtu aktívnych športovcov do 23 rokov
AO TJ Slávia STU Bratislava
Účel: športové oblečenie</t>
  </si>
  <si>
    <t>52154874</t>
  </si>
  <si>
    <t>PAELA, s.r.o.</t>
  </si>
  <si>
    <t>2025014</t>
  </si>
  <si>
    <t>Refundácia nákladov na činnosť klubu s účelom športu mládeže podľa počtu aktívnych športovcov do 23 rokov
AO TJ Slávia STU Bratislava
Účel: ubytovanie 13-14.9.2025 pre 36 osôb
MSR st. žiaci, Martin</t>
  </si>
  <si>
    <t>25302134</t>
  </si>
  <si>
    <t>Refundácia nákladov na činnosť klubu s účelom športu mládeže podľa počtu aktívnych športovcov do 23 rokov
AO TJ Slávia STU Bratislava
Účel: doplnky výživy
Časť nákladov</t>
  </si>
  <si>
    <t>25307533</t>
  </si>
  <si>
    <t>Refundácia nákladov na činnosť klubu s účelom športu mládeže podľa počtu aktívnych športovcov do 23 rokov
AO TJ Slávia STU Bratislava
Účel: doplnky výživy</t>
  </si>
  <si>
    <t>Refundácia nákladov na činnosť klubu s účelom športu mládeže podľa počtu aktívnych športovcov do 23 rokov
AO TJ Slávia STU Bratislava
Účel: preprava osôb 7-8.3.2025
BA-Nyiregyhaza HU-BA
HMSR juniori, Nyiregyhaza</t>
  </si>
  <si>
    <t>25OZ1230</t>
  </si>
  <si>
    <t>Refundácia nákladov na činnosť klubu s účelom športu mládeže podľa počtu aktívnych športovcov do 23 rokov
Atl. Legionársky klub Moldava n/B
Účel: ubytovanie pre 44 osôb na sústredení 24-30.8.2025, Námestovo
Časť nákladov</t>
  </si>
  <si>
    <t>Refundácia nákladov na činnosť klubu s účelom športu mládeže podľa počtu aktívnych športovcov do 23 rokov
Atl. Legionársky klub Moldava n/B
Účel: trénerská činnosť 12/2024</t>
  </si>
  <si>
    <t>54373603</t>
  </si>
  <si>
    <t>Mgr. Norbert Pecze</t>
  </si>
  <si>
    <t>Refundácia nákladov na činnosť klubu s účelom športu mládeže podľa počtu aktívnych športovcov do 23 rokov
Atl. Legionársky klub Moldava n/B
Účel: trénerská činnosť 01/2024</t>
  </si>
  <si>
    <t>Refundácia nákladov na činnosť klubu s účelom športu mládeže podľa počtu aktívnych športovcov do 23 rokov
Atl. Legionársky klub Moldava n/B
Účel: trénerská činnosť 02/2024</t>
  </si>
  <si>
    <t>Refundácia nákladov na činnosť klubu s účelom športu mládeže podľa počtu aktívnych športovcov do 23 rokov
Atl. Legionársky klub Moldava n/B
Účel: trénerská činnosť 03/2024</t>
  </si>
  <si>
    <t>Refundácia nákladov na činnosť klubu s účelom športu mládeže podľa počtu aktívnych športovcov do 23 rokov
Atl. Legionársky klub Moldava n/B
Účel: trénerská činnosť 04/2024</t>
  </si>
  <si>
    <t>Refundácia nákladov na činnosť klubu s účelom športu mládeže podľa počtu aktívnych športovcov do 23 rokov
Atl. Legionársky klub Moldava n/B
Účel: trénerská činnosť 05/2024</t>
  </si>
  <si>
    <t>Refundácia nákladov na činnosť klubu s účelom športu mládeže podľa počtu aktívnych športovcov do 23 rokov
Atl. Legionársky klub Moldava n/B
Účel: trénerská činnosť 06/2024</t>
  </si>
  <si>
    <t>Refundácia nákladov na činnosť klubu s účelom športu mládeže podľa počtu aktívnych športovcov do 23 rokov
Atl. Legionársky klub Moldava n/B
Účel: trénerská činnosť 07/2024</t>
  </si>
  <si>
    <t>Refundácia nákladov na činnosť klubu s účelom športu mládeže podľa počtu aktívnych športovcov do 23 rokov
Atl. Legionársky klub Moldava n/B
Účel: trénerská činnosť 08/2024</t>
  </si>
  <si>
    <t>Refundácia nákladov na činnosť klubu s účelom športu mládeže podľa počtu aktívnych športovcov do 23 rokov
Atl. Legionársky klub Moldava n/B
Účel: trénerská činnosť 09/2024</t>
  </si>
  <si>
    <t>Refundácia nákladov na činnosť klubu s účelom športu mládeže podľa počtu aktívnych športovcov do 23 rokov
Atl. Legionársky klub Moldava n/B
Účel: trénerská činnosť 10/2024</t>
  </si>
  <si>
    <t>20250141</t>
  </si>
  <si>
    <t>Refundácia nákladov na činnosť klubu s účelom športu mládeže podľa počtu aktívnych športovcov do 23 rokov
Atl. Legionársky klub Moldava n/B
Účel: športové vybavenie
Časť nákladov</t>
  </si>
  <si>
    <t>36602167</t>
  </si>
  <si>
    <t>EURO-PLECH, s.r.o.</t>
  </si>
  <si>
    <t>PF251053</t>
  </si>
  <si>
    <t>FVOSS/0027/10/25</t>
  </si>
  <si>
    <t>Refundácia nákladov na činnosť klubu s účelom športu mládeže podľa počtu aktívnych športovcov do 23 rokov
MŠK Borský Mikuláš
Účel: športové oblečenie
Časť nákladov</t>
  </si>
  <si>
    <t>WIKOSS-SPORT S.O.O.
PL</t>
  </si>
  <si>
    <t>V-22</t>
  </si>
  <si>
    <t>Refundácia nákladov na činnosť klubu s účelom športu mládeže podľa počtu aktívnych športovcov do 23 rokov
MŠK Borský Mikuláš
Cestovný príkaz
Termín: 13.9.2025
Účel: MSR žiaci, Martin
Trasa: Borský Mikuláš-Martin a späť
Spôsob dopravy: AUV
Počet prepravovaných osôb: 2
Cestovné náhrady: cestovné</t>
  </si>
  <si>
    <t>184/25</t>
  </si>
  <si>
    <t>Refundácia nákladov na činnosť klubu s účelom športu mládeže podľa počtu aktívnych športovcov do 23 rokov
MŠK Borský Mikuláš
Cestovný príkaz - Ondrej Malík
Termín: 13.9.2025
Účel: MSR žiaci, Martin
Cestovné náhrady: štartovné</t>
  </si>
  <si>
    <t>PF251062</t>
  </si>
  <si>
    <t>2025106</t>
  </si>
  <si>
    <t>Refundácia nákladov na činnosť klubu s účelom športu mládeže podľa počtu aktívnych športovcov do 23 rokov
AO Olympia Považská Bystrica
Účel: ubytovanie a stravovanie na sústredení 3-7.2.2025 pre 22 osôb, Telgárt</t>
  </si>
  <si>
    <t>45610843</t>
  </si>
  <si>
    <t>Snowstav s.r.o.</t>
  </si>
  <si>
    <t>25_VF00035</t>
  </si>
  <si>
    <t>21.2., 24.2.2025</t>
  </si>
  <si>
    <t>Refundácia nákladov na činnosť klubu s účelom športu mládeže podľa počtu aktívnych športovcov do 23 rokov
AO Olympia Považská Bystrica
Účel: ubytovanie a stravovanie na sústredení 17-21.2.2025 pre 38 osôb, Skalka
Časť nákladov</t>
  </si>
  <si>
    <t>36043541</t>
  </si>
  <si>
    <t>Travel to Slovakia s.r.o.</t>
  </si>
  <si>
    <t>25OZ1297</t>
  </si>
  <si>
    <t>4227231679</t>
  </si>
  <si>
    <t>Refundácia nákladov na činnosť klubu s účelom športu mládeže podľa počtu aktívnych športovcov do 23 rokov
Atletický klub Krupina
Účel: športové doplnky</t>
  </si>
  <si>
    <t>0250995</t>
  </si>
  <si>
    <t>Refundácia nákladov na činnosť klubu s účelom športu mládeže podľa počtu aktívnych športovcov do 23 rokov
Atletický klub Krupina
Účel: vecné ceny pre víťazov
Rozbehajme Krupinu 2025 (28.6.2025)</t>
  </si>
  <si>
    <t>VIVA TRADE, s.r.o.</t>
  </si>
  <si>
    <t>9/24</t>
  </si>
  <si>
    <t>Refundácia nákladov na činnosť klubu s účelom športu mládeže podľa počtu aktívnych športovcov do 23 rokov
Atletický klub Krupina
Účel: štartovné MSsAZ v cezpoľnom behu
Žiar nad Hronom, 8.11.2025</t>
  </si>
  <si>
    <t>Refundácia nákladov na činnosť klubu s účelom športu mládeže podľa počtu aktívnych športovcov do 23 rokov
Atletický klub Krupina
Účel: štartovné 3.kolo MSsAZml. Žiaci Juh, Banská Štiavnica, 31.5.2025</t>
  </si>
  <si>
    <t>ŠK Atléti BS</t>
  </si>
  <si>
    <t>2025</t>
  </si>
  <si>
    <t>Refundácia nákladov na činnosť klubu s účelom športu mládeže podľa počtu aktívnych športovcov do 23 rokov
Atletický klub Krupina
Náhrada za stratu času pre dobrovoľníkov
Podujatia v termíne 8.5.-28.6.2025
Počet odpracovaných hodín: 57 za 4 EUR/hod</t>
  </si>
  <si>
    <t>Osoba 134</t>
  </si>
  <si>
    <t>Refundácia nákladov na činnosť klubu s účelom športu mládeže podľa počtu aktívnych športovcov do 23 rokov
Atletický klub Krupina
Náhrada za stratu času pre dobrovoľníkov
Podujatia v termíne 11.1.-22.3.2025
Počet odpracovaných hodín: 125 za 4 EUR/hod
Časť nákladov</t>
  </si>
  <si>
    <t>Osoba 24</t>
  </si>
  <si>
    <t>Refundácia nákladov na činnosť klubu s účelom športu mládeže podľa počtu aktívnych športovcov do 23 rokov
Atletický klub Krupina
Náhrada za stratu času pre dobrovoľníkov
Podujatia v termíne 15.1.-26.3.2025
Počet odpracovaných hodín: 125 za 4 EUR/hod</t>
  </si>
  <si>
    <t>Osoba 660</t>
  </si>
  <si>
    <t>2320251029</t>
  </si>
  <si>
    <t>Refundácia nákladov na činnosť klubu s účelom športu mládeže podľa počtu aktívnych športovcov do 23 rokov
Atletický klub Krupina
Účel: ubytovanie a stravovanie na sústredení, Bojnice 30.10.-2.11.2025 pre 5 osôb
Časť nákladov</t>
  </si>
  <si>
    <t>45920397</t>
  </si>
  <si>
    <t>LK Consulting SK s.r.o.</t>
  </si>
  <si>
    <t>25OZ1293</t>
  </si>
  <si>
    <t>Refundácia nákladov na činnosť klubu s účelom športu mládeže podľa počtu aktívnych športovcov do 23 rokov
ŠŠK JAK Bardejov
Účel: ubytovanie + strava - sústredenie Heľpa, 12-16.5.2025, 42 osôb
Časť nákladov</t>
  </si>
  <si>
    <t>1051425</t>
  </si>
  <si>
    <t>Refundácia nákladov na činnosť klubu s účelom športu mládeže podľa počtu aktívnych športovcov do 23 rokov
ŠŠK JAK Bardejov
Účel: ubytovanie + strava - sústredenie Zemplínska Šírava, 20-24.10.2025, 22 osôb
Časť nákladov</t>
  </si>
  <si>
    <t>25OZ1306</t>
  </si>
  <si>
    <t>FET12800-25-027762</t>
  </si>
  <si>
    <t>Refundácia nákladov na činnosť klubu s účelom športu mládeže podľa počtu aktívnych športovcov do 23 rokov
Atletický oddiel Svit
Účel: zariadenie na regeneráciu
Časť nákladov</t>
  </si>
  <si>
    <t>36377147</t>
  </si>
  <si>
    <t>Mountfield SK, s.r.o.</t>
  </si>
  <si>
    <t>25OZ1296</t>
  </si>
  <si>
    <t>25VF00005</t>
  </si>
  <si>
    <t>Refundácia nákladov na činnosť klubu s účelom športu mládeže podľa počtu aktívnych športovcov do 23 rokov
TJ Junior club Borský Mikuláš
Účel: športové vybavenie
Časť nákladov</t>
  </si>
  <si>
    <t>41401484</t>
  </si>
  <si>
    <t>Radovan Michalica</t>
  </si>
  <si>
    <t>25OZ1300</t>
  </si>
  <si>
    <t>250100640</t>
  </si>
  <si>
    <t>PREVOD
Refundácia nákladov na činnosť klubu s účelom športu mládeže podľa počtu aktívnych športovcov do 23 rokov
RZ pri ZŠ v Ilave - detská atletika Ilava- Daila
Účel: športové vybavenie
Časť nákladov</t>
  </si>
  <si>
    <t>Refundácia nákladov na činnosť klubu s účelom športu mládeže podľa počtu aktívnych športovcov do 23 rokov
RZ pri ZŠ v Ilave - detská atletika Ilava- Daila
Účel: športové vybavenie
Časť nákladov</t>
  </si>
  <si>
    <t>25133</t>
  </si>
  <si>
    <t>Refundácia nákladov na činnosť klubu s účelom športu mládeže podľa počtu aktívnych športovcov do 23 rokov
RZ pri ZŠ v Ilave - detská atletika Ilava- Daila
Účel: športové oblečenie</t>
  </si>
  <si>
    <t>55898785</t>
  </si>
  <si>
    <t>SPORT ONE s.r.o.</t>
  </si>
  <si>
    <t>59/2025</t>
  </si>
  <si>
    <t>Refundácia nákladov na činnosť klubu s účelom športu mládeže podľa počtu aktívnych športovcov do 23 rokov
RZ pri ZŠ v Ilave - detská atletika Ilava- Daila
Účel: ubytovanie a stravovanie na sústredení 22-23.11.2025, Homôlka pre 20 osôb</t>
  </si>
  <si>
    <t>17547091</t>
  </si>
  <si>
    <t>Pavol Mišura - JAMPA</t>
  </si>
  <si>
    <t>25OZ1291</t>
  </si>
  <si>
    <t>2025074</t>
  </si>
  <si>
    <t>Refundácia nákladov na činnosť klubu s účelom športu mládeže podľa počtu aktívnych športovcov do 23 rokov
MAC REDOX Lučenec
Účel: preprava osôb Lučenec-Nitra a späť
1.kolo MsAZ družstiev dorast, 26.4.2025, Nitra
Časť nákladov</t>
  </si>
  <si>
    <t>35135379</t>
  </si>
  <si>
    <t>Ján Matúška - VAMARK</t>
  </si>
  <si>
    <t>2025035</t>
  </si>
  <si>
    <t>Refundácia nákladov na činnosť klubu s účelom športu mládeže podľa počtu aktívnych športovcov do 23 rokov
MAC REDOX Lučenec
Účel: preprava osôb Lučenec-PB a späť
MsAZ ml. a najml. žiaci, 28.9.2025, Považská Bystrica</t>
  </si>
  <si>
    <t>Refundácia nákladov na činnosť klubu s účelom športu mládeže podľa počtu aktívnych športovcov do 23 rokov
MAC REDOX Lučenec
Účel: preprava osôb Lučenec-BS a späť
3.kolo MsAZ družstiev ml. žiaci, 31.5.2025 Banská Štiavnica</t>
  </si>
  <si>
    <t>2025108</t>
  </si>
  <si>
    <t>Refundácia nákladov na činnosť klubu s účelom športu mládeže podľa počtu aktívnych športovcov do 23 rokov
MAC REDOX Lučenec
Účel: preprava osôb Lučenec-Krupina a späť
MsAZ najml. žiaci, 16.6.2025 Krupina
Časť nákladov</t>
  </si>
  <si>
    <t>2025033</t>
  </si>
  <si>
    <t>Refundácia nákladov na činnosť klubu s účelom športu mládeže podľa počtu aktívnych športovcov do 23 rokov
MAC REDOX Lučenec
Účel: preprava osôb Lučenec-Nitra a späť
4.kolo MsAZ družstiev st. žiaci, 7.9.2025, Nitra</t>
  </si>
  <si>
    <t>25OZ1292</t>
  </si>
  <si>
    <t>Refundácia nákladov na činnosť klubu s účelom športu mládeže podľa počtu aktívnych športovcov do 23 rokov
Atletický klub Čadca
Cestovný príkaz
Termín: 27-31.10.2025
Účel: sústredenie Tatr. Lomnica
Cestovné náhrady: stravné pre 50 osôb
Časť nákladov</t>
  </si>
  <si>
    <t>20250137</t>
  </si>
  <si>
    <t>Refundácia nákladov na činnosť klubu s účelom športu mládeže podľa počtu aktívnych športovcov do 23 rokov
Atletický klub Čadca
Cestovný príkaz - Radim Lukašík
Termín: 27-31.10.2025
Účel: sústredenie Tatr. Lomnica
Cestovné náhrady: ubytovanie pre 50 osôb
Časť nákladov</t>
  </si>
  <si>
    <t>50916173</t>
  </si>
  <si>
    <t>Mgr. Tomáš Balogh</t>
  </si>
  <si>
    <t>2025102</t>
  </si>
  <si>
    <t>Refundácia nákladov na činnosť klubu s účelom športu mládeže podľa počtu aktívnych športovcov do 23 rokov
Atletický klub Čadca
Účel: športové vybavenie</t>
  </si>
  <si>
    <t>47700921</t>
  </si>
  <si>
    <t>DANITEX, s.r.o.</t>
  </si>
  <si>
    <t>1510708286</t>
  </si>
  <si>
    <t>Refundácia nákladov na činnosť klubu s účelom športu mládeže podľa počtu aktívnych športovcov do 23 rokov
Atletický klub Čadca
Účel: športová obuv</t>
  </si>
  <si>
    <t>25OZ1294</t>
  </si>
  <si>
    <t>202510580</t>
  </si>
  <si>
    <t>Refundácia nákladov na činnosť klubu s účelom športu mládeže podľa počtu aktívnych športovcov do 23 rokov
Športový klub polície Bratislava
Účel: športové oblečenie
Časť nákladov</t>
  </si>
  <si>
    <t>25OZ1295</t>
  </si>
  <si>
    <t>Refundácia nákladov na činnosť klubu s účelom športu mládeže podľa počtu aktívnych športovcov do 23 rokov
Atletický klub Krásno nad Kysucou
Cestovný príkaz - Jozef Jánošík
Termín: 3-6.3.2025
Účel: sústredenie Tatr. Lomnica
Cestovné náhrady: stravné pre 33 osôb
Časť nákladov</t>
  </si>
  <si>
    <t>Jozef Jánošík</t>
  </si>
  <si>
    <t>Refundácia nákladov na činnosť klubu s účelom športu mládeže podľa počtu aktívnych športovcov do 23 rokov
Atletický klub Krásno nad Kysucou
Cestovný príkaz - Jozef Jánošík
Termín: 3-6.3.2025
Účel: sústredenie Tatr. Lomnica
Cestovné náhrady: ubytovanie pre 33 osôb</t>
  </si>
  <si>
    <t>Refundácia nákladov na činnosť klubu s účelom športu mládeže podľa počtu aktívnych športovcov do 23 rokov
Atletický klub Krásno nad Kysucou
Cestovný príkaz - Jozef Jánošík
Termín: 11-14.7.2025
Účel: sústredenie Tatr. Lomnica
Cestovné náhrady: stravné pre 33 osôb
Časť nákladov</t>
  </si>
  <si>
    <t>20250095</t>
  </si>
  <si>
    <t>Refundácia nákladov na činnosť klubu s účelom športu mládeže podľa počtu aktívnych športovcov do 23 rokov
Atletický klub Krásno nad Kysucou
Cestovný príkaz - Jozef Jánošík
Termín: 11-14.7.2025
Účel: sústredenie Tatr. Lomnica
Cestovné náhrady: ubytovanie pre 33 osôb</t>
  </si>
  <si>
    <t>25OZ1298</t>
  </si>
  <si>
    <t>Refundácia nákladov na činnosť klubu s účelom športu mládeže podľa počtu aktívnych športovcov do 23 rokov
AK Mostáreň Brezno
Účel: ubytovanie na sústredení 30.3-5.4.2025 pre 18 osôb, Hronec
Časť nákladov</t>
  </si>
  <si>
    <t>2502</t>
  </si>
  <si>
    <t>Refundácia nákladov na činnosť klubu s účelom športu mládeže podľa počtu aktívnych športovcov do 23 rokov
AK Mostáreň Brezno
Účel: trénerská činnosť 02/2025</t>
  </si>
  <si>
    <t>56012497</t>
  </si>
  <si>
    <t>Michal Martiník</t>
  </si>
  <si>
    <t>2503</t>
  </si>
  <si>
    <t>Refundácia nákladov na činnosť klubu s účelom športu mládeže podľa počtu aktívnych športovcov do 23 rokov
AK Mostáreň Brezno
Účel: trénerská činnosť 03/2025</t>
  </si>
  <si>
    <t>2504</t>
  </si>
  <si>
    <t>Refundácia nákladov na činnosť klubu s účelom športu mládeže podľa počtu aktívnych športovcov do 23 rokov
AK Mostáreň Brezno
Účel: trénerská činnosť 04/2025</t>
  </si>
  <si>
    <t>10250084</t>
  </si>
  <si>
    <t>Refundácia nákladov na činnosť klubu s účelom športu mládeže podľa počtu aktívnych športovcov do 23 rokov
AK Mostáreň Brezno
Účel: preprava osôb Brezno-PB a späť
MSsAZ ml a najml žiaci, 28.9.2025, Považská Bystrica
Časť nákladov</t>
  </si>
  <si>
    <t>35314401</t>
  </si>
  <si>
    <t>Marian Kupec</t>
  </si>
  <si>
    <t>25OZ1299</t>
  </si>
  <si>
    <t>PVD/SAZ/1/2025</t>
  </si>
  <si>
    <t>Refundácia nákladov na činnosť klubu s účelom športu mládeže podľa počtu aktívnych športovcov do 23 rokov
TJ Obal Servis Košice
Cestovný príkaz
Termín: 7-9.1.2025
Účel: sústredenie - zimná príprava Košice
Trasa: 3x Bystré-Košice a späť
Spôsob dopravy: AUV
Počet prepravovaných osôb: 1
Cestovné náhrady: cestovné
Časť nákladov</t>
  </si>
  <si>
    <t>Ján Jurko</t>
  </si>
  <si>
    <t>25OZ1304</t>
  </si>
  <si>
    <t>654106315</t>
  </si>
  <si>
    <t>Refundácia nákladov na činnosť klubu s účelom športu mládeže podľa počtu aktívnych športovcov do 23 rokov
AK Spartak Dubnica n/Váhom
Účel: sústredenie Štrbské Pleso - ubytovanie a stravovanie 11-15.8.2025 pre 20 osôb
Časť nákladov</t>
  </si>
  <si>
    <t>25OZ1303</t>
  </si>
  <si>
    <t>Refundácia nákladov na činnosť klubu s účelom športu mládeže podľa počtu aktívnych športovcov do 23 rokov
Atletický oddiel Partizánske
Účel: ubytovanie na sústredení 11-15.8.2025, Prievidza, 33 osôb
Časť nákladov</t>
  </si>
  <si>
    <t>280</t>
  </si>
  <si>
    <t>Refundácia nákladov na činnosť klubu s účelom športu mládeže podľa počtu aktívnych športovcov do 23 rokov
Atletický oddiel Partizánske
Účel: stravovanie na sústredení 11-15.8.2025, Prievidza, 33 osôb
Časť nákladov</t>
  </si>
  <si>
    <t>25OZ1305</t>
  </si>
  <si>
    <t>20250897</t>
  </si>
  <si>
    <t>Refundácia nákladov na činnosť klubu s účelom športu mládeže podľa počtu aktívnych športovcov do 23 rokov
Základná škola Malá Ida
Účel: športové oblečenie</t>
  </si>
  <si>
    <t>20250733</t>
  </si>
  <si>
    <t>20250446</t>
  </si>
  <si>
    <t>25OZ1324</t>
  </si>
  <si>
    <t>25152349</t>
  </si>
  <si>
    <t>Refundácia nákladov na činnosť klubu s účelom športu mládeže podľa počtu aktívnych športovcov do 23 rokov
Atletický klub Bojničky
Účel: športové oblečenie</t>
  </si>
  <si>
    <t>24790141</t>
  </si>
  <si>
    <t>Dual Trade s.r.o.</t>
  </si>
  <si>
    <t>2025431</t>
  </si>
  <si>
    <t>Refundácia nákladov na činnosť klubu s účelom športu mládeže podľa počtu aktívnych športovcov do 23 rokov
Atletický klub Bojničky
Účel: športové oblečenie - legíny, mikiny, tričká, čelenky</t>
  </si>
  <si>
    <t>25159052</t>
  </si>
  <si>
    <t>25161459</t>
  </si>
  <si>
    <t>2025433</t>
  </si>
  <si>
    <t>25440592</t>
  </si>
  <si>
    <t>Refundácia nákladov na činnosť klubu s účelom športu mládeže podľa počtu aktívnych športovcov do 23 rokov
Atletický klub Bojničky
Účel: športové náčinie
Časť nákladov</t>
  </si>
  <si>
    <t>26342995</t>
  </si>
  <si>
    <t>LA sport, s.r.o.</t>
  </si>
  <si>
    <t>25OZ1356</t>
  </si>
  <si>
    <t>70</t>
  </si>
  <si>
    <t>Refundácia nákladov na činnosť klubu s účelom športu mládeže podľa počtu aktívnych športovcov do 23 rokov
AO Sparta Považská Bystrica
Účel: prenájom telocvične 03/2025</t>
  </si>
  <si>
    <t>35995963</t>
  </si>
  <si>
    <t>Základná škola SNP
Považská Bystrica</t>
  </si>
  <si>
    <t>Refundácia nákladov na činnosť klubu s účelom športu mládeže podľa počtu aktívnych športovcov do 23 rokov
AO Sparta Považská Bystrica
Účel: prenájom telocvične 03/2025 - energie</t>
  </si>
  <si>
    <t>256660388</t>
  </si>
  <si>
    <t>Refundácia nákladov na činnosť klubu s účelom športu mládeže podľa počtu aktívnych športovcov do 23 rokov
AO Sparta Považská Bystrica
Účel: športové náčinie</t>
  </si>
  <si>
    <t>28626249</t>
  </si>
  <si>
    <t>Krimar s.r.o.</t>
  </si>
  <si>
    <t>10003647806</t>
  </si>
  <si>
    <t>Refundácia nákladov na činnosť klubu s účelom športu mládeže podľa počtu aktívnych športovcov do 23 rokov
AO Sparta Považská Bystrica
Účel: športové oblečenie</t>
  </si>
  <si>
    <t>160</t>
  </si>
  <si>
    <t>Refundácia nákladov na činnosť klubu s účelom športu mládeže podľa počtu aktívnych športovcov do 23 rokov
AO Sparta Považská Bystrica
Cestovný príkaz
Termín: 14.6.2025
Účel: MSR dorast
Trasa: PB-BB a späť
Spôsob dopravy: AUV
Počet prepravovaných osôb: 6
Cestovné náhrady: cestovné + stravné 1 osoba</t>
  </si>
  <si>
    <t>177</t>
  </si>
  <si>
    <t>Refundácia nákladov na činnosť klubu s účelom športu mládeže podľa počtu aktívnych športovcov do 23 rokov
AO Sparta Považská Bystrica
Cestovný príkaz
Termín: 5.7.2025
Účel: MSR U23
Trasa: PB-NZ a späť
Spôsob dopravy: AUV
Počet prepravovaných osôb: 4
Cestovné náhrady: cestovné + stravné 1 osoba</t>
  </si>
  <si>
    <t>Refundácia nákladov na činnosť klubu s účelom športu mládeže podľa počtu aktívnych športovcov do 23 rokov
AO Sparta Považská Bystrica
Cestovný príkaz - Mgr. Milan Laurenčík
Termín: 5.7.2025
Účel: MSR U23, Nové Zámky
Cestovné náhrady: štartovné</t>
  </si>
  <si>
    <t>178</t>
  </si>
  <si>
    <t>Refundácia nákladov na činnosť klubu s účelom športu mládeže podľa počtu aktívnych športovcov do 23 rokov
AO Sparta Považská Bystrica
Cestovný príkaz
Termín: 6.7.2025
Účel: MSR U23
Trasa: PB-NZ a späť
Spôsob dopravy: AUV
Počet prepravovaných osôb: 3
Cestovné náhrady: cestovné + stravné 1 osoba</t>
  </si>
  <si>
    <t>Refundácia nákladov na činnosť klubu s účelom športu mládeže podľa počtu aktívnych športovcov do 23 rokov
AO Sparta Považská Bystrica
Cestovný príkaz
Termín: 7.9.2025
Účel: 4kolo MSsAZ st. žiaci
Trasa: PB-NR a späť
Spôsob dopravy: AUV
Počet prepravovaných osôb: 2
Cestovné náhrady: cestovné + stravné 1 osoba</t>
  </si>
  <si>
    <t>20/9/2025</t>
  </si>
  <si>
    <t>Refundácia nákladov na činnosť klubu s účelom športu mládeže podľa počtu aktívnych športovcov do 23 rokov
AO Sparta Považská Bystrica
Cestovný príkaz
Termín: 7.9.2025
Účel: 4kolo MSsAZ st. žiaci, Nitra
Cestovné náhrady: štartovné
Časť nákladov</t>
  </si>
  <si>
    <t>Refundácia nákladov na činnosť klubu s účelom športu mládeže podľa počtu aktívnych športovcov do 23 rokov
AO Sparta Považská Bystrica
Účel: ubytovanie na sústredení 29.10.-2.11.2025 pre 30 osôb, Horný Smokovec</t>
  </si>
  <si>
    <t>52252752</t>
  </si>
  <si>
    <t>Ketom s.r.o.</t>
  </si>
  <si>
    <t>Refundácia nákladov na činnosť klubu s účelom športu mládeže podľa počtu aktívnych športovcov do 23 rokov
AO Sparta Považská Bystrica
Účel: stravovanie na sústredení 29.10.-2.11.2025 pre 30 osôb, Horný Smokovec</t>
  </si>
  <si>
    <t>248</t>
  </si>
  <si>
    <t>Refundácia nákladov na činnosť klubu s účelom športu mládeže podľa počtu aktívnych športovcov do 23 rokov
AO Sparta Považská Bystrica
Cestovný príkaz
Termín: 29.10.-2.11.2025
Účel: sústredenie Horný Smokovec
Trasa: PB-Horný Smokovec a späť
Spôsob dopravy: AUV
Počet prepravovaných osôb: 5
Cestovné náhrady: cestovné
Časť nákladov</t>
  </si>
  <si>
    <t>25OZ1359</t>
  </si>
  <si>
    <t>7052025</t>
  </si>
  <si>
    <t>Refundácia nákladov na činnosť klubu s účelom športu mládeže podľa počtu aktívnych športovcov do 23 rokov
Deti v pohybe Šamorín, o.z.
Účel: prenájom telocvične 1-4/2025</t>
  </si>
  <si>
    <t>56128941</t>
  </si>
  <si>
    <t>Spojená škola Slnečná
Šamorín</t>
  </si>
  <si>
    <t>6042025</t>
  </si>
  <si>
    <t>Refundácia nákladov na činnosť klubu s účelom športu mládeže podľa počtu aktívnych športovcov do 23 rokov
Deti v pohybe Šamorín, o.z.
Účel: prenájom telocvične 1-4/2025 - energie</t>
  </si>
  <si>
    <t>7482025</t>
  </si>
  <si>
    <t>Refundácia nákladov na činnosť klubu s účelom športu mládeže podľa počtu aktívnych športovcov do 23 rokov
Deti v pohybe Šamorín, o.z.
Účel: prenájom telocvične 10-12/2025</t>
  </si>
  <si>
    <t>51966301</t>
  </si>
  <si>
    <t>Gymnázium M.R. Štefánika
Šamorín</t>
  </si>
  <si>
    <t>6732025</t>
  </si>
  <si>
    <t>Refundácia nákladov na činnosť klubu s účelom športu mládeže podľa počtu aktívnych športovcov do 23 rokov
Deti v pohybe Šamorín, o.z.
Účel: prenájom telocvične 10-12/2025 - energie</t>
  </si>
  <si>
    <t>5020251082</t>
  </si>
  <si>
    <t>Refundácia nákladov na činnosť klubu s účelom športu mládeže podľa počtu aktívnych športovcov do 23 rokov
Deti v pohybe Šamorín, o.z.
Účel: prenájom ihriska 3/2025</t>
  </si>
  <si>
    <t>46640134</t>
  </si>
  <si>
    <t>X-BIONIC SPHERE a.s.</t>
  </si>
  <si>
    <t>5020252061</t>
  </si>
  <si>
    <t>Refundácia nákladov na činnosť klubu s účelom športu mládeže podľa počtu aktívnych športovcov do 23 rokov
Deti v pohybe Šamorín, o.z.
Účel: prenájom ihriska 5/2025</t>
  </si>
  <si>
    <t>5020254829</t>
  </si>
  <si>
    <t>Refundácia nákladov na činnosť klubu s účelom športu mládeže podľa počtu aktívnych športovcov do 23 rokov
Deti v pohybe Šamorín, o.z.
Účel: prenájom ihriska 10/2025
Časť nákladov</t>
  </si>
  <si>
    <t>2500099</t>
  </si>
  <si>
    <t>Refundácia nákladov na činnosť klubu s účelom športu mládeže podľa počtu aktívnych športovcov do 23 rokov
Deti v pohybe Šamorín, o.z.
Účel: športové pomôcky a vybavenie
Časť nákladov</t>
  </si>
  <si>
    <t>36485195</t>
  </si>
  <si>
    <t>Videocom Štancel s.r.o.</t>
  </si>
  <si>
    <t>25OZ1360</t>
  </si>
  <si>
    <t>12025</t>
  </si>
  <si>
    <t>Refundácia nákladov na činnosť klubu s účelom športu mládeže podľa počtu aktívnych športovcov do 23 rokov
Atletika Košice, o.z.
Účel: tréningová činnosť 01/2025</t>
  </si>
  <si>
    <t>52931617</t>
  </si>
  <si>
    <t>Velďáková Jana Mgr. Ing.</t>
  </si>
  <si>
    <t>Refundácia nákladov na činnosť klubu s účelom športu mládeže podľa počtu aktívnych športovcov do 23 rokov
Atletika Košice, o.z.
Účel: tréningová činnosť 02/2025</t>
  </si>
  <si>
    <t>32025</t>
  </si>
  <si>
    <t>Refundácia nákladov na činnosť klubu s účelom športu mládeže podľa počtu aktívnych športovcov do 23 rokov
Atletika Košice, o.z.
Účel: tréningová činnosť 03/2025</t>
  </si>
  <si>
    <t>42025</t>
  </si>
  <si>
    <t>Refundácia nákladov na činnosť klubu s účelom športu mládeže podľa počtu aktívnych športovcov do 23 rokov
Atletika Košice, o.z.
Účel: tréningová činnosť 04/2025</t>
  </si>
  <si>
    <t>52025</t>
  </si>
  <si>
    <t>Refundácia nákladov na činnosť klubu s účelom športu mládeže podľa počtu aktívnych športovcov do 23 rokov
Atletika Košice, o.z.
Účel: tréningová činnosť 05/2025</t>
  </si>
  <si>
    <t>62025</t>
  </si>
  <si>
    <t>Refundácia nákladov na činnosť klubu s účelom športu mládeže podľa počtu aktívnych športovcov do 23 rokov
Atletika Košice, o.z.
Účel: tréningová činnosť 06/2025</t>
  </si>
  <si>
    <t>Velďáková Dana Mgr. Ing.</t>
  </si>
  <si>
    <t>Refundácia nákladov na činnosť klubu s účelom športu mládeže podľa počtu aktívnych športovcov do 23 rokov
Atletika Košice, o.z.
Účel: tréningová činnosť 09/2025</t>
  </si>
  <si>
    <t>333/09/25</t>
  </si>
  <si>
    <t>Refundácia nákladov na činnosť klubu s účelom športu mládeže podľa počtu aktívnych športovcov do 23 rokov
Atletika Košice, o.z.
Účel: preprava osôb 13-14.9.2025, KE-MT-KE, MSR st. žiaci, Martin</t>
  </si>
  <si>
    <t>326/08/25</t>
  </si>
  <si>
    <t>Refundácia nákladov na činnosť klubu s účelom športu mládeže podľa počtu aktívnych športovcov do 23 rokov
Atletika Košice, o.z.
Účel: preprava osôb 28-31.8.2025, KE-Brno CZ-KE, EKAG Brno</t>
  </si>
  <si>
    <t>262/07/25</t>
  </si>
  <si>
    <t>Refundácia nákladov na činnosť klubu s účelom športu mládeže podľa počtu aktívnych športovcov do 23 rokov
Atletika Košice, o.z.
Účel: preprava osôb 5-6.7.2025, KE-NZ-KE, MSR U23, viacboj dorast, st. žiaci, Nové Zámky</t>
  </si>
  <si>
    <t>25OZ1320</t>
  </si>
  <si>
    <t>1002500285</t>
  </si>
  <si>
    <t>Refundácia nákladov na činnosť klubu s účelom športu mládeže podľa počtu aktívnych športovcov do 23 rokov
AO Akademik TU Košice
Účel: športové oblečenie
Časť nákladov</t>
  </si>
  <si>
    <t>45393222</t>
  </si>
  <si>
    <t>SPORT PRO s.r.o.</t>
  </si>
  <si>
    <t>1250415</t>
  </si>
  <si>
    <t>Refundácia nákladov na činnosť klubu s účelom športu mládeže podľa počtu aktívnych športovcov do 23 rokov
AO Akademik TU Košice
Účel: športové oblečenie</t>
  </si>
  <si>
    <t>71319573</t>
  </si>
  <si>
    <t>Radislav Mašata</t>
  </si>
  <si>
    <t>25OZ1321</t>
  </si>
  <si>
    <t>202513</t>
  </si>
  <si>
    <t>Refundácia nákladov na činnosť klubu s účelom športu mládeže podľa počtu aktívnych športovcov do 23 rokov
Atletický klub Danica
Účel: trénerská činnosť 04/2025</t>
  </si>
  <si>
    <t>101485</t>
  </si>
  <si>
    <t>Refundácia nákladov na činnosť klubu s účelom športu mládeže podľa počtu aktívnych športovcov do 23 rokov
Atletický klub Danica
Účel: športová obuv
Časť nákladov</t>
  </si>
  <si>
    <t>60758546</t>
  </si>
  <si>
    <t>Petr Haničák</t>
  </si>
  <si>
    <t>202517</t>
  </si>
  <si>
    <t>Refundácia nákladov na činnosť klubu s účelom športu mládeže podľa počtu aktívnych športovcov do 23 rokov
Atletický klub Danica
Účel: trénerská činnosť 05/2025</t>
  </si>
  <si>
    <t>202522</t>
  </si>
  <si>
    <t>Refundácia nákladov na činnosť klubu s účelom športu mládeže podľa počtu aktívnych športovcov do 23 rokov
Atletický klub Danica
Účel: trénerská činnosť 06/2025</t>
  </si>
  <si>
    <t>85</t>
  </si>
  <si>
    <t>Refundácia nákladov na činnosť klubu s účelom športu mládeže podľa počtu aktívnych športovcov do 23 rokov
Atletický klub Danica
Cestovný príkaz
Termín: 7.9.2025
Účel: 4. kolo MSsAZ družstiev st. žiaci
Trasa: Zvolen-Nitra a späť
Spôsob dopravy: AUV
Počet prepravovaných osôb: 5
Cestovné náhrady: cestovné 
Časť nákladov</t>
  </si>
  <si>
    <t>Refundácia nákladov na činnosť klubu s účelom športu mládeže podľa počtu aktívnych športovcov do 23 rokov
Atletický klub Danica
Cestovný príkaz - Mgr. Maroš Varga
Termín: 7.9.2025
Účel: 4. kolo MSsAZ družstiev st. žiaci, Nitra
Cestovné náhrady: štartovné</t>
  </si>
  <si>
    <t>1510601018</t>
  </si>
  <si>
    <t>Refundácia nákladov na činnosť klubu s účelom športu mládeže podľa počtu aktívnych športovcov do 23 rokov
Atletický klub Danica
Účel: športová obuv</t>
  </si>
  <si>
    <t>119</t>
  </si>
  <si>
    <t xml:space="preserve">Refundácia nákladov na činnosť klubu s účelom športu mládeže podľa počtu aktívnych športovcov do 23 rokov
Atletický klub Danica
Cestovný príkaz
Termín: 28.9.2025
Účel: MSsAZ družstiev ml a najml. žiaci, Považská Bystrica
Trasa: Zvolen-PB a späť
Spôsob dopravy: AUV
Počet prepravovaných osôb: 5
Cestovné náhrady: cestovné </t>
  </si>
  <si>
    <t xml:space="preserve">Refundácia nákladov na činnosť klubu s účelom športu mládeže podľa počtu aktívnych športovcov do 23 rokov
Atletický klub Danica
Cestovný príkaz - Mgr. Danica Sokolíková
Termín: 28.9.2025
Účel: MSsAZ družstiev ml a najml. žiaci, Považská Bystrica
Cestovné náhrady: štartovné </t>
  </si>
  <si>
    <t>14223139</t>
  </si>
  <si>
    <t>Atletický oddiel Olympia Považská Bystrica</t>
  </si>
  <si>
    <t>120</t>
  </si>
  <si>
    <t xml:space="preserve">Refundácia nákladov na činnosť klubu s účelom športu mládeže podľa počtu aktívnych športovcov do 23 rokov
Atletický klub Danica
Cestovný príkaz
Termín: 28.9.2025
Účel: MSsAZ družstiev ml a najml. žiaci, Považská Bystrica
Trasa: Zvolen-PB a späť
Spôsob dopravy: AUV
Počet prepravovaných osôb: 3
Cestovné náhrady: cestovné </t>
  </si>
  <si>
    <t>Refundácia nákladov na činnosť klubu s účelom športu mládeže podľa počtu aktívnych športovcov do 23 rokov
Atletický klub Danica
Účel: trénerská činnosť 08/2025</t>
  </si>
  <si>
    <t>17/2025</t>
  </si>
  <si>
    <t>Refundácia nákladov na činnosť klubu s účelom športu mládeže podľa počtu aktívnych športovcov do 23 rokov
Atletický klub Danica
Účel: prenájom telocvične 27.10.-31.12.2025</t>
  </si>
  <si>
    <t>37888421</t>
  </si>
  <si>
    <t>Základná škola M. Rázusa
Zvolen</t>
  </si>
  <si>
    <t>202501350</t>
  </si>
  <si>
    <t>Refundácia nákladov na činnosť klubu s účelom športu mládeže podľa počtu aktívnych športovcov do 23 rokov
Atletický klub Danica
Účel: športové oblečenie</t>
  </si>
  <si>
    <t>36645028</t>
  </si>
  <si>
    <t>PROMO DESIGN s.r.o.</t>
  </si>
  <si>
    <t>202528</t>
  </si>
  <si>
    <t>Refundácia nákladov na činnosť klubu s účelom športu mládeže podľa počtu aktívnych športovcov do 23 rokov
Atletický klub Danica
Účel: trénerská činnosť 09/2025</t>
  </si>
  <si>
    <t>F2025044</t>
  </si>
  <si>
    <t>Refundácia nákladov na činnosť klubu s účelom športu mládeže podľa počtu aktívnych športovcov do 23 rokov
Atletický klub Danica
Účel: prenájom telocvične 09-12/2025</t>
  </si>
  <si>
    <t>37888412</t>
  </si>
  <si>
    <t>Základná škola Hrnčiarska
Zvolen</t>
  </si>
  <si>
    <t>25OZ1322</t>
  </si>
  <si>
    <t>Refundácia nákladov na činnosť klubu s účelom športu mládeže podľa počtu aktívnych športovcov do 23 rokov
Klub ľadových športov Kryha
Účel: ubytovanie na sústredení 18-22.8.2025
pre 19 osôb, Sekier
Časť nákladov</t>
  </si>
  <si>
    <t>54103622</t>
  </si>
  <si>
    <t>Ekoma rezort, s.r.o.</t>
  </si>
  <si>
    <t>25OZ1329</t>
  </si>
  <si>
    <t>20250088</t>
  </si>
  <si>
    <t>Refundácia nákladov na činnosť klubu s účelom športu mládeže podľa počtu aktívnych športovcov do 23 rokov
Šport hrou Prešov
Účel: štartovné s ubytovaním, EKAG Brno 28-31.8.2025
Časť nákladov</t>
  </si>
  <si>
    <t>CAR25090</t>
  </si>
  <si>
    <t>Refundácia nákladov na činnosť klubu s účelom športu mládeže podľa počtu aktívnych športovcov do 23 rokov
Šport hrou Prešov
Účel: prenájom auta 28-31.8.2025, EKAG Brno
Časť nákladov</t>
  </si>
  <si>
    <t>51791919</t>
  </si>
  <si>
    <t>ALMATI s.r.o.</t>
  </si>
  <si>
    <t>TP06/2025</t>
  </si>
  <si>
    <t>52945553</t>
  </si>
  <si>
    <t>PHX Bau s.r.o.</t>
  </si>
  <si>
    <t>2520013560</t>
  </si>
  <si>
    <t>Refundácia nákladov na činnosť klubu s účelom športu mládeže podľa počtu aktívnych športovcov do 23 rokov
Šport hrou Prešov
Účel: fyzio pomôcky</t>
  </si>
  <si>
    <t>45853461</t>
  </si>
  <si>
    <t>iM3 s.r.o.</t>
  </si>
  <si>
    <t>255000434</t>
  </si>
  <si>
    <t>Refundácia nákladov na činnosť klubu s účelom športu mládeže podľa počtu aktívnych športovcov do 23 rokov
Šport hrou Prešov
Účel: športové oblečenie a doplnky
Časť nákladov</t>
  </si>
  <si>
    <t>25OZ1326</t>
  </si>
  <si>
    <t>FE012610501</t>
  </si>
  <si>
    <t>Refundácia nákladov na činnosť klubu s účelom športu mládeže podľa počtu aktívnych športovcov do 23 rokov
SPORTS CLUB
Účel: športové vybavenie</t>
  </si>
  <si>
    <t>147/2025</t>
  </si>
  <si>
    <t>Refundácia nákladov na činnosť klubu s účelom športu mládeže podľa počtu aktívnych športovcov do 23 rokov
SPORTS CLUB
Účel: prenájom dráhy 10.4.-30.6.2025</t>
  </si>
  <si>
    <t>35568356</t>
  </si>
  <si>
    <t>Spojená škola Kollárova
Sečovce</t>
  </si>
  <si>
    <t>148/2025</t>
  </si>
  <si>
    <t>Refundácia nákladov na činnosť klubu s účelom športu mládeže podľa počtu aktívnych športovcov do 23 rokov
SPORTS CLUB
Účel: prenájom dráhy 10.4.-30.6.2025 - služby</t>
  </si>
  <si>
    <t>925-22663186</t>
  </si>
  <si>
    <t>Refundácia nákladov na činnosť klubu s účelom športu mládeže podľa počtu aktívnych športovcov do 23 rokov
SPORTS CLUB
Účel: športové vybavenie a náčinie</t>
  </si>
  <si>
    <t>Kaufland Marketplace GmbH
DE</t>
  </si>
  <si>
    <t>172/2025</t>
  </si>
  <si>
    <t>Refundácia nákladov na činnosť klubu s účelom športu mládeže podľa počtu aktívnych športovcov do 23 rokov
SPORTS CLUB
Účel: prenájom dráhy 09/2025</t>
  </si>
  <si>
    <t>173/2025</t>
  </si>
  <si>
    <t>Refundácia nákladov na činnosť klubu s účelom športu mládeže podľa počtu aktívnych športovcov do 23 rokov
SPORTS CLUB
Účel: prenájom dráhy 09/2025 - služby</t>
  </si>
  <si>
    <t>212/2025</t>
  </si>
  <si>
    <t>Refundácia nákladov na činnosť klubu s účelom športu mládeže podľa počtu aktívnych športovcov do 23 rokov
SPORTS CLUB
Účel: prenájom dráhy 11/2025
Časť nákladov</t>
  </si>
  <si>
    <t>213/2025</t>
  </si>
  <si>
    <t>Refundácia nákladov na činnosť klubu s účelom športu mládeže podľa počtu aktívnych športovcov do 23 rokov
SPORTS CLUB
Účel: prenájom dráhy 11/2025 - služby</t>
  </si>
  <si>
    <t>5284</t>
  </si>
  <si>
    <t>Refundácia nákladov na činnosť klubu s účelom športu mládeže podľa počtu aktívnych športovcov do 23 rokov
SPORTS CLUB
Účel: športové náčinie</t>
  </si>
  <si>
    <t>1623</t>
  </si>
  <si>
    <t>Refundácia nákladov na činnosť klubu s účelom športu mládeže podľa počtu aktívnych športovcov do 23 rokov
SPORTS CLUB
Účel: športová obuv
Časť nákladov</t>
  </si>
  <si>
    <t>324</t>
  </si>
  <si>
    <t>Refundácia nákladov na činnosť klubu s účelom športu mládeže podľa počtu aktívnych športovcov do 23 rokov
SPORTS CLUB
Účel: športové oblečenie</t>
  </si>
  <si>
    <t>2502/13972</t>
  </si>
  <si>
    <t>250100549</t>
  </si>
  <si>
    <t>184/2025</t>
  </si>
  <si>
    <t>Refundácia nákladov na činnosť klubu s účelom športu mládeže podľa počtu aktívnych športovcov do 23 rokov
SPORTS CLUB
Účel: prenájom dráhy 10/2025</t>
  </si>
  <si>
    <t>185/2025</t>
  </si>
  <si>
    <t>Refundácia nákladov na činnosť klubu s účelom športu mládeže podľa počtu aktívnych športovcov do 23 rokov
SPORTS CLUB
Účel: prenájom dráhy 10/2025 - služby</t>
  </si>
  <si>
    <t>25OZ1327</t>
  </si>
  <si>
    <t>2025/0035</t>
  </si>
  <si>
    <t>Refundácia nákladov na činnosť klubu s účelom športu mládeže podľa počtu aktívnych športovcov do 23 rokov
MŠK Žiar nad Hronom
Účel: športové oblečenie
Časť nákladov</t>
  </si>
  <si>
    <t>1020250147</t>
  </si>
  <si>
    <t>Refundácia nákladov na činnosť klubu s účelom športu mládeže podľa počtu aktívnych športovcov do 23 rokov
MŠK Žiar nad Hronom
Účel: preprava osôb Žiar n/H-Dubnica n/V a späť, 2.kolo MSsAZ st. žiaci, 25.5.2025
Časť nákladov</t>
  </si>
  <si>
    <t>47006480</t>
  </si>
  <si>
    <t>JAN-PALTRANS, s.r.o.</t>
  </si>
  <si>
    <t>1020250157</t>
  </si>
  <si>
    <t>Refundácia nákladov na činnosť klubu s účelom športu mládeže podľa počtu aktívnych športovcov do 23 rokov
MŠK Žiar nad Hronom
Účel: preprava osôb Žiar n/H-Martin a späť, 3.kolo MSsAZ družstiev dorast, juniori, 8.6.2025
Časť nákladov</t>
  </si>
  <si>
    <t>1020250190</t>
  </si>
  <si>
    <t>Refundácia nákladov na činnosť klubu s účelom športu mládeže podľa počtu aktívnych športovcov do 23 rokov
MŠK Žiar nad Hronom
Účel: preprava osôb Žiar n/H-Dubnica n/V a späť, 4.kolo MSsAZ družstiev dorast, 8.6.2025
Časť nákladov</t>
  </si>
  <si>
    <t>1020250203</t>
  </si>
  <si>
    <t>Refundácia nákladov na činnosť klubu s účelom športu mládeže podľa počtu aktívnych športovcov do 23 rokov
MŠK Žiar nad Hronom
Účel: preprava osôb Žiar n/H-Nitra a späť, 4.kolo MSsAZ družstiev st. žiaci, 7.9.2025
Časť nákladov</t>
  </si>
  <si>
    <t>1020250226</t>
  </si>
  <si>
    <t>Refundácia nákladov na činnosť klubu s účelom športu mládeže podľa počtu aktívnych športovcov do 23 rokov
MŠK Žiar nad Hronom
Účel: preprava osôb Žiar n/H-Dubnica n/V a späť, finále MSsAZ družstiev ml. žiaci, 5.10.2025
Časť nákladov</t>
  </si>
  <si>
    <t>Refundácia nákladov na činnosť klubu s účelom športu mládeže podľa počtu aktívnych športovcov do 23 rokov
MŠK Žiar nad Hronom
Účel: tréningová činnosť 01/2025
Časť nákladov</t>
  </si>
  <si>
    <t>46974091</t>
  </si>
  <si>
    <t>Adam Pajunk</t>
  </si>
  <si>
    <t>Refundácia nákladov na činnosť klubu s účelom športu mládeže podľa počtu aktívnych športovcov do 23 rokov
MŠK Žiar nad Hronom
Účel: tréningová činnosť 02/2025
Časť nákladov</t>
  </si>
  <si>
    <t>Refundácia nákladov na činnosť klubu s účelom športu mládeže podľa počtu aktívnych športovcov do 23 rokov
MŠK Žiar nad Hronom
Účel: tréningová činnosť 04/2025
Časť nákladov</t>
  </si>
  <si>
    <t>Refundácia nákladov na činnosť klubu s účelom športu mládeže podľa počtu aktívnych športovcov do 23 rokov
MŠK Žiar nad Hronom
Účel: tréningová činnosť 06/2025
Časť nákladov</t>
  </si>
  <si>
    <t>Refundácia nákladov na činnosť klubu s účelom športu mládeže podľa počtu aktívnych športovcov do 23 rokov
MŠK Žiar nad Hronom
Účel: tréningová činnosť 07/2025
Časť nákladov</t>
  </si>
  <si>
    <t>Refundácia nákladov na činnosť klubu s účelom športu mládeže podľa počtu aktívnych športovcov do 23 rokov
MŠK Žiar nad Hronom
Účel: tréningová činnosť 08/2025
Časť nákladov</t>
  </si>
  <si>
    <t>Refundácia nákladov na činnosť klubu s účelom športu mládeže podľa počtu aktívnych športovcov do 23 rokov
MŠK Žiar nad Hronom
Účel: tréningová činnosť 09/2025
Časť nákladov</t>
  </si>
  <si>
    <t>2025/05/07</t>
  </si>
  <si>
    <t>Refundácia nákladov na činnosť klubu s účelom športu mládeže podľa počtu aktívnych športovcov do 23 rokov
MŠK Žiar nad Hronom
Účel: časomiera - čokoládová tretra 16.5.2025, Žiar n/H
Časť nákladov</t>
  </si>
  <si>
    <t>0251166</t>
  </si>
  <si>
    <t>Refundácia nákladov na činnosť klubu s účelom športu mládeže podľa počtu aktívnych športovcov do 23 rokov
MŠK Žiar nad Hronom
Účel: vecné ceny - poháre
1. žiarsky cross 2025, 28.6.2025
Časť nákladov</t>
  </si>
  <si>
    <t>71/2025/22</t>
  </si>
  <si>
    <t>Refundácia nákladov na činnosť klubu s účelom športu mládeže podľa počtu aktívnych športovcov do 23 rokov
MŠK Žiar nad Hronom
Účel: športové náčinie</t>
  </si>
  <si>
    <t>25070</t>
  </si>
  <si>
    <t>Refundácia nákladov na činnosť klubu s účelom športu mládeže podľa počtu aktívnych športovcov do 23 rokov
MŠK Žiar nad Hronom
Náhrada za stratu času pre dobrovoľníkov
Termín: 02/2025
tréningový proces
Počet osôb: 1
Rozsah: 43 odpracovaných hodín za 4,69 EUR/hod</t>
  </si>
  <si>
    <t>Osoba 675</t>
  </si>
  <si>
    <t>25101</t>
  </si>
  <si>
    <t>Refundácia nákladov na činnosť klubu s účelom športu mládeže podľa počtu aktívnych športovcov do 23 rokov
MŠK Žiar nad Hronom
Náhrada za stratu času pre dobrovoľníkov
Termín: 03/2025
tréningový proces
Počet osôb: 1
Rozsah: 71 odpracovaných hodín za 4,69 EUR/hod</t>
  </si>
  <si>
    <t>25161</t>
  </si>
  <si>
    <t>Refundácia nákladov na činnosť klubu s účelom športu mládeže podľa počtu aktívnych športovcov do 23 rokov
MŠK Žiar nad Hronom
Náhrada za stratu času pre dobrovoľníkov
Termín: 05/2025
tréningový proces
Počet osôb: 1
Rozsah: 113,5 odpracovaných hodín za 4,69 EUR/hod</t>
  </si>
  <si>
    <t>25182</t>
  </si>
  <si>
    <t>Refundácia nákladov na činnosť klubu s účelom športu mládeže podľa počtu aktívnych športovcov do 23 rokov
MŠK Žiar nad Hronom
Náhrada za stratu času pre dobrovoľníkov
Termín: 06/2025
tréningový proces
Počet osôb: 1
Rozsah: 60,5 odpracovaných hodín za 4,69 EUR/hod</t>
  </si>
  <si>
    <t>25196</t>
  </si>
  <si>
    <t>Refundácia nákladov na činnosť klubu s účelom športu mládeže podľa počtu aktívnych športovcov do 23 rokov
MŠK Žiar nad Hronom
Náhrada za stratu času pre dobrovoľníkov
Termín: 08/2025
tréningový proces
Počet osôb: 1
Rozsah: 78 odpracovaných hodín za 4,69 EUR/hod</t>
  </si>
  <si>
    <t>25OZ1328</t>
  </si>
  <si>
    <t>8220000868</t>
  </si>
  <si>
    <t>Refundácia nákladov na činnosť klubu s účelom športu mládeže podľa počtu aktívnych športovcov do 23 rokov
ZŠ Jána Kupeckého, Pezinok
Účel: športové oblečenie</t>
  </si>
  <si>
    <t>1510735565</t>
  </si>
  <si>
    <t>2025264</t>
  </si>
  <si>
    <t>2025525</t>
  </si>
  <si>
    <t>Refundácia nákladov na činnosť klubu s účelom športu mládeže podľa počtu aktívnych športovcov do 23 rokov
ZŠ Jána Kupeckého, Pezinok
Účel: športové oblečenie
Časť nákladov</t>
  </si>
  <si>
    <t>25OZ1323</t>
  </si>
  <si>
    <t>25-002-00079</t>
  </si>
  <si>
    <t>Refundácia nákladov na činnosť klubu s účelom športu mládeže podľa počtu aktívnych športovcov do 23 rokov
Atletika Dubnica n/Váhom
Účel: ubytovanie na sústredení 26-29.3.2025, Morava pre 15 osôb
Časť nákladov</t>
  </si>
  <si>
    <t>72033801</t>
  </si>
  <si>
    <t>Sport Hluk, p.o.</t>
  </si>
  <si>
    <t>Refundácia nákladov na činnosť klubu s účelom športu mládeže podľa počtu aktívnych športovcov do 23 rokov
Atletika Dubnica n/Váhom
Účel: stravovanie na sústredení 26-29.3.2025, Morava pre 15 osôb
Časť nákladov</t>
  </si>
  <si>
    <t>65314611</t>
  </si>
  <si>
    <t>Pavel Šimčík</t>
  </si>
  <si>
    <t>FV240047</t>
  </si>
  <si>
    <t>Refundácia nákladov na činnosť klubu s účelom športu mládeže podľa počtu aktívnych športovcov do 23 rokov
Atletika Dubnica n/Váhom
Účel: prenájom telocvične a ihriska 02.09-31.12.2024</t>
  </si>
  <si>
    <t>35678127</t>
  </si>
  <si>
    <t>Základná škola s MŠ Centrum I32
Dubnica n/V</t>
  </si>
  <si>
    <t>FV250031</t>
  </si>
  <si>
    <t>Refundácia nákladov na činnosť klubu s účelom športu mládeže podľa počtu aktívnych športovcov do 23 rokov
Atletika Dubnica n/Váhom
Účel: prenájom telocvične a ihriska 01-06/2025</t>
  </si>
  <si>
    <t>250126470</t>
  </si>
  <si>
    <t>13.9.025</t>
  </si>
  <si>
    <t>Refundácia nákladov na činnosť klubu s účelom športu mládeže podľa počtu aktívnych športovcov do 23 rokov
Atletika Dubnica n/Váhom
Účel: športové oblečenie</t>
  </si>
  <si>
    <t>50527584</t>
  </si>
  <si>
    <t>GIVSPORT s.r.o.</t>
  </si>
  <si>
    <t>1510365812</t>
  </si>
  <si>
    <t>Refundácia nákladov na činnosť klubu s účelom športu mládeže podľa počtu aktívnych športovcov do 23 rokov
Atletika Dubnica n/Váhom
Účel: športová obuv</t>
  </si>
  <si>
    <t>0861924</t>
  </si>
  <si>
    <t>Refundácia nákladov na činnosť klubu s účelom športu mládeže podľa počtu aktívnych športovcov do 23 rokov
Atletika Dubnica n/Váhom
Účel: štartovné MSsAZ najml. Žiaci
Časť nákladov</t>
  </si>
  <si>
    <t>AK Spartak Dubnica n/V</t>
  </si>
  <si>
    <t>25OZ1365</t>
  </si>
  <si>
    <t>Refundácia nákladov na činnosť klubu s účelom športu mládeže podľa počtu aktívnych športovcov do 23 rokov
Športový klub ŠK Skalica
Účel: trénovanie detí a mládeže (cena práce január - október 2025)
Časť nákladov</t>
  </si>
  <si>
    <t>Osoba 676</t>
  </si>
  <si>
    <t>SM27970</t>
  </si>
  <si>
    <t>Refundácia nákladov na činnosť klubu s účelom športu mládeže podľa počtu aktívnych športovcov do 23 rokov
Športový klub ŠK Skalica
Účel: športové pomôcky</t>
  </si>
  <si>
    <t>46167790</t>
  </si>
  <si>
    <t>Vital Trade s.r.o.</t>
  </si>
  <si>
    <t>364, 367, 366</t>
  </si>
  <si>
    <t>Refundácia nákladov na činnosť klubu s účelom športu mládeže podľa počtu aktívnych športovcov do 23 rokov
Športový klub ŠK Skalica
Účel: 3x športová prehliadka</t>
  </si>
  <si>
    <t>35870281</t>
  </si>
  <si>
    <t>SPORTMED, s.r.o.</t>
  </si>
  <si>
    <t>2025/1</t>
  </si>
  <si>
    <t>Refundácia nákladov na činnosť klubu s účelom športu mládeže podľa počtu aktívnych športovcov do 23 rokov
Športový klub ŠK Skalica
Účel: prenájom telocvične 01-02/2025</t>
  </si>
  <si>
    <t>37838474</t>
  </si>
  <si>
    <t>Základná škola Radošovce</t>
  </si>
  <si>
    <t>1784</t>
  </si>
  <si>
    <t>Refundácia nákladov na činnosť klubu s účelom športu mládeže podľa počtu aktívnych športovcov do 23 rokov
Športový klub ŠK Skalica
Účel: športové pomôcky
Časť nákladov</t>
  </si>
  <si>
    <t>47179350</t>
  </si>
  <si>
    <t>M-MAS, s.r.o.</t>
  </si>
  <si>
    <t>FO/003/25</t>
  </si>
  <si>
    <t>Refundácia nákladov na činnosť klubu s účelom športu mládeže podľa počtu aktívnych športovcov do 23 rokov
Športový klub ŠK Skalica
Účel: prenájom telocvične 03-04/2025</t>
  </si>
  <si>
    <t>15MX0260</t>
  </si>
  <si>
    <t>Refundácia nákladov na činnosť klubu s účelom športu mládeže podľa počtu aktívnych športovcov do 23 rokov
Športový klub ŠK Skalica
Účel: športové oblečenie
Časť nákladov</t>
  </si>
  <si>
    <t>47381817</t>
  </si>
  <si>
    <t>SPORTSERVIS SK s.r.o.</t>
  </si>
  <si>
    <t>1020250008</t>
  </si>
  <si>
    <t>Refundácia nákladov na činnosť klubu s účelom športu mládeže podľa počtu aktívnych športovcov do 23 rokov
Športový klub ŠK Skalica
Účel: vstupy posilňovňa 28.3.-30.6.2025</t>
  </si>
  <si>
    <t>22</t>
  </si>
  <si>
    <t>Refundácia nákladov na činnosť klubu s účelom športu mládeže podľa počtu aktívnych športovcov do 23 rokov
Športový klub ŠK Skalica
Účel: ubytovanie MSR U23, viacboj 5-6.7.2025, Nové Zámky
Časť nákladov</t>
  </si>
  <si>
    <t>36552232</t>
  </si>
  <si>
    <t>HUBERT NZ,s.r.o.</t>
  </si>
  <si>
    <t>OF2025083</t>
  </si>
  <si>
    <t>Refundácia nákladov na činnosť klubu s účelom športu mládeže podľa počtu aktívnych športovcov do 23 rokov
Športový klub ŠK Skalica
Účel: preprava osôb 7.9.2025, Skalica-Nové Zámky a späť, 5.kolo MZsAZ družstiev st.a najml žiaci, Nové Zámky</t>
  </si>
  <si>
    <t>Refundácia nákladov na činnosť klubu s účelom športu mládeže podľa počtu aktívnych športovcov do 23 rokov
Športový klub ŠK Skalica
Účel: preprava osôb 20.9.2025, Skalica-Nitra a späť, 5.kolo MZsAZ družstiev ml žiaci, Nitra
Časť nákladov</t>
  </si>
  <si>
    <t>1020250012</t>
  </si>
  <si>
    <t>Refundácia nákladov na činnosť klubu s účelom športu mládeže podľa počtu aktívnych športovcov do 23 rokov
Športový klub ŠK Skalica
Účel: vstupy posilňovňa 7-9/2025
Časť nákladov</t>
  </si>
  <si>
    <t>25OZ1355</t>
  </si>
  <si>
    <t>Refundácia nákladov na činnosť klubu s účelom športu mládeže podľa počtu aktívnych športovcov do 23 rokov
AK Junior Holíč
Účel: preprava osôb 3.5.2025, Holíč-Nové Zámky a späť
1.kolo MZsAZ družstiev ml. žiaci, dorast, dosp
Časť nákladov</t>
  </si>
  <si>
    <t>51024942</t>
  </si>
  <si>
    <t>Ok tour s.r.o.</t>
  </si>
  <si>
    <t xml:space="preserve">Refundácia nákladov na činnosť klubu s účelom športu mládeže podľa počtu aktívnych športovcov do 23 rokov
AK Junior Holíč
Účel: stravné 3 osoby, 3.5.2025, Nové Zámky
1.kolo MZsAZ družstiev ml. žiaci, dorast, dosp
</t>
  </si>
  <si>
    <t>Karin Hepnerová</t>
  </si>
  <si>
    <t>Refundácia nákladov na činnosť klubu s účelom športu mládeže podľa počtu aktívnych športovcov do 23 rokov
AK Junior Holíč
Účel: preprava osôb 10.5.2025, Holíč-Piešťany a späť
2.kolo MZsAZ družstiev najml. A st. žiaci</t>
  </si>
  <si>
    <t xml:space="preserve">Refundácia nákladov na činnosť klubu s účelom športu mládeže podľa počtu aktívnych športovcov do 23 rokov
AK Junior Holíč
Účel: stravné 2 osoby, 10.5.2025, Piešťany
2.kolo MZsAZ družstiev najml. A st. žiaci
</t>
  </si>
  <si>
    <t>Rudolf Roučka</t>
  </si>
  <si>
    <t>2025198</t>
  </si>
  <si>
    <t xml:space="preserve">Refundácia nákladov na činnosť klubu s účelom športu mládeže podľa počtu aktívnych športovcov do 23 rokov
AK Junior Holíč
Cestovný príkaz
Termín: 10-19.8.2025
Účel: sústredenie Poprad-Tatry
Cestovné náhrady: stravovanie
</t>
  </si>
  <si>
    <t>44739753</t>
  </si>
  <si>
    <t>Jedáleň - MO s.r.o.</t>
  </si>
  <si>
    <t xml:space="preserve">Refundácia nákladov na činnosť klubu s účelom športu mládeže podľa počtu aktívnych športovcov do 23 rokov
AK Junior Holíč
Cestovný príkaz
Termín: 10-19.8.2025
Účel: sústredenie Poprad-Tatry
Cestovné náhrady: ubytovanie pre 14 osôb
</t>
  </si>
  <si>
    <t>42077133</t>
  </si>
  <si>
    <t>Stredná odborná škola remesiel a služieb, Poprad</t>
  </si>
  <si>
    <t xml:space="preserve">Refundácia nákladov na činnosť klubu s účelom športu mládeže podľa počtu aktívnych športovcov do 23 rokov
AK Junior Holíč
Cestovný príkaz
Termín: 10-19.8.2025
Účel: sústredenie Poprad-Tatry
Cestovné náhrady: stravné pre 14 osôb
</t>
  </si>
  <si>
    <t>3639, 2238</t>
  </si>
  <si>
    <t>18.8., 13.8.2025</t>
  </si>
  <si>
    <t xml:space="preserve">Refundácia nákladov na činnosť klubu s účelom športu mládeže podľa počtu aktívnych športovcov do 23 rokov
AK Junior Holíč
Cestovný príkaz
Termín: 10-19.8.2025
Účel: sústredenie Poprad-Tatry
Cestovné náhrady: 2x regenerácia
</t>
  </si>
  <si>
    <t>36482609</t>
  </si>
  <si>
    <t>AQUAPARK Poprad, s.r.o.</t>
  </si>
  <si>
    <t>2025064</t>
  </si>
  <si>
    <t xml:space="preserve">Refundácia nákladov na činnosť klubu s účelom športu mládeže podľa počtu aktívnych športovcov do 23 rokov
AK Junior Holíč
Účel: preprava osôb 15.9.2025, Holíč-Trnava a späť
4.kolo MZsAZ družstiev </t>
  </si>
  <si>
    <t>42</t>
  </si>
  <si>
    <t xml:space="preserve">Refundácia nákladov na činnosť klubu s účelom športu mládeže podľa počtu aktívnych športovcov do 23 rokov
AK Junior Holíč
Účel: stravné 3 osoby, 15.9.2025, Trnava
4.kolo MZsAZ družstiev 
</t>
  </si>
  <si>
    <t>2025068</t>
  </si>
  <si>
    <t>Refundácia nákladov na činnosť klubu s účelom športu mládeže podľa počtu aktívnych športovcov do 23 rokov
AK Junior Holíč
Účel: preprava osôb 27.9.2025, Holíč-Nové Zámky a späť
MZsAZ ml a najml žiaci 
Časť nákladov</t>
  </si>
  <si>
    <t>25OZ1354</t>
  </si>
  <si>
    <t>P070</t>
  </si>
  <si>
    <t>Refundácia nákladov na činnosť klubu s účelom športu mládeže podľa počtu aktívnych športovcov do 23 rokov
AŠK Nad Medzou SNV
Účel: štartovné
1.kolo MVsAZ družstiev dorast a ml žiaci, 3.5.2025 Košice</t>
  </si>
  <si>
    <t>P085</t>
  </si>
  <si>
    <t>Refundácia nákladov na činnosť klubu s účelom športu mládeže podľa počtu aktívnych športovcov do 23 rokov
AŠK Nad Medzou SNV
Účel: štartovné
MVsAZ družstiev st a najml žiaci, 8.5.2025 Košice</t>
  </si>
  <si>
    <t>P097</t>
  </si>
  <si>
    <t>Refundácia nákladov na činnosť klubu s účelom športu mládeže podľa počtu aktívnych športovcov do 23 rokov
AŠK Nad Medzou SNV
Účel: štartovné
2.kolo MVsAZ družstiev dorast a ml žiaci, 10.5.2025 Košice</t>
  </si>
  <si>
    <t>P148</t>
  </si>
  <si>
    <t>Refundácia nákladov na činnosť klubu s účelom športu mládeže podľa počtu aktívnych športovcov do 23 rokov
AŠK Nad Medzou SNV
Účel: štartovné
3.kolo MVsAZ družstiev st a najml žiaci, 8.6.2025 Humenné</t>
  </si>
  <si>
    <t>66</t>
  </si>
  <si>
    <t>Refundácia nákladov na činnosť klubu s účelom športu mládeže podľa počtu aktívnych športovcov do 23 rokov
AŠK Nad Medzou SNV
Účel: štartovné
MSR dorast, 14-15.6.2025 Banská Bystrica</t>
  </si>
  <si>
    <t>1251087560</t>
  </si>
  <si>
    <t>Refundácia nákladov na činnosť klubu s účelom športu mládeže podľa počtu aktívnych športovcov do 23 rokov
AŠK Nad Medzou SNV
Účel: športové doplnky</t>
  </si>
  <si>
    <t>46972111</t>
  </si>
  <si>
    <t>MTBIKER s.r.o.</t>
  </si>
  <si>
    <t>P157</t>
  </si>
  <si>
    <t>Refundácia nákladov na činnosť klubu s účelom športu mládeže podľa počtu aktívnych športovcov do 23 rokov
AŠK Nad Medzou SNV
Účel: štartovné
MVsAZ ml a najml žiaci, 22.6.2025 Moldava n/B</t>
  </si>
  <si>
    <t>2360</t>
  </si>
  <si>
    <t>Refundácia nákladov na činnosť klubu s účelom športu mládeže podľa počtu aktívnych športovcov do 23 rokov
AŠK Nad Medzou SNV
Účel: regenerácia 10 vstupov</t>
  </si>
  <si>
    <t>35514035</t>
  </si>
  <si>
    <t>Správa telovýchovných zariadení SNV</t>
  </si>
  <si>
    <t>250601205</t>
  </si>
  <si>
    <t>Refundácia nákladov na činnosť klubu s účelom športu mládeže podľa počtu aktívnych športovcov do 23 rokov
AŠK Nad Medzou SNV
Účel: športové vybavenie</t>
  </si>
  <si>
    <t>47190981</t>
  </si>
  <si>
    <t>Balaro s.r.o.</t>
  </si>
  <si>
    <t>3106</t>
  </si>
  <si>
    <t>Refundácia nákladov na činnosť klubu s účelom športu mládeže podľa počtu aktívnych športovcov do 23 rokov
AŠK Nad Medzou SNV
Účel: regenerácia 36 vstupov</t>
  </si>
  <si>
    <t>P197</t>
  </si>
  <si>
    <t>Refundácia nákladov na činnosť klubu s účelom športu mládeže podľa počtu aktívnych športovcov do 23 rokov
AŠK Nad Medzou SNV
Účel: štartovné
MVsAZ st žiaci, 6.9.2025 Košice</t>
  </si>
  <si>
    <t>174/25</t>
  </si>
  <si>
    <t>Refundácia nákladov na činnosť klubu s účelom športu mládeže podľa počtu aktívnych športovcov do 23 rokov
AŠK Nad Medzou SNV
Účel: štartovné
MSR st. žiaci, 13.9.2025, Martin</t>
  </si>
  <si>
    <t>P213</t>
  </si>
  <si>
    <t>Refundácia nákladov na činnosť klubu s účelom športu mládeže podľa počtu aktívnych športovcov do 23 rokov
AŠK Nad Medzou SNV
Účel: štartovné
4.kolo MVsAZ družstiev st a najml žiaci, 27.9.2025 Košice</t>
  </si>
  <si>
    <t>1510685198</t>
  </si>
  <si>
    <t>Refundácia nákladov na činnosť klubu s účelom športu mládeže podľa počtu aktívnych športovcov do 23 rokov
AŠK Nad Medzou SNV
Účel: športová obuv</t>
  </si>
  <si>
    <t>Refundácia nákladov na činnosť klubu s účelom športu mládeže podľa počtu aktívnych športovcov do 23 rokov
AŠK Nad Medzou SNV
Účel: prenájom telocvične 9-12/25
Časť nákladov</t>
  </si>
  <si>
    <t>35546042</t>
  </si>
  <si>
    <t>Základná škola Nad Medzou SNV</t>
  </si>
  <si>
    <t>25OZ1362</t>
  </si>
  <si>
    <t>Refundácia nákladov na činnosť klubu s účelom športu mládeže podľa počtu aktívnych športovcov do 23 rokov
SOPKA Seňa
Účel: preprava osôb 12.5.2025, Seňa-Košice a späť, čokoládová tretra
Časť nákladov</t>
  </si>
  <si>
    <t>47655739</t>
  </si>
  <si>
    <t>Dustour s.r.o.</t>
  </si>
  <si>
    <t>Refundácia nákladov na činnosť klubu s účelom športu mládeže podľa počtu aktívnych športovcov do 23 rokov
SOPKA Seňa
Účel: preprava osôb 2.6.2025, Seňa-Moldava n/B a späť, detská PTS</t>
  </si>
  <si>
    <t>3025102</t>
  </si>
  <si>
    <t>Refundácia nákladov na činnosť klubu s účelom športu mládeže podľa počtu aktívnych športovcov do 23 rokov
SOPKA Seňa
Účel: športové vybavenie</t>
  </si>
  <si>
    <t>50064622</t>
  </si>
  <si>
    <t>Katarína Pšáková Sakáčová-VKP-FOL</t>
  </si>
  <si>
    <t>20251032</t>
  </si>
  <si>
    <t>Refundácia nákladov na činnosť klubu s účelom športu mládeže podľa počtu aktívnych športovcov do 23 rokov
SOPKA Seňa
Účel: športové oblečenie
Časť nákladov</t>
  </si>
  <si>
    <t>256660883</t>
  </si>
  <si>
    <t>Refundácia nákladov na činnosť klubu s účelom športu mládeže podľa počtu aktívnych športovcov do 23 rokov
SOPKA Seňa
Účel: športové náčinie a vybavenie</t>
  </si>
  <si>
    <t>76/2025/93</t>
  </si>
  <si>
    <t>10.11., 11.11.2025</t>
  </si>
  <si>
    <t>25OZ1330</t>
  </si>
  <si>
    <t>202510151</t>
  </si>
  <si>
    <t>Refundácia nákladov na činnosť klubu s účelom športu mládeže podľa počtu aktívnych športovcov do 23 rokov
Atletický klub Baník Prievidza
Účel: športové oblečenie
Časť nákladov</t>
  </si>
  <si>
    <t>25OZ1332</t>
  </si>
  <si>
    <t>2500303</t>
  </si>
  <si>
    <t>Refundácia nákladov na činnosť klubu s účelom športu mládeže podľa počtu aktívnych športovcov do 23 rokov
Atletika Stará Turá
Účel: športové vybavenie a náčinie
Časť nákladov</t>
  </si>
  <si>
    <t>25OZ1333</t>
  </si>
  <si>
    <t>10250349</t>
  </si>
  <si>
    <t>Refundácia nákladov na činnosť klubu s účelom športu mládeže podľa počtu aktívnych športovcov do 23 rokov
Šport hrou o.z.
Účel: prenájom šport. Zariadení 10/2025</t>
  </si>
  <si>
    <t>2025409</t>
  </si>
  <si>
    <t>Refundácia nákladov na činnosť klubu s účelom športu mládeže podľa počtu aktívnych športovcov do 23 rokov
Šport hrou o.z.
Účel: ubytovanie 13-15.7.2025 Štrbské pleso sústredenie pre 14 osôb
Časť nákladov</t>
  </si>
  <si>
    <t>20250092</t>
  </si>
  <si>
    <t>Refundácia nákladov na činnosť klubu s účelom športu mládeže podľa počtu aktívnych športovcov do 23 rokov
Šport hrou o.z.
Účel: štartovné a ubytovanie 28-31.8.2025
EKAG, Brno
Časť nákladov</t>
  </si>
  <si>
    <t>25OZ1334</t>
  </si>
  <si>
    <t>2502/13776</t>
  </si>
  <si>
    <t>Refundácia nákladov na činnosť klubu s účelom športu mládeže podľa počtu aktívnych športovcov do 23 rokov
Powerfit Podolínec, OZ sila a zdravie
Účel: športové vybavenie
Časť nákladov</t>
  </si>
  <si>
    <t>76/2025/77</t>
  </si>
  <si>
    <t>Refundácia nákladov na činnosť klubu s účelom športu mládeže podľa počtu aktívnych športovcov do 23 rokov
Powerfit Podolínec, OZ sila a zdravie
Účel: športové vybavenie</t>
  </si>
  <si>
    <t>1022600425</t>
  </si>
  <si>
    <t>46862579</t>
  </si>
  <si>
    <t>BODY FIT s.r.o.</t>
  </si>
  <si>
    <t>25OZ1331</t>
  </si>
  <si>
    <t>20250348</t>
  </si>
  <si>
    <t>Refundácia nákladov na činnosť klubu s účelom športu mládeže podľa počtu aktívnych športovcov do 23 rokov
Slávia Žilinská univerzita - SLAZI
Účel: športové oblečenie
Časť nákladov</t>
  </si>
  <si>
    <t>PF251092</t>
  </si>
  <si>
    <t>71/2025/113</t>
  </si>
  <si>
    <t>Nákup športového materiálu - ŠŠAK pri ZŠ Malá Ida</t>
  </si>
  <si>
    <t>25DPH0057</t>
  </si>
  <si>
    <t>Priznanie DPH z nadobudnutia tovaru, FP č. PF251092</t>
  </si>
  <si>
    <t>25OZ1325</t>
  </si>
  <si>
    <t>76/2025/20</t>
  </si>
  <si>
    <t>Refundácia nákladov na činnosť klubu s účelom športu mládeže podľa počtu aktívnych športovcov do 23 rokov
TJ Spartak Myjava
Účel: športové náčinie
Časť nákladov</t>
  </si>
  <si>
    <t>VFHČ012/25</t>
  </si>
  <si>
    <t>Refundácia nákladov na činnosť klubu s účelom športu mládeže podľa počtu aktívnych športovcov do 23 rokov
TJ Spartak Myjava
Účel: prenájom telocvične 1-6/2025</t>
  </si>
  <si>
    <t>00596680</t>
  </si>
  <si>
    <t>Gymnázium Jablonská
Myjava</t>
  </si>
  <si>
    <t>VFHČ013/25</t>
  </si>
  <si>
    <t>Refundácia nákladov na činnosť klubu s účelom športu mládeže podľa počtu aktívnych športovcov do 23 rokov
TJ Spartak Myjava
Účel: prenájom telocvične 1-6/2025 - služby</t>
  </si>
  <si>
    <t>V-0159</t>
  </si>
  <si>
    <t>Refundácia nákladov na činnosť klubu s účelom športu mládeže podľa počtu aktívnych športovcov do 23 rokov
TJ Spartak Myjava
Cestovný príkaz
Termín: 23-24.6.2025
Účel: čokoládová tretra
Trasa: Rudník-Ostrava CZ a späť
Spôsob dopravy: AUV
Počet prepravovaných osôb: 2
Cestovné náhrady: cestovné</t>
  </si>
  <si>
    <t>Refundácia nákladov na činnosť klubu s účelom športu mládeže podľa počtu aktívnych športovcov do 23 rokov
TJ Spartak Myjava
Cestovný príkaz
Termín: 28.6.2025
Účel: 2.kolo ZsAZ družstiev dorast
Trasa: Myjava-Nitra a späť
Spôsob dopravy: AUV
Počet prepravovaných osôb: 4
Cestovné náhrady: cestovné</t>
  </si>
  <si>
    <t>V-0180</t>
  </si>
  <si>
    <t>Refundácia nákladov na činnosť klubu s účelom športu mládeže podľa počtu aktívnych športovcov do 23 rokov
TJ Spartak Myjava
Cestovný príkaz
Termín: 8.8.2025
Účel: TIPOS PTS míting
Trasa: Myjava-BB a späť
Spôsob dopravy: AUV
Počet prepravovaných osôb: 2
Cestovné náhrady: cestovné</t>
  </si>
  <si>
    <t>V-0156</t>
  </si>
  <si>
    <t>Refundácia nákladov na činnosť klubu s účelom športu mládeže podľa počtu aktívnych športovcov do 23 rokov
TJ Spartak Myjava
Cestovný príkaz
Termín: 15.6.2025
Účel: M ZsAZ viacboj najml žiaci
Trasa: Myjava-Nové Zámky a späť
Spôsob dopravy: AUV
Počet prepravovaných osôb: 3
Cestovné náhrady: cestovné</t>
  </si>
  <si>
    <t>Refundácia nákladov na činnosť klubu s účelom športu mládeže podľa počtu aktívnych športovcov do 23 rokov
TJ Spartak Myjava
Cestovný príkaz
Termín: 14.6.2025
Účel: MSR dorast
Trasa: Myjava-Banská Bystrica a späť
Spôsob dopravy: AUV
Počet prepravovaných osôb: 3
Cestovné náhrady: cestovné</t>
  </si>
  <si>
    <t>Refundácia nákladov na činnosť klubu s účelom športu mládeže podľa počtu aktívnych športovcov do 23 rokov
TJ Spartak Myjava
Cestovný príkaz
Termín: 22.6.2025
Účel: 4.kolo ZsAZ družstiev st. žiaci
Trasa: Myjava-Skalica a späť
Spôsob dopravy: AUV
Počet prepravovaných osôb: 3
Cestovné náhrady: cestovné</t>
  </si>
  <si>
    <t>1510590784</t>
  </si>
  <si>
    <t>Refundácia nákladov na činnosť klubu s účelom športu mládeže podľa počtu aktívnych športovcov do 23 rokov
TJ Spartak Myjava
Účel: športová obuv</t>
  </si>
  <si>
    <t>6, 7</t>
  </si>
  <si>
    <t>22.9., 25.9.2025</t>
  </si>
  <si>
    <t>Refundácia nákladov na činnosť klubu s účelom športu mládeže podľa počtu aktívnych športovcov do 23 rokov
TJ Spartak Myjava
Účel: 2x športová obuv
Časť nákladov</t>
  </si>
  <si>
    <t>SSK25000035258</t>
  </si>
  <si>
    <t>Refundácia nákladov na činnosť klubu s účelom športu mládeže podľa počtu aktívnych športovcov do 23 rokov
TJ Spartak Myjava
Účel: športová obuv
Časť nákladov</t>
  </si>
  <si>
    <t>V-0223</t>
  </si>
  <si>
    <t>Refundácia nákladov na činnosť klubu s účelom športu mládeže podľa počtu aktívnych športovcov do 23 rokov
TJ Spartak Myjava
Cestovný príkaz
Termín: 6.9.2025
Účel: dorastenecká liga
Trasa: Myjava-Nové Zámky a späť
Spôsob dopravy: AUV
Počet prepravovaných osôb: 2
Cestovné náhrady: cestovné</t>
  </si>
  <si>
    <t>Refundácia nákladov na činnosť klubu s účelom športu mládeže podľa počtu aktívnych športovcov do 23 rokov
TJ Spartak Myjava
Cestovný príkaz
Termín: 7.9.2025
Účel: 5.kolo ZsAZ družstiev st a najml žiaci
Trasa: Myjava-Nové Zámky a späť
Spôsob dopravy: AUV
Počet prepravovaných osôb: 4
Cestovné náhrady: cestovné</t>
  </si>
  <si>
    <t>Refundácia nákladov na činnosť klubu s účelom športu mládeže podľa počtu aktívnych športovcov do 23 rokov
TJ Spartak Myjava
Cestovný príkaz
Termín: 13-14.9.2025
Účel: MSR st. žiaci
Trasa: Myjava-Martin a späť
Spôsob dopravy: AUV
Počet prepravovaných osôb: 5
Cestovné náhrady: cestovné</t>
  </si>
  <si>
    <t>7, 3, 5</t>
  </si>
  <si>
    <t>30.10., 7.10., 22.10.2025</t>
  </si>
  <si>
    <t>Refundácia nákladov na činnosť klubu s účelom športu mládeže podľa počtu aktívnych športovcov do 23 rokov
TJ Spartak Myjava
Účel: 3x športová obuv a oblečenie
Časť nákladov</t>
  </si>
  <si>
    <t>3625152801</t>
  </si>
  <si>
    <t>Refundácia nákladov na činnosť klubu s účelom športu mládeže podľa počtu aktívnych športovcov do 23 rokov
TJ Spartak Myjava
Účel: fyzio pomôcka
Časť nákladov</t>
  </si>
  <si>
    <t>25OZ1364</t>
  </si>
  <si>
    <t>O250004</t>
  </si>
  <si>
    <t>Refundácia nákladov na činnosť klubu s účelom športu mládeže podľa počtu aktívnych športovcov do 23 rokov
Mestské kultúrno-športové stredisko KNM
Účel: fyzio služby pre 16 osôb
Časť nákladov</t>
  </si>
  <si>
    <t>Refundácia nákladov na činnosť klubu s účelom športu mládeže podľa počtu aktívnych športovcov do 23 rokov
Mestské kultúrno-športové stredisko KNM
Účel: športové pomôcky</t>
  </si>
  <si>
    <t>Milan Kubaščík - klenotníctvo - oprava hodín a zlatých šperkov</t>
  </si>
  <si>
    <t>110, 109, 117, 111, 124, 115, 114, 113, 112, 116</t>
  </si>
  <si>
    <t>17.10., 20.10.2025</t>
  </si>
  <si>
    <t xml:space="preserve">Refundácia nákladov na činnosť klubu s účelom športu mládeže podľa počtu aktívnych športovcov do 23 rokov
Mestské kultúrno-športové stredisko KNM
Účel: 10x športová obuv </t>
  </si>
  <si>
    <t>Biznis Inn print, s.r.o.</t>
  </si>
  <si>
    <t>1405</t>
  </si>
  <si>
    <t xml:space="preserve">Refundácia nákladov na činnosť klubu s účelom športu mládeže podľa počtu aktívnych športovcov do 23 rokov
Mestské kultúrno-športové stredisko KNM
Účel: športová obuv </t>
  </si>
  <si>
    <t>32025097</t>
  </si>
  <si>
    <t xml:space="preserve">Refundácia nákladov na činnosť klubu s účelom športu mládeže podľa počtu aktívnych športovcov do 23 rokov
Mestské kultúrno-športové stredisko KNM
Účel: testovanie 6 športovcov </t>
  </si>
  <si>
    <t>25OZ1373</t>
  </si>
  <si>
    <t>2502/14334</t>
  </si>
  <si>
    <t>Refundácia nákladov na činnosť klubu s účelom športu mládeže podľa počtu aktívnych športovcov do 23 rokov
Boscovia Nová Dubnica
Účel: športové pomôcky</t>
  </si>
  <si>
    <t>2502/14281</t>
  </si>
  <si>
    <t>Refundácia nákladov na činnosť klubu s účelom športu mládeže podľa počtu aktívnych športovcov do 23 rokov
Boscovia Nová Dubnica
Účel: športové pomôcky
Časť nákladov</t>
  </si>
  <si>
    <t>25OZ1379</t>
  </si>
  <si>
    <t>Refundácia nákladov na činnosť klubu s účelom športu mládeže podľa počtu aktívnych športovcov do 23 rokov
AK Veterán Bratislava
Účel: športová obuv
Časť nákladov</t>
  </si>
  <si>
    <t>25OZ1374</t>
  </si>
  <si>
    <t>76/2025/18</t>
  </si>
  <si>
    <t>Refundácia nákladov na činnosť klubu s účelom športu mládeže podľa počtu aktívnych športovcov do 23 rokov
AK Elán pri ZSŠOaS Kežmarok
Účel: športové náčinie</t>
  </si>
  <si>
    <t>SSK25000054358</t>
  </si>
  <si>
    <t>Refundácia nákladov na činnosť klubu s účelom športu mládeže podľa počtu aktívnych športovcov do 23 rokov
AK Elán pri ZSŠOaS Kežmarok
Účel: športová obuv
Časť nákladov</t>
  </si>
  <si>
    <t>25OZ1363</t>
  </si>
  <si>
    <t>12501605</t>
  </si>
  <si>
    <t>Refundácia nákladov na činnosť klubu s účelom športu mládeže podľa počtu aktívnych športovcov do 23 rokov
CVČ Lipt. Mikuláš
Účel: športové náčinie
Časť nákladov</t>
  </si>
  <si>
    <t>25OZ1375</t>
  </si>
  <si>
    <t>250100595</t>
  </si>
  <si>
    <t>Refundácia nákladov na činnosť klubu s účelom športu mládeže podľa počtu aktívnych športovcov do 23 rokov
Pohybko Sereď
Účel: športové vybavenie</t>
  </si>
  <si>
    <t>102025242</t>
  </si>
  <si>
    <t>46738207</t>
  </si>
  <si>
    <t>COLOR PRINT Váhovce s.r.o.</t>
  </si>
  <si>
    <t>SSK25000070452</t>
  </si>
  <si>
    <t>Refundácia nákladov na činnosť klubu s účelom športu mládeže podľa počtu aktívnych športovcov do 23 rokov
Pohybko Sereď
Účel: športové oblečenie a doplnky</t>
  </si>
  <si>
    <t>250100630</t>
  </si>
  <si>
    <t>Refundácia nákladov na činnosť klubu s účelom športu mládeže podľa počtu aktívnych športovcov do 23 rokov
Pohybko Sereď
Účel: športové vybavenie
Časť nákladov</t>
  </si>
  <si>
    <t>25OZ1386</t>
  </si>
  <si>
    <t>10250017</t>
  </si>
  <si>
    <t>Refundácia nákladov na činnosť klubu s účelom športu mládeže podľa počtu aktívnych športovcov do 23 rokov
AK ZŠ SIRK/ OZ ROZKVET GEMERA
Účel: športové oblečenie</t>
  </si>
  <si>
    <t>50682911</t>
  </si>
  <si>
    <t>KONTUR Promotion, s.r.o.</t>
  </si>
  <si>
    <t>3708</t>
  </si>
  <si>
    <t>Refundácia nákladov na činnosť klubu s účelom športu mládeže podľa počtu aktívnych športovcov do 23 rokov
AK ZŠ SIRK/ OZ ROZKVET GEMERA
Účel: športové oblečenie a obuv</t>
  </si>
  <si>
    <t>2025/031</t>
  </si>
  <si>
    <t>Refundácia nákladov na činnosť klubu s účelom športu mládeže podľa počtu aktívnych športovcov do 23 rokov
AK ZŠ SIRK/ OZ ROZKVET GEMERA
Účel: športová obuv</t>
  </si>
  <si>
    <t>32810679</t>
  </si>
  <si>
    <t>Ľuboš Staňo</t>
  </si>
  <si>
    <t>1510720447</t>
  </si>
  <si>
    <t>Refundácia nákladov na činnosť klubu s účelom športu mládeže podľa počtu aktívnych športovcov do 23 rokov
AK ZŠ SIRK/ OZ ROZKVET GEMERA
Účel: športová obuv a oblečenie</t>
  </si>
  <si>
    <t>113</t>
  </si>
  <si>
    <t>540</t>
  </si>
  <si>
    <t>47313170</t>
  </si>
  <si>
    <t>Outdoor Nemecká, s.r.o.</t>
  </si>
  <si>
    <t>1030</t>
  </si>
  <si>
    <t>1612</t>
  </si>
  <si>
    <t>36458074</t>
  </si>
  <si>
    <t>Rysy Group, s.r.o.</t>
  </si>
  <si>
    <t>1510807142</t>
  </si>
  <si>
    <t>Refundácia nákladov na činnosť klubu s účelom športu mládeže podľa počtu aktívnych športovcov do 23 rokov
AK ZŠ SIRK/ OZ ROZKVET GEMERA
Účel: športová obuv
Časť nákladov</t>
  </si>
  <si>
    <t>25OZ1389</t>
  </si>
  <si>
    <t>20250379</t>
  </si>
  <si>
    <t>Refundácia nákladov na činnosť klubu s účelom športu mládeže podľa počtu aktívnych športovcov do 23 rokov
AK ISKRA pri ZŠ JAK Revúca
Účel: preprava osôb Revúca-BB a späť
detská PTS krajské kolo 20.5.2025
Časť nákladov</t>
  </si>
  <si>
    <t>50199412</t>
  </si>
  <si>
    <t>Miroslav Petráš - AUTODOPRAVA s.r.o.</t>
  </si>
  <si>
    <t>2025042</t>
  </si>
  <si>
    <t>Refundácia nákladov na činnosť klubu s účelom športu mládeže podľa počtu aktívnych športovcov do 23 rokov
AK ISKRA pri ZŠ JAK Revúca
Účel: preprava osôb Revúca-KE a späť
čokoládová tretra 12.5.2025</t>
  </si>
  <si>
    <t>43337112</t>
  </si>
  <si>
    <t>MIR-CAT Miroslav Krštieň</t>
  </si>
  <si>
    <t>202505036</t>
  </si>
  <si>
    <t>Refundácia nákladov na činnosť klubu s účelom športu mládeže podľa počtu aktívnych športovcov do 23 rokov
AK ISKRA pri ZŠ JAK Revúca
Účel: vecné ceny pre víťazov 
preteky: Revúcky superskokan 12.3.2025, Vrhač škôl - 2.5.2025
Beh Revúckym chotárom - 17.5.2025</t>
  </si>
  <si>
    <t>45885648</t>
  </si>
  <si>
    <t>Slovenská chránená dielňa s.r.o.</t>
  </si>
  <si>
    <t>200250373</t>
  </si>
  <si>
    <t>Refundácia nákladov na činnosť klubu s účelom športu mládeže podľa počtu aktívnych športovcov do 23 rokov
AK ISKRA pri ZŠ JAK Revúca
Účel: športová obuv a oblečenie</t>
  </si>
  <si>
    <t>FVOSS/001233/11/2025</t>
  </si>
  <si>
    <t>Refundácia nákladov na činnosť klubu s účelom športu mládeže podľa počtu aktívnych športovcov do 23 rokov
AK ISKRA pri ZŠ JAK Revúca
Účel: športové oblečenie</t>
  </si>
  <si>
    <t>GYM GLAMOUR Sp. Z o.o.
PL</t>
  </si>
  <si>
    <t>42602043</t>
  </si>
  <si>
    <t>Refundácia nákladov na činnosť klubu s účelom športu mládeže podľa počtu aktívnych športovcov do 23 rokov
AK ISKRA pri ZŠ JAK Revúca
Účel: športová obuv</t>
  </si>
  <si>
    <t>25872397</t>
  </si>
  <si>
    <t>PROROK SPORT, s.r.o.</t>
  </si>
  <si>
    <t>Refundácia nákladov na činnosť klubu s účelom športu mládeže podľa počtu aktívnych športovcov do 23 rokov
AK ISKRA pri ZŠ JAK Revúca
Účel: celková cena práce za tréningovú činnosť 09/2025
Časť nákladov</t>
  </si>
  <si>
    <t>Osoby 677-679</t>
  </si>
  <si>
    <t>PREVOD
Refundácia nákladov na činnosť klubu s účelom športu mládeže podľa počtu aktívnych športovcov do 23 rokov
AK ISKRA pri ZŠ JAK Revúca
Účel: celková cena práce za tréningovú činnosť 09/2025
Časť nákladov</t>
  </si>
  <si>
    <t>25OZ1390</t>
  </si>
  <si>
    <t>131/2025</t>
  </si>
  <si>
    <t>PREVOD
Refundácia nákladov na činnosť klubu s účelom športu mládeže podľa počtu aktívnych športovcov do 23 rokov
ŠŠAK pri ZŠ Malá Ida
Účel: ubytovanie a stravovanie na sústredení 29.10.-1.11.2025, Lipt. Teplička pre 34 osôb
Časť nákladov</t>
  </si>
  <si>
    <t>45533857</t>
  </si>
  <si>
    <t>Vikartovsky mlyn, s.r.o.</t>
  </si>
  <si>
    <t>20251095</t>
  </si>
  <si>
    <t>Refundácia nákladov na činnosť klubu s účelom športu mládeže podľa počtu aktívnych športovcov do 23 rokov
ŠŠAK pri ZŠ Malá Ida
Účel: športové vybavenie</t>
  </si>
  <si>
    <t>Refundácia nákladov na činnosť klubu s účelom športu mládeže podľa počtu aktívnych športovcov do 23 rokov
ŠŠAK pri ZŠ Malá Ida
Účel: vecné ceny pre víťazov za súťaže Detskej atletiky
Časť nákladov</t>
  </si>
  <si>
    <t>PREVOD
Refundácia nákladov na činnosť klubu s účelom športu mládeže podľa počtu aktívnych športovcov do 23 rokov
ŠŠAK pri ZŠ Malá Ida
Účel: vecné ceny pre víťazov za súťaže Detskej atletiky
Časť nákladov</t>
  </si>
  <si>
    <t>25OZ1382</t>
  </si>
  <si>
    <t>1525</t>
  </si>
  <si>
    <t>Refundácia nákladov na činnosť klubu s účelom športu mládeže podľa počtu aktívnych športovcov do 23 rokov
ŠK ŠOG Nitra
Cestovný príkaz
Termín: 10.5.2025
Účel: 2kolo družstiev ZsAZ
Trasa: Nitra-Piešťany a späť
Spôsob dopravy: AUV
Počet prepravovaných osôb: 2
Cestovné náhrady: cestovné</t>
  </si>
  <si>
    <t>Refundácia nákladov na činnosť klubu s účelom športu mládeže podľa počtu aktívnych športovcov do 23 rokov
ŠK ŠOG Nitra
Cestovný príkaz
Termín: 1.5.2025
Účel: Majstrovstvá Ustroňa v skoku o tyči
Trasa: Nitra-Ustroň PL a späť
Spôsob dopravy: AUV
Počet prepravovaných osôb: 3
Cestovné náhrady: cestovné</t>
  </si>
  <si>
    <t>9225</t>
  </si>
  <si>
    <t>Refundácia nákladov na činnosť klubu s účelom športu mládeže podľa počtu aktívnych športovcov do 23 rokov
ŠK ŠOG Nitra
Cestovný príkaz
Termín: 9.2.2025
Účel: Krejský přebor Olomouckého a Zlínskeho kraje
Trasa: Nitra-Ostrava CZ a späť
Spôsob dopravy: AUV
Počet prepravovaných osôb: 3
Cestovné náhrady: cestovné</t>
  </si>
  <si>
    <t>209429</t>
  </si>
  <si>
    <t>Refundácia nákladov na činnosť klubu s účelom športu mládeže podľa počtu aktívnych športovcov do 23 rokov
ŠK ŠOG Nitra
Cestovný príkaz - Tomáš Krajňák
Termín: 9.2.2025
Účel: Krejský přebor Olomouckého a Zlínskeho kraje, Ostrava CZ
Cestovné náhrady: štartovné</t>
  </si>
  <si>
    <t>41031369</t>
  </si>
  <si>
    <t>Atletický klub Olomouc z.s.</t>
  </si>
  <si>
    <t>8525</t>
  </si>
  <si>
    <t>Refundácia nákladov na činnosť klubu s účelom športu mládeže podľa počtu aktívnych športovcov do 23 rokov
ŠK ŠOG Nitra
Cestovný príkaz
Termín: 8.5.2025
Účel: 2kolo MSsAZ družstiev dorast, juniori
Trasa: Nitra-BB a späť
Spôsob dopravy: AUV
Počet prepravovaných osôb: 4
Cestovné náhrady: cestovné</t>
  </si>
  <si>
    <t>Refundácia nákladov na činnosť klubu s účelom športu mládeže podľa počtu aktívnych športovcov do 23 rokov
ŠK ŠOG Nitra
Cestovný príkaz
Termín: 24.5.2025
Účel: MZsAZ viacboj dorast, st žiaci
Trasa: Nitra-Trnava a späť
Spôsob dopravy: AUV
Počet prepravovaných osôb: 4
Cestovné náhrady: cestovné</t>
  </si>
  <si>
    <t>Refundácia nákladov na činnosť klubu s účelom športu mládeže podľa počtu aktívnych športovcov do 23 rokov
ŠK ŠOG Nitra
Cestovný príkaz
Termín: 1.6.2025
Účel: MSsAZ dorast, st žiaci
Trasa: Nitra-BB a späť
Spôsob dopravy: AUV
Počet prepravovaných osôb: 4
Cestovné náhrady: cestovné</t>
  </si>
  <si>
    <t>Refundácia nákladov na činnosť klubu s účelom športu mládeže podľa počtu aktívnych športovcov do 23 rokov
ŠK ŠOG Nitra
Cestovný príkaz - Jaroslav Broďáni
Termín: 1.6.2025
Účel: MSsAZ dorast, st žiaci, BB
Cestovné náhrady: štartovné</t>
  </si>
  <si>
    <t>25125</t>
  </si>
  <si>
    <t>Refundácia nákladov na činnosť klubu s účelom športu mládeže podľa počtu aktívnych športovcov do 23 rokov
ŠK ŠOG Nitra
Cestovný príkaz
Termín: 25.1.2025
Účel: HMSsAZ - dorast, st. žiaci, dosp., Osrtava CZ
Trasa: Nitra-Ostrava CZ a späť
Spôsob dopravy: AUV
Počet prepravovaných osôb: 4
Cestovné náhrady: cestovné</t>
  </si>
  <si>
    <t>15/25</t>
  </si>
  <si>
    <t>Refundácia nákladov na činnosť klubu s účelom športu mládeže podľa počtu aktívnych športovcov do 23 rokov
ŠK ŠOG Nitra
Cestovný príkaz - Roman Oravec
Termín: 25.1.2025
Účel: HMSsAZ - dorast, st. žiaci, dosp., Ostrava CZ
Cestovné náhrady: štartovné
Časť nákladov</t>
  </si>
  <si>
    <t>14223597</t>
  </si>
  <si>
    <t>Stredoslovenský atletický zväz</t>
  </si>
  <si>
    <t>Refundácia nákladov na činnosť klubu s účelom športu mládeže podľa počtu aktívnych športovcov do 23 rokov
ŠK ŠOG Nitra
Cestovný príkaz
Termín: 7-8.2.2025
Účel: HMSR st. žiaci, Nyiregyháza HU
Trasa: Nitra-Nyiregyháza HU a späť
Spôsob dopravy: AUV
Počet prepravovaných osôb: 4
Cestovné náhrady: cestovné</t>
  </si>
  <si>
    <t>Refundácia nákladov na činnosť klubu s účelom športu mládeže podľa počtu aktívnych športovcov do 23 rokov
ŠK ŠOG Nitra
Cestovný príkaz
Termín: 14-15.2.2025
Účel: HMSR dorast, Nyiregyháza HU
Trasa: Nitra-Nyiregyháza HU a späť
Spôsob dopravy: AUV
Počet prepravovaných osôb: 3
Cestovné náhrady: cestovné</t>
  </si>
  <si>
    <t>Refundácia nákladov na činnosť klubu s účelom športu mládeže podľa počtu aktívnych športovcov do 23 rokov
ŠK ŠOG Nitra
Cestovný príkaz
Termín: 20.2.2025
Účel: HMSR dosp., Osrtava CZ
Trasa: Nitra-Ostrava CZ a späť
Spôsob dopravy: AUV
Počet prepravovaných osôb: 3
Cestovné náhrady: cestovné</t>
  </si>
  <si>
    <t>Refundácia nákladov na činnosť klubu s účelom športu mládeže podľa počtu aktívnych športovcov do 23 rokov
ŠK ŠOG Nitra
Účel: športové oblečenie</t>
  </si>
  <si>
    <t>41265858</t>
  </si>
  <si>
    <t>Peter Domasta - CENTRUM</t>
  </si>
  <si>
    <t>250100146</t>
  </si>
  <si>
    <t>Refundácia nákladov na činnosť klubu s účelom športu mládeže podľa počtu aktívnych športovcov do 23 rokov
ŠK ŠOG Nitra
Účel: športové náčinie</t>
  </si>
  <si>
    <t>25685</t>
  </si>
  <si>
    <t>33711488</t>
  </si>
  <si>
    <t>Miroslav Jiránek - BEPA, rekl. Agentúra</t>
  </si>
  <si>
    <t>1000260025</t>
  </si>
  <si>
    <t>Refundácia nákladov na činnosť klubu s účelom športu mládeže podľa počtu aktívnych športovcov do 23 rokov
ŠK ŠOG Nitra
Účel: preprava osôb Nitra-Štrbské Pleso a späť, 2 a 8.11.2025, sústredenie
Časť nákladov</t>
  </si>
  <si>
    <t>36534391</t>
  </si>
  <si>
    <t>INCAR s.r.o.</t>
  </si>
  <si>
    <t>250100165</t>
  </si>
  <si>
    <t>411</t>
  </si>
  <si>
    <t>Refundácia nákladov na činnosť klubu s účelom športu mládeže podľa počtu aktívnych športovcov do 23 rokov
ŠK ŠOG Nitra
Účel: prenájom telocvične 11-12/2025</t>
  </si>
  <si>
    <t>1348</t>
  </si>
  <si>
    <t>25OZ1383</t>
  </si>
  <si>
    <t>20250358</t>
  </si>
  <si>
    <t>3.10., 10.11.2025</t>
  </si>
  <si>
    <t>Refundácia nákladov na činnosť klubu s účelom športu mládeže podľa počtu aktívnych športovcov do 23 rokov
TJ Družba Piešťany
Účel: ubytovanie a stravovanie na sústredení 10-14.11.2025, Šoporňa pre 11 osôb
Časť nákladov</t>
  </si>
  <si>
    <t>44244479</t>
  </si>
  <si>
    <t>Relax Inn West, a.s.</t>
  </si>
  <si>
    <t>25OZ1384</t>
  </si>
  <si>
    <t>25FV051</t>
  </si>
  <si>
    <t>Refundácia nákladov na činnosť klubu s účelom športu mládeže podľa počtu aktívnych športovcov do 23 rokov
Atl. Prípravka pri ZŠ T.J. Moussona, Michalovce
Účel: preprava osôb Michalovce-KE a späť
12.5.2025 čokoládová tretra</t>
  </si>
  <si>
    <t>320507438</t>
  </si>
  <si>
    <t>Refundácia nákladov na činnosť klubu s účelom športu mládeže podľa počtu aktívnych športovcov do 23 rokov
Atl. Prípravka pri ZŠ T.J. Moussona, Michalovce
Účel: športové vybavenie
Časť nákladov</t>
  </si>
  <si>
    <t>27792064</t>
  </si>
  <si>
    <t>MASTER SPORT s.r.o.</t>
  </si>
  <si>
    <t>25OZ1387</t>
  </si>
  <si>
    <t>285</t>
  </si>
  <si>
    <t>Refundácia nákladov na činnosť klubu s účelom športu mládeže podľa počtu aktívnych športovcov do 23 rokov
ŠŠK Junior pri ZŠ Šmeralova, Prešov
Účel: športová obuv</t>
  </si>
  <si>
    <t>1072</t>
  </si>
  <si>
    <t>Refundácia nákladov na činnosť klubu s účelom športu mládeže podľa počtu aktívnych športovcov do 23 rokov
ŠŠK Junior pri ZŠ Šmeralova, Prešov
Účel: športové oblečenie</t>
  </si>
  <si>
    <t>F250432</t>
  </si>
  <si>
    <t>1510753596</t>
  </si>
  <si>
    <t>Refundácia nákladov na činnosť klubu s účelom športu mládeže podľa počtu aktívnych športovcov do 23 rokov
ŠŠK Junior pri ZŠ Šmeralova, Prešov
Účel: športové oblečenie a obuv</t>
  </si>
  <si>
    <t>F250455</t>
  </si>
  <si>
    <t>Refundácia nákladov na činnosť klubu s účelom športu mládeže podľa počtu aktívnych športovcov do 23 rokov
ŠŠK Junior pri ZŠ Šmeralova, Prešov
Účel: športové vybavenie a náčinie</t>
  </si>
  <si>
    <t>F250463</t>
  </si>
  <si>
    <t>Refundácia nákladov na činnosť klubu s účelom športu mládeže podľa počtu aktívnych športovcov do 23 rokov
ŠŠK Junior pri ZŠ Šmeralova, Prešov
Účel: športové vybavenie a náčinie a obuv</t>
  </si>
  <si>
    <t>25OZ1388</t>
  </si>
  <si>
    <t>25/03</t>
  </si>
  <si>
    <t>Refundácia nákladov na činnosť klubu s účelom športu mládeže podľa počtu aktívnych športovcov do 23 rokov
ŠK Jablonica
Účel: ubytovanie na sústredení Štrbské Pleso, 15-19.1.2025 pre 9 osôb
Časť nákladov</t>
  </si>
  <si>
    <t>41303369</t>
  </si>
  <si>
    <t>Mária Kičáková - TATRY MKS</t>
  </si>
  <si>
    <t>250029</t>
  </si>
  <si>
    <t>Refundácia nákladov na činnosť klubu s účelom športu mládeže podľa počtu aktívnych športovcov do 23 rokov
ŠK Jablonica
Účel: ubytovanie na sústredení Břeclav CZ, 12-19.4.2025 pre 2 osoby
Časť nákladov</t>
  </si>
  <si>
    <t>06037836</t>
  </si>
  <si>
    <t>HOTEL ROSE s.r.o.</t>
  </si>
  <si>
    <t>9255088</t>
  </si>
  <si>
    <t>Refundácia nákladov na činnosť klubu s účelom športu mládeže podľa počtu aktívnych športovcov do 23 rokov
ŠK Jablonica
Účel: športová obuv</t>
  </si>
  <si>
    <t>1510340291</t>
  </si>
  <si>
    <t>9255625</t>
  </si>
  <si>
    <t>Refundácia nákladov na činnosť klubu s účelom športu mládeže podľa počtu aktívnych športovcov do 23 rokov
ŠK Jablonica
Účel: športová obuv
Časť nákladov</t>
  </si>
  <si>
    <t>1510775699</t>
  </si>
  <si>
    <t>250199</t>
  </si>
  <si>
    <t>Refundácia nákladov na činnosť klubu s účelom športu mládeže podľa počtu aktívnych športovcov do 23 rokov
ŠK Jablonica
Účel: športové oblečenie</t>
  </si>
  <si>
    <t>46291318</t>
  </si>
  <si>
    <t>SPORTREKLAMA agency, s.r.o.</t>
  </si>
  <si>
    <t>25OZ1385</t>
  </si>
  <si>
    <t>2519388927</t>
  </si>
  <si>
    <t>Refundácia nákladov na činnosť klubu s účelom športu mládeže podľa počtu aktívnych športovcov do 23 rokov
ŠK BCF Dukla BB
Účel: športové oblečenie
Časť nákladov</t>
  </si>
  <si>
    <t>52928</t>
  </si>
  <si>
    <t>Refundácia nákladov na činnosť klubu s účelom športu mládeže podľa počtu aktívnych športovcov do 23 rokov
ŠK BCF Dukla BB
Účel: ubytovanie Zittau, preteky Lusatian Race walking 2025 pre 6 osôb 23-25.10.2025</t>
  </si>
  <si>
    <t>G&amp;R Zittauer Hotel und Gaststätten GmbH
DE</t>
  </si>
  <si>
    <t>2510</t>
  </si>
  <si>
    <t>Refundácia nákladov na činnosť klubu s účelom športu mládeže podľa počtu aktívnych športovcov do 23 rokov
ŠK BCF Dukla BB
Účel: štartovné Zittau, preteky Lusatian Race walking 2025 pre 8 osôb 23-25.10.2025
Časť nákladov</t>
  </si>
  <si>
    <t>O-SEE Sports e.V.
DE</t>
  </si>
  <si>
    <t>Refundácia nákladov na činnosť klubu s účelom športu mládeže podľa počtu aktívnych športovcov do 23 rokov
ŠK BCF Dukla BB
Účel: sústredenie 3-5.10.2025, ubytovanie pre 30 osôb, pentión Zlatá Rybka
Časť nákladov</t>
  </si>
  <si>
    <t>2515465469</t>
  </si>
  <si>
    <t>Refundácia nákladov na činnosť klubu s účelom športu mládeže podľa počtu aktívnych športovcov do 23 rokov
ŠK BCF Dukla BB
Účel: sústredenie - pobyt pre deti 6-12.7.2025, Penzión Zlatá Rybka pre 20 osôb
Časť nákladov</t>
  </si>
  <si>
    <t>20250604</t>
  </si>
  <si>
    <t>28.1.-7.11.2025</t>
  </si>
  <si>
    <t>Refundácia nákladov na činnosť klubu s účelom športu mládeže podľa počtu aktívnych športovcov do 23 rokov
ŠK BCF Dukla BB
Účel: čistá mzda trénera 12/2024-10/2025</t>
  </si>
  <si>
    <t>Osoba 203</t>
  </si>
  <si>
    <t>67, 42</t>
  </si>
  <si>
    <t>10.7., 7.7.2025</t>
  </si>
  <si>
    <t>Refundácia nákladov na činnosť klubu s účelom športu mládeže podľa počtu aktívnych športovcov do 23 rokov
ŠK BCF Dukla BB
Účel: regenerácia 2x</t>
  </si>
  <si>
    <t>00313947</t>
  </si>
  <si>
    <t>OBEC Závadka nad Hronom</t>
  </si>
  <si>
    <t>11/9/2025</t>
  </si>
  <si>
    <t>Refundácia nákladov na činnosť klubu s účelom športu mládeže podľa počtu aktívnych športovcov do 23 rokov
ŠK BCF Dukla BB
Účel: štartovné 
4kolo MSsAZ družstiev st. žiaci, Nitra 7.9.2025</t>
  </si>
  <si>
    <t>153/25</t>
  </si>
  <si>
    <t>Refundácia nákladov na činnosť klubu s účelom športu mládeže podľa počtu aktívnych športovcov do 23 rokov
ŠK BCF Dukla BB
Účel: štartovné 
MSR st. žiaci, Martin 13.9.2025</t>
  </si>
  <si>
    <t>Refundácia nákladov na činnosť klubu s účelom športu mládeže podľa počtu aktívnych športovcov do 23 rokov
ŠK BCF Dukla BB
Účel: štartovné 
MSsAZml a najml. žiaci, Považská Bystrica 28.9.2025</t>
  </si>
  <si>
    <t>2025132</t>
  </si>
  <si>
    <t>Refundácia nákladov na činnosť klubu s účelom športu mládeže podľa počtu aktívnych športovcov do 23 rokov
ŠK BCF Dukla BB
Účel: štartovné 
HMSR ml. žiaci, Banská Bystrica 1.2.2025
Časť nákladov</t>
  </si>
  <si>
    <t>51134161</t>
  </si>
  <si>
    <t>ŠK BCF DUKLA BB</t>
  </si>
  <si>
    <t>9/42</t>
  </si>
  <si>
    <t>Refundácia nákladov na činnosť klubu s účelom športu mládeže podľa počtu aktívnych športovcov do 23 rokov
ŠK BCF Dukla BB
Účel: štartovné 
MSsAZ v cezpoľnom behu, Žiar n/H, 8.11.2025
Časť nákladov</t>
  </si>
  <si>
    <t>VF056/25</t>
  </si>
  <si>
    <t>Refundácia nákladov na činnosť klubu s účelom športu mládeže podľa počtu aktívnych športovcov do 23 rokov
ŠK BCF Dukla BB
Účel: prenájom šport. Haly 10-12/2025</t>
  </si>
  <si>
    <t>Stredná športová škola Trieda SNP, BB</t>
  </si>
  <si>
    <t>76/2025/76</t>
  </si>
  <si>
    <t>Refundácia nákladov na činnosť klubu s účelom športu mládeže podľa počtu aktívnych športovcov do 23 rokov
ŠK BCF Dukla BB
Účel: športové vybavenie
Časť nákladov</t>
  </si>
  <si>
    <t>25OZ1415</t>
  </si>
  <si>
    <t>944</t>
  </si>
  <si>
    <t>Refundácia nákladov na činnosť klubu s účelom športu mládeže podľa počtu aktívnych športovcov do 23 rokov
NAŠA ATLETIKA
Účel: športové náčinie</t>
  </si>
  <si>
    <t>5409948937</t>
  </si>
  <si>
    <t>Refundácia nákladov na činnosť klubu s účelom športu mládeže podľa počtu aktívnych športovcov do 23 rokov
NAŠA ATLETIKA
Účel: tréningové pomôcky</t>
  </si>
  <si>
    <t>20250133</t>
  </si>
  <si>
    <t>Refundácia nákladov na činnosť klubu s účelom športu mládeže podľa počtu aktívnych športovcov do 23 rokov
NAŠA ATLETIKA
Účel: doplnky výživy</t>
  </si>
  <si>
    <t>35979101</t>
  </si>
  <si>
    <t>IN Sport s.r.o.</t>
  </si>
  <si>
    <t>5410179246</t>
  </si>
  <si>
    <t>C2B8054</t>
  </si>
  <si>
    <t>Maurten
SUI</t>
  </si>
  <si>
    <t>8ED0203</t>
  </si>
  <si>
    <t>253021521</t>
  </si>
  <si>
    <t>Refundácia nákladov na činnosť klubu s účelom športu mládeže podľa počtu aktívnych športovcov do 23 rokov
NAŠA ATLETIKA
Účel: zdravotnícke pomôcky</t>
  </si>
  <si>
    <t>Thysol Group B.V
NED</t>
  </si>
  <si>
    <t>41942025</t>
  </si>
  <si>
    <t>5410948469</t>
  </si>
  <si>
    <t>7050130261</t>
  </si>
  <si>
    <t>25977687</t>
  </si>
  <si>
    <t>VIVANTIS a.s.</t>
  </si>
  <si>
    <t>32025072</t>
  </si>
  <si>
    <t>Refundácia nákladov na činnosť klubu s účelom športu mládeže podľa počtu aktívnych športovcov do 23 rokov
NAŠA ATLETIKA
Účel: testovanie športovcov</t>
  </si>
  <si>
    <t>Refundácia nákladov na činnosť klubu s účelom športu mládeže podľa počtu aktívnych športovcov do 23 rokov
NAŠA ATLETIKA
Účel: trénerská činnosť 08/2025</t>
  </si>
  <si>
    <t>57091561</t>
  </si>
  <si>
    <t>Bc. Táňa Kolozsváryová</t>
  </si>
  <si>
    <t>Refundácia nákladov na činnosť klubu s účelom športu mládeže podľa počtu aktívnych športovcov do 23 rokov
NAŠA ATLETIKA
Účel: trénerská činnosť 09/2025</t>
  </si>
  <si>
    <t>Refundácia nákladov na činnosť klubu s účelom športu mládeže podľa počtu aktívnych športovcov do 23 rokov
NAŠA ATLETIKA
Účel: trénerská činnosť 04/2025</t>
  </si>
  <si>
    <t>56095601</t>
  </si>
  <si>
    <t>Bc. Kristína Špitková</t>
  </si>
  <si>
    <t>Refundácia nákladov na činnosť klubu s účelom športu mládeže podľa počtu aktívnych športovcov do 23 rokov
NAŠA ATLETIKA
Účel: trénerská činnosť 05/2025</t>
  </si>
  <si>
    <t>Refundácia nákladov na činnosť klubu s účelom športu mládeže podľa počtu aktívnych športovcov do 23 rokov
NAŠA ATLETIKA
Účel: trénerská činnosť 06/2025</t>
  </si>
  <si>
    <t>Refundácia nákladov na činnosť klubu s účelom športu mládeže podľa počtu aktívnych športovcov do 23 rokov
NAŠA ATLETIKA
Účel: trénerská činnosť 07/2025</t>
  </si>
  <si>
    <t>20250022</t>
  </si>
  <si>
    <t>20250025</t>
  </si>
  <si>
    <t>25/2025</t>
  </si>
  <si>
    <t>37/2025</t>
  </si>
  <si>
    <t>Refundácia nákladov na činnosť klubu s účelom športu mládeže podľa počtu aktívnych športovcov do 23 rokov
NAŠA ATLETIKA
Účel: trénerská činnosť 10/2025
Časť nákladov</t>
  </si>
  <si>
    <t>25OZ1403</t>
  </si>
  <si>
    <t>202505003</t>
  </si>
  <si>
    <t>Refundácia nákladov na činnosť klubu s účelom športu mládeže podľa počtu aktívnych športovcov do 23 rokov
Bratislava Runners
Účel: tréningové hodiny pre členov klubu 04/2025
Časť nákladov</t>
  </si>
  <si>
    <t>25OZ1414</t>
  </si>
  <si>
    <t>25FV0516</t>
  </si>
  <si>
    <t>Refundácia nákladov na činnosť klubu s účelom športu mládeže podľa počtu aktívnych športovcov do 23 rokov
Združenie zástupcov rodičov pri ZŠ Družstevná pri Hornáde
Účel: vecné ceny pre víťazov
Veľkonočný aprílový detský viacboj 16.4.2025</t>
  </si>
  <si>
    <t>251125</t>
  </si>
  <si>
    <t>Refundácia nákladov na činnosť klubu s účelom športu mládeže podľa počtu aktívnych športovcov do 23 rokov
Združenie zástupcov rodičov pri ZŠ Družstevná pri Hornáde
Účel: športové oblečenie</t>
  </si>
  <si>
    <t>36593087</t>
  </si>
  <si>
    <t>WILLCOM s.r.o.</t>
  </si>
  <si>
    <t>11/15</t>
  </si>
  <si>
    <t>Refundácia nákladov na činnosť klubu s účelom športu mládeže podľa počtu aktívnych športovcov do 23 rokov
Združenie zástupcov rodičov pri ZŠ Družstevná pri Hornáde
Účel: štartovné MSR v cezpoľnom behu
Žiar n/H, 22.11.2025</t>
  </si>
  <si>
    <t>25OZ1417</t>
  </si>
  <si>
    <t>Refundácia nákladov na činnosť klubu s účelom športu mládeže podľa počtu aktívnych športovcov do 23 rokov
ŠK Detva v pohybe
Účel: športové oblečenie
Časť nákladov</t>
  </si>
  <si>
    <t>76/2025/26</t>
  </si>
  <si>
    <t>Refundácia nákladov na činnosť klubu s účelom športu mládeže podľa počtu aktívnych športovcov do 23 rokov
ŠK Detva v pohybe
Účel: športové náčinie
Časť nákladov</t>
  </si>
  <si>
    <t>202500461</t>
  </si>
  <si>
    <t>25VF00167</t>
  </si>
  <si>
    <t>Refundácia nákladov na činnosť klubu s účelom športu mládeže podľa počtu aktívnych športovcov do 23 rokov
ŠK Detva v pohybe
Účel: športové sústredenie - ubytovanie 10-15.8.2025 pre 44 osôb, Duchonka
Časť nákladov</t>
  </si>
  <si>
    <t>36786225</t>
  </si>
  <si>
    <t>KALABA s.r.o.</t>
  </si>
  <si>
    <t>25OZ1418</t>
  </si>
  <si>
    <t>20250001</t>
  </si>
  <si>
    <t>Refundácia nákladov na činnosť klubu s účelom športu mládeže podľa počtu aktívnych športovcov do 23 rokov
TJ Olympia Galanta
Účel: športová obuv</t>
  </si>
  <si>
    <t>34242139</t>
  </si>
  <si>
    <t>Viera Kollárovičová - ŠPORT MIRKA</t>
  </si>
  <si>
    <t>2025003A</t>
  </si>
  <si>
    <t>Refundácia nákladov na činnosť klubu s účelom športu mládeže podľa počtu aktívnych športovcov do 23 rokov
TJ Olympia Galanta
Účel: preprava osôb Galanta-BB a späť
18-19.1.2025, HM ZsAZ ml. žiaci</t>
  </si>
  <si>
    <t>47353031</t>
  </si>
  <si>
    <t>Pillbus s.r.o.</t>
  </si>
  <si>
    <t>SSK25000063976</t>
  </si>
  <si>
    <t>Refundácia nákladov na činnosť klubu s účelom športu mládeže podľa počtu aktívnych športovcov do 23 rokov
TJ Olympia Galanta
Účel: športové oblečenie</t>
  </si>
  <si>
    <t>SSK25000063955</t>
  </si>
  <si>
    <t>SSK25000064064</t>
  </si>
  <si>
    <t>Refundácia nákladov na činnosť klubu s účelom športu mládeže podľa počtu aktívnych športovcov do 23 rokov
TJ Olympia Galanta
Účel: fyzio na sústredení 21-28.8.2025
Časť nákladov</t>
  </si>
  <si>
    <t>44727836</t>
  </si>
  <si>
    <t>4 STYLE, s.r.o.</t>
  </si>
  <si>
    <t>29, 6</t>
  </si>
  <si>
    <t>23.5., 1.10.2025</t>
  </si>
  <si>
    <t>Refundácia nákladov na činnosť klubu s účelom športu mládeže podľa počtu aktívnych športovcov do 23 rokov
TJ Olympia Galanta
Účel: 2x lekárska prehliadka
Časť nákladov</t>
  </si>
  <si>
    <t>34060634</t>
  </si>
  <si>
    <t>MUDr. Margita Suchá</t>
  </si>
  <si>
    <t>20, 164</t>
  </si>
  <si>
    <t>3.11., 11.11.2025</t>
  </si>
  <si>
    <t>45899991</t>
  </si>
  <si>
    <t>IMUNOSPORT s.r.o.</t>
  </si>
  <si>
    <t>57</t>
  </si>
  <si>
    <t>Refundácia nákladov na činnosť klubu s účelom športu mládeže podľa počtu aktívnych športovcov do 23 rokov
TJ Olympia Galanta
Účel: lekárska prehliadka
Časť nákladov</t>
  </si>
  <si>
    <t>54205018</t>
  </si>
  <si>
    <t>Klinika Junácka a.s.</t>
  </si>
  <si>
    <t>342500346</t>
  </si>
  <si>
    <t>Refundácia nákladov na činnosť klubu s účelom športu mládeže podľa počtu aktívnych športovcov do 23 rokov
TJ Olympia Galanta
Účel: preprava osôb Galanta-Nitra a späť
20.9.2025, 5kolo družstiev ZsAZ ml žiaci</t>
  </si>
  <si>
    <t>20250252</t>
  </si>
  <si>
    <t>342500341</t>
  </si>
  <si>
    <t>Refundácia nákladov na činnosť klubu s účelom športu mládeže podľa počtu aktívnych športovcov do 23 rokov
TJ Olympia Galanta
Účel: preprava osôb Galanta-Trnava a späť
15.9.2025, 3kolo družstiev ZsAZ dorast, juniori, dosp
Časť nákladov</t>
  </si>
  <si>
    <t>25OZ1419</t>
  </si>
  <si>
    <t>138</t>
  </si>
  <si>
    <t>Refundácia nákladov na činnosť klubu s účelom športu mládeže podľa počtu aktívnych športovcov do 23 rokov
Atletický klub Martin
Účel: koučovacie služby - Kusá</t>
  </si>
  <si>
    <t>2508261</t>
  </si>
  <si>
    <t>Refundácia nákladov na činnosť klubu s účelom športu mládeže podľa počtu aktívnych športovcov do 23 rokov
Atletický klub Martin
Účel: preprava osôb Martin-Dubnica n/V a späť
31.8.2025, 4kolo družstiev SsAZ dorast, juniori</t>
  </si>
  <si>
    <t>2509276</t>
  </si>
  <si>
    <t>Refundácia nákladov na činnosť klubu s účelom športu mládeže podľa počtu aktívnych športovcov do 23 rokov
Atletický klub Martin
Účel: preprava osôb Martin-Nitra a späť
7.9.2025, 4kolo družstiev SsAZ st žiaci</t>
  </si>
  <si>
    <t>2509309</t>
  </si>
  <si>
    <t>Refundácia nákladov na činnosť klubu s účelom športu mládeže podľa počtu aktívnych športovcov do 23 rokov
Atletický klub Martin
Účel: preprava osôb Martin-PB a späť
28.9.2025, M SsAZ ml a najml žiaci</t>
  </si>
  <si>
    <t>2510321</t>
  </si>
  <si>
    <t>Refundácia nákladov na činnosť klubu s účelom športu mládeže podľa počtu aktívnych športovcov do 23 rokov
Atletický klub Martin
Účel: preprava osôb Martin-Dubnica n/V a späť
5.10.2025, M SsAZ ml žiaci</t>
  </si>
  <si>
    <t>25/1210</t>
  </si>
  <si>
    <t>Refundácia nákladov na činnosť klubu s účelom športu mládeže podľa počtu aktívnych športovcov do 23 rokov
Atletický klub Martin
Účel: športové oblečenie
Časť nákladov</t>
  </si>
  <si>
    <t>25960012</t>
  </si>
  <si>
    <t>Refundácia nákladov na činnosť klubu s účelom športu mládeže podľa počtu aktívnych športovcov do 23 rokov
Atletický klub Martin
Účel: koučovacie služby - 02/25</t>
  </si>
  <si>
    <t>Refundácia nákladov na činnosť klubu s účelom športu mládeže podľa počtu aktívnych športovcov do 23 rokov
Atletický klub Martin
Účel: koučovacie služby - 03/25</t>
  </si>
  <si>
    <t>Refundácia nákladov na činnosť klubu s účelom športu mládeže podľa počtu aktívnych športovcov do 23 rokov
Atletický klub Martin
Účel: koučovacie služby - 04/25</t>
  </si>
  <si>
    <t>134</t>
  </si>
  <si>
    <t>Refundácia nákladov na činnosť klubu s účelom športu mládeže podľa počtu aktívnych športovcov do 23 rokov
Atletický klub Martin
Účel: koučovacie služby - 05/25</t>
  </si>
  <si>
    <t>Refundácia nákladov na činnosť klubu s účelom športu mládeže podľa počtu aktívnych športovcov do 23 rokov
Atletický klub Martin
Účel: koučovacie služby - 06/25</t>
  </si>
  <si>
    <t>145</t>
  </si>
  <si>
    <t>Refundácia nákladov na činnosť klubu s účelom športu mládeže podľa počtu aktívnych športovcov do 23 rokov
Atletický klub Martin
Účel: koučovacie služby - 07/25</t>
  </si>
  <si>
    <t>173</t>
  </si>
  <si>
    <t>Refundácia nákladov na činnosť klubu s účelom športu mládeže podľa počtu aktívnych športovcov do 23 rokov
Atletický klub Martin
Účel: koučovacie služby - 11/25</t>
  </si>
  <si>
    <t>155</t>
  </si>
  <si>
    <t>156</t>
  </si>
  <si>
    <t>Refundácia nákladov na činnosť klubu s účelom športu mládeže podľa počtu aktívnych športovcov do 23 rokov
Atletický klub Martin
Účel: koučovacie služby - 09/25</t>
  </si>
  <si>
    <t>166</t>
  </si>
  <si>
    <t>Refundácia nákladov na činnosť klubu s účelom športu mládeže podľa počtu aktívnych športovcov do 23 rokov
Atletický klub Martin
Účel: koučovacie služby - 10/25</t>
  </si>
  <si>
    <t>2511366</t>
  </si>
  <si>
    <t>Refundácia nákladov na činnosť klubu s účelom športu mládeže podľa počtu aktívnych športovcov do 23 rokov
Atletický klub Martin
Účel: preprava osôb Martin-Žiar n/H a späť
22.11.2025, MSR v cezpoľnom behu</t>
  </si>
  <si>
    <t>2025061</t>
  </si>
  <si>
    <t>Refundácia nákladov na činnosť klubu s účelom športu mládeže podľa počtu aktívnych športovcov do 23 rokov
Atletický klub Martin
Účel: prenájom telocvične - 11/2025
Časť nákladov</t>
  </si>
  <si>
    <t>47595418</t>
  </si>
  <si>
    <t>GREENEX s.r.o.</t>
  </si>
  <si>
    <t>25OZ1432</t>
  </si>
  <si>
    <t>Refundácia nákladov na činnosť klubu s účelom športu mládeže podľa počtu aktívnych športovcov do 23 rokov
ŠK UMB Banská Bystrica
Účel: preprava osôb BB-Nyiregyháza HU a späť
15.2.2025, HMSR dorast
Časť nákladov</t>
  </si>
  <si>
    <t>46025642</t>
  </si>
  <si>
    <t>PREBUS s.r.o.</t>
  </si>
  <si>
    <t>Refundácia nákladov na činnosť klubu s účelom športu mládeže podľa počtu aktívnych športovcov do 23 rokov
ŠK UMB Banská Bystrica
Účel: preprava osôb BB-Nitra a späť
26.4.2025, 1kolo MSsAZ družstiev dorast, juniori</t>
  </si>
  <si>
    <t>Refundácia nákladov na činnosť klubu s účelom športu mládeže podľa počtu aktívnych športovcov do 23 rokov
ŠK UMB Banská Bystrica
Účel: preprava osôb BB-Dubnica n/V a späť
25.5.2025, 2kolo MSsAZ družstiev st. žiaci
preprava osôb BB-Banská Štiavnica a späť
31.5.2025, 3kolo MSsAZ družstiev ml žiaci</t>
  </si>
  <si>
    <t>20250399</t>
  </si>
  <si>
    <t>Refundácia nákladov na činnosť klubu s účelom športu mládeže podľa počtu aktívnych športovcov do 23 rokov
ŠK UMB Banská Bystrica
Účel: športové vybavenie</t>
  </si>
  <si>
    <t>2025060</t>
  </si>
  <si>
    <t>Refundácia nákladov na činnosť klubu s účelom športu mládeže podľa počtu aktívnych športovcov do 23 rokov
ŠK UMB Banská Bystrica
Účel: preprava osôb BB-Žiar n/H a späť
10.5.2025, 2kolo MSsAZ družstiev ml žiaci juh</t>
  </si>
  <si>
    <t>25VF00218</t>
  </si>
  <si>
    <t>Refundácia nákladov na činnosť klubu s účelom športu mládeže podľa počtu aktívnych športovcov do 23 rokov
ŠK UMB Banská Bystrica
Účel: regeneračné nohavice</t>
  </si>
  <si>
    <t>3250002237</t>
  </si>
  <si>
    <t>Refundácia nákladov na činnosť klubu s účelom športu mládeže podľa počtu aktívnych športovcov do 23 rokov
ŠK UMB Banská Bystrica
Účel: ubytovanie 12-13.7.2025 počas MSR juiori KE pre 9 osôb</t>
  </si>
  <si>
    <t>00397610</t>
  </si>
  <si>
    <t>25VF0061</t>
  </si>
  <si>
    <t>47818662</t>
  </si>
  <si>
    <t>Slovenská atletika s.r.o.</t>
  </si>
  <si>
    <t>25/1244</t>
  </si>
  <si>
    <t>Refundácia nákladov na činnosť klubu s účelom športu mládeže podľa počtu aktívnych športovcov do 23 rokov
ŠK UMB Banská Bystrica
Účel: športové oblečenie</t>
  </si>
  <si>
    <t>VF066/25</t>
  </si>
  <si>
    <t>Refundácia nákladov na činnosť klubu s účelom športu mládeže podľa počtu aktívnych športovcov do 23 rokov
ŠK UMB Banská Bystrica
Účel: prenájom telocvične 11-12/2025
Časť nákladov</t>
  </si>
  <si>
    <t>25OZ1426</t>
  </si>
  <si>
    <t>6/25</t>
  </si>
  <si>
    <t>Refundácia nákladov na činnosť klubu s účelom športu mládeže podľa počtu aktívnych športovcov do 23 rokov
TJ STEP, Komárno
Účel: prenájom telocvične 1-6/2025</t>
  </si>
  <si>
    <t>37861212</t>
  </si>
  <si>
    <t>Základná škola J.A. Komenského
Komárno</t>
  </si>
  <si>
    <t>11/25</t>
  </si>
  <si>
    <t>Refundácia nákladov na činnosť klubu s účelom športu mládeže podľa počtu aktívnych športovcov do 23 rokov
TJ STEP, Komárno
Účel: prenájom telocvične 9-12/2025</t>
  </si>
  <si>
    <t>A2025/02</t>
  </si>
  <si>
    <t>Refundácia nákladov na činnosť klubu s účelom športu mládeže podľa počtu aktívnych športovcov do 23 rokov
TJ STEP, Komárno
Cestovný príkaz
Termín: 29.3.2025
Účel: odvoz na letisko - Sirotek sústredenie Benidorm ESP
Trasa: Okoličná na Ostrove-Viedeň
Spôsob dopravy: AUV
Počet prepravovaných osôb: 2
Cestovné náhrady: cestovné
Časť nákladov</t>
  </si>
  <si>
    <t>Katarína Sirotková</t>
  </si>
  <si>
    <t>A2025/03</t>
  </si>
  <si>
    <t>Refundácia nákladov na činnosť klubu s účelom športu mládeže podľa počtu aktívnych športovcov do 23 rokov
TJ STEP, Komárno
Cestovný príkaz - Radoslav Sirotek
Termín: 29.3.-27.4.2025
Účel: sústredenie Benidorm ESP
Cestovné náhrady: stravné</t>
  </si>
  <si>
    <t>Refundácia nákladov na činnosť klubu s účelom športu mládeže podľa počtu aktívnych športovcov do 23 rokov
TJ STEP, Komárno
Cestovný príkaz
Termín: 27-28.4.2025
Účel: dovoz z letiska - Sirotek sústredenie Benidorm ESP
Trasa: Viedeň-Okoličná na Ostrove a späť
Spôsob dopravy: AUV
Počet prepravovaných osôb: 2
Cestovné náhrady: cestovné</t>
  </si>
  <si>
    <t>SKADIN0000778894</t>
  </si>
  <si>
    <t>Refundácia nákladov na činnosť klubu s účelom športu mládeže podľa počtu aktívnych športovcov do 23 rokov
TJ STEP, Komárno
Účel: športová obuv</t>
  </si>
  <si>
    <t>5001134916135</t>
  </si>
  <si>
    <t>Refundácia nákladov na činnosť klubu s účelom športu mládeže podľa počtu aktívnych športovcov do 23 rokov
TJ STEP, Komárno
Účel: športová obuv
Časť nákladov</t>
  </si>
  <si>
    <t>1510734664</t>
  </si>
  <si>
    <t>Refundácia nákladov na činnosť klubu s účelom športu mládeže podľa počtu aktívnych športovcov do 23 rokov
TJ STEP, Komárno
Účel: ubytovanie na sústredení 31.10.-2.11.2025, Hrabovská dolina, 4 osoby
Časť nákladov</t>
  </si>
  <si>
    <t>44951884</t>
  </si>
  <si>
    <t>FatraLiptov s.r.o.</t>
  </si>
  <si>
    <t>25OZ1427</t>
  </si>
  <si>
    <t>3251444</t>
  </si>
  <si>
    <t>Refundácia nákladov na činnosť klubu s účelom športu mládeže podľa počtu aktívnych športovcov do 23 rokov
AKAZA, o.z.
Účel: športové oblečenie
Časť nákladov</t>
  </si>
  <si>
    <t>36849456</t>
  </si>
  <si>
    <t>DELTA TEX, s.r.o.</t>
  </si>
  <si>
    <t>38/2025</t>
  </si>
  <si>
    <t>Refundácia nákladov na činnosť klubu s účelom športu mládeže podľa počtu aktívnych športovcov do 23 rokov
AKAZA, o.z.
Účel: prenájom telocvične 11-12/2025</t>
  </si>
  <si>
    <t>00624128</t>
  </si>
  <si>
    <t>Základná škola Martinská
Žilina</t>
  </si>
  <si>
    <t>2025/230</t>
  </si>
  <si>
    <t xml:space="preserve">Refundácia nákladov na činnosť klubu s účelom športu mládeže podľa počtu aktívnych športovcov do 23 rokov
AKAZA, o.z.
Účel: preprava osôb ZA-PB a späť
28.9.2025, MSsAZ ml a najml. žiaci
</t>
  </si>
  <si>
    <t>45462941</t>
  </si>
  <si>
    <t>mkhn, s.r.o.</t>
  </si>
  <si>
    <t>2025/220</t>
  </si>
  <si>
    <t xml:space="preserve">Refundácia nákladov na činnosť klubu s účelom športu mládeže podľa počtu aktívnych športovcov do 23 rokov
AKAZA, o.z.
Účel: preprava osôb ZA-Žiar n/H a späť
20.9.2025, MSsAZ najml. Žiaci finále
</t>
  </si>
  <si>
    <t>2025/212</t>
  </si>
  <si>
    <t xml:space="preserve">Refundácia nákladov na činnosť klubu s účelom športu mládeže podľa počtu aktívnych športovcov do 23 rokov
AKAZA, o.z.
Účel: preprava osôb ZA-Dubnica n/V a späť
9.9.2025, MSsAZ najml. Žiaci 
</t>
  </si>
  <si>
    <t>2025/283</t>
  </si>
  <si>
    <t xml:space="preserve">Refundácia nákladov na činnosť klubu s účelom športu mládeže podľa počtu aktívnych športovcov do 23 rokov
AKAZA, o.z.
Účel: preprava osôb ZA-Žiar n/H a späť
8.11.2025, MSR v cezpoľnom behu
</t>
  </si>
  <si>
    <t>1-2025164</t>
  </si>
  <si>
    <t xml:space="preserve">Refundácia nákladov na činnosť klubu s účelom športu mládeže podľa počtu aktívnych športovcov do 23 rokov
AKAZA, o.z.
Účel: športové oblečenie
</t>
  </si>
  <si>
    <t>44190166</t>
  </si>
  <si>
    <t>ATEX Sportswear SK s.r.o.</t>
  </si>
  <si>
    <t>2025/318</t>
  </si>
  <si>
    <t xml:space="preserve">Refundácia nákladov na činnosť klubu s účelom športu mládeže podľa počtu aktívnych športovcov do 23 rokov
AKAZA, o.z.
Účel: preprava osôb ZA-BB a späť
18.12.2025, Vianočná hala
Časť nákladov
</t>
  </si>
  <si>
    <t>25OZ1428</t>
  </si>
  <si>
    <t>2510000317</t>
  </si>
  <si>
    <t xml:space="preserve">Refundácia nákladov na činnosť klubu s účelom športu mládeže podľa počtu aktívnych športovcov do 23 rokov
LONGITAL sport club o.z.
Účel: ubytovanie na sústredení 3-8.8.2025 pre 12 osôb, Hrabovská dolina
Časť nákladov
</t>
  </si>
  <si>
    <t>36510891</t>
  </si>
  <si>
    <t>PSP Morava, s.r.o.</t>
  </si>
  <si>
    <t>PF251101</t>
  </si>
  <si>
    <t>71/2025/119</t>
  </si>
  <si>
    <t>Nákup športového materiálu - Centrum voľného času LM</t>
  </si>
  <si>
    <t>25DPH0058</t>
  </si>
  <si>
    <t>Priznanie DPH z nadobudnutia tovaru, FP č. PF251101</t>
  </si>
  <si>
    <t>d - Fraňo Peter</t>
  </si>
  <si>
    <t>25OZ1197</t>
  </si>
  <si>
    <t>25750</t>
  </si>
  <si>
    <t>Refundácia nákladov na prípravu športovca zaradeného v TOPTÍME MCRaŠ SR - Peter Fraňo
Cestovný príkaz
Termín: 2-25.8.2025
Účel: sústredenie Chamonix FR
Trasa: Brezno-BB - 2.8.2025
Spôsob dopravy: BUS
Počet prepravovaných osôb: 1
Cestovné náhrady: cestovné</t>
  </si>
  <si>
    <t>54162793</t>
  </si>
  <si>
    <t>Organizátor IDS BBSK, a.s.</t>
  </si>
  <si>
    <t>6QSKZE</t>
  </si>
  <si>
    <t>Refundácia nákladov na prípravu športovca zaradeného v TOPTÍME MCRaŠ SR - Peter Fraňo
Cestovný príkaz
Termín: 2-25.8.2025
Účel: sústredenie Chamonix FR
Trasa: BB-BA - 2.8.2025
Spôsob dopravy: BUS
Počet prepravovaných osôb: 1
Cestovné náhrady: cestovné</t>
  </si>
  <si>
    <t>55049699</t>
  </si>
  <si>
    <t>TURANCAR Bus lines s. r. o.</t>
  </si>
  <si>
    <t>1181</t>
  </si>
  <si>
    <t>Refundácia nákladov na prípravu športovca zaradeného v TOPTÍME MCRaŠ SR - Peter Fraňo
Cestovný príkaz
Termín: 2-25.8.2025
Účel: sústredenie Chamonix FR
Trasa:Viedeň AT-Zurich SWI - 2-3.8.2025
Spôsob dopravy: VLAK
Počet prepravovaných osôb: 1
Cestovné náhrady: cestovné</t>
  </si>
  <si>
    <t>Österreichische Bundesbahnen-Holding Aktiengesellschaft
AT</t>
  </si>
  <si>
    <t>257137672908</t>
  </si>
  <si>
    <t>Refundácia nákladov na prípravu športovca zaradeného v TOPTÍME MCRaŠ SR - Peter Fraňo
Cestovný príkaz
Termín: 2-25.8.2025
Účel: sústredenie Chamonix FR
Trasa: Zurich-Ženeva SWI - 3.8.2025
Spôsob dopravy: VLAK
Počet prepravovaných osôb: 1
Cestovné náhrady: cestovné</t>
  </si>
  <si>
    <t>Schweizerische Bundesbahnen
SWI</t>
  </si>
  <si>
    <t>3273300912</t>
  </si>
  <si>
    <t>Refundácia nákladov na prípravu športovca zaradeného v TOPTÍME MCRaŠ SR - Peter Fraňo
Cestovný príkaz
Termín: 2-25.8.2025
Účel: sústredenie Chamonix FR
Trasa: Chamonix FR-Ženeva SWI - 25.8.2025
Spôsob dopravy: BUS
Počet prepravovaných osôb: 1
Cestovné náhrady: cestovné</t>
  </si>
  <si>
    <t>Flix SE
DE</t>
  </si>
  <si>
    <t>6134.939.883</t>
  </si>
  <si>
    <t>Refundácia nákladov na prípravu športovca zaradeného v TOPTÍME MCRaŠ SR - Peter Fraňo
Cestovný príkaz
Termín: 2-25.8.2025
Účel: sústredenie Chamonix FR
Cestovné náhrady: ubytovanie 3-7.8.2025</t>
  </si>
  <si>
    <t>RCM38RCZ2M</t>
  </si>
  <si>
    <t>Refundácia nákladov na prípravu športovca zaradeného v TOPTÍME MCRaŠ SR - Peter Fraňo
Cestovný príkaz
Termín: 2-25.8.2025
Účel: sústredenie Chamonix FR
Cestovné náhrady: ubytovanie 7-25.8.2025</t>
  </si>
  <si>
    <t>Refundácia nákladov na prípravu športovca zaradeného v TOPTÍME MCRaŠ SR - Peter Fraňo
Cestovný príkaz
Termín: 2-25.8.2025
Účel: sústredenie Chamonix FR
Cestovné náhrady: stravné</t>
  </si>
  <si>
    <t>EJIN361607579</t>
  </si>
  <si>
    <t>Refundácia nákladov na prípravu športovca zaradeného v TOPTÍME MCRaŠ SR - Peter Fraňo
Cestovný príkaz
Termín: 25.8.-4.9.2025
Účel: sústredenie Canfranc ESP
Trasa: Ženeva SWI-Barcelova ESP - 25.8.2025
Spôsob dopravy: Lietadlo
Počet prepravovaných osôb: 1
Cestovné náhrady: cestovné</t>
  </si>
  <si>
    <t>easyJet Airline Company Limited
UK</t>
  </si>
  <si>
    <t>225003438132</t>
  </si>
  <si>
    <t>Refundácia nákladov na prípravu športovca zaradeného v TOPTÍME MCRaŠ SR - Peter Fraňo
Cestovný príkaz
Termín: 25.8.-4.9.2025
Účel: sústredenie Canfranc ESP
Trasa: Barcelova ESP-Viedeň AT - 4.9.2025
Spôsob dopravy: Lietadlo
Počet prepravovaných osôb: 1
Cestovné náhrady: cestovné</t>
  </si>
  <si>
    <t>250904669907</t>
  </si>
  <si>
    <t>Refundácia nákladov na prípravu športovca zaradeného v TOPTÍME MCRaŠ SR - Peter Fraňo
Cestovný príkaz
Termín: 25.8.-4.9.2025
Účel: sústredenie Canfranc ESP
Trasa: Viedeň AT-Bratislava - 4.9.2025
Spôsob dopravy: BUS
Počet prepravovaných osôb: 1
Cestovné náhrady: cestovné</t>
  </si>
  <si>
    <t>44667345</t>
  </si>
  <si>
    <t>Slovak Lines Express, a. s.</t>
  </si>
  <si>
    <t>B2M84Q</t>
  </si>
  <si>
    <t>Refundácia nákladov na prípravu športovca zaradeného v TOPTÍME MCRaŠ SR - Peter Fraňo
Cestovný príkaz
Termín: 25.8.-4.9.2025
Účel: sústredenie Canfranc ESP
Trasa: Bratislava-Brezno - 4.9.2025
Spôsob dopravy: BUS
Počet prepravovaných osôb: 1
Cestovné náhrady: cestovné</t>
  </si>
  <si>
    <t>37637886</t>
  </si>
  <si>
    <t>Branislav Kováčik - KOVÁČIK</t>
  </si>
  <si>
    <t>5194.841.915</t>
  </si>
  <si>
    <t>Refundácia nákladov na prípravu športovca zaradeného v TOPTÍME MCRaŠ SR - Peter Fraňo
Cestovný príkaz
Termín: 25.8.-4.9.2025
Účel: sústredenie Canfranc ESP
Cestovné náhrady: ubytovanie</t>
  </si>
  <si>
    <t>RC001801851</t>
  </si>
  <si>
    <t xml:space="preserve">Refundácia nákladov na prípravu športovca zaradeného v TOPTÍME MCRaŠ SR - Peter Fraňo
Cestovný príkaz
Termín: 25.8.-4.9.2025
Účel: sústredenie Canfranc ESP
Cestovné náhrady: prenájom auta </t>
  </si>
  <si>
    <t>OK MOBILITY ESPAŇA S.L.U
ESP</t>
  </si>
  <si>
    <t>RC001861394</t>
  </si>
  <si>
    <t>Refundácia nákladov na prípravu športovca zaradeného v TOPTÍME MCRaŠ SR - Peter Fraňo
Cestovný príkaz
Termín: 25.8.-4.9.2025
Účel: sústredenie Canfranc ESP
Cestovné náhrady: prenájom auta - doplatok</t>
  </si>
  <si>
    <t>RC001861398</t>
  </si>
  <si>
    <t>Refundácia nákladov na prípravu športovca zaradeného v TOPTÍME MCRaŠ SR - Peter Fraňo
Cestovný príkaz
Termín: 25.8.-4.9.2025
Účel: sústredenie Canfranc ESP
Cestovné náhrady: prenájom auta - poistenie</t>
  </si>
  <si>
    <t>11627</t>
  </si>
  <si>
    <t>Refundácia nákladov na prípravu športovca zaradeného v TOPTÍME MCRaŠ SR - Peter Fraňo
Cestovný príkaz
Termín: 25.8.-4.9.2025
Účel: sústredenie Canfranc ESP
Cestovné náhrady: PHM</t>
  </si>
  <si>
    <t>CAMPSA ESTACIONES SERVICIO SA
ESP</t>
  </si>
  <si>
    <t>EROSKI GASO JACA
ESP</t>
  </si>
  <si>
    <t>Refundácia nákladov na prípravu športovca zaradeného v TOPTÍME MCRaŠ SR - Peter Fraňo
Cestovný príkaz
Termín: 25.8.-4.9.2025
Účel: sústredenie Canfranc ESP
Cestovné náhrady: stravné</t>
  </si>
  <si>
    <t>25OZ1270</t>
  </si>
  <si>
    <t>Refundácia nákladov na prípravu športovca zaradeného v TOPTÍME MCRaŠ SR - Peter Fraňo
Účel: športová príprava športovca 2025</t>
  </si>
  <si>
    <t>253042</t>
  </si>
  <si>
    <t>Refundácia nákladov na prípravu športovca zaradeného v TOPTÍME MCRaŠ SR - Peter Fraňo
Účel: doplnky výživy</t>
  </si>
  <si>
    <t>46099930</t>
  </si>
  <si>
    <t>VILBO s.r.o. - cykloagent</t>
  </si>
  <si>
    <t>840B2F8</t>
  </si>
  <si>
    <t>Refundácia nákladov na prípravu športovca zaradeného v TOPTÍME MCRaŠ SR - Peter Fraňo
Účel: doplnky výživy
Časť nákladov</t>
  </si>
  <si>
    <t>1251176534</t>
  </si>
  <si>
    <t>1510779790</t>
  </si>
  <si>
    <t>Refundácia nákladov na prípravu športovca zaradeného v TOPTÍME MCRaŠ SR - Peter Fraňo
Účel: športová obuv
Časť nákladov</t>
  </si>
  <si>
    <t>25VF00486</t>
  </si>
  <si>
    <t>Refundácia nákladov na prípravu športovca zaradeného v TOPTÍME MCRaŠ SR - Peter Fraňo
Účel: regeneračné nohavice
Časť nákladov</t>
  </si>
  <si>
    <t>1510778812</t>
  </si>
  <si>
    <t>Refundácia nákladov na prípravu športovca zaradeného v TOPTÍME MCRaŠ SR - Peter Fraňo
Účel: športové oblečenie
Časť nákladov</t>
  </si>
  <si>
    <t>05850</t>
  </si>
  <si>
    <t>DVLA
USA</t>
  </si>
  <si>
    <t>15930</t>
  </si>
  <si>
    <t>Refundácia nákladov na prípravu športovca zaradeného v TOPTÍME MCRaŠ SR - Peter Fraňo
Účel: športové oblečenie</t>
  </si>
  <si>
    <t>Wise
FR</t>
  </si>
  <si>
    <t>2930</t>
  </si>
  <si>
    <t>Refundácia nákladov na prípravu športovca zaradeného v TOPTÍME MCRaŠ SR - Peter Fraňo
Účel: športové doplnky
Časť nákladov</t>
  </si>
  <si>
    <t>Moonlight Mountain Gear AS
NOR</t>
  </si>
  <si>
    <t>55336148</t>
  </si>
  <si>
    <t>FALKE KGaA
DE</t>
  </si>
  <si>
    <t>639236</t>
  </si>
  <si>
    <t>S.A.S. AVANIS
FR</t>
  </si>
  <si>
    <t>3305834854, 3306281796</t>
  </si>
  <si>
    <t>16.11., 17.11.2025</t>
  </si>
  <si>
    <t>Refundácia nákladov na prípravu športovca zaradeného v TOPTÍME MCRaŠ SR - Peter Fraňo
Cestovný príkaz
Termín: 18-26.11.2025
Účel: preteky Kapské mesto JAR
Trasa: BB-Budapešť a späť
Spôsob dopravy: BUS
Počet prepravovaných osôb: 1
Cestovné náhrady: cestovné</t>
  </si>
  <si>
    <t>1762386422541</t>
  </si>
  <si>
    <t>Refundácia nákladov na prípravu športovca zaradeného v TOPTÍME MCRaŠ SR - Peter Fraňo
Cestovný príkaz
Termín: 18-26.11.2025
Účel: preteky Kapské mesto JAR
Trasa: Budapešť HU-Kapské Mesto JAR a späť
Spôsob dopravy: lietadlo
Počet prepravovaných osôb: 1
Cestovné náhrady: cestovné</t>
  </si>
  <si>
    <t>Emirates IBE</t>
  </si>
  <si>
    <t>405240</t>
  </si>
  <si>
    <t>Refundácia nákladov na prípravu športovca zaradeného v TOPTÍME MCRaŠ SR - Peter Fraňo
Cestovný príkaz
Termín: 18-26.11.2025
Účel: preteky Kapské mesto JAR
Počet prepravovaných osôb: 1
Cestovné náhrady: cestovné - metro Budapešť</t>
  </si>
  <si>
    <t>BKK automata
HU</t>
  </si>
  <si>
    <t>5068208628</t>
  </si>
  <si>
    <t>Refundácia nákladov na prípravu športovca zaradeného v TOPTÍME MCRaŠ SR - Peter Fraňo
Cestovný príkaz
Termín: 18-26.11.2025
Účel: preteky Kapské mesto JAR
Počet prepravovaných osôb: 1
Cestovné náhrady: ubytovanie 19-24.11.2025</t>
  </si>
  <si>
    <t>Refundácia nákladov na prípravu športovca zaradeného v TOPTÍME MCRaŠ SR - Peter Fraňo
Cestovný príkaz
Termín: 18-26.11.2025
Účel: preteky Kapské mesto JAR
Počet prepravovaných osôb: 1
Cestovné náhrady: stravné</t>
  </si>
  <si>
    <t>25OZ1398</t>
  </si>
  <si>
    <t>334436</t>
  </si>
  <si>
    <t>Refundácia nákladov na prípravu športovca zaradeného v TOPTÍME MCRaŠ SR - Peter Fraňo
Cestovný príkaz
Termín: 28.11.-15.12.2025
Účel: sústredenie Tignes FRA
Trasa: Bourg saint Maurice-Tignes
Spôsob dopravy: bus
Počet prepravovaných osôb: 1
Cestovné náhrady: cestovné</t>
  </si>
  <si>
    <t>Transdev Martin</t>
  </si>
  <si>
    <t>367613787</t>
  </si>
  <si>
    <t>Refundácia nákladov na prípravu športovca zaradeného v TOPTÍME MCRaŠ SR - Peter Fraňo
Cestovný príkaz
Termín: 28.11.-15.12.2025
Účel: sústredenie Tignes FRA
Trasa: Krakow PL-Ženeva SUI
Spôsob dopravy: lietadlo
Počet prepravovaných osôb: 1
Cestovné náhrady: cestovné
Časť nákladov</t>
  </si>
  <si>
    <t>541960666</t>
  </si>
  <si>
    <t>Refundácia nákladov na prípravu športovca zaradeného v TOPTÍME MCRaŠ SR - Peter Fraňo
Cestovný príkaz
Termín: 28.11.-15.12.2025
Účel: sústredenie Tignes FRA
Trasa: Ženeva SUI-Bourg saint Maurice FRA
Spôsob dopravy: vlak
Počet prepravovaných osôb: 1
Cestovné náhrady: cestovné</t>
  </si>
  <si>
    <t>SNCF CONNECT 
FRA</t>
  </si>
  <si>
    <t>3310366618</t>
  </si>
  <si>
    <t>Refundácia nákladov na prípravu športovca zaradeného v TOPTÍME MCRaŠ SR - Peter Fraňo
Cestovný príkaz
Termín: 28.11.-15.12.2025
Účel: sústredenie Tignes FRA
Trasa: Tignes-Ženeva
Spôsob dopravy: bus
Počet prepravovaných osôb: 1
Cestovné náhrady: cestovné</t>
  </si>
  <si>
    <t>372280538</t>
  </si>
  <si>
    <t>Refundácia nákladov na prípravu športovca zaradeného v TOPTÍME MCRaŠ SR - Peter Fraňo
Cestovný príkaz
Termín: 28.11.-15.12.2025
Účel: sústredenie Tignes FRA
Trasa: Ženeva SUI-Budapešť HU
Spôsob dopravy: lietadlo
Počet prepravovaných osôb: 1
Cestovné náhrady: cestovné</t>
  </si>
  <si>
    <t>3308826236</t>
  </si>
  <si>
    <t>Refundácia nákladov na prípravu športovca zaradeného v TOPTÍME MCRaŠ SR - Peter Fraňo
Cestovný príkaz
Termín: 28.11.-15.12.2025
Účel: sústredenie Tignes FRA
Trasa: Budapešť-Banská Bystrica
Spôsob dopravy: bus
Počet prepravovaných osôb: 1
Cestovné náhrady: cestovné</t>
  </si>
  <si>
    <t>6513336933</t>
  </si>
  <si>
    <t>Refundácia nákladov na prípravu športovca zaradeného v TOPTÍME MCRaŠ SR - Peter Fraňo
Cestovný príkaz
Termín: 28.11.-15.12.2025
Účel: sústredenie Tignes FRA
Cestovné náhrady: ubytovanie Ženeva 28-29.11.2025</t>
  </si>
  <si>
    <t>RCSSEQMCDF</t>
  </si>
  <si>
    <t>Refundácia nákladov na prípravu športovca zaradeného v TOPTÍME MCRaŠ SR - Peter Fraňo
Cestovný príkaz
Termín: 28.11.-15.12.2025
Účel: sústredenie Tignes FRA
Cestovné náhrady: ubytovanie Tignes 29.11.-14.12.2025</t>
  </si>
  <si>
    <t>5685872026</t>
  </si>
  <si>
    <t>Refundácia nákladov na prípravu športovca zaradeného v TOPTÍME MCRaŠ SR - Peter Fraňo
Cestovný príkaz
Termín: 28.11.-15.12.2025
Účel: sústredenie Tignes FRA
Cestovné náhrady: ubytovanie Ženeva 14-15.12.2025</t>
  </si>
  <si>
    <t>Refundácia nákladov na prípravu športovca zaradeného v TOPTÍME MCRaŠ SR - Peter Fraňo
Cestovný príkaz
Termín: 28.11.-15.12.2025
Účel: sústredenie Tignes FRA
Cestovné náhrady: stravné</t>
  </si>
  <si>
    <t>25OZ1423</t>
  </si>
  <si>
    <t>8535770008</t>
  </si>
  <si>
    <t>Refundácia nákladov na prípravu športovca zaradeného v TOPTÍME MCRaŠ SR - Peter Fraňo
Cestovný príkaz
Termín: 14.10-15.11.2025
Účel: sústredenie Lombok Indonézia
Trasa: Bratislava-Viedeň
Spôsob dopravy: bus
Počet prepravovaných osôb: 1
Cestovné náhrady: cestovné</t>
  </si>
  <si>
    <t>Student agency k.s.</t>
  </si>
  <si>
    <t>Refundácia nákladov na prípravu športovca zaradeného v TOPTÍME MCRaŠ SR - Peter Fraňo
Cestovný príkaz
Termín: 14.10-15.11.2025
Účel: sústredenie Lombok Indonézia
Cestovné náhrady: stravné
Časť nákladov</t>
  </si>
  <si>
    <t>8125003342</t>
  </si>
  <si>
    <t>Refundácia nákladov na prípravu športovca zaradeného v TOPTÍME MCRaŠ SR - Peter Fraňo
Cestovný príkaz
Termín: 14.10-15.11.2025
Účel: sústredenie Lombok Indonézia
Trasa: Viedeň-Kuala Lumpur
Spôsob dopravy: lietadlo
Počet prepravovaných osôb: 1
Cestovné náhrady: cestovné</t>
  </si>
  <si>
    <t>1084905022</t>
  </si>
  <si>
    <t>Refundácia nákladov na prípravu športovca zaradeného v TOPTÍME MCRaŠ SR - Peter Fraňo
Cestovný príkaz
Termín: 14.10-15.11.2025
Účel: sústredenie Lombok Indonézia
Trasa: Kuala Lumpur-Lombok
Spôsob dopravy: lietadlo
Počet prepravovaných osôb: 1
Cestovné náhrady: cestovné</t>
  </si>
  <si>
    <t>OY SRG Finland AB</t>
  </si>
  <si>
    <t>WFGN9K</t>
  </si>
  <si>
    <t>Refundácia nákladov na prípravu športovca zaradeného v TOPTÍME MCRaŠ SR - Peter Fraňo
Cestovný príkaz
Termín: 14.10-15.11.2025
Účel: sústredenie Lombok Indonézia
Trasa: Lombok-Singapur
Spôsob dopravy: lietadlo
Počet prepravovaných osôb: 1
Cestovné náhrady: cestovné</t>
  </si>
  <si>
    <t>Scoot Pte Ltd</t>
  </si>
  <si>
    <t>HKWLMC</t>
  </si>
  <si>
    <t>Refundácia nákladov na prípravu športovca zaradeného v TOPTÍME MCRaŠ SR - Peter Fraňo
Cestovný príkaz
Termín: 14.10-15.11.2025
Účel: sústredenie Lombok Indonézia
Trasa: Singapur-Melbourne
Spôsob dopravy: lietadlo
Počet prepravovaných osôb: 1
Cestovné náhrady: cestovné</t>
  </si>
  <si>
    <t>Jetstar Airways Pty. Ltd.</t>
  </si>
  <si>
    <t>CEQSRN</t>
  </si>
  <si>
    <t>Refundácia nákladov na prípravu športovca zaradeného v TOPTÍME MCRaŠ SR - Peter Fraňo
Cestovný príkaz
Termín: 14.10-15.11.2025
Účel: sústredenie Lombok Indonézia
Trasa: Melbourne-Kuala Lumpur
Spôsob dopravy: lietadlo
Počet prepravovaných osôb: 1
Cestovné náhrady: cestovné</t>
  </si>
  <si>
    <t>Move Travel Sdn Bhd
Malaysia</t>
  </si>
  <si>
    <t>3305588285</t>
  </si>
  <si>
    <t>Refundácia nákladov na prípravu športovca zaradeného v TOPTÍME MCRaŠ SR - Peter Fraňo
Cestovný príkaz
Termín: 14.10-15.11.2025
Účel: sústredenie Lombok Indonézia
Trasa: Viedeň-Bratislava
Spôsob dopravy: bus
Počet prepravovaných osôb: 1
Cestovné náhrady: cestovné</t>
  </si>
  <si>
    <t>06015697</t>
  </si>
  <si>
    <t>FlixBus CZ s.r.o.</t>
  </si>
  <si>
    <t>E88A0C</t>
  </si>
  <si>
    <t>Refundácia nákladov na prípravu športovca zaradeného v TOPTÍME MCRaŠ SR - Peter Fraňo
Cestovný príkaz
Termín: 14.10-15.11.2025
Účel: sústredenie Lombok Indonézia
Trasa: Bratislava-Brezno
Spôsob dopravy: bus
Počet prepravovaných osôb: 1
Cestovné náhrady: cestovné</t>
  </si>
  <si>
    <t>36646318</t>
  </si>
  <si>
    <t>NIKATRANS s.r.o.</t>
  </si>
  <si>
    <t>6877491864</t>
  </si>
  <si>
    <t>Refundácia nákladov na prípravu športovca zaradeného v TOPTÍME MCRaŠ SR - Peter Fraňo
Cestovný príkaz
Termín: 14.10-15.11.2025
Účel: sústredenie Lombok Indonézia
Počet osôb: 1
Cestovné náhrady: ubytovanie Kuala Lumpur 15-17.10.2025</t>
  </si>
  <si>
    <t>6087021324</t>
  </si>
  <si>
    <t>Refundácia nákladov na prípravu športovca zaradeného v TOPTÍME MCRaŠ SR - Peter Fraňo
Cestovný príkaz
Termín: 14.10-15.11.2025
Účel: sústredenie Lombok Indonézia
Počet osôb: 1
Cestovné náhrady: ubytovanie Lombok 17-31.10.2025</t>
  </si>
  <si>
    <t>6362328759</t>
  </si>
  <si>
    <t>Refundácia nákladov na prípravu športovca zaradeného v TOPTÍME MCRaŠ SR - Peter Fraňo
Cestovný príkaz
Termín: 14.10-15.11.2025
Účel: sústredenie Lombok Indonézia
Počet osôb: 1
Cestovné náhrady: ubytovanie Singapur 31.10.-3.11.2025</t>
  </si>
  <si>
    <t>6494895949</t>
  </si>
  <si>
    <t>Refundácia nákladov na prípravu športovca zaradeného v TOPTÍME MCRaŠ SR - Peter Fraňo
Cestovný príkaz
Termín: 14.10-15.11.2025
Účel: sústredenie Lombok Indonézia
Počet osôb: 1
Cestovné náhrady: ubytovanie Austrália 4.-11.11.2025</t>
  </si>
  <si>
    <t>d - Burzalová Hana</t>
  </si>
  <si>
    <t>Refundácia nákladov na prípravu športovca zaradeného v TOPTÍME MCRaŠ SR - Hana Černá
Cestovný príkaz
Termín: 1-16.12.2025
Účel: sústredenie Rím - ITA
Cestovné náhrady: stravné + sparing</t>
  </si>
  <si>
    <t>Hana Černá</t>
  </si>
  <si>
    <t>150, 149</t>
  </si>
  <si>
    <t>Refundácia nákladov na prípravu športovca zaradeného v TOPTÍME MCRaŠ SR - Hana Černá
Cestovný príkaz
Termín: 1-16.12.2025
Účel: sústredenie Rím - ITA
Cestovné náhrady: ubytovanie + sparing</t>
  </si>
  <si>
    <t>Guardia di Finanza Centro Sportivo
ITA</t>
  </si>
  <si>
    <t>15-1</t>
  </si>
  <si>
    <t>Refundácia nákladov na prípravu športovca zaradeného v TOPTÍME MCRaŠ SR - Hana Černá
Cestovný príkaz
Termín: 1-16.12.2025
Účel: sústredenie Rím - ITA
Cestovné náhrady: vstup plaváreň + sparing</t>
  </si>
  <si>
    <t>Le Dune Fitness
ITA</t>
  </si>
  <si>
    <t>2937-2</t>
  </si>
  <si>
    <t>Refundácia nákladov na prípravu športovca zaradeného v TOPTÍME MCRaŠ SR - Hana Černá
Cestovný príkaz
Termín: 1-16.12.2025
Účel: sústredenie Rím - ITA
Cestovné náhrady: phm do prenajatého auta
Časť nákladov</t>
  </si>
  <si>
    <t>Impianto Eni 7140</t>
  </si>
  <si>
    <t>FV2509744</t>
  </si>
  <si>
    <t>Refundácia nákladov na prípravu športovca zaradeného v TOPTÍME MCRaŠ SR - Hana Černá
Účel: športové doplnky
Časť nákladov</t>
  </si>
  <si>
    <t>B554773</t>
  </si>
  <si>
    <t>Refundácia nákladov na prípravu športovca zaradeného v TOPTÍME MCRaŠ SR - Hana Černá
Účel: doplnky výživy
Časť nákladov</t>
  </si>
  <si>
    <t>SK104431209496</t>
  </si>
  <si>
    <t>Refundácia nákladov na prípravu športovca zaradeného v TOPTÍME MCRaŠ SR - Hana Černá
Účel: športová obuv
Časť nákladov</t>
  </si>
  <si>
    <t>1510853195</t>
  </si>
  <si>
    <t>25004486</t>
  </si>
  <si>
    <t>Refundácia nákladov na prípravu športovca zaradeného v TOPTÍME MCRaŠ SR - Hana Černá
Účel: športová obuv</t>
  </si>
  <si>
    <t>1510866463</t>
  </si>
  <si>
    <t>SK461842</t>
  </si>
  <si>
    <t>Refundácia nákladov na prípravu športovca zaradeného v TOPTÍME MCRaŠ SR - Hana Černá
Účel: doplnky výživy</t>
  </si>
  <si>
    <t>Zinzino Operations AB
SWE</t>
  </si>
  <si>
    <t>s2025/001984</t>
  </si>
  <si>
    <t>Refundácia nákladov na prípravu športovca zaradeného v TOPTÍME MCRaŠ SR - Hana Černá
Účel: laktátové prúžky
Časť nákladov</t>
  </si>
  <si>
    <t>250103587</t>
  </si>
  <si>
    <t>50950/73</t>
  </si>
  <si>
    <t>Refundácia nákladov na prípravu športovca zaradeného v TOPTÍME MCRaŠ SR - Hana Černá
Účel: lekárenský sortiment
Časť nákladov</t>
  </si>
  <si>
    <t>53027159</t>
  </si>
  <si>
    <t>Dr. Max 193 s.r.o.</t>
  </si>
  <si>
    <t>Refundácia nákladov na prípravu športovca zaradeného v TOPTÍME MCRaŠ SR - Hana Černá
Účel: lekárske vyšetrenie</t>
  </si>
  <si>
    <t>2025826</t>
  </si>
  <si>
    <t>Refundácia nákladov na prípravu športovca zaradeného v TOPTÍME MCRaŠ SR - Hana Černá
Účel: psychológia - členstvo</t>
  </si>
  <si>
    <t>51813823</t>
  </si>
  <si>
    <t>Tranzformácia.sk s.r.o.</t>
  </si>
  <si>
    <t>2485</t>
  </si>
  <si>
    <t>01632264</t>
  </si>
  <si>
    <t>RS TISK, s.r.o.</t>
  </si>
  <si>
    <t>2025314967879</t>
  </si>
  <si>
    <t>Footshop a.s.</t>
  </si>
  <si>
    <t>SKADIN0000792698</t>
  </si>
  <si>
    <t>Refundácia nákladov na prípravu športovca zaradeného v TOPTÍME MCRaŠ SR - Hana Černá
Účel: športové oblečenie
Časť nákladov</t>
  </si>
  <si>
    <t>202025</t>
  </si>
  <si>
    <t>Refundácia nákladov na prípravu športovca zaradeného v TOPTÍME MCRaŠ SR - Hana Černá
Účel: koučing 2025
Časť nákladov</t>
  </si>
  <si>
    <t>56957068</t>
  </si>
  <si>
    <t>Mindstep s.r.o.</t>
  </si>
  <si>
    <t>d - Frličková Laura</t>
  </si>
  <si>
    <t>25OZ0573</t>
  </si>
  <si>
    <t>Refundácia nákladov na prípravu športovca - trénera - Luboš Komárek
Zverenec: Laura Frličková
Cestovný príkaz
Termín: 25-26.3.2025
Účel: lekárska prehliadka + testovanie v NŠC BA
Trasa: Bytča-Bratislava a späť
Spôsob dopravy: AUV
Počet prepravovaných osôb: 2
Cestovné náhrady: cestovné</t>
  </si>
  <si>
    <t>Mgr. Luboš Komárek</t>
  </si>
  <si>
    <t>639</t>
  </si>
  <si>
    <t>Refundácia nákladov na prípravu športovca - trénera - Luboš Komárek
Zverenec: Laura Frličková
Cestovný príkaz
Termín: 25-26.3.2025
Účel: lekárska prehliadka + testovanie v NŠC Bratislava
Cestovné náhrady: ubytovanie (2 osoby)</t>
  </si>
  <si>
    <t>35749105</t>
  </si>
  <si>
    <t>HOTELY Plus a.s.</t>
  </si>
  <si>
    <t>d - Černý Dominik</t>
  </si>
  <si>
    <t>25OZ0572</t>
  </si>
  <si>
    <t>168888752589617</t>
  </si>
  <si>
    <t>Refundácia nákladov na prípravu športovca - trénera - Ľuboš Machník
Zverenec: Dominik Černý
Cestovný príkaz
Termín:12.2-13.3.2025
Účel: sústredenie JAR - Potchefstroom
Trasa: Viedeň-Istanbul-Johannesburg a späť
Spôsob dopravy: lietadlo
Počet prepravovaných osôb: 1
Cestovné náhrady: letenka
Časť nákladov</t>
  </si>
  <si>
    <t>Trip.com Travel Singapore Pte. Ltd.</t>
  </si>
  <si>
    <t>d - Slezáková Rebecca</t>
  </si>
  <si>
    <t>25OZ0574</t>
  </si>
  <si>
    <t>Refundácia nákladov na prípravu športovca zaradeného v TOPTÍME MCRaŠ SR - Rebecca Slezáková
Cestovný príkaz
Termín: 5.-24.4.2025
Účel: sústredenie Makarska CRO
Trasa: Malacky-Makarska CRO a späť
Spôsob dopravy: AUV
Počet prepravovaných osôb: 3 (tréner + sparing)
Cestovné náhrady: cestovné</t>
  </si>
  <si>
    <t>Refundácia nákladov na prípravu športovca zaradeného v TOPTÍME MCRaŠ SR - Rebecca Slezáková
Cestovný príkaz
Termín: 5.-12.4.2025
Účel: sústredenie Makarska CRO
Cestovné náhrady: ubytovanie (3 osoby)
Časť nákladov</t>
  </si>
  <si>
    <t>Damira Dulić 
Makarska, CRO</t>
  </si>
  <si>
    <t>PREVOD
Refundácia nákladov na prípravu športovca zaradeného v TOPTÍME MCRaŠ SR - Rebecca Slezáková
Cestovný príkaz
Termín: 5.-12.4.2025
Účel: sústredenie Makarska CRO
Cestovné náhrady: ubytovanie (3 osoby)
Časť nákladov</t>
  </si>
  <si>
    <t>201/T1110/2</t>
  </si>
  <si>
    <t>PREVOD
Refundácia nákladov na prípravu športovca zaradeného v TOPTÍME MCRaŠ SR - Rebecca Slezáková
Cestovný príkaz
Termín: 12-24.4.2025
Účel: sústredenie Makarska CRO
Cestovné náhrady: ubytovanie (3 osoby)
Časť nákladov</t>
  </si>
  <si>
    <t>SUNCE HOTELI d.d.
Chorvátsko</t>
  </si>
  <si>
    <t>19/1/2</t>
  </si>
  <si>
    <t>PREVOD
Refundácia nákladov na prípravu športovca zaradeného v TOPTÍME MCRaŠ SR - Rebecca Slezáková
Cestovný príkaz
Termín: 5-24.4.2025
Účel: sústredenie Makarska CRO
Cestovné náhrady: vstup na atl. Štadión</t>
  </si>
  <si>
    <t>Gradski Sportski Centar, Makarska, CRO</t>
  </si>
  <si>
    <t>4090579197
1300275165</t>
  </si>
  <si>
    <t>PREVOD
Refundácia nákladov na prípravu športovca zaradeného v TOPTÍME MCRaŠ SR - Rebecca Slezáková
Cestovný príkaz
Termín: 5-24.4.2025
Účel: sústredenie Makarska CRO
Cestovné náhrady: mýto Chorvátsko</t>
  </si>
  <si>
    <t>Hrvatske autoceste d.o.o.</t>
  </si>
  <si>
    <t>1686, 1895, 1856, 1855, 1768</t>
  </si>
  <si>
    <t>8.4., 22.4., 18.4., 15.4.2025</t>
  </si>
  <si>
    <t>PREVOD
Refundácia nákladov na prípravu športovca zaradeného v TOPTÍME MCRaŠ SR - Rebecca Slezáková
Cestovný príkaz
Termín: 5-24.4.2025
Účel: sústredenie Makarska CRO
Cestovné náhrady: 5x regenerácia</t>
  </si>
  <si>
    <t>580</t>
  </si>
  <si>
    <t>PREVOD
Refundácia nákladov na prípravu športovca zaradeného v TOPTÍME MCRaŠ SR - Rebecca Slezáková
Cestovný príkaz
Termín: 5-24.4.2025
Účel: sústredenie Makarska CRO
Cestovné náhrady: 10-dňová diaľničná známka Maďarsko</t>
  </si>
  <si>
    <t>37615564</t>
  </si>
  <si>
    <t>Ľubomír Dobrovoda - DTL</t>
  </si>
  <si>
    <t>PREVOD
Refundácia nákladov na prípravu športovca zaradeného v TOPTÍME MCRaŠ SR - Rebecca Slezáková
Cestovný príkaz
Termín: 5-24.4.2025
Účel: sústredenie Makarska CRO
Cestovné náhrady: stravné - 3 osoby (tréner  sparing)</t>
  </si>
  <si>
    <t>25OZ0632</t>
  </si>
  <si>
    <t>Refundácia nákladov na prípravu športovca zaradeného v TOPTÍME MCRaŠ SR - Laura Frličková
Cestovný príkaz
Termín: 25-26.3.2025
Účel: lekárska prehliadka + testovanie v NŠC Bratislava
Cestovné náhrady: stravné</t>
  </si>
  <si>
    <t>Laura Frličková</t>
  </si>
  <si>
    <t>Refundácia nákladov na prípravu športovca zaradeného v TOPTÍME MCRaŠ SR - Laura Frličková
Cestovný príkaz
Termín: 25-26.3.2025
Účel: sústredenie - fyzio, regenerácia
Trasa: Žabokreky-Nitra a späť
Spôsob dopravy: AUV
Počet prepravovaných osôb: 1
Cestovné náhrady: cestovné</t>
  </si>
  <si>
    <t>25OZ0631</t>
  </si>
  <si>
    <t>Refundácia nákladov na prípravu športovca zaradeného v TOP SAZ - Dominik Černý
Cestovný príkaz
Termín: 5-13.6.2025
Účel: preteky La Coruňa ESP /warvt gold level meeting  + Alytus LI /Warwt silver level meeting 12.6.2025
Cestovné náhrady: stravné</t>
  </si>
  <si>
    <t>DWAM-31892520</t>
  </si>
  <si>
    <t>Refundácia nákladov na prípravu športovca zaradeného v TOP SAZ - Dominik Černý
Cestovný príkaz
Termín: 5-13.6.2025
Účel: preteky La Coruňa ESP /warvt gold level meeting  + Alytus LI /Warwt silver level meeting 12.6.2025
Trasa: Viedeň AT- Barcelona ESP (5.6.2025)
Spôsob dopravy: lietadlo
Počet prepravovaných osôb: 2 ( + 1/2 fyzio)
Cestovné náhrady: letenky
Časť nákladov</t>
  </si>
  <si>
    <t>C202500000347704</t>
  </si>
  <si>
    <t>Refundácia nákladov na prípravu športovca zaradeného v TOP SAZ - Dominik Černý
Cestovný príkaz
Termín: 5-13.6.2025
Účel: preteky La Coruňa ESP /warvt gold level meeting  + Alytus LI /Warwt silver level meeting 12.6.2025
Trasa: Barcelona-La Coruňa ESP (5.6.2025)
Spôsob dopravy: lietadlo
Počet prepravovaných osôb: 2 ( + 1/2 fyzio)
Cestovné náhrady: letenky
Časť nákladov</t>
  </si>
  <si>
    <t>Vueling Airlines SA
Spain</t>
  </si>
  <si>
    <t>C202500000347706</t>
  </si>
  <si>
    <t>Refundácia nákladov na prípravu športovca zaradeného v TOP SAZ - Dominik Černý
Cestovný príkaz
Termín: 5-13.6.2025
Účel: preteky La Coruňa ESP /warvt gold level meeting  + Alytus LI /Warwt silver level meeting 12.6.2025
Trasa: La Coruňa-Barcelona ESP (11.6.2025)
Spôsob dopravy: lietadlo
Počet prepravovaných osôb: 2 ( + 1/2 fyzio)
Cestovné náhrady: letenky
Časť nákladov</t>
  </si>
  <si>
    <t>249640520</t>
  </si>
  <si>
    <t>Refundácia nákladov na prípravu športovca zaradeného v TOP SAZ - Dominik Černý
Cestovný príkaz
Termín: 5-13.6.2025
Účel: preteky La Coruňa ESP /warvt gold level meeting  + Alytus LI /Warwt silver level meeting 12.6.2025
Cestovné náhrady: ubytovanie Alytus LI (+ 1/2 fyzio)
Časť nákladov</t>
  </si>
  <si>
    <t>UAB "Dzukijos viešbutis"
Alytus LI</t>
  </si>
  <si>
    <t>25OZ0669</t>
  </si>
  <si>
    <t>2320251233</t>
  </si>
  <si>
    <t>PREVOD
Refundácia nákladov na prípravu športovca zaradeného v TOP SAZ - Dominik Černý
Cestovný príkaz
Termín: 30.6-20.7.2025
Účel: sústredenie Štrbské pleso
Cestovné náhrady: ubytovanie
Časť nákladov</t>
  </si>
  <si>
    <t>2320251234</t>
  </si>
  <si>
    <t>PREVOD
Refundácia nákladov na prípravu športovca zaradeného v TOP SAZ - Dominik Černý
Cestovný príkaz
Termín: 30.6-20.7.2025
Účel: sústredenie Štrbské pleso
Cestovné náhrady: ubytovanie - fyzio + tréner 1/2
Časť nákladov</t>
  </si>
  <si>
    <t>1337, 1788, 1338</t>
  </si>
  <si>
    <t>11.7., 15.7.2025</t>
  </si>
  <si>
    <t>PREVOD
Refundácia nákladov na prípravu športovca zaradeného v TOP SAZ - Dominik Černý
Cestovný príkaz
Termín: 30.6-20.7.2025
Účel: sústredenie Štrbské pleso
Cestovné náhrady: 3x regenerácia</t>
  </si>
  <si>
    <t>PREVOD
Refundácia nákladov na prípravu športovca zaradeného v TOP SAZ - Dominik Černý
Cestovný príkaz
Termín: 30.6-20.7.2025
Účel: sústredenie Štrbské pleso
Cestovné náhrady: stravné 2 osoby (+ fyzio)</t>
  </si>
  <si>
    <t>PREVOD
Refundácia nákladov na prípravu športovca zaradeného v TOP SAZ - Dominik Černý
Účel: výživové poradenstvo</t>
  </si>
  <si>
    <t>250103354</t>
  </si>
  <si>
    <t>PREVOD
Refundácia nákladov na prípravu športovca zaradeného v TOP SAZ - Dominik Černý
Účel: výživové doplnky</t>
  </si>
  <si>
    <t>Refundácia nákladov na prípravu športovca zaradeného v TOP SAZ - Dominik Černý
Účel: výživové doplnky</t>
  </si>
  <si>
    <t>25OZ0682</t>
  </si>
  <si>
    <t>002/25</t>
  </si>
  <si>
    <t>15.1., 16.1.2025</t>
  </si>
  <si>
    <t>PREVOD
Refundácia nákladov na prípravu športovca zaradeného v TOPTÍME MCRaŠ SR - Hana Burzalová
Cestovný príkaz
Termín: 16.1.-13.3.2025
Účel: sústredenie Potchefstroom JAR
Trasa: Viedeň-Johannesburg-Viedeň
Spôsob dopravy: lietadlo
Počet prepravovaných osôb: 2
Cestovné náhrady: letenka
Časť nákladov</t>
  </si>
  <si>
    <t>PREVOD
Refundácia nákladov na prípravu športovca zaradeného v TOPTÍME MCRaŠ SR - Hana Burzalová
Cestovný príkaz
Termín: 16.1.-13.3.2025
Účel: sústredenie Potchefstroom JAR
Cestovné náhrady: stravné 16.1.-11.2.2025
Časť nákladov</t>
  </si>
  <si>
    <t>Refundácia nákladov na prípravu športovca zaradeného v TOPTÍME MCRaŠ SR - Hana Burzalová
Cestovný príkaz
Termín: 16.1.-13.3.2025
Účel: sústredenie Potchefstroom JAR
Cestovné náhrady: stravné 16.1.-11.2.2025
Časť nákladov</t>
  </si>
  <si>
    <t>23082</t>
  </si>
  <si>
    <t>Refundácia nákladov na prípravu športovca zaradeného v TOPTÍME MCRaŠ SR - Hana Burzalová
Cestovný príkaz
Termín: 16.1.-13.3.2025
Účel: sústredenie Potchefstroom JAR
Cestovné náhrady: regenerácia 
Časť nákladov</t>
  </si>
  <si>
    <t>The Feather Hill (Pty) Ltd
JAR</t>
  </si>
  <si>
    <t>25OZ0676</t>
  </si>
  <si>
    <t xml:space="preserve">Refundácia nákladov na prípravu športovca - trénera - Luboš Komárek
Zverenec: Laura Frličková
Cestovný príkaz
Termín: 15.-20.6.2025
Účel: sústredenie Nitra
Trasa: Bytča-Nitra a späť
Spôsob dopravy: AUV
Počet prepravovaných osôb: 3
Cestovné náhrady: cestovné </t>
  </si>
  <si>
    <t>115</t>
  </si>
  <si>
    <t>Refundácia nákladov na prípravu športovca - trénera - Luboš Komárek
Zverenec: Laura Frličková
Cestovný príkaz
Termín: 15.-20.6.2025
Účel: sústredenie Nitra
Cestovné náhrady: ubytovanie pre 4 osoby (+sparing, fyzio)</t>
  </si>
  <si>
    <t>SD A. Bernolaka, Nitra</t>
  </si>
  <si>
    <t xml:space="preserve">Refundácia nákladov na prípravu športovca - trénera - Luboš Komárek
Zverenec: Laura Frličková
Cestovný príkaz
Termín: 15.-20.6.2025
Účel: sústredenie Nitra
Cestovné náhrady: stravovanie pre 4 osoby (+sparing, fyzio) </t>
  </si>
  <si>
    <t>Spojená škola
Slančíkovej, Nitra</t>
  </si>
  <si>
    <t>234</t>
  </si>
  <si>
    <t>Refundácia nákladov na prípravu športovca - trénera - Luboš Komárek
Zverenec: Laura Frličková
Cestovný príkaz
Termín: 15.-20.6.2025
Účel: sústredenie Nitra
Cestovné náhrady: prenájom športoviska 16-20.6.2025</t>
  </si>
  <si>
    <t>25OZ0680</t>
  </si>
  <si>
    <t>166487627Z</t>
  </si>
  <si>
    <t>Refundácia nákladov na prípravu športovca zaradeného v TOPTÍME MCRaŠ SR - Hana Burzalová
Cestovný príkaz
Termín: 28.4-16.5.2025
Účel: tréningový pobyt Rím ITA
Trasa: Rím-Praha 28.4.2025
Spôsob dopravy: lietadlo
Počet prepravovaných osôb: 1
Cestovné náhrady: letenka</t>
  </si>
  <si>
    <t>WIZZ Air Hungary Zrt.</t>
  </si>
  <si>
    <t>DWAM-29693296</t>
  </si>
  <si>
    <t>Refundácia nákladov na prípravu športovca zaradeného v TOPTÍME MCRaŠ SR - Hana Burzalová
Cestovný príkaz
Termín: 28.4-16.5.2025
Účel: tréningový pobyt Rím ITA
Trasa: Rím-Praha 16.5.2025
Spôsob dopravy: lietadlo
Počet prepravovaných osôb: 1
Cestovné náhrady: letenka</t>
  </si>
  <si>
    <t>167057143Z</t>
  </si>
  <si>
    <t>Refundácia nákladov na prípravu športovca zaradeného v TOPTÍME MCRaŠ SR - Hana Burzalová
Cestovný príkaz
Termín: 28.4-16.5.2025
Účel: tréningový pobyt Rím ITA
Trasa: Rím-Praha 28.4.2025
Spôsob dopravy: lietadlo
Počet prepravovaných osôb: 1 - fyzio
Cestovné náhrady: letenka</t>
  </si>
  <si>
    <t>DWAM-30305416</t>
  </si>
  <si>
    <t>Refundácia nákladov na prípravu športovca zaradeného v TOPTÍME MCRaŠ SR - Hana Burzalová
Cestovný príkaz
Termín: 28.4-16.5.2025
Účel: tréningový pobyt Rím ITA
Trasa: Rím-Praha 16.5.2025
Spôsob dopravy: lietadlo
Počet prepravovaných osôb: 1 - fyzio
Cestovné náhrady: letenka</t>
  </si>
  <si>
    <t>440056733</t>
  </si>
  <si>
    <t>Refundácia nákladov na prípravu športovca zaradeného v TOPTÍME MCRaŠ SR - Hana Burzalová
Cestovný príkaz
Termín: 28.4-16.5.2025
Účel: tréningový pobyt Rím ITA
Cestovné náhrady: prenájom auta 
Časť nákladov</t>
  </si>
  <si>
    <t>GOLDCAR ITALY S.R.L.</t>
  </si>
  <si>
    <t>Refundácia nákladov na prípravu športovca zaradeného v TOPTÍME MCRaŠ SR - Hana Burzalová
Cestovný príkaz
Termín: 28.4-16.5.2025
Účel: tréningový pobyt Rím ITA
Cestovné náhrady: ubytovanie 
Časť nákladov</t>
  </si>
  <si>
    <t>Guardia di Finanza
Centro Sportivo</t>
  </si>
  <si>
    <t>67</t>
  </si>
  <si>
    <t>Refundácia nákladov na prípravu športovca zaradeného v TOPTÍME MCRaŠ SR - Hana Burzalová
Cestovný príkaz
Termín: 28.4-16.5.2025
Účel: tréningový pobyt Rím ITA
Cestovné náhrady: ubytovanie  - fyzio
Časť nákladov</t>
  </si>
  <si>
    <t>1870-0002, 1874-0001</t>
  </si>
  <si>
    <t>7.5., 11.5.2025</t>
  </si>
  <si>
    <t>Refundácia nákladov na prípravu športovca zaradeného v TOPTÍME MCRaŠ SR - Hana Burzalová
Cestovný príkaz
Termín: 28.4-16.5.2025
Účel: tréningový pobyt Rím ITA
Cestovné náhrady: 2x vstup plaváreň</t>
  </si>
  <si>
    <t>Le Dune Fitness</t>
  </si>
  <si>
    <t>Refundácia nákladov na prípravu športovca zaradeného v TOPTÍME MCRaŠ SR - Hana Burzalová
Cestovný príkaz
Termín: 28.4-16.5.2025
Účel: tréningový pobyt Rím ITA
Cestovné náhrady: stravné + stravné fyzio</t>
  </si>
  <si>
    <t>Refundácia nákladov na prípravu športovca zaradeného v TOPTÍME MCRaŠ SR - Hana Burzalová
Cestovný príkaz
Termín: 5-13.6.2025
Účel: preteky La Coruňa ESP /warvt gold level meeting  + Alytus LI /Warwt silver level meeting 12.6.2025
Trasa: Viedeň AT- Barcelona ESP (5.6.2025)
Spôsob dopravy: lietadlo
Počet prepravovaných osôb: 2 ( + 1/2 fyzio)
Cestovné náhrady: letenky
Časť nákladov</t>
  </si>
  <si>
    <t>Refundácia nákladov na prípravu športovca zaradeného v TOPTÍME MCRaŠ SR - Hana Burzalová
Cestovný príkaz
Termín: 5-13.6.2025
Účel: preteky La Coruňa ESP /warvt gold level meeting  + Alytus LI /Warwt silver level meeting 12.6.2025
Trasa: Barcelona-La Coruňa ESP (5.6.2025)
Spôsob dopravy: lietadlo
Počet prepravovaných osôb: 2 ( + 1/2 fyzio)
Cestovné náhrady: letenky
Časť nákladov</t>
  </si>
  <si>
    <t>Refundácia nákladov na prípravu športovca zaradeného v TOPTÍME MCRaŠ SR - Hana Burzalová
Cestovný príkaz
Termín: 5-13.6.2025
Účel: preteky La Coruňa ESP /warvt gold level meeting  + Alytus LI /Warwt silver level meeting 12.6.2025
Trasa: La Coruňa-Barcelona ESP (11.6.2025)
Spôsob dopravy: lietadlo
Počet prepravovaných osôb: 2 ( + 1/2 fyzio)
Cestovné náhrady: letenky
Časť nákladov</t>
  </si>
  <si>
    <t>Refundácia nákladov na prípravu športovca zaradeného v TOPTÍME MCRaŠ SR - Hana Burzalová
Cestovný príkaz
Termín: 5-13.6.2025
Účel: preteky La Coruňa ESP /warvt gold level meeting  + Alytus LI /Warwt silver level meeting 12.6.2025
Cestovné náhrady: stravné</t>
  </si>
  <si>
    <t>Refundácia nákladov na prípravu športovca zaradeného v TOPTÍME MCRaŠ SR - Hana Burzalová
Cestovný príkaz
Termín: 5-13.6.2025
Účel: preteky La Coruňa ESP /warvt gold level meeting  + Alytus LI /Warwt silver level meeting 12.6.2025
Cestovné náhrady: ubytovanie Alytus LI (+ 1/2 fyzio)
Časť nákladov</t>
  </si>
  <si>
    <t>Refundácia nákladov na prípravu športovca zaradeného v TOPTÍME MCRaŠ SR - Hana Burzalová
Cestovný príkaz
Termín: 21-23.3.2025
Účel: preteky Dudinská 50tka 22.3.2025
Cestovné náhrady: stravné + tréner</t>
  </si>
  <si>
    <t>Refundácia nákladov na prípravu športovca zaradeného v TOPTÍME MCRaŠ SR - Hana Burzalová
Cestovný príkaz
Termín: 12-25.4.2025
Účel: tréningový pobyt Králiky
Cestovné náhrady: stravné + tréner</t>
  </si>
  <si>
    <t xml:space="preserve">Refundácia nákladov na prípravu športovca zaradeného v TOPTÍME MCRaŠ SR - Hana Burzalová
Cestovný príkaz
Termín: 7-11.4.2025
Účel: tréningovo-testovací pobyt Praha CZ
Cestovné náhrady: stravné </t>
  </si>
  <si>
    <t>192428</t>
  </si>
  <si>
    <t xml:space="preserve">Refundácia nákladov na prípravu športovca zaradeného v TOPTÍME MCRaŠ SR - Hana Burzalová
Cestovný príkaz
Termín: 7-11.4.2025
Účel: tréningovo-testovací pobyt Praha CZ
Cestovné náhrady: ubytovanie
Časť nákladov </t>
  </si>
  <si>
    <t>Ubytovna ASC DUKLA Praha</t>
  </si>
  <si>
    <t>25OZ0681</t>
  </si>
  <si>
    <t>s2025/000172</t>
  </si>
  <si>
    <t>Refundácia nákladov na prípravu športovca zaradeného v TOPTÍME MCRaŠ SR - Hana Burzalová
Účel: zdravotnícka pomôcka</t>
  </si>
  <si>
    <t>Francisco J. Bermell Technologies S.L.</t>
  </si>
  <si>
    <t>250103157</t>
  </si>
  <si>
    <t>Refundácia nákladov na prípravu športovca zaradeného v TOPTÍME MCRaŠ SR - Hana Burzalová
Účel: doplnky výživy
časť nákladov</t>
  </si>
  <si>
    <t>1510169246</t>
  </si>
  <si>
    <t>Refundácia nákladov na prípravu športovca zaradeného v TOPTÍME MCRaŠ SR - Hana Burzalová
Účel: športové oblečenie
časť nákladov</t>
  </si>
  <si>
    <t>25040400244</t>
  </si>
  <si>
    <t>Refundácia nákladov na prípravu športovca zaradeného v TOPTÍME MCRaŠ SR - Hana Burzalová
Účel: športové pomôcky
časť nákladov</t>
  </si>
  <si>
    <t>25011602153</t>
  </si>
  <si>
    <t>Refundácia nákladov na prípravu športovca zaradeného v TOPTÍME MCRaŠ SR - Hana Burzalová
Účel: športové pomôcky</t>
  </si>
  <si>
    <t>VF2-2458/25</t>
  </si>
  <si>
    <t>29053609</t>
  </si>
  <si>
    <t>INPE TRADE s.r.o.</t>
  </si>
  <si>
    <t>25OZ0690</t>
  </si>
  <si>
    <t>PREVOD
Refundácia nákladov na prípravu športovca - trénera - Luboš Komárek
Zverenec: Laura Frličková
Cestovný príkaz
Termín: 28.7-3.8.2025
Účel: sústredenie Banská Bystrica
Trasa: Bytča-Banská Bystrica a späť
Spôsob dopravy: AUV
Počet prepravovaných osôb: 2
Cestovné náhrady: cestovné + stravné</t>
  </si>
  <si>
    <t>25VF00029</t>
  </si>
  <si>
    <t>PREVOD
Refundácia nákladov na prípravu športovca - trénera - Luboš Komárek
Zverenec: Laura Frličková
Cestovný príkaz
Termín: 28.7-3.8.2025
Účel: sústredenie Banská Bystrica
Cestovné náhrady: ubytovanie
Časť nákladov</t>
  </si>
  <si>
    <t>Refundácia nákladov na prípravu športovca - trénera - Luboš Komárek
Zverenec: Laura Frličková
Cestovný príkaz
Termín: 28.7-3.8.2025
Účel: sústredenie Banská Bystrica
Cestovné náhrady: ubytovanie
Časť nákladov</t>
  </si>
  <si>
    <t>Refundácia nákladov na prípravu športovca - trénera - Luboš Komárek
Zverenec: Laura Frličková
Cestovný príkaz
Termín: 21.5.2025
Účel: vyšetrenie
Trasa: Bytča-Bratislava a späť
Spôsob dopravy: AUV
Počet prepravovaných osôb: 2
Cestovné náhrady: cestovné</t>
  </si>
  <si>
    <t>Refundácia nákladov na prípravu športovca - trénera - Luboš Komárek
Zverenec: Laura Frličková
Cestovný príkaz
Termín: 30.5.2025
Účel: lekárske vyšetrenie
Trasa: Bytča- Banská Bystrica a späť
Spôsob dopravy: AUV
Počet prepravovaných osôb: 2
Cestovné náhrady: cestovné</t>
  </si>
  <si>
    <t>Refundácia nákladov na prípravu športovca - trénera - Luboš Komárek
Zverenec: Laura Frličková
Cestovný príkaz
Termín: 13.6.2025
Účel: lekárske vyšetrenie, kontrola
Trasa: Bytča- Banská Bystrica a späť
Spôsob dopravy: AUV
Počet prepravovaných osôb: 2
Cestovné náhrady: cestovné</t>
  </si>
  <si>
    <t>25OZ0689</t>
  </si>
  <si>
    <t>2074</t>
  </si>
  <si>
    <t>Refundácia nákladov na prípravu športovca zaradeného v TOPTÍME MCRaŠ SR - Laura Frličková
Účel: permanentka - regenerácia</t>
  </si>
  <si>
    <t>Refundácia nákladov na prípravu športovca zaradeného v TOPTÍME MCRaŠ SR - Laura Frličková
Cestovný príkaz
Termín: 28.7.2025
Účel: sústredenie Banská Bystrica
Cestovné náhrady: stravné</t>
  </si>
  <si>
    <t>25OZ0214</t>
  </si>
  <si>
    <t>PREVOD
Refundácia nákladov na prípravu športovca zaradeného v TOPTÍME MCRaŠ SR - Dominik Černý
Cestovný príkaz
Termín: 16.1.-13.3.2025
Účel: sústredenie Potchefstroom JAR
Trasa: Viedeň-Johannesburg-Viedeň
Spôsob dopravy: lietadlo
Počet prepravovaných osôb: 2
Cestovné náhrady: letenka
Časť nákladov</t>
  </si>
  <si>
    <t>124180</t>
  </si>
  <si>
    <t>PREVOD
Refundácia nákladov na prípravu športovca zaradeného v TOPTÍME MCRaŠ SR - Dominik Černý
Cestovný príkaz
Termín: 16.1.-13.3.2025
Účel: sústredenie Potchefstroom JAR
Cestovné náhrady: prenájom auta 17.1.-13.2.2025
Časť nákladov</t>
  </si>
  <si>
    <t>Woodford Car Hire (Pty) Ltd.
JAR</t>
  </si>
  <si>
    <t>0320</t>
  </si>
  <si>
    <t>PREVOD
Refundácia nákladov na prípravu športovca zaradeného v TOPTÍME MCRaŠ SR - Dominik Černý
Cestovný príkaz
Termín: 16.1.-13.3.2025
Účel: sústredenie Potchefstroom JAR
Cestovné náhrady: PHM do prenajatého auta</t>
  </si>
  <si>
    <t>MBT Dullstroom
JAR</t>
  </si>
  <si>
    <t>1106</t>
  </si>
  <si>
    <t>Astron energy
JAR</t>
  </si>
  <si>
    <t>150220</t>
  </si>
  <si>
    <t>Shell Fountains
JAR</t>
  </si>
  <si>
    <t>PREVOD
Refundácia nákladov na prípravu športovca zaradeného v TOPTÍME MCRaŠ SR - Dominik Černý
Cestovný príkaz
Termín: 16.1.-13.3.2025
Účel: sústredenie Potchefstroom JAR
Cestovné náhrady: stravné</t>
  </si>
  <si>
    <t>Refundácia nákladov na prípravu športovca zaradeného v TOPTÍME MCRaŠ SR - Dominik Černý
Cestovný príkaz
Termín: 16.1.-13.3.2025
Účel: sústredenie Potchefstroom JAR
Cestovné náhrady: stravné</t>
  </si>
  <si>
    <t>1688887513539812</t>
  </si>
  <si>
    <t>Refundácia nákladov na prípravu športovca - trénera - Ľuboš Machník
Zverenec: Hana Burzalová
Cestovný príkaz
Termín:12.2-13.3.2025
Účel: sústredenie JAR - Potchefstroom
Trasa: Viedeň-Istanbul-Johannesburg a späť
Spôsob dopravy: lietadlo
Počet prepravovaných osôb: 1
Cestovné náhrady: letenka
Časť nákladov</t>
  </si>
  <si>
    <t>d - Forster Viktória</t>
  </si>
  <si>
    <t>25OZ0772</t>
  </si>
  <si>
    <t>Refundácia nákladov na prípravu športovca - trénera - Katarína Adlerová
Zverenec: Viktoria Forster
Cestovný príkaz
Termín: 27-30.1.2025
Účel: preteky Belehrad zlatý míting
Cestovné náhrady: stravné</t>
  </si>
  <si>
    <t>Refundácia nákladov na prípravu športovca - trénera - Katarína Adlerová
Zverenec: Viktoria Forster
Cestovný príkaz
Termín: 3-9.2.2025
Účel: preteky Czech Indoor Gala Ostrava CZ, preteky Orlen Cup míting Lodž PL
Cestovné náhrady: stravné</t>
  </si>
  <si>
    <t>Refundácia nákladov na prípravu športovca - trénera - Katarína Adlerová
Zverenec: Viktoria Forster
Cestovný príkaz
Termín: 11-13.2.2025
Účel: preteky Osijek CRO bronzový míting
Cestovné náhrady: stravné</t>
  </si>
  <si>
    <t>250100260</t>
  </si>
  <si>
    <t>Refundácia nákladov na prípravu športovca - trénera - Katarína Adlerová
Zverenec: Viktoria Forster
Cestovný príkaz
Termín: 30.3-2.5.2.2025
Účel: sústredenie JAR - Potchefstroom 
Cestovné náhrady: víza</t>
  </si>
  <si>
    <t>36249254</t>
  </si>
  <si>
    <t>Faveo s.r.o.</t>
  </si>
  <si>
    <t>2352263967692</t>
  </si>
  <si>
    <t>Refundácia nákladov na prípravu športovca - trénera - Katarína Adlerová
Zverenec: Viktoria Forster
Cestovný príkaz
Termín: 30.3-2.5.2025
Účel: sústredenie JAR - Potchefstroom 
Trasa: Viedeň-Istanbul-Johannesburg a späť
Spôsob dopravy: lietadlo
Počet prepravovaných osôb: 1
Cestovné náhrady: letenka fyzio</t>
  </si>
  <si>
    <t>Türk Hava Yollari AO
Turkish airlines</t>
  </si>
  <si>
    <t>Refundácia nákladov na prípravu športovca - trénera - Katarína Adlerová
Zverenec: Viktoria Forster
Cestovný príkaz
Termín: 7.4-2.5.2025
Účel: sústredenie JAR - Potchefstroom 
Trasa: Vráble-Schwechat AT a späť
Spôsob dopravy: AUV
Počet prepravovaných osôb: 1
Cestovné náhrady: cestovné + stravné fyzio</t>
  </si>
  <si>
    <t>Refundácia nákladov na prípravu športovca - trénera - Katarína Adlerová
Zverenec: Viktoria Forster
Cestovný príkaz
Termín: 23-25.5.2025
Účel: preteky Zahreb CRO zlatý míting
Cestovné náhrady: stravné</t>
  </si>
  <si>
    <t>Refundácia nákladov na prípravu športovca - trénera - Katarína Adlerová
Zverenec: Viktoria Forster
Cestovný príkaz
Termín: 23-25.5.2025
Účel: preteky Zahreb CRO zlatý míting
Cestovné náhrady: stravné fyzio</t>
  </si>
  <si>
    <t xml:space="preserve">Refundácia nákladov na prípravu športovca - trénera - Katarína Adlerová
Zverenec: Viktoria Forster
Cestovný príkaz
Termín: 29.5-9.6.2025
Účel: sústredenie Praha CZ
Cestovné náhrady: stravné </t>
  </si>
  <si>
    <t>52418992</t>
  </si>
  <si>
    <t>25.5., 29.5.2025</t>
  </si>
  <si>
    <t xml:space="preserve">Refundácia nákladov na prípravu športovca - trénera - Katarína Adlerová
Zverenec: Viktoria Forster
Cestovný príkaz
Termín: 29.5-9.6.2025
Účel: sústredenie Praha CZ
Cestovné náhrady: ubytovanie 29.5.-31.5.2025 </t>
  </si>
  <si>
    <t>28963679</t>
  </si>
  <si>
    <t>Hotel Savoy</t>
  </si>
  <si>
    <t>17-4/2025</t>
  </si>
  <si>
    <t>Refundácia nákladov na prípravu športovca - trénera - Katarína Adlerová
Zverenec: Viktoria Forster
Účel: ubytovanie počas 01-05/2025 v Banskej Bystrici</t>
  </si>
  <si>
    <t>00800520</t>
  </si>
  <si>
    <t>VŠC DUKLA Banská Bystrica</t>
  </si>
  <si>
    <t>25OZ0763</t>
  </si>
  <si>
    <t>Refundácia nákladov na prípravu športovca zaradeného v TOPTÍME MCRaŠ SR - Hana Burzalová
Cestovný príkaz
Termín: 30.6-20.7.2025
Účel: sústredenie Štrbské pleso
Cestovné náhrady: ubytovanie 30.6-20.7.2025
Časť nákladov</t>
  </si>
  <si>
    <t>Refundácia nákladov na prípravu športovca zaradeného v TOPTÍME MCRaŠ SR - Hana Burzalová
Cestovný príkaz
Termín: 30.6-20.7.2025
Účel: sústredenie Štrbské pleso
Cestovné náhrady: ubytovanie 7.7.-20.7. - fyzio + tréner 1/2
Časť nákladov</t>
  </si>
  <si>
    <t>1787, 1334, 309</t>
  </si>
  <si>
    <t>15.7., 11.7., 3.7.2025</t>
  </si>
  <si>
    <t>Refundácia nákladov na prípravu športovca zaradeného v TOPTÍME MCRaŠ SR - Hana Burzalová
Cestovný príkaz
Termín: 30.6-20.7.2025
Účel: 3x regenerácia</t>
  </si>
  <si>
    <t>Refundácia nákladov na prípravu športovca zaradeného v TOPTÍME MCRaŠ SR - Hana Burzalová
Cestovný príkaz
Termín: 30.6-20.7.2025
Účel: stravné + fyzio stravné (7.7-20.7.)</t>
  </si>
  <si>
    <t>202518</t>
  </si>
  <si>
    <t>Sportvital-Pro s.r.o.
CZ</t>
  </si>
  <si>
    <t>d - Gajanová Gabriela</t>
  </si>
  <si>
    <t>25OZ0844</t>
  </si>
  <si>
    <t>Refundácia nákladov na prípravu športovca zaradeného v TOPTÍME MCRaŠ SR - Gabriela Gajanová
Cestovný príkaz
Termín: 11-16.3.2025
Účel: regeneračný pobyt
Trasa: Bobrovec-Piešťany a späť
Spôsob dopravy: AUV
Počet prepravovaných osôb: 1
Cestovné náhrady: cestovné</t>
  </si>
  <si>
    <t>2969925</t>
  </si>
  <si>
    <t>Refundácia nákladov na prípravu športovca zaradeného v TOPTÍME MCRaŠ SR - Gabriela Gajanová
Cestovný príkaz
Termín: 11-16.3.2025
Účel: regeneračný pobyt, Piešťany
Cestovné náhrady: ubytovanie</t>
  </si>
  <si>
    <t>35787198</t>
  </si>
  <si>
    <t>MERK REALITY a.s.</t>
  </si>
  <si>
    <t>202501754</t>
  </si>
  <si>
    <t>Refundácia nákladov na prípravu športovca zaradeného v TOPTÍME MCRaŠ SR - Gabriela Gajanová
Účel: laktátové prúžky</t>
  </si>
  <si>
    <t>202501785</t>
  </si>
  <si>
    <t>0002, 0015, 0026, 0059</t>
  </si>
  <si>
    <t>1.7., 4.7., 6.7., 28.6.2025</t>
  </si>
  <si>
    <t>Refundácia nákladov na prípravu športovca zaradeného v TOPTÍME MCRaŠ SR - Gabriela Gajanová
Účel: 4x regenerácia</t>
  </si>
  <si>
    <t>44991274</t>
  </si>
  <si>
    <t>RENT TECHNOLOGY, s.r.o.</t>
  </si>
  <si>
    <t>Refundácia nákladov na prípravu športovca zaradeného v TOPTÍME MCRaŠ SR - Gabriela Gajanová
Účel: trénerské služby 01-06/2025</t>
  </si>
  <si>
    <t>Louis Heyer - process lab
Switzerland</t>
  </si>
  <si>
    <t>Refundácia nákladov na prípravu športovca zaradeného v TOPTÍME MCRaŠ SR - Gabriela Gajanová
Cestovný príkaz
Termín: 18.3-16.4.2025
Účel: sústredenie JAR Potchefstroom
Trasa: Bobrovec-Viedeň a späť
Spôsob dopravy: AUV
Počet prepravovaných osôb: 2
Cestovné náhrady: cestovné + stravné (+tréner stravné)</t>
  </si>
  <si>
    <t>16885</t>
  </si>
  <si>
    <t>Refundácia nákladov na prípravu športovca zaradeného v TOPTÍME MCRaŠ SR - Gabriela Gajanová
Cestovný príkaz
Termín: 18.3-16.4.2025
Účel: sústredenie JAR Potchefstroom
Cestovné náhrady: ubytovanie 19.3.-15.4.2025</t>
  </si>
  <si>
    <t>Altitude Training Potchefstroom
JAR</t>
  </si>
  <si>
    <t>2025/004</t>
  </si>
  <si>
    <t>Refundácia nákladov na prípravu športovca zaradeného v TOPTÍME MCRaŠ SR - Gabriela Gajanová
Cestovný príkaz
Termín: 18.3-16.4.2025
Účel: sústredenie JAR Potchefstroom
Cestovné náhrady: fyzio</t>
  </si>
  <si>
    <t>Physiotherapists
JAR</t>
  </si>
  <si>
    <t>250100261</t>
  </si>
  <si>
    <t>Refundácia nákladov na prípravu športovca zaradeného v TOPTÍME MCRaŠ SR - Gabriela Gajanová
Cestovný príkaz
Termín: 18.3-16.4.2025
Účel: sústredenie JAR Potchefstroom
Cestovné náhrady: víza</t>
  </si>
  <si>
    <t>7242341037505</t>
  </si>
  <si>
    <t>Refundácia nákladov na prípravu športovca zaradeného v TOPTÍME MCRaŠ SR - Gabriela Gajanová
Cestovný príkaz
Termín: 18.3-16.4.2025
Účel: sústredenie JAR Potchefstroom
Trasa: Viedeň-Zurich-Johannesburg a späť
Spôsob dopravy: lietadlo
Počet prepravovaných osôb: 1
Cestovné náhrady: cestovné</t>
  </si>
  <si>
    <t>Swiss.com ADC</t>
  </si>
  <si>
    <t>Refundácia nákladov na prípravu športovca zaradeného v TOPTÍME MCRaŠ SR - Gabriela Gajanová
Cestovný príkaz
Termín: 3-22.1.2025
Účel: sústredenie Valencia ESP
Trasa: Bobrovec-Viedeň a späť
Spôsob dopravy: AUV
Počet prepravovaných osôb: 2
Cestovné náhrady: cestovné + stravné (+tréner stravné)</t>
  </si>
  <si>
    <t>25OZ0843</t>
  </si>
  <si>
    <t>0014</t>
  </si>
  <si>
    <t>Refundácia nákladov na prípravu športovca zaradeného v TOPTÍME MCRaŠ SR - Rebecca Slezáková
Účel: permanentka fyzio</t>
  </si>
  <si>
    <t>1510142449</t>
  </si>
  <si>
    <t>Refundácia nákladov na prípravu športovca zaradeného v TOPTÍME MCRaŠ SR - Rebecca Slezáková
Účel: športová obuv
Časť nákladov</t>
  </si>
  <si>
    <t>1510292927</t>
  </si>
  <si>
    <t>1510440220</t>
  </si>
  <si>
    <t>Refundácia nákladov na prípravu športovca zaradeného v TOPTÍME MCRaŠ SR - Rebecca Slezáková
Účel: športová obuv</t>
  </si>
  <si>
    <t>1510603530</t>
  </si>
  <si>
    <t>Refundácia nákladov na prípravu športovca zaradeného v TOPTÍME MCRaŠ SR - Viktória Forster
Cestovný príkaz
Termín: 27-30.1.2025
Účel: preteky zlatý míting Belehrad, SRB
Trasa: Leopoldov-Belehrad a späť
Spôsob dopravy: AUV
Počet prepravovaných osôb: 2
Cestovné náhrady: cestovné + stravné</t>
  </si>
  <si>
    <t>4031, 4490</t>
  </si>
  <si>
    <t>27.1., 30.1.2025</t>
  </si>
  <si>
    <t>Refundácia nákladov na prípravu športovca zaradeného v TOPTÍME MCRaŠ SR - Viktória Forster
Cestovný príkaz
Termín: 27-30.1.2025
Účel: preteky zlatý míting Belehrad, SRB
Cestovné náhrady: 2x diaľničné poplatky</t>
  </si>
  <si>
    <t>Vozdove Kapije BE
SRB</t>
  </si>
  <si>
    <t>Refundácia nákladov na prípravu športovca zaradeného v TOPTÍME MCRaŠ SR - Viktória Forster
Cestovný príkaz
Termín: 3-9.2.2025
Účel: preteky Czech Indoor Gala - Ostrava CZ, Orlen Cup míting Lodž PL
Trasa: Banská Bystrica-Ostrava-Lodž-Leopoldov
Spôsob dopravy: AUV
Počet prepravovaných osôb: 2
Cestovné náhrady: cestovné + stravné</t>
  </si>
  <si>
    <t>063665/0711</t>
  </si>
  <si>
    <t>Refundácia nákladov na prípravu športovca zaradeného v TOPTÍME MCRaŠ SR - Viktória Forster
Cestovný príkaz
Termín: 3-9.2.2025
Účel: preteky Czech Indoor Gala - Ostrava CZ, Orlen Cup míting Lodž PL
Cestovné náhrady: športové oblečenie a doplnky
Časť nákladov</t>
  </si>
  <si>
    <t>Nike Retail B.V.
PL</t>
  </si>
  <si>
    <t>35</t>
  </si>
  <si>
    <t>Refundácia nákladov na prípravu športovca zaradeného v TOPTÍME MCRaŠ SR - Viktória Forster
Cestovný príkaz
Termín: 3-9.2.2025
Účel: preteky Czech Indoor Gala - Ostrava CZ, Orlen Cup míting Lodž PL
Cestovné náhrady: výživové doplnky</t>
  </si>
  <si>
    <t>NUTREND D.S., a.s.
CZ</t>
  </si>
  <si>
    <t>160082672</t>
  </si>
  <si>
    <t>Refundácia nákladov na prípravu športovca zaradeného v TOPTÍME MCRaŠ SR - Viktória Forster
Cestovný príkaz
Termín: 3-9.2.2025
Účel: preteky Czech Indoor Gala - Ostrava CZ, Orlen Cup míting Lodž PL
Cestovné náhrady: ubytovanie 3-6.2.2025</t>
  </si>
  <si>
    <t>47116757</t>
  </si>
  <si>
    <t>Clarion Congress Hotel Ostrava
CZ</t>
  </si>
  <si>
    <t>160082710</t>
  </si>
  <si>
    <t>Refundácia nákladov na prípravu športovca zaradeného v TOPTÍME MCRaŠ SR - Viktória Forster
Cestovný príkaz
Termín: 3-9.2.2025
Účel: preteky Czech Indoor Gala - Ostrava CZ, Orlen Cup míting Lodž PL
Cestovné náhrady: parkovanie 3-6.2.2025</t>
  </si>
  <si>
    <t>0036</t>
  </si>
  <si>
    <t>Refundácia nákladov na prípravu športovca zaradeného v TOPTÍME MCRaŠ SR - Viktória Forster
Účel: doplnky výživy</t>
  </si>
  <si>
    <t>31579051</t>
  </si>
  <si>
    <t>ZDRAVIE s.r.o.</t>
  </si>
  <si>
    <t>Refundácia nákladov na prípravu športovca zaradeného v TOPTÍME MCRaŠ SR - Viktória Forster
Cestovný príkaz
Termín: 11-13.2.2025
Účel: preteky bronzový míting Osijek CRO
Trasa: Banská Bystrica-Osijek a späť
Spôsob dopravy: AUV
Počet prepravovaných osôb: 2
Cestovné náhrady: cestovné + stravné</t>
  </si>
  <si>
    <t>Refundácia nákladov na prípravu športovca zaradeného v TOPTÍME MCRaŠ SR - Viktória Forster
Cestovný príkaz
Termín: 14-16.2.2025
Účel: preteky strieborný míting Lyon FRA
Trasa: Banská Bystrica-Viedeň a späť
Spôsob dopravy: AUV
Počet prepravovaných osôb: 1
Cestovné náhrady: cestovné + stravné</t>
  </si>
  <si>
    <t>2166529780</t>
  </si>
  <si>
    <t>Refundácia nákladov na prípravu športovca zaradeného v TOPTÍME MCRaŠ SR - Viktória Forster
Cestovný príkaz
Termín: 14-16.2.2025
Účel: preteky strieborný míting Lyon FRA
Trasa: Viedeň-Lyon a späť
Spôsob dopravy: lietadlo
Počet prepravovaných osôb: 1
Cestovné náhrady: letenka</t>
  </si>
  <si>
    <t>VIE182712</t>
  </si>
  <si>
    <t>Refundácia nákladov na prípravu športovca zaradeného v TOPTÍME MCRaŠ SR - Viktória Forster
Cestovný príkaz
Termín: 14-16.2.2025
Účel: preteky strieborný míting Lyon FRA
Cestovné náhrady: parkovné letisko 14-16.2.2025</t>
  </si>
  <si>
    <t>Flughafen Wien Aktiengesellschaft
AT</t>
  </si>
  <si>
    <t>10003190086</t>
  </si>
  <si>
    <t>Refundácia nákladov na prípravu športovca zaradeného v TOPTÍME MCRaŠ SR - Viktória Forster
Cestovný príkaz
Termín: 30.3-2.5.2025
Účel: sústredenie JAR Potchefstroom
Trasa: Banská Bystrica-Viedeň a späť
Spôsob dopravy: AUV
Počet prepravovaných osôb: 2
Cestovné náhrady: cestovné</t>
  </si>
  <si>
    <t>Refundácia nákladov na prípravu športovca zaradeného v TOPTÍME MCRaŠ SR - Viktória Forster
Cestovný príkaz
Termín: 23-25.5.2025
Účel: preteky zlatý míting Zahreb CRO
Trasa: Banská Bystrica-Zahreb CRO a späť
Spôsob dopravy: AUV
Počet prepravovaných osôb: 4
Cestovné náhrady: cestovné + stravné</t>
  </si>
  <si>
    <t>4010285783, 4090783823</t>
  </si>
  <si>
    <t>25.5., 23.5.2025</t>
  </si>
  <si>
    <t>Refundácia nákladov na prípravu športovca zaradeného v TOPTÍME MCRaŠ SR - Viktória Forster
Cestovný príkaz
Termín: 23-25.5.2025
Účel: preteky zlatý míting Zahreb CRO
Cestovné náhrady: diaľničné poplatky</t>
  </si>
  <si>
    <t>Hrvatske autoceste d.o.o.
CRO</t>
  </si>
  <si>
    <t>Refundácia nákladov na prípravu športovca zaradeného v TOPTÍME MCRaŠ SR - Viktória Forster
Cestovný príkaz
Termín: 29.5-11.6.2025
Účel: sústredenie Praha CZ
Trasa: Banská Bystrica-Praha CZ a späť
Spôsob dopravy: AUV
Počet prepravovaných osôb: 2
Cestovné náhrady: cestovné + stravné</t>
  </si>
  <si>
    <t>Refundácia nákladov na prípravu športovca zaradeného v TOPTÍME MCRaŠ SR - Viktória Forster
Účel: služby maséra počas sústredenie v JAR 7.4-1.5.2025</t>
  </si>
  <si>
    <t>56834497</t>
  </si>
  <si>
    <t>Mgr. Eva Demešová</t>
  </si>
  <si>
    <t>RCC9JW99AD</t>
  </si>
  <si>
    <t>Refundácia nákladov na prípravu športovca - trénera - Katarína Adlerová
Zverenec: Viktória Forster
Cestovný príkaz
Termín: 8-16.7.2025
Účel: sústredenie Monte Gordo POR
Cestovné náhrady: ubytovanie</t>
  </si>
  <si>
    <t>17-3/2025</t>
  </si>
  <si>
    <t>12.7., 10.8.2025</t>
  </si>
  <si>
    <t>Refundácia nákladov na prípravu športovca zaradeného v TOP SAZ a TOP TÍME MCRaŠ SR - Viktória Forster
Účel: ubytovanie počas 06-07/2025 v Banskej Bystrici
Časť nákladov</t>
  </si>
  <si>
    <t>123</t>
  </si>
  <si>
    <t xml:space="preserve"> 9.7.2025</t>
  </si>
  <si>
    <t>135</t>
  </si>
  <si>
    <t>Refundácia nákladov na prípravu športovca zaradeného v TOP SAZ a TOP TÍME MCRaŠ SR - Viktória Forster
Cestovný príkaz
Termín: 8-16.7.2025
Účel: sústredenie Monte Gordo POR
Cestovné náhrady: vstup na štadión + kryo
Časť nákladov</t>
  </si>
  <si>
    <t>Refundácia nákladov na prípravu športovca zaradeného v TOP SAZ a TOP TÍME MCRaŠ SR - Viktória Forster
Cestovný príkaz
Termín: 16-19.5.2025
Účel: zlatý míting Tokyo 
Trasa: Banská Bystrica-Schwechat AT a späť
Spôsob dopravy: AUV
Počet prepravovaných osôb: 1
Cestovné náhrady: cestovné + stravné</t>
  </si>
  <si>
    <t>FA2025032</t>
  </si>
  <si>
    <t>Refundácia nákladov na prípravu športovca zaradeného v TOP SAZ a TOP TÍME MCRaŠ SR - Viktória Forster
Cestovný príkaz
Termín: 16-19.5.2025
Účel: zlatý míting Tokyo
Trasa: Viedeň-Tokyo-Viedeň a späť
Spôsob dopravy: lietadlo
Počet prepravovaných osôb: 1
Cestovné náhrady: letenka</t>
  </si>
  <si>
    <t>VIE210456</t>
  </si>
  <si>
    <t>Refundácia nákladov na prípravu športovca zaradeného v TOP SAZ a TOP TÍME MCRaŠ SR - Viktória Forster
Cestovný príkaz
Termín: 16-19.5.2025
Účel: zlatý míting Tokyo
Cestovné náhrady: parking letisko Schwechat AT</t>
  </si>
  <si>
    <t>Refundácia nákladov na prípravu športovca zaradeného v TOP SAZ a TOP TÍME MCRaŠ SR - Viktória Forster
Účel: regenerácia počas prípravy MS Tokyo 06-08/2025</t>
  </si>
  <si>
    <t>2025/002</t>
  </si>
  <si>
    <t>Refundácia nákladov na prípravu športovca zaradeného v TOP SAZ a TOP TÍME MCRaŠ SR - Viktória Forster
Účel: trénereské služby 03-08/2025</t>
  </si>
  <si>
    <t>25OZ1013</t>
  </si>
  <si>
    <t>76/2025/4</t>
  </si>
  <si>
    <t>Refundácia nákladov na prípravu športovca - trénera - Ľuboš Komárek
Zverenec: Laura Frličková
Účel: športové náčinie</t>
  </si>
  <si>
    <t>143</t>
  </si>
  <si>
    <t>Refundácia nákladov na prípravu športovca - trénera - Ľuboš Komárek
Zverenec: Laura Frličková
Účel: fyzio
Časť nákladov</t>
  </si>
  <si>
    <t>Refundácia nákladov na prípravu športovca - trénera - Ľuboš Komárek
Zverenec: Laura Frličková
Cestovný príkaz
Termín: 13-14.10.2025
Účel: lekárske vyšetrenie, testovanie
Trasa: Bytča-Bratislava a späť
Spôsob dopravy: AUV
Počet prepravovaných osôb: 2
Cestovné náhrady: cestovné + stravné</t>
  </si>
  <si>
    <t>Ľuboš Komárek</t>
  </si>
  <si>
    <t>375</t>
  </si>
  <si>
    <t>Refundácia nákladov na prípravu športovca - trénera - Ľuboš Komárek
Zverenec: Laura Frličková
Cestovný príkaz
Termín: 13-14.10.2025
Účel: lekárske vyšetrenie, testovanie
Cestovné náhrady: ubytovanie</t>
  </si>
  <si>
    <t>Hotely Plus, a.s.</t>
  </si>
  <si>
    <t>4845</t>
  </si>
  <si>
    <t>Refundácia nákladov na prípravu športovca - trénera - Ľuboš Komárek
Zverenec: Laura Frličková
Cestovný príkaz
Termín: 13-14.10.2025
Účel: lekárske vyšetrenie, testovanie
Cestovné náhrady: lekárske vyšetrenie</t>
  </si>
  <si>
    <t>Refundácia nákladov na prípravu športovca - trénera - Ľuboš Komárek
Zverenec: Laura Frličková
Cestovný príkaz
Termín: 23.10.2025
Účel: lekárske vyšetrenie, testovanie
Trasa: Bytča-Bratislava a späť
Spôsob dopravy: AUV
Počet prepravovaných osôb: 2
Cestovné náhrady: cestovné + stravné</t>
  </si>
  <si>
    <t>353</t>
  </si>
  <si>
    <t>Refundácia nákladov na prípravu športovca - trénera - Ľuboš Komárek
Zverenec: Laura Frličková
Cestovný príkaz
Termín: 23.10.2025
Účel: lekárske vyšetrenie, testovanie
Cestovné náhrady: lekárske vyšetrenie</t>
  </si>
  <si>
    <t>45937257</t>
  </si>
  <si>
    <t>AF REHAB s.r.o.</t>
  </si>
  <si>
    <t>25OZ1010</t>
  </si>
  <si>
    <t>232571366</t>
  </si>
  <si>
    <t>Refundácia nákladov na prípravu športovca zaradeného v TOPTÍME MCRaŠ SR - Rebeca Slezáková
Účel: tréningová pomôcka
Časť nákladov</t>
  </si>
  <si>
    <t>60227761</t>
  </si>
  <si>
    <t>Tomáš Strašík, KANTOR SPORT</t>
  </si>
  <si>
    <t>1510687513</t>
  </si>
  <si>
    <t>Refundácia nákladov na prípravu športovca zaradeného v TOPTÍME MCRaŠ SR - Rebeca Slezáková
Účel:športová obuv
Časť nákladov</t>
  </si>
  <si>
    <t>0015</t>
  </si>
  <si>
    <t>Refundácia nákladov na prípravu športovca zaradeného v TOPTÍME MCRaŠ SR - Rebeca Slezáková
Účel: masáže 05-10/2025</t>
  </si>
  <si>
    <t>SK389975</t>
  </si>
  <si>
    <t>Refundácia nákladov na prípravu športovca zaradeného v TOPTÍME MCRaŠ SR - Rebeca Slezáková
Účel: regeneračné pomôcky</t>
  </si>
  <si>
    <t>Zinzino Operations AB
Sweden</t>
  </si>
  <si>
    <t>SK396506</t>
  </si>
  <si>
    <t>SK402658</t>
  </si>
  <si>
    <t>SK409295</t>
  </si>
  <si>
    <t>SK415986</t>
  </si>
  <si>
    <t>SK430942</t>
  </si>
  <si>
    <t>SK435576</t>
  </si>
  <si>
    <t>SK441465</t>
  </si>
  <si>
    <t>SK447970</t>
  </si>
  <si>
    <t>d - Ruffíni Robert</t>
  </si>
  <si>
    <t>25OZ1025</t>
  </si>
  <si>
    <t>PREVOD
Refundácia nákladov na prípravu športovca zaradeného v TOPTÍME MCRaŠ SR - Robert Ruffíni
Účel: činnosť športového trénera</t>
  </si>
  <si>
    <t>67105612</t>
  </si>
  <si>
    <t>PREVOD
Refundácia nákladov na prípravu športovca zaradeného v TOPTÍME MCRaŠ SR - Robert Ruffíni
Účel: koučing 03-07/2025</t>
  </si>
  <si>
    <t>47497718</t>
  </si>
  <si>
    <t>Mysli inak s.r.o.</t>
  </si>
  <si>
    <t>25OZ1026</t>
  </si>
  <si>
    <t>Refundácia nákladov na prípravu športovca zaradeného v TOPTÍME MCRaŠ SR - Laura Frličková
Cestovný príkaz
Termín: 26.10.-2.11.2025
Účel: kúpeľná liečba Turč. Teplice
Trasa: Martin- Turč. Teplice a späť
Spôsob dopravy: AUV
Počet prepravovaných osôb: 1
Cestovné náhrady: cestovné</t>
  </si>
  <si>
    <t>21258473</t>
  </si>
  <si>
    <t>Refundácia nákladov na prípravu športovca zaradeného v TOPTÍME MCRaŠ SR - Laura Frličková
Cestovný príkaz
Termín: 26.10.-2.11.2025
Účel: kúpeľná liečba Turč. Teplice
Cestovné náhrady: ubytovanie
Časť nákladov</t>
  </si>
  <si>
    <t>31642322</t>
  </si>
  <si>
    <t>Slovenské liečebné kúpele Turčianske Teplice, a.s.</t>
  </si>
  <si>
    <t>PREVOD
Refundácia nákladov na prípravu športovca zaradeného v TOPTÍME MCRaŠ SR - Laura Frličková
Cestovný príkaz
Termín: 26.10.-2.11.2025
Účel: kúpeľná liečba Turč. Teplice
Cestovné náhrady: ubytovanie
Časť nákladov</t>
  </si>
  <si>
    <t>PREVOD
Refundácia nákladov na prípravu športovca zaradeného v TOPTÍME MCRaŠ SR - Laura Frličková
Cestovný príkaz
Termín: 13-14.10.2025
Účel: lekárske vyšetrenie v BA
Cestovné náhrady: stravné</t>
  </si>
  <si>
    <t>PREVOD
Refundácia nákladov na prípravu športovca zaradeného v TOPTÍME MCRaŠ SR - Laura Frličková
Cestovný príkaz
Termín: 23.10.2025
Účel: lekárske vyšetrenie v BA
Cestovné náhrady: stravné</t>
  </si>
  <si>
    <t>0206</t>
  </si>
  <si>
    <t>PREVOD
Refundácia nákladov na prípravu športovca zaradeného v TOPTÍME MCRaŠ SR - Laura Frličková
Účel: regenerácia - permanentka 11 vstupov</t>
  </si>
  <si>
    <t>25OZ1033</t>
  </si>
  <si>
    <t>250103014</t>
  </si>
  <si>
    <t>Refundácia nákladov na prípravu športovca zaradeného v TOPTÍME MCRaŠ SR - Dominik Černý
Účel: doplnky výživy
Časť nákladov</t>
  </si>
  <si>
    <t>1510173530</t>
  </si>
  <si>
    <t>Refundácia nákladov na prípravu športovca zaradeného v TOPTÍME MCRaŠ SR - Dominik Černý
Účel: športová obuv
Časť nákladov</t>
  </si>
  <si>
    <t>2025032</t>
  </si>
  <si>
    <t>Refundácia nákladov na prípravu športovca zaradeného v TOPTÍME MCRaŠ SR - Dominik Černý
Účel: Silové testy, diagnostika, konzultácia za rok 2025
Časť nákladov</t>
  </si>
  <si>
    <t>Refundácia nákladov na prípravu športovca zaradeného v TOPTÍME MCRaŠ SR - Dominik Černý
Cestovný príkaz
Termín: 21-23.3.2025
Účel: preteky Dudinská 50tka
Cestovné náhrady: stravné + tréner</t>
  </si>
  <si>
    <t>Refundácia nákladov na prípravu športovca zaradeného v TOPTÍME MCRaŠ SR - Dominik Černý
Cestovný príkaz
Termín: 7-11.4.2025
Účel: tréningovo-testovací pobyt Praha CZ
Cestovné náhrady: stravné</t>
  </si>
  <si>
    <t>192335</t>
  </si>
  <si>
    <t>Refundácia nákladov na prípravu športovca zaradeného v TOPTÍME MCRaŠ SR - Dominik Černý
Cestovný príkaz
Termín: 7-11.4.2025
Účel: tréningovo-testovací pobyt Praha CZ
Cestovné náhrady: ubytovanie
Časť nákladov</t>
  </si>
  <si>
    <t>Refundácia nákladov na prípravu športovca zaradeného v TOPTÍME MCRaŠ SR - Dominik Černý
Cestovný príkaz
Termín: 12-25.4.2025
Účel: tréningový pobyt Králiky
Cestovné náhrady: stravné + tréner</t>
  </si>
  <si>
    <t>Refundácia nákladov na prípravu športovca zaradeného v TOPTÍME MCRaŠ SR - Dominik Černý
Cestovný príkaz
Termín: 28.4-16.5.2025
Účel: sústredenie Rim ITA
Cestovné náhrady: stravné + tréner</t>
  </si>
  <si>
    <t>166464792Z</t>
  </si>
  <si>
    <t>Refundácia nákladov na prípravu športovca zaradeného v TOPTÍME MCRaŠ SR - Dominik Černý
Cestovný príkaz
Termín: 28.4-16.5.2025
Účel: sústredenie Rim ITA
Trasa: Budapešť-Rím 
Spôsob dopravy: lietadlo
Počet prepravovaných osôb: 1
Cestovné náhrady: cestovné</t>
  </si>
  <si>
    <t>Wizz Air Hungary Légiközlekedési Zrt.</t>
  </si>
  <si>
    <t>DWAM-29693328</t>
  </si>
  <si>
    <t>Refundácia nákladov na prípravu športovca zaradeného v TOPTÍME MCRaŠ SR - Dominik Černý
Cestovný príkaz
Termín: 28.4-16.5.2025
Účel: sústredenie Rim ITA
Trasa: Rím-Praha 
Spôsob dopravy: lietadlo
Počet prepravovaných osôb: 1
Cestovné náhrady: cestovné
Časť nákladov</t>
  </si>
  <si>
    <t>Refundácia nákladov na prípravu športovca zaradeného v TOPTÍME MCRaŠ SR - Dominik Černý
Cestovný príkaz
Termín: 28.4-16.5.2025
Účel: sústredenie Rim ITA
Cestovné náhrady: ubytovanie tréner</t>
  </si>
  <si>
    <t>Guardia di Finanza
Centro sportivo
Taliansko</t>
  </si>
  <si>
    <t>65</t>
  </si>
  <si>
    <t>Refundácia nákladov na prípravu športovca zaradeného v TOPTÍME MCRaŠ SR - Dominik Černý
Cestovný príkaz
Termín: 28.4-16.5.2025
Účel: sústredenie Rim ITA
Cestovné náhrady: ubytovanie 
Časť nákladov</t>
  </si>
  <si>
    <t>Refundácia nákladov na prípravu športovca zaradeného v TOPTÍME MCRaŠ SR - Dominik Černý
Cestovný príkaz
Termín: 28.4-16.5.2025
Účel: sústredenie Rim ITA
Cestovné náhrady: prenájom auta  
Časť nákladov</t>
  </si>
  <si>
    <t>707808</t>
  </si>
  <si>
    <t>Refundácia nákladov na prípravu športovca zaradeného v TOPTÍME MCRaŠ SR - Dominik Černý
Cestovný príkaz
Termín: 28.4-16.5.2025
Účel: sústredenie Rim ITA
Cestovné náhrady: PHM do prenajatého auta</t>
  </si>
  <si>
    <t>Stazione Di Servizio
Taliansko</t>
  </si>
  <si>
    <t>1874, 1870</t>
  </si>
  <si>
    <t>11.5, 7.5.2025</t>
  </si>
  <si>
    <t>Refundácia nákladov na prípravu športovca zaradeného v TOPTÍME MCRaŠ SR - Dominik Černý
Cestovný príkaz
Termín: 28.4-16.5.2025
Účel: sústredenie Rim ITA
Cestovné náhrady: regenerácia 2x</t>
  </si>
  <si>
    <t>Le Dune Fitness
Taliansko</t>
  </si>
  <si>
    <t>25OZ1092</t>
  </si>
  <si>
    <t>Vyplatenie príspevku za dosiahnutý výsledok</t>
  </si>
  <si>
    <t>Zrážková daň - Vyplatenie príspevku za dosiahnutý výsledok k 25OZ1092</t>
  </si>
  <si>
    <t>d - Volko Ján</t>
  </si>
  <si>
    <t>25OZ1274</t>
  </si>
  <si>
    <t>Refundácia nákladov na prípravu športovca zaradeného v TOPTÍME MCRaŠ SR - Ján Volko
Cestovný príkaz
Termín: 18.1.2025
Účel: tréning hala
Trasa: Bratislava-Ostrava CZ a späť
Spôsob dopravy: AUV
Počet prepravovaných osôb: 2
Cestovné náhrady: cestovné + stravné</t>
  </si>
  <si>
    <t>Ján Volko</t>
  </si>
  <si>
    <t>Refundácia nákladov na prípravu športovca zaradeného v TOPTÍME MCRaŠ SR - Ján Volko
Cestovný príkaz
Termín: 24-25.1.2025
Účel: preteky Jablonec nad Nisou
Trasa: Bratislava-Jablonec nad Nisou CZ a späť
Spôsob dopravy: AUV
Počet prepravovaných osôb: 2
Cestovné náhrady: cestovné + stravné</t>
  </si>
  <si>
    <t>2501079</t>
  </si>
  <si>
    <t>Refundácia nákladov na prípravu športovca zaradeného v TOPTÍME MCRaŠ SR - Ján Volko
Cestovný príkaz
Termín: 24-25.1.2025
Účel: preteky Jablonec nad Nisou míting
Cestovné náhrady: ubytovanie pre 2 osoby (+tréner)</t>
  </si>
  <si>
    <t>49902440</t>
  </si>
  <si>
    <t>SNAKE spol. s r.o.</t>
  </si>
  <si>
    <t>Refundácia nákladov na prípravu športovca zaradeného v TOPTÍME MCRaŠ SR - Ján Volko
Cestovný príkaz
Termín: 28-29.1.2025
Účel: preteky Belehrad SRB míting
Trasa: Bratislava-Belehrad SRB a späť
Spôsob dopravy: AUV
Počet prepravovaných osôb: 2
Cestovné náhrady: cestovné + stravné</t>
  </si>
  <si>
    <t>30109, 31306</t>
  </si>
  <si>
    <t>28.1., 29.1.2025</t>
  </si>
  <si>
    <t>Refundácia nákladov na prípravu športovca zaradeného v TOPTÍME MCRaŠ SR - Ján Volko
Cestovný príkaz
Termín: 28-29.1.2025
Účel: preteky Belehrad SRB
Cestovné náhrady: 2x diaľničné mýto</t>
  </si>
  <si>
    <t>JP PUTEVI SRBIJE, SUBOTICA
SRB</t>
  </si>
  <si>
    <t>Refundácia nákladov na prípravu športovca zaradeného v TOPTÍME MCRaŠ SR - Ján Volko
Cestovný príkaz
Termín: 3-5.2.2025
Účel: preteky Ostrava CZ, Czech indoor gala
Trasa: Bratislava-Ostrava CZ-Praha a späť
Spôsob dopravy: AUV
Počet prepravovaných osôb: 2
Cestovné náhrady: cestovné + stravné</t>
  </si>
  <si>
    <t>1800603</t>
  </si>
  <si>
    <t>Refundácia nákladov na prípravu športovca zaradeného v TOPTÍME MCRaŠ SR - Ján Volko
Cestovný príkaz
Termín: 3-5.2.2025
Účel: preteky Ostrava CZ
Cestovné náhrady: vstup fitness</t>
  </si>
  <si>
    <t>02346036</t>
  </si>
  <si>
    <t>IN PARK Fitness s.r.o.</t>
  </si>
  <si>
    <t>559117</t>
  </si>
  <si>
    <t>Refundácia nákladov na prípravu športovca zaradeného v TOPTÍME MCRaŠ SR - Ján Volko
Cestovný príkaz
Termín: 3-5.2.2025
Účel: preteky Ostrava CZ
Cestovné náhrady: regenerácia</t>
  </si>
  <si>
    <t>29218594</t>
  </si>
  <si>
    <t>RELAX DAYS s.r.o.</t>
  </si>
  <si>
    <t>433/2025</t>
  </si>
  <si>
    <t>Refundácia nákladov na prípravu športovca zaradeného v TOPTÍME MCRaŠ SR - Ján Volko
Cestovný príkaz
Termín: 3-5.2.2025
Účel: preteky Ostrava CZ, Praha lekárska prehliadka
Cestovné náhrady: parkovanie</t>
  </si>
  <si>
    <t>07199830</t>
  </si>
  <si>
    <t>PRG Aviatica s.r.o.</t>
  </si>
  <si>
    <t>Refundácia nákladov na prípravu športovca zaradeného v TOPTÍME MCRaŠ SR - Ján Volko
Cestovný príkaz
Termín: 28-29.3.2025
Účel: testovanie
Trasa: Bratislava-BB a späť
Spôsob dopravy: AUV
Počet prepravovaných osôb: 3
Cestovné náhrady: cestovné + stravné</t>
  </si>
  <si>
    <t>361</t>
  </si>
  <si>
    <t>Refundácia nákladov na prípravu športovca zaradeného v TOPTÍME MCRaŠ SR - Ján Volko
Cestovný príkaz
Termín: 28-29.3.2025
Účel: testovanie BB
Cestovné náhrady: ubytovanie</t>
  </si>
  <si>
    <t>FMMSMV</t>
  </si>
  <si>
    <t>Refundácia nákladov na prípravu športovca zaradeného v TOPTÍME MCRaŠ SR - Ján Volko
Cestovný príkaz
Termín: 8-23.4.2025
Účel: sústredenie Monte Gordo POR
Trasa: Viedeň-Faro-Viedeň
Spôsob dopravy: lietadlo
Počet prepravovaných osôb: 2 (+ tréner)
Cestovné náhrady: cestovné</t>
  </si>
  <si>
    <t>7.4., 8.4.2025</t>
  </si>
  <si>
    <t>Refundácia nákladov na prípravu športovca zaradeného v TOPTÍME MCRaŠ SR - Ján Volko
Cestovný príkaz
Termín: 8-23.4.2025
Účel: sústredenie Monte Gordo POR
Cestovné náhrady: 2x extra batožina</t>
  </si>
  <si>
    <t>HRUCKW</t>
  </si>
  <si>
    <t>Refundácia nákladov na prípravu športovca zaradeného v TOPTÍME MCRaŠ SR - Ján Volko
Cestovný príkaz
Termín: 8-23.4.2025
Účel: sústredenie Monte Gordo POR
Trasa: Viedeň-Faro-Viedeň
Spôsob dopravy: lietadlo
Počet prepravovaných osôb: 1 (sparing)
Cestovné náhrady: cestovné</t>
  </si>
  <si>
    <t>06492813</t>
  </si>
  <si>
    <t>Refundácia nákladov na prípravu športovca zaradeného v TOPTÍME MCRaŠ SR - Ján Volko
Cestovný príkaz
Termín: 28.4-11.5.2025
Účel: sústredenie Heraklion GRE
Trasa: Viedeň-Heraklion-Viedeň
Spôsob dopravy: lietadlo
Počet prepravovaných osôb: 1
Cestovné náhrady: cestovné</t>
  </si>
  <si>
    <t>225001848611</t>
  </si>
  <si>
    <t>Refundácia nákladov na prípravu športovca zaradeného v TOPTÍME MCRaŠ SR - Ján Volko
Cestovný príkaz
Termín: 28.4-11.5.2025
Účel: sústredenie Heraklion GRE
Cestovné náhrady: extra batožina</t>
  </si>
  <si>
    <t>AZ778H</t>
  </si>
  <si>
    <t>Refundácia nákladov na prípravu športovca zaradeného v TOPTÍME MCRaŠ SR - Ján Volko
Cestovný príkaz
Termín: 28.4-11.5.2025
Účel: sústredenie Heraklion GRE
Trasa: Viedeň-Heraklion-Viedeň
Spôsob dopravy: lietadlo
Počet prepravovaných osôb: 1 - tréner
Cestovné náhrady: cestovné
Časť nákladov</t>
  </si>
  <si>
    <t>ZPI3PS</t>
  </si>
  <si>
    <t>Refundácia nákladov na prípravu športovca zaradeného v TOPTÍME MCRaŠ SR - Ján Volko
Cestovný príkaz
Termín: 28.4-11.5.2025
Účel: sústredenie Heraklion GRE
Trasa: Viedeň-Heraklion-Viedeň
Spôsob dopravy: lietadlo
Počet prepravovaných osôb: 1 - sparing
Cestovné náhrady: cestovné
Časť nákladov</t>
  </si>
  <si>
    <t>25OZ1273</t>
  </si>
  <si>
    <t>12500004</t>
  </si>
  <si>
    <t>Refundácia nákladov na prípravu športovca zaradeného v TOPTÍME MCRaŠ SR - Ján Volko
Účel: tréningový proces 01-05/2025</t>
  </si>
  <si>
    <t>2025128</t>
  </si>
  <si>
    <t>Refundácia nákladov na prípravu športovca zaradeného v TOPTÍME MCRaŠ SR - Ján Volko
Účel: tréningový proces 02-03/2025 + fyzio</t>
  </si>
  <si>
    <t>46761012</t>
  </si>
  <si>
    <t>Health &amp; Performance s.r.o.</t>
  </si>
  <si>
    <t>Refundácia nákladov na prípravu športovca zaradeného v TOPTÍME MCRaŠ SR - Ján Volko
Účel: tréningový proces 01/2025</t>
  </si>
  <si>
    <t>20250042</t>
  </si>
  <si>
    <t>Refundácia nákladov na prípravu športovca zaradeného v TOPTÍME MCRaŠ SR - Ján Volko
Účel: fyzio 01-03/2025</t>
  </si>
  <si>
    <t>Moverall s.r.o.</t>
  </si>
  <si>
    <t>Refundácia nákladov na prípravu športovca zaradeného v TOPTÍME MCRaŠ SR - Ján Volko
Účel: regenerácia 01-03/2025</t>
  </si>
  <si>
    <t>51090821</t>
  </si>
  <si>
    <t>Daniel Bajcura</t>
  </si>
  <si>
    <t>006/2025</t>
  </si>
  <si>
    <t>Refundácia nákladov na prípravu športovca zaradeného v TOPTÍME MCRaŠ SR - Ján Volko
Účel: fyzio + regenerácia - Ostrava indoor gala 4.2.2025</t>
  </si>
  <si>
    <t>1250000048</t>
  </si>
  <si>
    <t>Refundácia nákladov na prípravu športovca zaradeného v TOPTÍME MCRaŠ SR - Ján Volko
Účel: doplnky výživy</t>
  </si>
  <si>
    <t>46572392</t>
  </si>
  <si>
    <t>CarnoMed, s.r.o.</t>
  </si>
  <si>
    <t>9186CE7</t>
  </si>
  <si>
    <t>806A0FE</t>
  </si>
  <si>
    <t>18904283</t>
  </si>
  <si>
    <t>AG1 EU Enterprise Ltd.
IRL</t>
  </si>
  <si>
    <t>18397023</t>
  </si>
  <si>
    <t>17895192</t>
  </si>
  <si>
    <t>OF2025770232</t>
  </si>
  <si>
    <t>35829478</t>
  </si>
  <si>
    <t>Direma Bratislava s.r.o.</t>
  </si>
  <si>
    <t>2501000129</t>
  </si>
  <si>
    <t>56345283</t>
  </si>
  <si>
    <t>minderama, s.r.o.</t>
  </si>
  <si>
    <t>40712025</t>
  </si>
  <si>
    <t>Essentia s.r.o.</t>
  </si>
  <si>
    <t>44372025</t>
  </si>
  <si>
    <t>48322025</t>
  </si>
  <si>
    <t>Refundácia nákladov na prípravu športovca zaradeného v TOPTÍME MCRaŠ SR - Ján Volko
Účel: doplnky výživy
Časť nákladov</t>
  </si>
  <si>
    <t>25OZ1272</t>
  </si>
  <si>
    <t>2025236</t>
  </si>
  <si>
    <t>Refundácia nákladov na prípravu športovca zaradeného v TOPTÍME MCRaŠ SR - Ján Volko
Účel: tréningový proces 05+07/2025</t>
  </si>
  <si>
    <t>20250112</t>
  </si>
  <si>
    <t>Refundácia nákladov na prípravu športovca zaradeného v TOPTÍME MCRaŠ SR - Ján Volko
Účel: fyzio 04-08/2025</t>
  </si>
  <si>
    <t>Refundácia nákladov na prípravu športovca zaradeného v TOPTÍME MCRaŠ SR - Ján Volko
Účel: regenerácia 04-07/2025</t>
  </si>
  <si>
    <t>Refundácia nákladov na prípravu športovca zaradeného v TOPTÍME MCRaŠ SR - Ján Volko
Účel: regenerácia 11/2025</t>
  </si>
  <si>
    <t>d - Federič Filip</t>
  </si>
  <si>
    <t>25OZ1271</t>
  </si>
  <si>
    <t>56, 72</t>
  </si>
  <si>
    <t>9.7., 11.7.2025</t>
  </si>
  <si>
    <t xml:space="preserve">Refundácia nákladov na prípravu športovca zaradeného v TOPTÍME MCRaŠ SR - Filip Federič
Účel: 2x fyzio </t>
  </si>
  <si>
    <t>53728831</t>
  </si>
  <si>
    <t>Alexia Clinic, s.r.o.</t>
  </si>
  <si>
    <t>22, 66, 53</t>
  </si>
  <si>
    <t>11.8., 30.9., 23.9.2025</t>
  </si>
  <si>
    <t xml:space="preserve">Refundácia nákladov na prípravu športovca zaradeného v TOPTÍME MCRaŠ SR - Filip Federič
Účel: 3x fyzio </t>
  </si>
  <si>
    <t>42254892</t>
  </si>
  <si>
    <t>PhDr. Ľubica Rostášová</t>
  </si>
  <si>
    <t>2165</t>
  </si>
  <si>
    <t>Refundácia nákladov na prípravu športovca zaradeného v TOPTÍME MCRaŠ SR - Filip Federič
Účel: športová obuv</t>
  </si>
  <si>
    <t>179</t>
  </si>
  <si>
    <t>Refundácia nákladov na prípravu športovca zaradeného v TOPTÍME MCRaŠ SR - Filip Federič
Účel: fyzioterapia, 12 bločkov</t>
  </si>
  <si>
    <t>Fitnest s.r.o.</t>
  </si>
  <si>
    <t>Refundácia nákladov na prípravu športovca zaradeného v TOPTÍME MCRaŠ SR - Filip Federič
Účel: lekárske vyšetrenie</t>
  </si>
  <si>
    <t>53581733</t>
  </si>
  <si>
    <t>Medirad s.r.o.</t>
  </si>
  <si>
    <t>2558</t>
  </si>
  <si>
    <t>30.9.2025</t>
  </si>
  <si>
    <t>Refundácia nákladov na prípravu športovca zaradeného v TOPTÍME MCRaŠ SR - Filip Federič
Účel: športový materiál
Časť nákladov</t>
  </si>
  <si>
    <t>57, 58</t>
  </si>
  <si>
    <t>Refundácia nákladov na prípravu športovca zaradeného v TOPTÍME MCRaŠ SR - Filip Federič
Účel: 2x lekárske vyšetrenie</t>
  </si>
  <si>
    <t>35865679</t>
  </si>
  <si>
    <t>Nemocničná a.s.</t>
  </si>
  <si>
    <t>25OZ1198</t>
  </si>
  <si>
    <t>PREVOD
Refundácia nákladov na prípravu športovca - trénera - Ľuboš Komárek
Zverenec: Laura Frličková
Cestovný príkaz
Termín: 15-23.11.2025
Účel: sústredenie Skalka
Trasa: Bytča-Skalka a späť
Spôsob dopravy: AUV
Počet prepravovaných osôb: 2
Cestovné náhrady: cestovné</t>
  </si>
  <si>
    <t>25037</t>
  </si>
  <si>
    <t>PREVOD
Refundácia nákladov na prípravu športovca - trénera - Ľuboš Komárek
Zverenec: Laura Frličková
Cestovný príkaz
Termín: 15-23.11.2025
Účel: sústredenie Skalka
Cestovné náhrady: ubytovanie pre 2 osoby</t>
  </si>
  <si>
    <t>202550</t>
  </si>
  <si>
    <t>PREVOD
Refundácia nákladov na prípravu športovca - trénera - Ľuboš Komárek
Zverenec: Laura Frličková
Cestovný príkaz
Termín: 15-23.11.2025
Účel: sústredenie Skalka
Cestovné náhrady: regenerácia</t>
  </si>
  <si>
    <t>25OZ1219</t>
  </si>
  <si>
    <t>Refundácia nákladov na prípravu športovca zaradeného v TOPTÍME MCRaŠ SR - Filip Federič
Cestovný príkaz
Termín: 24-25.1.2025
Účel: preteky Jablonec nad Nisou míting
Cestovné náhrady: stravné</t>
  </si>
  <si>
    <t>2501080</t>
  </si>
  <si>
    <t>Refundácia nákladov na prípravu športovca zaradeného v TOPTÍME MCRaŠ SR - Filip Federič
Cestovný príkaz
Termín: 24-25.1.2025
Účel: preteky Jablonec nad Nisou míting
Cestovné náhrady: ubytovanie
Časť nákladov</t>
  </si>
  <si>
    <t>Refundácia nákladov na prípravu športovca zaradeného v TOPTÍME MCRaŠ SR - Filip Federič
Cestovný príkaz
Termín: 19-21.2.2025
Účel: preteky HMSR Ostrava CZ
Cestovné náhrady: stravné</t>
  </si>
  <si>
    <t>160083130</t>
  </si>
  <si>
    <t>Refundácia nákladov na prípravu športovca zaradeného v TOPTÍME MCRaŠ SR - Filip Federič
Cestovný príkaz
Termín: 19-21.2.2025
Účel: preteky HMSR Ostrava CZ
Cestovné náhrady: ubytovanie
Časť nákladov</t>
  </si>
  <si>
    <t>Refundácia nákladov na prípravu športovca zaradeného v TOPTÍME MCRaŠ SR - Filip Federič
Cestovný príkaz
Termín: 28-29.3.2025
Účel: testovanie BB
Cestovné náhrady: stravné</t>
  </si>
  <si>
    <t>363</t>
  </si>
  <si>
    <t>Refundácia nákladov na prípravu športovca zaradeného v TOPTÍME MCRaŠ SR - Filip Federič
Cestovný príkaz
Termín: 28-29.3.2025
Účel: testovanie BB
Cestovné náhrady: ubytovanie
Časť nákladov</t>
  </si>
  <si>
    <t>L12Q2U</t>
  </si>
  <si>
    <t>Refundácia nákladov na prípravu športovca zaradeného v TOPTÍME MCRaŠ SR - Filip Federič
Cestovný príkaz
Termín: 8-23.4.2025
Účel: sústredenie Monte Gordo POR
Trasa: Viedeň-Faro-Viedeň
Spôsob dopravy: lietadlo
Počet prepravovaných osôb: 1
Cestovné náhrady: cestovné
Časť nákladov</t>
  </si>
  <si>
    <t>315</t>
  </si>
  <si>
    <t>Refundácia nákladov na prípravu športovca zaradeného v TOPTÍME MCRaŠ SR - Filip Federič
Cestovný príkaz
Termín: 8-23.4.2025
Účel: sústredenie Monte Gordo POR
Počet osôb: 1
Cestovné náhrady: fyzio</t>
  </si>
  <si>
    <t>Dr. Bruno Domingos
POR</t>
  </si>
  <si>
    <t>MSZ88G</t>
  </si>
  <si>
    <t>PREVOD
Refundácia nákladov na prípravu športovca zaradeného v TOPTÍME MCRaŠ SR - Filip Federič
Cestovný príkaz
Termín: 28.4-11.5.2025
Účel: sústredenie Heraklion GRE
Trasa: Viedeň-Heraklion-Viedeň
Spôsob dopravy: lietadlo
Počet prepravovaných osôb: 1
Cestovné náhrady: cestovné
Časť nákladov</t>
  </si>
  <si>
    <t>GMKGVI</t>
  </si>
  <si>
    <t>PREVOD
Refundácia nákladov na prípravu športovca zaradeného v TOPTÍME MCRaŠ SR - Filip Federič
Cestovný príkaz
Termín: 28.4-11.5.2025
Účel: sústredenie Heraklion GRE
Trasa: Viedeň-Heraklion-Viedeň
Spôsob dopravy: lietadlo
Počet prepravovaných osôb: 1
Cestovné náhrady: cestovné - sparing</t>
  </si>
  <si>
    <t>447</t>
  </si>
  <si>
    <t>PREVOD
Refundácia nákladov na prípravu športovca zaradeného v TOPTÍME MCRaŠ SR - Filip Federič
Cestovný príkaz
Termín: 28.4-11.5.2025
Účel: sústredenie Heraklion GRE
Cestovné náhrady: transfer Bratislava-Viedeň</t>
  </si>
  <si>
    <t>48316571</t>
  </si>
  <si>
    <t>TRANSPORT Schwechat s.r.o.</t>
  </si>
  <si>
    <t>25051134851</t>
  </si>
  <si>
    <t>PREVOD
Refundácia nákladov na prípravu športovca zaradeného v TOPTÍME MCRaŠ SR - Filip Federič
Cestovný príkaz
Termín: 28.4-11.5.2025
Účel: sústredenie Heraklion GRE
Trasa: Viedeň-Bratislava
Spôsob dopravy: BUS
Počet prepravovaných osôb: 1
Cestovné náhrady: cestovné</t>
  </si>
  <si>
    <t>Slovak Lines Express, a.s.</t>
  </si>
  <si>
    <t>25OZ1237</t>
  </si>
  <si>
    <t>22, 6, 35</t>
  </si>
  <si>
    <t>13.5., 3.6., 12.6.2025</t>
  </si>
  <si>
    <t>Refundácia nákladov na prípravu športovca zaradeného v TOPTÍME MCRaŠ SR - Filip Federič
Účel: fyzioterapia, 11 bločkov</t>
  </si>
  <si>
    <t>Refundácia nákladov na prípravu športovca zaradeného v TOPTÍME MCRaŠ SR - Filip Federič
Účel: fyzioterapia</t>
  </si>
  <si>
    <t>54514312</t>
  </si>
  <si>
    <t>HEAL Concept s.r.o.</t>
  </si>
  <si>
    <t>PREVOD
Refundácia nákladov na prípravu športovca zaradeného v TOPTÍME MCRaŠ SR - Filip Federič
Účel: fyzioterapia
Časť nákladov</t>
  </si>
  <si>
    <t>Refundácia nákladov na prípravu športovca zaradeného v TOPTÍME MCRaŠ SR - Filip Federič
Účel: fyzioterapia
Časť nákladov</t>
  </si>
  <si>
    <t>Refundácia nákladov na prípravu športovca zaradeného v TOPTÍME MCRaŠ SR - Filip Federič
Účel: diagnostika</t>
  </si>
  <si>
    <t>47679875</t>
  </si>
  <si>
    <t>PROFY, s.r.o.</t>
  </si>
  <si>
    <t>2166</t>
  </si>
  <si>
    <t>Refundácia nákladov na prípravu športovca zaradeného v TOPTÍME MCRaŠ SR - Filip Federič
Účel: športové doplnky</t>
  </si>
  <si>
    <t>2025013</t>
  </si>
  <si>
    <t>Refundácia nákladov na prípravu športovca zaradeného v TOPTÍME MCRaŠ SR - Filip Federič
Účel: tréningová činnosť 1-3/2025</t>
  </si>
  <si>
    <t>37385747</t>
  </si>
  <si>
    <t>Mgr. Peter Hlaváč - FIT PRO</t>
  </si>
  <si>
    <t>Refundácia nákladov na prípravu športovca zaradeného v TOPTÍME MCRaŠ SR - Gabriela Gajanová
Cestovný príkaz
Termín: 22-31.1.2025
Účel: sústredenie Bienne SUI
Trasa: Bobrovec-Košice letisko
Spôsob dopravy: AUV
Počet prepravovaných osôb: 1
Cestovné náhrady: cestovné + stravné</t>
  </si>
  <si>
    <t>553489783378</t>
  </si>
  <si>
    <t>Refundácia nákladov na prípravu športovca zaradeného v TOPTÍME MCRaŠ SR - Gabriela Gajanová
Cestovný príkaz
Termín: 22-31.1.2025
Účel: sústredenie Bienne SUI
Trasa: Zurich-Biel/Bienne
Spôsob dopravy: vlak
Počet prepravovaných osôb: 1
Cestovné náhrady: cestovné</t>
  </si>
  <si>
    <t>SBB</t>
  </si>
  <si>
    <t>2312025</t>
  </si>
  <si>
    <t>Refundácia nákladov na prípravu športovca zaradeného v TOPTÍME MCRaŠ SR - Gabriela Gajanová
Cestovný príkaz
Termín: 22-31.1.2025
Účel: sústredenie Bienne SUI
Trasa: Biel/Bienne
Spôsob dopravy: BUS
Počet prepravovaných osôb: 1
Cestovné náhrady: cestovné</t>
  </si>
  <si>
    <t>VB Magglingengbahn
SUI</t>
  </si>
  <si>
    <t>R8TJOJ</t>
  </si>
  <si>
    <t>Refundácia nákladov na prípravu športovca zaradeného v TOPTÍME MCRaŠ SR - Gabriela Gajanová
Cestovný príkaz
Termín: 22-31.1.2025
Účel: sústredenie Bienne SUI
Trasa: Zurich SUI - Košice
Spôsob dopravy: lietadlo
Počet prepravovaných osôb: 1
Cestovné náhrady: cestovné</t>
  </si>
  <si>
    <t>Basel Swiss Air</t>
  </si>
  <si>
    <t>RC2WYKJR9Q</t>
  </si>
  <si>
    <t>Refundácia nákladov na prípravu športovca zaradeného v TOPTÍME MCRaŠ SR - Gabriela Gajanová
Cestovný príkaz
Termín: 22-31.1.2025
Účel: sústredenie Bienne SUI
Cestovné náhrady: ubytovanie 22-30.1.2025
Časť nákladov</t>
  </si>
  <si>
    <t>4546097528</t>
  </si>
  <si>
    <t>Refundácia nákladov na prípravu športovca zaradeného v TOPTÍME MCRaŠ SR - Gabriela Gajanová
Cestovný príkaz
Termín: 22-31.1.2025
Účel: sústredenie Bienne SUI
Cestovné náhrady: ubytovanie 30.-31.1.2025</t>
  </si>
  <si>
    <t>Refundácia nákladov na prípravu športovca zaradeného v TOPTÍME MCRaŠ SR - Gabriela Gajanová
Cestovný príkaz
Termín: 22-31.1.2025
Účel: sústredenie Bienne SUI
Cestovné náhrady: fyzio</t>
  </si>
  <si>
    <t>Thai Massage Center Biel
SUI</t>
  </si>
  <si>
    <t>14647439</t>
  </si>
  <si>
    <t>Refundácia nákladov na prípravu športovca zaradeného v TOPTÍME MCRaŠ SR - Gabriela Gajanová
Cestovný príkaz
Termín: 22-31.1.2025
Účel: sústredenie Bienne SUI
Cestovné náhrady: osteopat</t>
  </si>
  <si>
    <t>functiomed AG
SUI</t>
  </si>
  <si>
    <t>194552116745</t>
  </si>
  <si>
    <t>Refundácia nákladov na prípravu športovca zaradeného v TOPTÍME MCRaŠ SR - Gabriela Gajanová
Cestovný príkaz
Termín: 14.2.-10.3.2025
Účel: sústredenie Bienne SUI
Trasa: Biel/Bienne-Zurich
Spôsob dopravy: vlak
Počet prepravovaných osôb: 1
Cestovné náhrady: cestovné</t>
  </si>
  <si>
    <t>Refundácia nákladov na prípravu športovca zaradeného v TOPTÍME MCRaŠ SR - Gabriela Gajanová
Cestovný príkaz
Termín: 14.2.-10.3.2025
Účel: sústredenie Bienne SUI
Cestovné náhrady: stravné</t>
  </si>
  <si>
    <t>425</t>
  </si>
  <si>
    <t>Refundácia nákladov na prípravu športovca zaradeného v TOPTÍME MCRaŠ SR - Gabriela Gajanová
Cestovný príkaz
Termín: 14.2.-10.3.2025
Účel: sústredenie Bienne SUI
Cestovné náhrady: fyzio</t>
  </si>
  <si>
    <t>Anatta Spa - Deep Tissue Massage Biel
SUI</t>
  </si>
  <si>
    <t>1739893778</t>
  </si>
  <si>
    <t>Refundácia nákladov na prípravu športovca zaradeného v TOPTÍME MCRaŠ SR - Gabriela Gajanová
Cestovný príkaz
Termín: 14.2.-10.3.2025
Účel: sústredenie Bienne SUI
Cestovné náhrady: lekárska prehliadka</t>
  </si>
  <si>
    <t>Sportklinik Bern
SUI</t>
  </si>
  <si>
    <t>1740746371</t>
  </si>
  <si>
    <t>9GEQ7V</t>
  </si>
  <si>
    <t>PREVOD
Refundácia nákladov na prípravu športovca zaradeného v TOPTÍME MCRaŠ SR - Gabriela Gajanová
Cestovný príkaz
Termín: 8-23.9.2025
Účel: preteky MS Tokyo
Trasa: Zurich-Tokyo
Spôsob dopravy: lietadloPočet prepravovaných osôb: 1
Cestovné náhrady: cestovné
Časť nákladov</t>
  </si>
  <si>
    <t>Refundácia nákladov na prípravu športovca zaradeného v TOPTÍME MCRaŠ SR - Gabriela Gajanová
Cestovný príkaz
Termín: 8-23.9.2025
Účel: preteky MS Tokyo
Trasa: Zurich-Tokyo
Spôsob dopravy: lietadlo
Počet prepravovaných osôb: 1
Cestovné náhrady: cestovné
Časť nákladov</t>
  </si>
  <si>
    <t>360</t>
  </si>
  <si>
    <t>Refundácia nákladov na prípravu športovca zaradeného v TOPTÍME MCRaŠ SR - Gabriela Gajanová
Účel: regenerácia
Časť nákladov</t>
  </si>
  <si>
    <t>45629901</t>
  </si>
  <si>
    <t>Fitak s.r.o.</t>
  </si>
  <si>
    <t>33, 40, 34</t>
  </si>
  <si>
    <t>9.8., 11.8., 16.10.2025</t>
  </si>
  <si>
    <t>Refundácia nákladov na prípravu športovca zaradeného v TOPTÍME MCRaŠ SR - Gabriela Gajanová
Účel: 3x regenerácia</t>
  </si>
  <si>
    <t>Refundácia nákladov na prípravu športovca zaradeného v TOPTÍME MCRaŠ SR - Gabriela Gajanová
Účel: trénerské služby 07-10/2025</t>
  </si>
  <si>
    <t>20252250</t>
  </si>
  <si>
    <t>Refundácia nákladov na prípravu športovca zaradeného v TOPTÍME MCRaŠ SR - Gabriela Gajanová
Účel: športové doplnky</t>
  </si>
  <si>
    <t>202506444</t>
  </si>
  <si>
    <t>Bio G, spol. s.r.o.</t>
  </si>
  <si>
    <t>2921</t>
  </si>
  <si>
    <t>Refundácia nákladov na prípravu športovca zaradeného v TOPTÍME MCRaŠ SR - Gabriela Gajanová
Účel: vstupy posilňovňa</t>
  </si>
  <si>
    <t>36393975</t>
  </si>
  <si>
    <t>ARNY CLUB, spol. s r.o.</t>
  </si>
  <si>
    <t>5102500466</t>
  </si>
  <si>
    <t>35796111</t>
  </si>
  <si>
    <t>WESTech, spol. s r.o.</t>
  </si>
  <si>
    <t>T2H6RN</t>
  </si>
  <si>
    <t>Refundácia nákladov na prípravu športovca zaradeného v TOPTÍME MCRaŠ SR - Gabriela Gajanová
Cestovný príkaz
Termín: 1-14.10.2025
Účel: sústredenie Porto, Lisabon POR
Trasa: Trapani-Porto
Spôsob dopravy: lietadlo
Počet prepravovaných osôb: 1
Cestovné náhrady: cestovné</t>
  </si>
  <si>
    <t>SQQESV</t>
  </si>
  <si>
    <t>Refundácia nákladov na prípravu športovca zaradeného v TOPTÍME MCRaŠ SR - Gabriela Gajanová
Cestovný príkaz
Termín: 1-14.10.2025
Účel: sústredenie Porto, Lisabon POR
Trasa: Lisabon-Viedeň
Spôsob dopravy: lietadlo
Počet prepravovaných osôb: 1
Cestovné náhrady: cestovné</t>
  </si>
  <si>
    <t>28412</t>
  </si>
  <si>
    <t>Refundácia nákladov na prípravu športovca zaradeného v TOPTÍME MCRaŠ SR - Gabriela Gajanová
Cestovný príkaz
Termín: 1-14.10.2025
Účel: sústredenie Porto, Lisabon POR
Cestovné náhrady: ubytovanie 6-9.10.2025</t>
  </si>
  <si>
    <t>WELLHOTEL UNIPESSOAL, LDA
POR</t>
  </si>
  <si>
    <t>208</t>
  </si>
  <si>
    <t>Refundácia nákladov na prípravu športovca zaradeného v TOPTÍME MCRaŠ SR - Gabriela Gajanová
Cestovný príkaz
Termín: 1-14.10.2025
Účel: sústredenie Porto, Lisabon POR
Cestovné náhrady: ubytovanie 13-14.10.2025</t>
  </si>
  <si>
    <t>47054182</t>
  </si>
  <si>
    <t>Anassa, s.r.o.</t>
  </si>
  <si>
    <t>527552</t>
  </si>
  <si>
    <t>Refundácia nákladov na prípravu športovca zaradeného v TOPTÍME MCRaŠ SR - Gabriela Gajanová
Cestovný príkaz
Termín: 1-14.10.2025
Účel: sústredenie Porto, Lisabon POR
Cestovné náhrady: ubytovanie 9-12.10.2025
Časť nákladov</t>
  </si>
  <si>
    <t>SANA MALHOA HOTEL
Lisabon
POR</t>
  </si>
  <si>
    <t>28452</t>
  </si>
  <si>
    <t>Refundácia nákladov na prípravu športovca zaradeného v TOPTÍME MCRaŠ SR - Gabriela Gajanová
Cestovný príkaz
Termín: 1-14.10.2025
Účel: sústredenie Porto, Lisabon POR
Cestovné náhrady: fyzio</t>
  </si>
  <si>
    <t>100714014462</t>
  </si>
  <si>
    <t>Refundácia nákladov na prípravu športovca zaradeného v TOPTÍME MCRaŠ SR - Gabriela Gajanová
Cestovný príkaz
Termín: 1-14.10.2025
Účel: sústredenie Porto, Lisabon POR
Cestovné náhrady: prenájom auta</t>
  </si>
  <si>
    <t>Europcar International
POR</t>
  </si>
  <si>
    <t>Refundácia nákladov na prípravu športovca zaradeného v TOPTÍME MCRaŠ SR - Gabriela Gajanová
Cestovný príkaz
Termín: 1-14.10.2025
Účel: sústredenie Porto, Lisabon POR
Trasa: Viedeň-Bobrovec
Spôsob dopravy: AUV
Počet prepravovaných osôb: 1
Cestovné náhrady: cestovné + stravné</t>
  </si>
  <si>
    <t>Refundácia nákladov na prípravu športovca zaradeného v TOPTÍME MCRaŠ SR - Gabriela Gajanová
Cestovný príkaz
Termín: 20.10.-5.11.2025
Účel: sústredenie Bienne SUI
Trasa: Bobrovec-Viedeň, Košice-Bobrovec
Spôsob dopravy: AUV
Počet prepravovaných osôb: 1
Cestovné náhrady: cestovné + stravné</t>
  </si>
  <si>
    <t>491603060207</t>
  </si>
  <si>
    <t>Refundácia nákladov na prípravu športovca zaradeného v TOPTÍME MCRaŠ SR - Gabriela Gajanová
Cestovný príkaz
Termín: 20.10.-5.11.2025
Účel: sústredenie Bienne SUI
Trasa: Zurich-BIel/Bienne a späť
Spôsob dopravy: vlak
Počet prepravovaných osôb: 1
Cestovné náhrady: cestovné</t>
  </si>
  <si>
    <t>7244001793388</t>
  </si>
  <si>
    <t>Refundácia nákladov na prípravu športovca zaradeného v TOPTÍME MCRaŠ SR - Gabriela Gajanová
Cestovný príkaz
Termín: 20.10.-5.11.2025
Účel: sústredenie Bienne SUI
Trasa: Zurich-Košic
Spôsob dopravy: lietadlo
Počet prepravovaných osôb: 1
Cestovné náhrady: cestovné</t>
  </si>
  <si>
    <t>3112025</t>
  </si>
  <si>
    <t>3.11., 31.10.2025</t>
  </si>
  <si>
    <t>Refundácia nákladov na prípravu športovca zaradeného v TOPTÍME MCRaŠ SR - Gabriela Gajanová
Cestovný príkaz
Termín: 20.10.-5.11.2025
Účel: sústredenie Bienne SUI
Trasa: BIel/Bienne
Spôsob dopravy: bus
Počet prepravovaných osôb: 1
Cestovné náhrady: cestovné - mhd tréningy</t>
  </si>
  <si>
    <t>mylibero.ch</t>
  </si>
  <si>
    <t>25OZ1402</t>
  </si>
  <si>
    <t>PREVOD
Refundácia nákladov na prípravu športovca - trénera - Ľuboš Komárek
Zverenec: Laura Frličková
Cestovný príkaz
Termín: 28.11.-19.12.2025
Účel: sústredenie Tenerife ESP
Cestovné náhrady: ubytovanie pre 2 osoby</t>
  </si>
  <si>
    <t>Las Vinas
Tenerife ESP</t>
  </si>
  <si>
    <t>8625001293</t>
  </si>
  <si>
    <t>Refundácia nákladov na prípravu športovca - trénera - Ľuboš Komárek
Zverenec: Laura Frličková
Cestovný príkaz
Termín: 28.11.-19.12.2025
Účel: sústredenie Tenerife ESP
Trasa: Viedeň-Tenerife-Viedeň
Spôsob dopravy: lietadlo
Počet prepravovaných osôb: 1
Cestovné náhrady: cestovné</t>
  </si>
  <si>
    <t>8800602</t>
  </si>
  <si>
    <t>Refundácia nákladov na prípravu športovca - trénera - Ľuboš Komárek
Zverenec: Laura Frličková
Cestovný príkaz
Termín: 28.11.-19.12.2025
Účel: sústredenie Tenerife ESP
Cestovné náhrady: vstupy na štadión</t>
  </si>
  <si>
    <t>Patronato de Deportes Arona
ESP</t>
  </si>
  <si>
    <t>03669</t>
  </si>
  <si>
    <t>Refundácia nákladov na prípravu športovca - trénera - Ľuboš Komárek
Zverenec: Laura Frličková
Cestovný príkaz
Termín: 28.11.-19.12.2025
Účel: sústredenie Tenerife ESP
Cestovné náhrady: vstupy fitness</t>
  </si>
  <si>
    <t>Minimal Group Tenerife S.L.U.
ESP</t>
  </si>
  <si>
    <t>Refundácia nákladov na prípravu športovca - trénera - Ľuboš Komárek
Zverenec: Laura Frličková
Cestovný príkaz
Termín: 28.11.-19.12.2025
Účel: sústredenie Tenerife ESP
Trasa: Bytča-Viedeň a späť
Spôsob dopravy: AUV
Počet prepravovaných osôb: 2
Cestovné náhrady: cestovné
Časť nákladov</t>
  </si>
  <si>
    <t>25OZ1404</t>
  </si>
  <si>
    <t>PREVOD
Refundácia nákladov na prípravu športovca zaradeného v TOPTÍME MCRaŠ SR - Robert Ruffíni
Účel: činnosť športového odborníka - trénera</t>
  </si>
  <si>
    <t>Refundácia nákladov na prípravu športovca zaradeného v TOPTÍME MCRaŠ SR - Robert Ruffíni
Cestovný príkaz
Termín: 12.3.2025
Účel: fyzioterapia Praha CZ
Trasa: Bratislava-Praha a späť
Spôsob dopravy: AUV
Počet prepravovaných osôb: 2
Cestovné náhrady: cestovné
Časť nákladov</t>
  </si>
  <si>
    <t>Robert Ruffíni ml.</t>
  </si>
  <si>
    <t>252460</t>
  </si>
  <si>
    <t>Refundácia nákladov na prípravu športovca zaradeného v TOPTÍME MCRaŠ SR - Robert Ruffíni
Cestovný príkaz
Termín: 12.3.2025
Účel: fyzioterapia Praha CZ
Cestovné náhrady: fyzio
Časť nákladov</t>
  </si>
  <si>
    <t>07317492</t>
  </si>
  <si>
    <t>Body Solution Clinic, s.r.o.</t>
  </si>
  <si>
    <t>Refundácia nákladov na prípravu športovca zaradeného v TOPTÍME MCRaŠ SR - Robert Ruffíni
Cestovný príkaz
Termín: 1.4.2025
Účel: fyzioterapia Praha CZ
Trasa: Bratislava-Praha a späť
Spôsob dopravy: AUV
Počet prepravovaných osôb: 2
Cestovné náhrady: cestovné
Časť nákladov</t>
  </si>
  <si>
    <t>253115</t>
  </si>
  <si>
    <t>Refundácia nákladov na prípravu športovca zaradeného v TOPTÍME MCRaŠ SR - Robert Ruffíni
Cestovný príkaz
Termín: 1.4.2025
Účel: fyzioterapia Praha CZ
Cestovné náhrady: fyzio
Časť nákladov</t>
  </si>
  <si>
    <t>2166121725</t>
  </si>
  <si>
    <t>Refundácia nákladov na prípravu športovca zaradeného v TOPTÍME MCRaŠ SR - Robert Ruffíni
Cestovný príkaz
Termín: 17-19.1.2025
Účel: preteky WA tour, Ancona ITA
Trasa: Viedeň-Ancona a späť
Spôsob dopravy: lietadlo
Počet prepravovaných osôb: 2
Cestovné náhrady: cestovné
Časť nákladov</t>
  </si>
  <si>
    <t>4392638331</t>
  </si>
  <si>
    <t>Refundácia nákladov na prípravu športovca zaradeného v TOPTÍME MCRaŠ SR - Robert Ruffíni
Cestovný príkaz
Termín: 17-19.1.2025
Účel: preteky WA tour, Ancona ITA
Počet osôb: 2
Cestovné náhrady: ubytovanie</t>
  </si>
  <si>
    <t>Refundácia nákladov na prípravu športovca zaradeného v TOPTÍME MCRaŠ SR - Robert Ruffíni
Cestovný príkaz
Termín: 26.5.2025
Účel: fyzioterapia Praha CZ
Trasa: Bratislava-Praha a späť
Spôsob dopravy: AUV
Počet prepravovaných osôb: 2
Cestovné náhrady: cestovné
Časť nákladov</t>
  </si>
  <si>
    <t>254870</t>
  </si>
  <si>
    <t>Refundácia nákladov na prípravu športovca zaradeného v TOPTÍME MCRaŠ SR - Robert Ruffíni
Cestovný príkaz
Termín: 26.5.2025
Účel: fyzioterapia Praha CZ
Cestovné náhrady: fyzio
Časť nákladov</t>
  </si>
  <si>
    <t>25OZ1413</t>
  </si>
  <si>
    <t>KV5MYG</t>
  </si>
  <si>
    <t>Refundácia nákladov na prípravu športovca zaradeného v TOPTÍME MCRaŠ SR - Laura Frličková
Cestovný príkaz
Termín: 28.11-19.12.2025
Účel: sústredenie Tenerife ESP
Trasa: Viedeň-Tenerife a späť
Spôsob dopravy: lietadlo
Počet prepravovaných osôb: 1
Cestovné náhrady: cestovné</t>
  </si>
  <si>
    <t>Refundácia nákladov na prípravu športovca zaradeného v TOPTÍME MCRaŠ SR - Gabriela Gajanová
Cestovný príkaz
Termín: 2-29.5.2025
Účel: sústredenie Bienne SUI
Trasa: Bobrovec-Košice-Viedeň-Bobrovec
Spôsob dopravy: AUV
Počet prepravovaných osôb: 1
Cestovné náhrady: cestovné + stravné</t>
  </si>
  <si>
    <t>Refundácia nákladov na prípravu športovca zaradeného v TOPTÍME MCRaŠ SR - Gabriela Gajanová
Cestovný príkaz
Termín: 2-29.5.2025
Účel: sústredenie Bienne SUI
Trasa: Zurich-Bienne
Spôsob dopravy: vlak
Počet prepravovaných osôb: 1
Cestovné náhrady: cestovné</t>
  </si>
  <si>
    <t>4092</t>
  </si>
  <si>
    <t>Refundácia nákladov na prípravu športovca zaradeného v TOPTÍME MCRaŠ SR - Gabriela Gajanová
Cestovný príkaz
Termín: 2-29.5.2025
Účel: sústredenie Bienne SUI
Trasa: Bienne-Ženeva SUI
Spôsob dopravy: vlak
Počet prepravovaných osôb: 1
Cestovné náhrady: cestovné</t>
  </si>
  <si>
    <t>352970221</t>
  </si>
  <si>
    <t>Refundácia nákladov na prípravu športovca zaradeného v TOPTÍME MCRaŠ SR - Gabriela Gajanová
Cestovný príkaz
Termín: 2-29.5.2025
Účel: sústredenie Bienne SUI, Mallorca
Trasa: Ženeva SUI-Mallorca ESP
Spôsob dopravy: lietadlo
Počet prepravovaných osôb: 1
Cestovné náhrady: cestovné</t>
  </si>
  <si>
    <t>12434187</t>
  </si>
  <si>
    <t>Refundácia nákladov na prípravu športovca zaradeného v TOPTÍME MCRaŠ SR - Gabriela Gajanová
Cestovný príkaz
Termín: 2-29.5.2025
Účel: sústredenie Bienne SUI, Mallorca
Trasa: Mallorca ESP-Zurich SUI
Spôsob dopravy: lietadlo
Počet prepravovaných osôb: 1
Cestovné náhrady: cestovné</t>
  </si>
  <si>
    <t>Condor Flugdienst GmbH</t>
  </si>
  <si>
    <t>Refundácia nákladov na prípravu športovca zaradeného v TOPTÍME MCRaŠ SR - Gabriela Gajanová
Cestovný príkaz
Termín: 2-29.5.2025
Účel: sústredenie Bienne SUI
Trasa: Bienne-Zurich
Spôsob dopravy: vlak
Počet prepravovaných osôb: 1
Cestovné náhrady: cestovné</t>
  </si>
  <si>
    <t>300</t>
  </si>
  <si>
    <t>Refundácia nákladov na prípravu športovca zaradeného v TOPTÍME MCRaŠ SR - Gabriela Gajanová
Cestovný príkaz
Termín: 2-29.5.2025
Účel: sústredenie Bienne SUI
Trasa: Bienne
Spôsob dopravy: bus 
Počet prepravovaných osôb: 1
Cestovné náhrady: cestovné - mhd Bienne</t>
  </si>
  <si>
    <t>1687</t>
  </si>
  <si>
    <t>Refundácia nákladov na prípravu športovca zaradeného v TOPTÍME MCRaŠ SR - Gabriela Gajanová
Cestovný príkaz
Termín: 2-29.5.2025
Účel: sústredenie Bienne SUI, Mallorca
Počet osôb: 1
Cestovné náhrady: ubytovanie Mallorca 23-26.5.025</t>
  </si>
  <si>
    <t>BQ AGUAMARINA BOUTIQUE HOTEL
ESP</t>
  </si>
  <si>
    <t>1706</t>
  </si>
  <si>
    <t>Refundácia nákladov na prípravu športovca zaradeného v TOPTÍME MCRaŠ SR - Gabriela Gajanová
Cestovný príkaz
Termín: 2-29.5.2025
Účel: sústredenie Bienne SUI, Mallorca
Počet osôb: 1
Cestovné náhrady: fyzio Mallorca</t>
  </si>
  <si>
    <t>02825</t>
  </si>
  <si>
    <t>Refundácia nákladov na prípravu športovca zaradeného v TOPTÍME MCRaŠ SR - Gabriela Gajanová
Cestovný príkaz
Termín: 2-29.5.2025
Účel: sústredenie Bienne SUI, Mallorca
Počet osôb: 1
Cestovné náhrady: prenájom bicykla</t>
  </si>
  <si>
    <t>Royal rent, SA
ESP</t>
  </si>
  <si>
    <t>148355565</t>
  </si>
  <si>
    <t>Refundácia nákladov na prípravu športovca zaradeného v TOPTÍME MCRaŠ SR - Gabriela Gajanová
Cestovný príkaz
Termín: 2-29.5.2025
Účel: sústredenie Bienne SUI, Mallorca
Počet osôb: 1
Cestovné náhrady: lekárske vyšetrenie</t>
  </si>
  <si>
    <t>Refundácia nákladov na prípravu športovca zaradeného v TOPTÍME MCRaŠ SR - Gabriela Gajanová
Cestovný príkaz
Termín: 2-29.5.2025
Účel: sústredenie Bienne SUI, Mallorca
Počet osôb: 1
Cestovné náhrady: fyzio</t>
  </si>
  <si>
    <t>443</t>
  </si>
  <si>
    <t>Refundácia nákladov na prípravu športovca zaradeného v TOPTÍME MCRaŠ SR - Gabriela Gajanová
Cestovný príkaz
Termín: 7-25.6.2025
Účel: sústredenie Bienne SUI
Trasa: Bobrovec-Viedeň-Košice-Bobrovec
Spôsob dopravy: AUV
Počet prepravovaných osôb: 1
Cestovné náhrady: cestovné + stravné</t>
  </si>
  <si>
    <t>KG9SZN</t>
  </si>
  <si>
    <t>29.5.2025</t>
  </si>
  <si>
    <t>Refundácia nákladov na prípravu športovca zaradeného v TOPTÍME MCRaŠ SR - Gabriela Gajanová
Cestovný príkaz
Termín: 7-25.6.2025
Účel: sústredenie Bienne SUI
Trasa: Viedeň-Zurich
Spôsob dopravy: lietadlo
Počet prepravovaných osôb: 1
Cestovné náhrady: cestovné</t>
  </si>
  <si>
    <t>52509</t>
  </si>
  <si>
    <t>Refundácia nákladov na prípravu športovca zaradeného v TOPTÍME MCRaŠ SR - Gabriela Gajanová
Cestovný príkaz
Termín: 7-25.6.2025
Účel: sústredenie Bienne SUI
Trasa: Zurich-Bienne
Spôsob dopravy: vlak
Počet prepravovaných osôb: 1
Cestovné náhrady: cestovné</t>
  </si>
  <si>
    <t>Refundácia nákladov na prípravu športovca zaradeného v TOPTÍME MCRaŠ SR - Gabriela Gajanová
Cestovný príkaz
Termín: 7-25.6.2025
Účel: sústredenie Bienne SUI
Trasa: St.Gallen-Bienne
Spôsob dopravy: vlak
Počet prepravovaných osôb: 1
Cestovné náhrady: cestovné - lekárske vyšetrenie</t>
  </si>
  <si>
    <t>Refundácia nákladov na prípravu športovca zaradeného v TOPTÍME MCRaŠ SR - Gabriela Gajanová
Cestovný príkaz
Termín: 7-25.6.2025
Účel: sústredenie Bienne SUI
Trasa: Ženeva-Bienne
Spôsob dopravy: vlak
Počet prepravovaných osôb: 1
Cestovné náhrady: cestovné - tréningy</t>
  </si>
  <si>
    <t>Refundácia nákladov na prípravu športovca zaradeného v TOPTÍME MCRaŠ SR - Gabriela Gajanová
Cestovný príkaz
Termín: 7-25.6.2025
Účel: sústredenie Bienne SUI
Trasa: Bienne-Ženeva
Spôsob dopravy: vlak
Počet prepravovaných osôb: 1
Cestovné náhrady: cestovné - tréningy</t>
  </si>
  <si>
    <t>684330161780</t>
  </si>
  <si>
    <t>Refundácia nákladov na prípravu športovca zaradeného v TOPTÍME MCRaŠ SR - Gabriela Gajanová
Cestovný príkaz
Termín: 7-25.6.2025
Účel: sústredenie Bienne SUI
Trasa: Bienne-Zurich
Spôsob dopravy: vlak
Počet prepravovaných osôb: 1
Cestovné náhrady: cestovné</t>
  </si>
  <si>
    <t>125506</t>
  </si>
  <si>
    <t>Refundácia nákladov na prípravu športovca zaradeného v TOPTÍME MCRaŠ SR - Gabriela Gajanová
Cestovný príkaz
Termín: 7-25.6.2025
Účel: sústredenie Bienne SUI
Počet osôb: 1
Cestovné náhrady: lekárske vyšetrenie</t>
  </si>
  <si>
    <t>Medbase Abtwil
SUI</t>
  </si>
  <si>
    <t>453</t>
  </si>
  <si>
    <t>Refundácia nákladov na prípravu športovca zaradeného v TOPTÍME MCRaŠ SR - Gabriela Gajanová
Cestovný príkaz
Termín: 7-25.6.2025
Účel: sústredenie Bienne SUI
Počet osôb: 1
Cestovné náhrady: fyzio</t>
  </si>
  <si>
    <t>131830</t>
  </si>
  <si>
    <t>11099740940</t>
  </si>
  <si>
    <t>RNO St. Gallen
SUI</t>
  </si>
  <si>
    <t>Refundácia nákladov na prípravu športovca zaradeného v TOPTÍME MCRaŠ SR - Gabriela Gajanová
Účel: trénerské služby 11-12/2025</t>
  </si>
  <si>
    <t>25OZ1430</t>
  </si>
  <si>
    <t>Refundácia nákladov na prípravu športovca zaradeného v TOPTÍME MCRaŠ SR - Ján Volko
Cestovný príkaz
Termín: 17.11.-22.12.2025
Účel: sústredenie Potchefstroom JAR
Trasa: Viedeň-Johannesburg JAR a späť
Spôsob dopravy: lietadlo
Počet prepravovaných osôb: 3 (+tréner, sparing)
Cestovné náhrady: cestovné
Časť nákladov</t>
  </si>
  <si>
    <t>Refundácia nákladov na prípravu športovca zaradeného v TOPTÍME MCRaŠ SR - Ján Volko
Cestovný príkaz
Termín: 17.11.-22.12.2025
Účel: sústredenie Potchefstroom JAR
Počet osôb: 3 (+tréner, sparing)
Cestovné náhrady: ubytovanie
Časť nákladov</t>
  </si>
  <si>
    <t>25OZ1424</t>
  </si>
  <si>
    <t>250103586</t>
  </si>
  <si>
    <t>s2025/001983</t>
  </si>
  <si>
    <t>Refundácia nákladov na prípravu športovca zaradeného v TOPTÍME MCRaŠ SR - Dominik Černý
Účel: laktátové prúžky
Časť nákladov</t>
  </si>
  <si>
    <t>5416557737</t>
  </si>
  <si>
    <t>Refundácia nákladov na prípravu športovca zaradeného v TOPTÍME MCRaŠ SR - Dominik Černý
Účel: športové doplnky
Časť nákladov</t>
  </si>
  <si>
    <t>2025/12/102519</t>
  </si>
  <si>
    <t>Refundácia nákladov na prípravu športovca zaradeného v TOPTÍME MCRaŠ SR - Dominik Černý
Účel: športové oblečenie
Časť nákladov</t>
  </si>
  <si>
    <t>SPORTANO.COM Sp. Z o.o.
PL</t>
  </si>
  <si>
    <t>Refundácia nákladov na prípravu športovca zaradeného v TOPTÍME MCRaŠ SR - Dominik Černý
Cestovný príkaz
Termín: 1-16.12.2025
Účel: sústredenie Rím ITA
Cestovné náhrady: stravné (+ fyzio, sparing)</t>
  </si>
  <si>
    <t>440241060</t>
  </si>
  <si>
    <t>Refundácia nákladov na prípravu športovca zaradeného v TOPTÍME MCRaŠ SR - Dominik Černý
Cestovný príkaz
Termín: 1-16.12.2025
Účel: sústredenie Rím ITA
Cestovné náhrady: prenájom auta
Časť nákladov</t>
  </si>
  <si>
    <t>154</t>
  </si>
  <si>
    <t>Refundácia nákladov na prípravu športovca zaradeného v TOPTÍME MCRaŠ SR - Dominik Černý
Cestovný príkaz
Termín: 1-16.12.2025
Účel: sústredenie Rím ITA
Cestovné náhrady: ubytovanie - sparing</t>
  </si>
  <si>
    <t>1201766808</t>
  </si>
  <si>
    <t>Refundácia nákladov na prípravu športovca zaradeného v TOPTÍME MCRaŠ SR - Dominik Černý
Účel: cestovné poistenie - ročné</t>
  </si>
  <si>
    <t>53812948</t>
  </si>
  <si>
    <t>UNIQUA pojišťovna, a.s.</t>
  </si>
  <si>
    <t>25004477</t>
  </si>
  <si>
    <t>Refundácia nákladov na prípravu športovca zaradeného v TOPTÍME MCRaŠ SR - Dominik Černý
Účel: športová obuv</t>
  </si>
  <si>
    <t>1468</t>
  </si>
  <si>
    <t>51441/0133</t>
  </si>
  <si>
    <t>2484</t>
  </si>
  <si>
    <t>192025</t>
  </si>
  <si>
    <t>Refundácia nákladov na prípravu športovca zaradeného v TOPTÍME MCRaŠ SR - Dominik Černý
Účel: koučing 2025
Časť nákladov</t>
  </si>
  <si>
    <t>Refundácia nákladov na prípravu športovca zaradeného v TOPTÍME MCRaŠ SR - Gabriela Gajanová
Cestovný príkaz
Termín: 8-31.7.2025
Účel: sústredenie Bienne SUI
Trasa: Bobrovec-Košice-Viedeň-Bobrovec
Spôsob dopravy: AUV
Počet prepravovaných osôb: 1
Cestovné náhrady: cestovné + stravné</t>
  </si>
  <si>
    <t>450901121967</t>
  </si>
  <si>
    <t>Refundácia nákladov na prípravu športovca zaradeného v TOPTÍME MCRaŠ SR - Gabriela Gajanová
Cestovný príkaz
Termín: 8-31.7.2025
Účel: sústredenie Bienne SUI
Trasa: Zurich-Bienne
Spôsob dopravy: vlak
Počet prepravovaných osôb: 1
Cestovné náhrady: cestovné</t>
  </si>
  <si>
    <t>162304271074</t>
  </si>
  <si>
    <t>Refundácia nákladov na prípravu športovca zaradeného v TOPTÍME MCRaŠ SR - Gabriela Gajanová
Cestovný príkaz
Termín: 8-31.7.2025
Účel: sústredenie Bienne SUI
Trasa: Bienne-Neuchatel a späť - tréning
Spôsob dopravy: vlak
Počet prepravovaných osôb: 1
Cestovné náhrady: cestovné</t>
  </si>
  <si>
    <t>Refundácia nákladov na prípravu športovca zaradeného v TOPTÍME MCRaŠ SR - Gabriela Gajanová
Cestovný príkaz
Termín: 8-31.7.2025
Účel: sústredenie Bienne SUI
Trasa: Bienne
Spôsob dopravy: bus
Počet prepravovaných osôb: 1
Cestovné náhrady: cestovné - mhd Bienne</t>
  </si>
  <si>
    <t>XPZVTW</t>
  </si>
  <si>
    <t xml:space="preserve">Refundácia nákladov na prípravu športovca zaradeného v TOPTÍME MCRaŠ SR - Gabriela Gajanová
Cestovný príkaz
Termín: 8-31.7.2025
Účel: sústredenie Bienne SUI
Trasa: Zurich-Košice-Zurich
Spôsob dopravy: lietadlo
Počet prepravovaných osôb: 1
Cestovné náhrady: cestovné </t>
  </si>
  <si>
    <t>Refundácia nákladov na prípravu športovca zaradeného v TOPTÍME MCRaŠ SR - Gabriela Gajanová
Cestovný príkaz
Termín: 18.8-8.9.2025
Účel: sústredenie Bienne SUI
Trasa: Bobrovec-Košice
Spôsob dopravy: AUV
Počet prepravovaných osôb: 1
Cestovné náhrady: cestovné + stravné</t>
  </si>
  <si>
    <t>124363876684</t>
  </si>
  <si>
    <t>Refundácia nákladov na prípravu športovca zaradeného v TOPTÍME MCRaŠ SR - Gabriela Gajanová
Cestovný príkaz
Termín: 18.8-8.9.2025
Účel: sústredenie Bienne SUI
Trasa: Bienne-Bern a späť
Spôsob dopravy: vlak
Počet prepravovaných osôb: 1
Cestovné náhrady: cestovné</t>
  </si>
  <si>
    <t>Refundácia nákladov na prípravu športovca zaradeného v TOPTÍME MCRaŠ SR - Gabriela Gajanová
Cestovný príkaz
Termín: 18.8-8.9.2025
Účel: sústredenie Bienne SUI
Trasa: Bienne-Zurich
Spôsob dopravy: vlak
Počet prepravovaných osôb: 1
Cestovné náhrady: cestovné</t>
  </si>
  <si>
    <t>Refundácia nákladov na prípravu športovca zaradeného v TOPTÍME MCRaŠ SR - Gabriela Gajanová
Cestovný príkaz
Termín: 18.8-8.9.2025
Účel: sústredenie Bienne SUI
Trasa: Bienne
Spôsob dopravy: bus
Počet prepravovaných osôb: 1
Cestovné náhrady: cestovné - mhd Bienne</t>
  </si>
  <si>
    <t>Refundácia nákladov na prípravu športovca zaradeného v TOPTÍME MCRaŠ SR - Gabriela Gajanová
Cestovný príkaz
Termín: 18.8-8.9.2025
Účel: sústredenie Bienne SUI
Cestovné náhrady: fyzio</t>
  </si>
  <si>
    <t>Refundácia nákladov na prípravu športovca zaradeného v TOPTÍME MCRaŠ SR - Gabriela Gajanová
Cestovný príkaz
Termín: 17.11.-10.12.2025
Účel: sústredenie Potchefstroom JAR
Trasa: Bobrovec-Viedeň a späť
Spôsob dopravy: AUV
Počet prepravovaných osôb: 1
Cestovné náhrady: cestovné + stravné (časť nákladov stravné tréner)</t>
  </si>
  <si>
    <t>2352280714564</t>
  </si>
  <si>
    <t>Refundácia nákladov na prípravu športovca zaradeného v TOPTÍME MCRaŠ SR - Gabriela Gajanová
Cestovný príkaz
Termín: 17.11.-10.12.2025
Účel: sústredenie Potchefstroom JAR
Trasa: Viedeň-Johannesburg JAR-VIedeň
Spôsob dopravy: lietadlo
Počet prepravovaných osôb: 1
Cestovné náhrady: cestovné</t>
  </si>
  <si>
    <t>Türk Hava Yollari AO
TUR</t>
  </si>
  <si>
    <t>179998</t>
  </si>
  <si>
    <t>Refundácia nákladov na prípravu športovca zaradeného v TOPTÍME MCRaŠ SR - Gabriela Gajanová
Cestovný príkaz
Termín: 17.11.-10.12.2025
Účel: sústredenie Potchefstroom JAR
Cestovné náhrady: vstupy na štadión</t>
  </si>
  <si>
    <t>North-West University
JAR</t>
  </si>
  <si>
    <t>00031633</t>
  </si>
  <si>
    <t>Refundácia nákladov na prípravu športovca zaradeného v TOPTÍME MCRaŠ SR - Gabriela Gajanová
Cestovný príkaz
Termín: 17.11.-10.12.2025
Účel: sústredenie Potchefstroom JAR
Cestovné náhrady: ubytovanie</t>
  </si>
  <si>
    <t>Refundácia nákladov na prípravu športovca zaradeného v TOPTÍME MCRaŠ SR - Gabriela Gajanová
Cestovný príkaz
Termín: 10-21.12.2025
Účel: sústredenie Mallorca ESP
Trasa: Viedeň-Bobrovec
Spôsob dopravy: AUV
Počet prepravovaných osôb: 1
Cestovné náhrady: cestovné + stravné</t>
  </si>
  <si>
    <t>FUJQ7G</t>
  </si>
  <si>
    <t>Refundácia nákladov na prípravu športovca zaradeného v TOPTÍME MCRaŠ SR - Gabriela Gajanová
Cestovný príkaz
Termín: 10-21.12.2025
Účel: sústredenie Mallorca ESP
Trasa: Viedeň-Mallorca-Viedeň
Spôsob dopravy: lietadlo
Počet prepravovaných osôb: 1
Cestovné náhrady: cestovné</t>
  </si>
  <si>
    <t>2025001711027380</t>
  </si>
  <si>
    <t>Refundácia nákladov na prípravu športovca zaradeného v TOPTÍME MCRaŠ SR - Gabriela Gajanová
Cestovný príkaz
Termín: 10-21.12.2025
Účel: sústredenie Mallorca ESP
Cestovné náhrady: ubytovanie</t>
  </si>
  <si>
    <t>Elba Sunset Lifestyle &amp; Thalasso Spa
ESP</t>
  </si>
  <si>
    <t>2025001711027566</t>
  </si>
  <si>
    <t>Refundácia nákladov na prípravu športovca zaradeného v TOPTÍME MCRaŠ SR - Gabriela Gajanová
Cestovný príkaz
Termín: 10-21.12.2025
Účel: sústredenie Mallorca ESP
Cestovné náhrady: regenerácia</t>
  </si>
  <si>
    <t>13651</t>
  </si>
  <si>
    <t>Refundácia nákladov na prípravu športovca zaradeného v TOPTÍME MCRaŠ SR - Gabriela Gajanová
Cestovný príkaz
Termín: 10-21.12.2025
Účel: sústredenie Mallorca ESP
Cestovné náhrady: fitness</t>
  </si>
  <si>
    <t>HAPPY GYM MAGALUF
ESP</t>
  </si>
  <si>
    <t>217713</t>
  </si>
  <si>
    <t>Refundácia nákladov na prípravu športovca zaradeného v TOPTÍME MCRaŠ SR - Gabriela Gajanová
Cestovný príkaz
Termín: 10-21.12.2025
Účel: sústredenie Mallorca ESP
Cestovné náhrady: vstupy na štadión</t>
  </si>
  <si>
    <t>AJUNTAMENT de CALVIA
ESP</t>
  </si>
  <si>
    <t>20253920</t>
  </si>
  <si>
    <t>7004439497</t>
  </si>
  <si>
    <t>Refundácia nákladov na prípravu športovca zaradeného v TOPTÍME MCRaŠ SR - Gabriela Gajanová
Účel: lekárske vyšetrenie
Časť nákladov</t>
  </si>
  <si>
    <t>Hirslanden Klinik Linde AG
SUI</t>
  </si>
  <si>
    <t>25OZ1422</t>
  </si>
  <si>
    <t>2025066</t>
  </si>
  <si>
    <t>Refundácia nákladov na prípravu športovca zaradeného v TOPTÍME MCRaŠ SR - Rebecca Slezáková
Cestovný príkaz
Termín: 11-22.12.2025
Účel: sústredenie Tenerife ESP
Cestovné náhrady: ubytovanie
Časť nákladov</t>
  </si>
  <si>
    <t>50798103</t>
  </si>
  <si>
    <t>Ing. Juraj Varhaník - Travel Factory</t>
  </si>
  <si>
    <t>25OZ1435</t>
  </si>
  <si>
    <t>40, 23</t>
  </si>
  <si>
    <t>18.11., 11.11.2025</t>
  </si>
  <si>
    <t>60, 76</t>
  </si>
  <si>
    <t>14.11., 14.7.2025</t>
  </si>
  <si>
    <t>129</t>
  </si>
  <si>
    <t>Refundácia nákladov na prípravu športovca zaradeného v TOPTÍME MCRaŠ SR - Filip Federič
Účel: ortopedické pomôcky 
Časť nákladov</t>
  </si>
  <si>
    <t>52104150</t>
  </si>
  <si>
    <t>HAXNE s.r.o.</t>
  </si>
  <si>
    <t>55282025</t>
  </si>
  <si>
    <t>Refundácia nákladov na prípravu športovca zaradeného v TOPTÍME MCRaŠ SR - Filip Federič
Účel: doplnky výživy
Časť nákladov</t>
  </si>
  <si>
    <t>48160695</t>
  </si>
  <si>
    <t>TALUS s.r.o.</t>
  </si>
  <si>
    <t>1510103389</t>
  </si>
  <si>
    <t>Refundácia nákladov na prípravu športovca zaradeného v TOPTÍME MCRaŠ SR - Filip Federič
Účel: športová obuv
Časť nákladov</t>
  </si>
  <si>
    <t>12500011</t>
  </si>
  <si>
    <t>PREVOD
Refundácia nákladov na prípravu športovca zaradeného v TOPTÍME MCRaŠ SR - Filip Federič
Účel: tréningový proces 01-12/2025
Časť nákladov</t>
  </si>
  <si>
    <t>D3BB55A3-0002</t>
  </si>
  <si>
    <t>Refundácia nákladov na prípravu športovca zaradeného v TOPTÍME MCRaŠ SR - Filip Federič
Účel: diagnostický softvér</t>
  </si>
  <si>
    <t>Whoop, Inc</t>
  </si>
  <si>
    <t>179942</t>
  </si>
  <si>
    <t>Refundácia nákladov na prípravu športovca zaradeného v TOPTÍME MCRaŠ SR - Filip Federič
Cestovný príkaz
Termín: 17.11.-8.12.2025
Účel: sústredenie Potchefstroom JAR
Cestovné náhrady: vstupy na štadión</t>
  </si>
  <si>
    <t>Refundácia nákladov na prípravu športovca zaradeného v TOPTÍME MCRaŠ SR - Filip Federič
Cestovný príkaz
Termín: 17.11.-8.12.2025
Účel: sústredenie Potchefstroom JAR
Cestovné náhrady: stravné</t>
  </si>
  <si>
    <t>9524a</t>
  </si>
  <si>
    <t>PREVOD
Refundácia nákladov na prípravu športovca zaradeného v TOPTÍME MCRaŠ SR - Filip Federič
Cestovný príkaz
Termín: 17.11.-8.12.2025
Účel: sústredenie Potchefstroom JAR
Cestovné náhrady: ubytovanie
Časť nákladov</t>
  </si>
  <si>
    <t>Camelot Guesthouse &amp; Apartments 
JAR</t>
  </si>
  <si>
    <t>Refundácia nákladov na prípravu športovca zaradeného v TOPTÍME MCRaŠ SR - Filip Federič
Cestovný príkaz
Termín: 17.11.-8.12.2025
Účel: sústredenie Potchefstroom JAR
Cestovné náhrady: ubytovanie
Časť nákladov</t>
  </si>
  <si>
    <t>10559</t>
  </si>
  <si>
    <t>Refundácia nákladov na prípravu športovca zaradeného v TOPTÍME MCRaŠ SR - Filip Federič
Cestovný príkaz
Termín: 17.11.-8.12.2025
Účel: sústredenie Potchefstroom JAR
Cestovné náhrady: regenerácia</t>
  </si>
  <si>
    <t>Anita van der Lingen
JAR</t>
  </si>
  <si>
    <t>50287</t>
  </si>
  <si>
    <t>The Feather Hill
JAR</t>
  </si>
  <si>
    <t>2435</t>
  </si>
  <si>
    <t>North West Chiropractic</t>
  </si>
  <si>
    <t>311192</t>
  </si>
  <si>
    <t>Refundácia nákladov na prípravu športovca zaradeného v TOPTÍME MCRaŠ SR - Filip Federič
Cestovný príkaz
Termín: 17.11.-8.12.2025
Účel: sústredenie Potchefstroom JAR
Cestovné náhrady: transfer na letisko 7.12.2025</t>
  </si>
  <si>
    <t>Three Diamonds Trading 50 (Pty) Ltd
JAR</t>
  </si>
  <si>
    <t>25MZDY12</t>
  </si>
  <si>
    <t>Hrubé mzdy vyplatené osobám (zamestnancom) vrátane odvodov zamestnávateľa
počet fyzických osôb: 1
obdobie: december 2025</t>
  </si>
  <si>
    <t>Osoba 722</t>
  </si>
  <si>
    <t>DÚ0010001</t>
  </si>
  <si>
    <t>01/0001</t>
  </si>
  <si>
    <t>PF251095</t>
  </si>
  <si>
    <t>64953</t>
  </si>
  <si>
    <t>PREVOD
Ubytovanie 9-10.12.2025, VV SAZ - Hanusová, Kollárovič</t>
  </si>
  <si>
    <t>35934387</t>
  </si>
  <si>
    <t>ASTON ESQUIRE s.r.o.</t>
  </si>
  <si>
    <t>PF251096</t>
  </si>
  <si>
    <t>35562</t>
  </si>
  <si>
    <t>PREVOD
Ubytovanie 11-12.11.2025, VV SAZ - Kollárovič</t>
  </si>
  <si>
    <t>PF251097</t>
  </si>
  <si>
    <t>35563</t>
  </si>
  <si>
    <t>PREVOD
Ubytovanie 11-12.11.2025, VV SAZ - Hanusová</t>
  </si>
  <si>
    <t>PF251058</t>
  </si>
  <si>
    <t>VF069/25</t>
  </si>
  <si>
    <t>Prenájom športovej haly 29.11.2025, Seminár Komisie mládeže SAZ, BB</t>
  </si>
  <si>
    <t>Stredná športová škola
Trieda SNP, Banská Bystrica</t>
  </si>
  <si>
    <t>PF260001</t>
  </si>
  <si>
    <t>50260003</t>
  </si>
  <si>
    <t>Prenájom kancelárskych a skladových priestorov + parkovanie 02/2026</t>
  </si>
  <si>
    <t>PF260002</t>
  </si>
  <si>
    <t>50260004</t>
  </si>
  <si>
    <t>Služby, energie a prevádzkové náklady v kancelárskych priestoroch 02/2026</t>
  </si>
  <si>
    <t>PF260003</t>
  </si>
  <si>
    <t>26200018</t>
  </si>
  <si>
    <t>Nájom skladu 01/2026</t>
  </si>
  <si>
    <t>PF260004</t>
  </si>
  <si>
    <t>1012600416</t>
  </si>
  <si>
    <t>Internet Flexilink MAN 01/2026</t>
  </si>
  <si>
    <t>PF260005</t>
  </si>
  <si>
    <t>3426001450</t>
  </si>
  <si>
    <t>4G internet 01/2026</t>
  </si>
  <si>
    <t>Hrubé mzdy vyplatené osobám (zamestnancom) vrátane odvodov zamestnávateľa
počet fyzických osôb: 13
obdobie: december 2025</t>
  </si>
  <si>
    <t>Osoba 1, 2, 680, 3, 10, 6, 5, 7, 8, 249, 9, 719, 488</t>
  </si>
  <si>
    <t>Hrubé mzdy vyplatené osobám (zamestnancom) vrátane odvodov zamestnávateľa
počet fyzických osôb: 16
obdobie: december 2025</t>
  </si>
  <si>
    <t>Osoba 62, 12-20, 104, 55, 105, 107, 106, 685</t>
  </si>
  <si>
    <t>Hrubé mzdy vyplatené osobám (zamestnancom) vrátane odvodov zamestnávateľa
počet fyzických osôb: 14
obdobie: december 2025</t>
  </si>
  <si>
    <t>Osoba 21-24, 55, 290, 720, 708, 259, 106, 113, 54, 114, 115</t>
  </si>
  <si>
    <t>Hrubé mzdy vyplatené osobám (zamestnancom) vrátane odvodov zamestnávateľa
počet fyzických osôb: 2
obdobie: december 2025</t>
  </si>
  <si>
    <t>Osoba 143, 721</t>
  </si>
  <si>
    <t>PF251116</t>
  </si>
  <si>
    <t>2/2026</t>
  </si>
  <si>
    <t>Činnosť športového trénera športovca R. Ruffíniho ml. za mesiac 12/2025</t>
  </si>
  <si>
    <t>PF251117</t>
  </si>
  <si>
    <t>2026/1</t>
  </si>
  <si>
    <t>Činnosť sekčného trénera mládeže 12/2025</t>
  </si>
  <si>
    <t>Zrážková daň - Činnosť sekčného trénera mládeže 12/2025 k faktúre PF251117</t>
  </si>
  <si>
    <t>PF251118</t>
  </si>
  <si>
    <t>1/2026</t>
  </si>
  <si>
    <t>Činnosť reprezentačného trénera mládeže U16 12/2025</t>
  </si>
  <si>
    <t>Zrážková daň - Činnosť reprezentačného trénera mládeže U16 12/2025 k faktúre PF251118</t>
  </si>
  <si>
    <t>PF251119</t>
  </si>
  <si>
    <t>Mediálne služby - 12/2025</t>
  </si>
  <si>
    <t>PF251120</t>
  </si>
  <si>
    <t>Kompletná výroba reportáží, šotov a propagačných videí, ich postprodukcia, komentáre, strih a ďalšie činnosti súvisiace s vedením webovej stránky - 12/2025</t>
  </si>
  <si>
    <t>25OZ1510</t>
  </si>
  <si>
    <t>2581000046</t>
  </si>
  <si>
    <t>Refundácia nákladov na usporiadanie atl. Podujatia - MSR v krose, 22.11.2025
MŠK Žiar nad Hronom
Účel: digitálny prenos</t>
  </si>
  <si>
    <t>55121284</t>
  </si>
  <si>
    <t>Promo Sport s.r.o.</t>
  </si>
  <si>
    <t>20250083</t>
  </si>
  <si>
    <t>Refundácia nákladov na usporiadanie atl. Podujatia - MSR v krose, 22.11.2025
MŠK Žiar nad Hronom
Účel: prenájom a stavba pódia, konštrukcie, ozvučenie
Časť nákladov</t>
  </si>
  <si>
    <t>10934120</t>
  </si>
  <si>
    <t>Mgr. Vladimír Fabo - FABOMUSIC</t>
  </si>
  <si>
    <t>46258701</t>
  </si>
  <si>
    <t>Mecum s.r.o.</t>
  </si>
  <si>
    <t>2025/11/03</t>
  </si>
  <si>
    <t>Refundácia nákladov na usporiadanie atl. Podujatia - MSR v krose, 22.11.2025
MŠK Žiar nad Hronom
Účel: časomiera</t>
  </si>
  <si>
    <t>Hrdo Šport - Rastislav Hrbáček</t>
  </si>
  <si>
    <t>25OZ1509</t>
  </si>
  <si>
    <t>2532100156</t>
  </si>
  <si>
    <t>Refundácia nákladov na usporiadanie atl. Podujatia - Medzinárodný maratón mieru, U.S.Steel Family Run, minimaratón 4-5.10.2025
Maratónsky klub Košice
Účel: poskytnutie sanitných vozidiel RLP a RZP + lekárov a zdrav. Záchranárov
Časť nákladov</t>
  </si>
  <si>
    <t>00606731</t>
  </si>
  <si>
    <t>Záchranná služba Košice</t>
  </si>
  <si>
    <t>PF251123</t>
  </si>
  <si>
    <t>202601</t>
  </si>
  <si>
    <t>Služby športového manažéra - Challenge Slovakia (7.6.2025 Trnava)
Časť nákladov</t>
  </si>
  <si>
    <t>56241127</t>
  </si>
  <si>
    <t>Jakub Ďurdina</t>
  </si>
  <si>
    <t>Služby športového manažéra - Kritérium SNP (17.6.2025 Banská Bystrica)
Časť nákladov</t>
  </si>
  <si>
    <t>PF251108</t>
  </si>
  <si>
    <t>1510918720</t>
  </si>
  <si>
    <t>PREVOD
Športová obuv - ŠŠAK pri ZŠ Malá Ida</t>
  </si>
  <si>
    <t>25DPH0059</t>
  </si>
  <si>
    <t>Priznanie DPH z nadobudnutia tovaru, FP č. PF251108</t>
  </si>
  <si>
    <t>PF251106</t>
  </si>
  <si>
    <t>5416908806</t>
  </si>
  <si>
    <t>PREVOD
Technické vybavenie - PC, myš, klávesnica</t>
  </si>
  <si>
    <t>PF260007</t>
  </si>
  <si>
    <t>640793163</t>
  </si>
  <si>
    <t>Športové oblečenie - ZPM 2026 - legíny</t>
  </si>
  <si>
    <t>PF260014</t>
  </si>
  <si>
    <t>640793307</t>
  </si>
  <si>
    <t>Športové oblečenie - ZPM 2026 - mikiny</t>
  </si>
  <si>
    <t>PF260010</t>
  </si>
  <si>
    <t>640793221</t>
  </si>
  <si>
    <t>Športové vybavenie - ZPM 2026 - tašky</t>
  </si>
  <si>
    <t>PF260011</t>
  </si>
  <si>
    <t>640793222</t>
  </si>
  <si>
    <t>PF260012</t>
  </si>
  <si>
    <t>640793223</t>
  </si>
  <si>
    <t>Športové oblečenie - ZPM 2026 - kraťasy</t>
  </si>
  <si>
    <t>PF260013</t>
  </si>
  <si>
    <t>640793224</t>
  </si>
  <si>
    <t>Športové oblečenie - ZPM 2026 - bundy</t>
  </si>
  <si>
    <t>PF260008</t>
  </si>
  <si>
    <t>640793164</t>
  </si>
  <si>
    <t>PF251064</t>
  </si>
  <si>
    <t>640792722</t>
  </si>
  <si>
    <t>Športové oblečenie - ZPM 2026 - tričká, kraťasy</t>
  </si>
  <si>
    <t>PF251093</t>
  </si>
  <si>
    <t>640792885</t>
  </si>
  <si>
    <t>Športové oblečenie - ZPM 2026 - rukavice</t>
  </si>
  <si>
    <t>PF251113</t>
  </si>
  <si>
    <t>640793056</t>
  </si>
  <si>
    <t>Športové oblečenie - ZPM 2026 - legíny, tričká, bundy</t>
  </si>
  <si>
    <t>PF260006</t>
  </si>
  <si>
    <t>640793136</t>
  </si>
  <si>
    <t>Športové oblečenie - ZPM 2026 - tričká</t>
  </si>
  <si>
    <t>25OZ1459</t>
  </si>
  <si>
    <t>KT2HJM</t>
  </si>
  <si>
    <t>Refundácia nákladov na prípravu športovca - trénera - Radoslav Dubovský
Zverenec: Matúš Blšták
Cestovný príkaz
Termín: 26.11-17.12.2025
Účel: sústredenie Gran Canaria
Trasa: Viedeň-Gran Canaria a späť
Spôsob dopravy: lietadlo
Počet prepravovaných osôb: 2
Cestovné náhrady: cestovné</t>
  </si>
  <si>
    <t>Ryanair DAC
Ireland</t>
  </si>
  <si>
    <t>2025FCGKT25279</t>
  </si>
  <si>
    <t>Refundácia nákladov na prípravu športovca - trénera - Radoslav Dubovský
Zverenec: Matúš Blšták
Cestovný príkaz
Termín: 26.11-17.12.2025
Účel: sústredenie Gran Canaria
Cestovné náhrady: prenájom auta
Časť nákladov</t>
  </si>
  <si>
    <t>CarJet.com
ESP</t>
  </si>
  <si>
    <t>Refundácia nákladov na prípravu športovca - trénera - Radoslav Dubovský
Zverenec: Matúš Blšták
Cestovný príkaz
Termín: 26.11-17.12.2025
Účel: sústredenie Gran Canaria
Cestovné náhrady: stravné
Časť nákladov</t>
  </si>
  <si>
    <t>25OZ1454</t>
  </si>
  <si>
    <t>8125057894</t>
  </si>
  <si>
    <t>Refundácia nákladov na prípravu športovca zaradeného v ZPM
AK AŠK Slávia Trnava
Športovec: Lenka Gymerská
Cestovný príkaz
Termín: 2-17.12.2025
Účel: sústredenie Gran Canaria
Trasa: Viedeň-Gran Canaria a späť
Spôsob dopravy: lietadlo
Počet prepravovaných osôb: 3 (tréner, sparing)
Cestovné náhrady: cestovné</t>
  </si>
  <si>
    <t>Pelicantravel.com s.r.o.</t>
  </si>
  <si>
    <t>25OZ1456</t>
  </si>
  <si>
    <t>Refundácia nákladov na prípravu športovca zaradeného v ZPM - Jakub Bátovský
Cestovný príkaz
Termín: 17.6-5.7.2025
Účel: sústredenie Melago ITA
Cestovné náhrady: stravné</t>
  </si>
  <si>
    <t>Refundácia nákladov na prípravu športovca zaradeného v ZPM - Jakub Bátovský
Cestovný príkaz
Termín: 24-25.10.2025
Účel: preteky Zittau, DE
Trasa: Banská Bystrica-Zittau DE a späť
Spôsob dopravy: AUV
Počet prepravovaných osôb: 2
Cestovné náhrady: cestovné
Časť nákladov</t>
  </si>
  <si>
    <t>25OZ1455</t>
  </si>
  <si>
    <t>03-2025</t>
  </si>
  <si>
    <t>Refundácia nákladov na prípravu športovca zaradeného v ZPM - tréner Lukáš Kotala
Zverenec: Lenka Gymerská
Cestovný príkaz
Termín: 2-17.12.2025
Účel: sústredenie Gran Canaria
Cestovné náhrady: ubytovanie pre 3 osoby (+sparing)
Časť nákladov</t>
  </si>
  <si>
    <t>Gestión de Patrimonios Vibet, S.L.
ESP</t>
  </si>
  <si>
    <t>25OZ1457</t>
  </si>
  <si>
    <t>Refundácia nákladov na prípravu športovca - trénera - Miloš Bátovský
Zverenec: Filip Krestianko
Cestovný príkaz
Termín: 17.6-5.7.2025
Účel: sústredenie Melago ITA
Cestovné náhrady: stravné</t>
  </si>
  <si>
    <t>Miloš Bátovský</t>
  </si>
  <si>
    <t>RHUAB-38/2025</t>
  </si>
  <si>
    <t>Refundácia nákladov na prípravu športovca - trénera - Miloš Bátovský
Zverenec: Filip Krestianko
Cestovný príkaz
Termín: 17.6-5.7.2025
Účel: sústredenie Melago ITA
Cestovné náhrady: ubytovanie
Časť nákladov</t>
  </si>
  <si>
    <t>Gamsegghof
ITA</t>
  </si>
  <si>
    <t>25OZ1469</t>
  </si>
  <si>
    <t>Refundácia nákladov na činnosť klubu s účelom športu mládeže podľa bodového hodnotenia MSR v roku 2024
AK Slávia TU Košice
Cestovný príkaz - Jaroslav Rusnák
Termín: 6-8.6.2025
Účel: preteky Tipos Challenge Slovakia, Trnava
Trasa: Košice-Trnava a späť
Spôsob dopravy: AUV
Počet prepravovaných osôb: 4
Cestovné náhrady: cestovné</t>
  </si>
  <si>
    <t>06262025</t>
  </si>
  <si>
    <t>Refundácia nákladov na činnosť klubu s účelom športu mládeže podľa bodového hodnotenia MSR v roku 2024
AK Slávia TU Košice
Cestovný príkaz - Jaroslav Rusnák
Termín: 6-8.6.2025
Účel: preteky Tipos Challenge Slovakia, Trnava
Cestovné náhrady: ubytovanie 
Časť nákladov</t>
  </si>
  <si>
    <t>25OZ1466</t>
  </si>
  <si>
    <t>1510235160</t>
  </si>
  <si>
    <t>Refundácia nákladov na prípravu športovca zaradeného v ZPM - Emma Karhanová
Účel: športová obuv
Časť nákladov</t>
  </si>
  <si>
    <t>1510746621</t>
  </si>
  <si>
    <t>25OZ1482</t>
  </si>
  <si>
    <t>Cestovný príkaz
Termín: 23-26.10.2025
Účel: Európsky atlét roka, Kutaisi GE
Cestovné náhrady: stravné</t>
  </si>
  <si>
    <t>25OZ1470</t>
  </si>
  <si>
    <t>4194</t>
  </si>
  <si>
    <t>Refundácia nákladov na činnosť klubu s účelom športu mládeže podľa počtu aktívnych športovcov do 23 rokov
Atletický klub ZŠ s MŠ Terňa
Účel: športové vybavenie</t>
  </si>
  <si>
    <t>2025115</t>
  </si>
  <si>
    <t>36056367</t>
  </si>
  <si>
    <t>SPORTECH, s.r.o.</t>
  </si>
  <si>
    <t>250100563</t>
  </si>
  <si>
    <t>12503020000261352</t>
  </si>
  <si>
    <t>Refundácia nákladov na činnosť klubu s účelom športu mládeže podľa počtu aktívnych športovcov do 23 rokov
Atletický klub ZŠ s MŠ Terňa
Účel: športové oblečenie</t>
  </si>
  <si>
    <t>549</t>
  </si>
  <si>
    <t>Refundácia nákladov na činnosť klubu s účelom športu mládeže podľa počtu aktívnych športovcov do 23 rokov
Atletický klub ZŠ s MŠ Terňa
Účel: športová obuv</t>
  </si>
  <si>
    <t>799</t>
  </si>
  <si>
    <t>25OZ1479</t>
  </si>
  <si>
    <t>Cestovný príkaz
Termín: 10.12.2025
Účel: VV SAZ
Trasa: Nová Dubnica-Bratislava a späť
Spôsob dopravy: AUV
Počet prepravovaných osôb: 1
Cestovné náhrady: cestovné</t>
  </si>
  <si>
    <t>25OZ1480</t>
  </si>
  <si>
    <t>Cestovný príkaz
Termín: 10.12.2025
Účel: VV SAZ
Trasa: Šurany-Bratislava a späť
Spôsob dopravy: AUV
Počet prepravovaných osôb: 1
Cestovné náhrady: cestovné</t>
  </si>
  <si>
    <t>PF251111</t>
  </si>
  <si>
    <t>2025/008</t>
  </si>
  <si>
    <t>Činnosť trénera sekcie šprintov - 12/2025</t>
  </si>
  <si>
    <t>Zrážková daň - Činnosť trénera sekcie šprintov - 12/2025 k faktúre PF251111</t>
  </si>
  <si>
    <t>PF251114</t>
  </si>
  <si>
    <t>02/2026</t>
  </si>
  <si>
    <t>Mediálne služby 12/2025</t>
  </si>
  <si>
    <t>PF251115</t>
  </si>
  <si>
    <t>7025027</t>
  </si>
  <si>
    <t>Spracovanie údajov do štatistiky pre účely ročenky - 4. štvrťrok 2025</t>
  </si>
  <si>
    <t>PF251110</t>
  </si>
  <si>
    <t>312501618</t>
  </si>
  <si>
    <t>Prístup do agentúrneho spravodajstva SITA 12/2025</t>
  </si>
  <si>
    <t>PF251121</t>
  </si>
  <si>
    <t>Zabezpečenie prípravy a účasti športovcov na MSR družstiev dospelých
Atletický club Nové Zámky
Účel: Celková cena práce trénerov 2/2025
Časť nákladov</t>
  </si>
  <si>
    <t>ID 2025030</t>
  </si>
  <si>
    <t>Zabezpečenie prípravy a účasti športovcov na MSR družstiev dospelých
Atletický club Nové Zámky
Účel: Celková cena práce trénerov 3/2025
Časť nákladov</t>
  </si>
  <si>
    <t>ID 2025085</t>
  </si>
  <si>
    <t>Zabezpečenie prípravy a účasti športovcov na MSR družstiev dospelých
Atletický club Nové Zámky
Cestovný príkaz
Termín: 29.8.2025
Účel: MSR družstiev 
Trasa: Želiezovce-Martin a späť
Spôsob dopravy: AUV
Počet prepravovaných osôb: 2
Cestovné náhrady: cestovné
Časť nákladov</t>
  </si>
  <si>
    <t>Michaela Haboráková</t>
  </si>
  <si>
    <t>V20232262</t>
  </si>
  <si>
    <t>Zabezpečenie prípravy a účasti športovcov na MSR družstiev dospelých
Atletický club Nové Zámky
Cestovný príkaz
Termín: 29.8.2025
Účel: MSR družstiev 
Trasa: Nové Zámky-Martin a späť
Spôsob dopravy: AUV
Počet prepravovaných osôb: 5
Cestovné náhrady: cestovné
Časť nákladov</t>
  </si>
  <si>
    <t>V20232263</t>
  </si>
  <si>
    <t>Zabezpečenie prípravy a účasti športovcov na MSR družstiev dospelých
Atletický club Nové Zámky
Cestovný príkaz
Termín: 29.8.2025
Účel: MSR družstiev 
Trasa: Nové Zámky-Martin a späť
Spôsob dopravy: AUV
Počet prepravovaných osôb: 4
Cestovné náhrady: cestovné
Časť nákladov</t>
  </si>
  <si>
    <t>Štefan Straňovský</t>
  </si>
  <si>
    <t>25OZ1453</t>
  </si>
  <si>
    <t>9255121</t>
  </si>
  <si>
    <t>Refundácia nákladov na prípravu športovca zaradeného v ZPM - Petr Makovec
Účel: športová obuv
Časť nákladov</t>
  </si>
  <si>
    <t>25OZ1458</t>
  </si>
  <si>
    <t>199-001060-1</t>
  </si>
  <si>
    <t>Refundácia nákladov na prípravu športovca - trénera - Mgr. Marek Lučka
Zverenec: Petr Makovec
Cestovný príkaz
Termín: 13-22.4.2025
Účel: sústredenie Makarska CRO
Cestovné náhrady: ubytovanie</t>
  </si>
  <si>
    <t>Marea Alta d.o.o.
CRO</t>
  </si>
  <si>
    <t>25OZ1485</t>
  </si>
  <si>
    <t>Cestovný príkaz
Termín: 4.11.2025
Účel: pracovné stretnutie SAZ
Trasa: Krupina-Bratislava a späť
Spôsob dopravy: AUV
Počet prepravovaných osôb: 1
Cestovné náhrady: cestovné</t>
  </si>
  <si>
    <t>25OZ1460</t>
  </si>
  <si>
    <t>Refundácia nákladov na činnosť klubu s účelom športu mládeže podľa počtu aktívnych športovcov do 23 rokov
TJ Stavbár Nitra
Cestovný príkaz
Termín: 8.2.2025
Účel: HM SR st. žiaci
Trasa: Nitra-Nyiregyháza HU a späť
Spôsob dopravy: AUV
Počet prepravovaných osôb: 2
Cestovné náhrady: cestovné
Časť nákladov</t>
  </si>
  <si>
    <t>Refundácia nákladov na činnosť klubu s účelom športu mládeže podľa počtu aktívnych športovcov do 23 rokov
TJ Stavbár Nitra
Cestovný príkaz
Termín: 31.5.2025
Účel: MZsAZ dosp, juniori, dorast
Trasa: Nitra-Trnava a späť
Spôsob dopravy: AUV
Počet prepravovaných osôb: 1
Cestovné náhrady: cestovné</t>
  </si>
  <si>
    <t>Dominik Labuda</t>
  </si>
  <si>
    <t>Refundácia nákladov na činnosť klubu s účelom športu mládeže podľa počtu aktívnych športovcov do 23 rokov
TJ Stavbár Nitra
Cestovný príkaz
Termín: 17.6.2025
Účel: Tipos Kritérium SNP
Trasa: Nitra-Banská Bystrica a späť
Spôsob dopravy: AUV
Počet prepravovaných osôb: 1
Cestovné náhrady: cestovné
Časť nákladov</t>
  </si>
  <si>
    <t>Refundácia nákladov na činnosť klubu s účelom športu mládeže podľa počtu aktívnych športovcov do 23 rokov
TJ Stavbár Nitra
Cestovný príkaz
Termín: 6.7.2025
Účel: MSR do 23r, viacboj dorast, st. žiaci
Trasa: Nitra-Nové Zámky a späť
Spôsob dopravy: AUV
Počet prepravovaných osôb: 1
Cestovné náhrady: cestovné</t>
  </si>
  <si>
    <t>Refundácia nákladov na činnosť klubu s účelom športu mládeže podľa počtu aktívnych športovcov do 23 rokov
TJ Stavbár Nitra
Cestovný príkaz
Termín: 3.8.2025
Účel: MSR dospelí
Trasa: Nitra-Banská Bystrica a späť
Spôsob dopravy: AUV
Počet prepravovaných osôb: 1
Cestovné náhrady: cestovné
Časť nákladov</t>
  </si>
  <si>
    <t>Refundácia nákladov na činnosť klubu s účelom športu mládeže podľa počtu aktívnych športovcov do 23 rokov
TJ Stavbár Nitra
Cestovný príkaz
Termín: 8.6.2025
Účel: 3.kolo MSsAZ družstiev dorast, juniori
Trasa: Nitra-Martin a späť
Spôsob dopravy: AUV
Počet prepravovaných osôb: 1
Cestovné náhrady: cestovné</t>
  </si>
  <si>
    <t>Refundácia nákladov na činnosť klubu s účelom športu mládeže podľa počtu aktívnych športovcov do 23 rokov
TJ Stavbár Nitra
Cestovný príkaz
Termín: 13.9.2025
Účel: MSR st. žiaci
Trasa: Nitra-Martin a späť
Spôsob dopravy: AUV
Počet prepravovaných osôb: 5
Cestovné náhrady: cestovné</t>
  </si>
  <si>
    <t>Refundácia nákladov na činnosť klubu s účelom športu mládeže podľa počtu aktívnych športovcov do 23 rokov
TJ Stavbár Nitra
Cestovný príkaz
Termín: 31.8.2025
Účel: 4.kolo MSsAZ družstiev dorast
Trasa: Nitra-Dubnica n/V a späť
Spôsob dopravy: AUV
Počet prepravovaných osôb: 5
Cestovné náhrady: cestovné
Časť nákladov</t>
  </si>
  <si>
    <t>Refundácia nákladov na činnosť klubu s účelom športu mládeže podľa počtu aktívnych športovcov do 23 rokov
TJ Stavbár Nitra
Cestovný príkaz
Termín: 2.8.2025
Účel: MSR dospelí
Trasa: Nitra-Banská Bystrica a späť
Spôsob dopravy: AUV
Počet prepravovaných osôb: 2
Cestovné náhrady: cestovné</t>
  </si>
  <si>
    <t>202511</t>
  </si>
  <si>
    <t>Refundácia nákladov na činnosť klubu s účelom športu mládeže podľa počtu aktívnych športovcov do 23 rokov
TJ Stavbár Nitra
Cestovný príkaz
Termín: 15.9.2025
Účel: 3.kolo ZsAZ družstiev juniori, dosp.
Trasa: Nitra-Trnava a späť
Spôsob dopravy: AUV
Počet prepravovaných osôb: 5
Cestovné náhrady: cestovné
Časť nákladov</t>
  </si>
  <si>
    <t>Refundácia nákladov na činnosť klubu s účelom športu mládeže podľa počtu aktívnych športovcov do 23 rokov
TJ Stavbár Nitra
Cestovný príkaz
Termín: 19-20.9.2025
Účel: MSR viacboj ml. žiaci
Trasa: Nitra-Košice a späť
Spôsob dopravy: AUV
Počet prepravovaných osôb: 4
Cestovné náhrady: cestovné
Časť nákladov</t>
  </si>
  <si>
    <t>20254656</t>
  </si>
  <si>
    <t>Refundácia nákladov na činnosť klubu s účelom športu mládeže podľa počtu aktívnych športovcov do 23 rokov
TJ Stavbár Nitra
Cestovný príkaz - Maroš Salva
Termín: 19-20.9.2025
Účel: MSR viacboj ml. žiaci, Košice
Cestovné náhrady: ubytovanie</t>
  </si>
  <si>
    <t>47085452</t>
  </si>
  <si>
    <t>MARPET s.r.o.</t>
  </si>
  <si>
    <t>Refundácia nákladov na činnosť klubu s účelom športu mládeže podľa počtu aktívnych športovcov do 23 rokov
TJ Stavbár Nitra
Účel: prenájom telocvične 01/2025</t>
  </si>
  <si>
    <t>Stredná odborná škola gastronómie a cestovného ruchu
Nitra</t>
  </si>
  <si>
    <t>Refundácia nákladov na činnosť klubu s účelom športu mládeže podľa počtu aktívnych športovcov do 23 rokov
TJ Stavbár Nitra
Cestovný príkaz
Termín: 14.6.2025
Účel: 2. semifinále M. Moravy a Sliezka družstiev mlád. 
Trasa: Nitra-Třinec CZ a späť
Spôsob dopravy: AUV
Počet prepravovaných osôb: 2
Cestovné náhrady: cestovné
Časť nákladov</t>
  </si>
  <si>
    <t>Silvie Amrózy</t>
  </si>
  <si>
    <t>86, 45...</t>
  </si>
  <si>
    <t xml:space="preserve">Refundácia nákladov na činnosť klubu s účelom športu mládeže podľa počtu aktívnych športovcov do 23 rokov
TJ Stavbár Nitra
Účel: 9x regenerácia </t>
  </si>
  <si>
    <t>51460289</t>
  </si>
  <si>
    <t>Winmed centrum s.r.o.</t>
  </si>
  <si>
    <t>25/77</t>
  </si>
  <si>
    <t>Refundácia nákladov na činnosť klubu s účelom športu mládeže podľa počtu aktívnych športovcov do 23 rokov
TJ Stavbár Nitra
Účel: lekárske vyšetrenie</t>
  </si>
  <si>
    <t>2025345</t>
  </si>
  <si>
    <t>Refundácia nákladov na činnosť klubu s účelom športu mládeže podľa počtu aktívnych športovcov do 23 rokov
TJ Stavbár Nitra
Účel: preprava osôb 5.10.2025, Nitra-Dubnica n/V
MSsAZ družstiev ml. žiaci</t>
  </si>
  <si>
    <t>403</t>
  </si>
  <si>
    <t>Refundácia nákladov na činnosť klubu s účelom športu mládeže podľa počtu aktívnych športovcov do 23 rokov
TJ Stavbár Nitra
Účel: ubytovanie 11-12.7.2025, Košice
MSR juniori</t>
  </si>
  <si>
    <t>14404737</t>
  </si>
  <si>
    <t>Vladimír Žák</t>
  </si>
  <si>
    <t>25035</t>
  </si>
  <si>
    <t>Refundácia nákladov na činnosť klubu s účelom športu mládeže podľa počtu aktívnych športovcov do 23 rokov
TJ Stavbár Nitra
Účel: ubytovanie 29.10-2.11.2025, sústredenie Skalka pre 7 osôb</t>
  </si>
  <si>
    <t>2025018</t>
  </si>
  <si>
    <t>Refundácia nákladov na činnosť klubu s účelom športu mládeže podľa počtu aktívnych športovcov do 23 rokov
TJ Stavbár Nitra
Účel: ubytovanie 13-14.9.2025, Martin
MSR st. žiaci pre 7 osôb</t>
  </si>
  <si>
    <t>Stredná odborná škola polytechnická
Martin</t>
  </si>
  <si>
    <t>86973</t>
  </si>
  <si>
    <t>Refundácia nákladov na činnosť klubu s účelom športu mládeže podľa počtu aktívnych športovcov do 23 rokov
TJ Stavbár Nitra
Účel: ubytovanie 13-14.9.2025, Martin
MSR st. žiaci - 1 osoba
Časť nákladov</t>
  </si>
  <si>
    <t>Hotel Turiec, a.s.</t>
  </si>
  <si>
    <t>Refundácia nákladov na činnosť klubu s účelom športu mládeže podľa počtu aktívnych športovcov do 23 rokov
TJ Stavbár Nitra
Účel: ubytovanie 20-21.2.2025, Ostrava CZ
HMSR dospelí, 4 osoby</t>
  </si>
  <si>
    <t>22171550</t>
  </si>
  <si>
    <t>Anežka Pavelková</t>
  </si>
  <si>
    <t>202503</t>
  </si>
  <si>
    <t>Refundácia nákladov na činnosť klubu s účelom športu mládeže podľa počtu aktívnych športovcov do 23 rokov
TJ Stavbár Nitra
Účel: ubytovanie 11-13.7.2025, Košice
MSR juniori, 4 dospelí
Časť nákladov</t>
  </si>
  <si>
    <t>37640143</t>
  </si>
  <si>
    <t>Anna Pribulová</t>
  </si>
  <si>
    <t>25OZ1461</t>
  </si>
  <si>
    <t>491, 45, 247, 219</t>
  </si>
  <si>
    <t>31.7., 4.8., 15.6., 14.8.2025</t>
  </si>
  <si>
    <t>Refundácia nákladov na prípravu športovca zaradeného v TOP SAZ - Miroslav Marček
Účel: 4x regenerácia</t>
  </si>
  <si>
    <t>3931</t>
  </si>
  <si>
    <t>Refundácia nákladov na prípravu športovca zaradeného v TOP SAZ - Miroslav Marček
Účel: športové oblečenie</t>
  </si>
  <si>
    <t>49862025</t>
  </si>
  <si>
    <t>Refundácia nákladov na prípravu športovca zaradeného v TOP SAZ - Miroslav Marček
Účel: doplnky výživy</t>
  </si>
  <si>
    <t>47512025</t>
  </si>
  <si>
    <t>2500001067</t>
  </si>
  <si>
    <t>55934269</t>
  </si>
  <si>
    <t>GRATITUD SK s.r.o.</t>
  </si>
  <si>
    <t>2500749011</t>
  </si>
  <si>
    <t>Refundácia nákladov na prípravu športovca zaradeného v TOP SAZ - Miroslav Marček
Účel: doplnky výživy
Časť nákladov</t>
  </si>
  <si>
    <t>25100458</t>
  </si>
  <si>
    <t>46880674</t>
  </si>
  <si>
    <t>Mgr. Jozef Mindala - FitForm.sk</t>
  </si>
  <si>
    <t>SK2547266</t>
  </si>
  <si>
    <t>02305348</t>
  </si>
  <si>
    <t>Green Medical, s.r.o.</t>
  </si>
  <si>
    <t>SK2527633</t>
  </si>
  <si>
    <t>SK2548567</t>
  </si>
  <si>
    <t>SK2553160</t>
  </si>
  <si>
    <t>2013365508</t>
  </si>
  <si>
    <t>Refundácia nákladov na prípravu športovca zaradeného v TOP SAZ - Miroslav Marček
Účel: športové doplnky
Časť nákladov</t>
  </si>
  <si>
    <t>SK2537570</t>
  </si>
  <si>
    <t>464, 465</t>
  </si>
  <si>
    <t>Refundácia nákladov na prípravu športovca zaradeného v TOP SAZ - Miroslav Marček
Účel: 2x doplnky výživy
Časť nákladov</t>
  </si>
  <si>
    <t>53462025</t>
  </si>
  <si>
    <t>251122364</t>
  </si>
  <si>
    <t>Refundácia nákladov na prípravu športovca zaradeného v TOP SAZ - Miroslav Marček
Účel: regeneračné vybavenie
Časť nákladov</t>
  </si>
  <si>
    <t>2025110013</t>
  </si>
  <si>
    <t>46968083</t>
  </si>
  <si>
    <t>Ing. Rastislav Hošták</t>
  </si>
  <si>
    <t>2025000776</t>
  </si>
  <si>
    <t>VILBO s.r.o.</t>
  </si>
  <si>
    <t>5001135622955</t>
  </si>
  <si>
    <t>Refundácia nákladov na prípravu športovca zaradeného v TOP SAZ - Miroslav Marček
Účel: športová obuv</t>
  </si>
  <si>
    <t>US Direct eCommerce Ltd t/a
Ireland</t>
  </si>
  <si>
    <t>25OZ1462</t>
  </si>
  <si>
    <t>Refundácia nákladov na činnosť OAZ
Stredoslovenský atletický zväz
Účel: časomiera
20.9.2025, MSsAZ družstiev najml. Žiaci
Žiar n/H
Časť nákladov</t>
  </si>
  <si>
    <t>PREVOD
Refundácia nákladov na činnosť OAZ
Stredoslovenský atletický zväz
Účel: časomiera
20.9.2025, MSsAZ družstiev najml. Žiaci
Žiar n/H
Časť nákladov</t>
  </si>
  <si>
    <t>2025010</t>
  </si>
  <si>
    <t>PREVOD
Refundácia nákladov na činnosť OAZ
Stredoslovenský atletický zväz
Účel: časomiera
7.9.2025, 4kolo MSsAZ družstiev st. Žiaci
Nitra</t>
  </si>
  <si>
    <t>PREVOD
Refundácia nákladov na činnosť OAZ
Stredoslovenský atletický zväz
Účel: časomiera
22.6.2025, 3kolo MSsAZ družstiev st. Žiaci
Martin</t>
  </si>
  <si>
    <t>PREVOD
Refundácia nákladov na činnosť OAZ
Stredoslovenský atletický zväz
Účel: technicko-organizačné zabezpečenie
18.6.2025, 2kolo MSsAZ najml. Žiaci
Martin</t>
  </si>
  <si>
    <t>PREVOD
Refundácia nákladov na činnosť OAZ
Stredoslovenský atletický zväz
Účel: technicko-organizačné zabezpečenie
12.4.2025, MSsAZ najml. a ml. Žiaci, dorast, chôdza, Banská Bystrica</t>
  </si>
  <si>
    <t>ŠK BCF Dukla BB</t>
  </si>
  <si>
    <t>PREVOD
Refundácia nákladov na činnosť OAZ
Stredoslovenský atletický zväz
Účel: technicko-organizačné zabezpečenie
10.9.2025, 2kolo MSsAZ najml. Žiaci
Žiad n/H</t>
  </si>
  <si>
    <t>PREVOD
Refundácia nákladov na činnosť OAZ
Stredoslovenský atletický zväz
Účel: technicko-organizačné zabezpečenie
20.9.2025, finále MSsAZ najml. Žiaci
Žiad n/H</t>
  </si>
  <si>
    <t>AK-2025/15</t>
  </si>
  <si>
    <t>PREVOD
Refundácia nákladov na činnosť OAZ
Stredoslovenský atletický zväz
Účel: technicko-organizačné zabezpečenie
5.10.2025, finále MSsAZ ml. Žiaci
Dubnica n/V</t>
  </si>
  <si>
    <t>AK SPARTAK</t>
  </si>
  <si>
    <t>AK-2025/14</t>
  </si>
  <si>
    <t>PREVOD
Refundácia nákladov na činnosť OAZ
Stredoslovenský atletický zväz
Účel: technicko-organizačné zabezpečenie
9.9.2025, MSsAZ najml. Žiaci - skupina 4
Dubnica n/V</t>
  </si>
  <si>
    <t>V25047</t>
  </si>
  <si>
    <t>PREVOD
Refundácia nákladov na činnosť OAZ
Stredoslovenský atletický zväz
Účel: technicko-organizačné zabezpečenie
7.9.2025, 4kolo MSsAZ družstiev st. Žiaci, Nitra</t>
  </si>
  <si>
    <t>TJ STAVBAR</t>
  </si>
  <si>
    <t>25OZ1464</t>
  </si>
  <si>
    <t>10003677396</t>
  </si>
  <si>
    <t>Refundácia nákladov na činnosť klubu s účelom športu mládeže podľa počtu aktívnych športovcov do 23 rokov
AC Run is Fun Prešov
Účel: športové pomôcky</t>
  </si>
  <si>
    <t>250003</t>
  </si>
  <si>
    <t>Refundácia nákladov na činnosť klubu s účelom športu mládeže podľa počtu aktívnych športovcov do 23 rokov
AC Run is Fun Prešov
Účel: športové oblečenie
Časť nákladov</t>
  </si>
  <si>
    <t>45652066</t>
  </si>
  <si>
    <t>Roman Chachaľák - D-DAY</t>
  </si>
  <si>
    <t>1510694979</t>
  </si>
  <si>
    <t>Refundácia nákladov na činnosť klubu s účelom športu mládeže podľa počtu aktívnych športovcov do 23 rokov
AC Run is Fun Prešov
Účel: športová obuv
Časť nákladov</t>
  </si>
  <si>
    <t>VF2025021</t>
  </si>
  <si>
    <t>Refundácia nákladov na činnosť klubu s účelom športu mládeže podľa počtu aktívnych športovcov do 23 rokov
AC Run is Fun Prešov
Účel: prenájom telocvične 11-12/2025</t>
  </si>
  <si>
    <t>Katolícka spojená škola sv.Mikuláša
Prešov</t>
  </si>
  <si>
    <t>25OZ1467</t>
  </si>
  <si>
    <t>25052541</t>
  </si>
  <si>
    <t>Refundácia nákladov na prípravu športovca zaradeného v TOP SAZ - Marcel Lomnický
Účel: doplnky výživy</t>
  </si>
  <si>
    <t>13294670</t>
  </si>
  <si>
    <t>Refundácia nákladov na prípravu športovca zaradeného v TOP SAZ - Marcel Lomnický
Účel: doplnky výživy
Časť nákladov</t>
  </si>
  <si>
    <t>15401...</t>
  </si>
  <si>
    <t>Refundácia nákladov na prípravu športovca zaradeného v TOP SAZ - Marcel Lomnický
Účel: 6x doplnky výživy
Časť nákladov</t>
  </si>
  <si>
    <t>36518123</t>
  </si>
  <si>
    <t>TEKMAR SLOVENSKO, s.r.o.</t>
  </si>
  <si>
    <t>20475/0050</t>
  </si>
  <si>
    <t>47502592</t>
  </si>
  <si>
    <t>BENU SK 34, s.r.o.</t>
  </si>
  <si>
    <t>250312126</t>
  </si>
  <si>
    <t>Refundácia nákladov na prípravu športovca zaradeného v TOP SAZ - Marcel Lomnický
Účel: lekárske vyšetrenie</t>
  </si>
  <si>
    <t>Refundácia nákladov na prípravu športovca zaradeného v TOP SAZ - Marcel Lomnický
Cestovný príkaz
Termín: 9-10.5.2025
Účel: preteky Veszprem HUN
Trasa: Nitra-Veszprem HUN a späť
Spôsob dopravy: AUV
Počet prepravovaných osôb: 1
Cestovné náhrady: cestovné
Časť nákladov</t>
  </si>
  <si>
    <t>2025/1833</t>
  </si>
  <si>
    <t>Refundácia nákladov na prípravu športovca zaradeného v TOP SAZ - Marcel Lomnický
Cestovný príkaz
Termín: 9-10.5.2025
Účel: preteky Veszprem HUN
Cestovné náhrady: ubytovanie</t>
  </si>
  <si>
    <t>SZÁRCSA Bt.
HUN</t>
  </si>
  <si>
    <t>25OZ1468</t>
  </si>
  <si>
    <t>2538-0026</t>
  </si>
  <si>
    <t>Refundácia nákladov na prípravu športovca - individuálny člen SAZ
Maik Leon Oláh
Účel: športová obuv
Časť nákladov</t>
  </si>
  <si>
    <t>Decathlon San Dona di piave
ITA</t>
  </si>
  <si>
    <t>25OZ1465</t>
  </si>
  <si>
    <t>2025/09/001</t>
  </si>
  <si>
    <t>Refundácia nákladov na činnosť klubu s účelom športu mládeže podľa počtu aktívnych športovcov do 23 rokov
Atletika Inter Bratislava, o.z.
Cestovný príkaz
Termín: 13.9.2025
Účel: MSR st. žiaci
Trasa: Chorvátsky Grob-Martin a späť
Spôsob dopravy: AUV
Počet prepravovaných osôb: 2
Cestovné náhrady: cestovné
Časť nákladov</t>
  </si>
  <si>
    <t>2025/05/001</t>
  </si>
  <si>
    <t>Refundácia nákladov na činnosť klubu s účelom športu mládeže podľa počtu aktívnych športovcov do 23 rokov
Atletika Inter Bratislava, o.z.
Cestovný príkaz
Termín: 17.5.2025
Účel: preteky Memoriál Szabó István HUN
Trasa: Chorvátsky Grob-Budapešť HUN a späť
Spôsob dopravy: AUV
Počet prepravovaných osôb: 2
Cestovné náhrady: cestovné
Časť nákladov</t>
  </si>
  <si>
    <t>2025/08/002</t>
  </si>
  <si>
    <t>Refundácia nákladov na činnosť klubu s účelom športu mládeže podľa počtu aktívnych športovcov do 23 rokov
Atletika Inter Bratislava, o.z.
Cestovný príkaz
Termín: 3.8.2025
Účel: MSR dospelí
Trasa: Chorvátsky Grob-Banská Bystrica a späť
Spôsob dopravy: AUV
Počet prepravovaných osôb: 2
Cestovné náhrady: cestovné
Časť nákladov</t>
  </si>
  <si>
    <t>2025/02/001</t>
  </si>
  <si>
    <t>Refundácia nákladov na činnosť klubu s účelom športu mládeže podľa počtu aktívnych športovcov do 23 rokov
Atletika Inter Bratislava, o.z.
Cestovný príkaz
Termín: 2.2.2025
Účel: HMSR AZB 2. časť
Trasa: Chorvátsky Grob-Viedeň AT a späť
Spôsob dopravy: AUV
Počet prepravovaných osôb: 3
Cestovné náhrady: cestovné
Časť nákladov</t>
  </si>
  <si>
    <t>2025/06/001</t>
  </si>
  <si>
    <t>Refundácia nákladov na činnosť klubu s účelom športu mládeže podľa počtu aktívnych športovcov do 23 rokov
Atletika Inter Bratislava, o.z.
Cestovný príkaz
Termín: 14.6.2025
Účel: MSR dorast
Trasa: Chorvátsky Grob-Banská Bystrica a späť
Spôsob dopravy: AUV
Počet prepravovaných osôb: 3
Cestovné náhrady: cestovné</t>
  </si>
  <si>
    <t>2025/02/002</t>
  </si>
  <si>
    <t>Refundácia nákladov na činnosť klubu s účelom športu mládeže podľa počtu aktívnych športovcov do 23 rokov
Atletika Inter Bratislava, o.z.
Cestovný príkaz
Termín: 15.2.2025
Účel: HMSR dorast
Trasa: Chorvátsky Grob-Nyiregyháza HUN a späť
Spôsob dopravy: AUV
Počet prepravovaných osôb: 2
Cestovné náhrady: cestovné</t>
  </si>
  <si>
    <t>6427</t>
  </si>
  <si>
    <t>Refundácia nákladov na činnosť klubu s účelom športu mládeže podľa počtu aktívnych športovcov do 23 rokov
Atletika Inter Bratislava, o.z.
Účel: regenerácia</t>
  </si>
  <si>
    <t>Refundácia nákladov na činnosť klubu s účelom športu mládeže podľa počtu aktívnych športovcov do 23 rokov
Atletika Inter Bratislava, o.z.
Účel: regenerácia
Časť nákladov</t>
  </si>
  <si>
    <t>46345434</t>
  </si>
  <si>
    <t>GALILEO HOTEL s.r.o.</t>
  </si>
  <si>
    <t>25OZ1478</t>
  </si>
  <si>
    <t>Cestovný príkaz
Termín: 10.12.2025
Účel: VV SAZ
Trasa: Nitra-Bratislava a späť
Spôsob dopravy: AUV
Počet prepravovaných osôb: 1
Cestovné náhrady: cestovné</t>
  </si>
  <si>
    <t>25OZ1486</t>
  </si>
  <si>
    <t>Cestovný príkaz
Termín: 3.12.2025
Účel: pracovné stretnutie SAZ
Trasa: Krupina-Bratislava a späť
Spôsob dopravy: AUV
Počet prepravovaných osôb: 1
Cestovné náhrady: cestovné</t>
  </si>
  <si>
    <t>25OZ1472</t>
  </si>
  <si>
    <t>230102277</t>
  </si>
  <si>
    <t>21.11., 22.11.2025</t>
  </si>
  <si>
    <t>Cestovný príkaz - Jacqueline Ďuricová
Termín: 21-22.11.2025
Účel: štafetový kros
Trasa: Košice-Žiar n/H a späť
Spôsob dopravy: vlak
Počet prepravovaných osôb: 5
Cestovné náhrady: cestovné - 10x miestenka</t>
  </si>
  <si>
    <t>16341</t>
  </si>
  <si>
    <t>Cestovný príkaz - Jacqueline Ďuricová
Termín: 21-22.11.2025
Účel: štafetový kros, Žiar n/H
Cestovné náhrady: ubytovanie pre 5 osôb</t>
  </si>
  <si>
    <t>43965938</t>
  </si>
  <si>
    <t>FSC, s.r.o.</t>
  </si>
  <si>
    <t>25OZ1473</t>
  </si>
  <si>
    <t>Cestovný príkaz
Termín: 10.12.2025
Účel: VV SAZ
Trasa: Martin-Bratislava a späť
Spôsob dopravy: AUV
Počet prepravovaných osôb: 1
Cestovné náhrady: cestovné</t>
  </si>
  <si>
    <t>25OZ1474</t>
  </si>
  <si>
    <t>Cestovný príkaz
Termín: 10.12.2025
Účel: VV SAZ
Trasa: Kráľová n/V-Bratislava a späť
Spôsob dopravy: AUV
Počet prepravovaných osôb: 2
Cestovné náhrady: cestovné</t>
  </si>
  <si>
    <t>25OZ1475</t>
  </si>
  <si>
    <t>Cestovný príkaz
Termín: 10.12.2025
Účel: VV SAZ
Trasa: Piešťany-Bratislava a späť
Spôsob dopravy: AUV
Počet prepravovaných osôb: 1
Cestovné náhrady: cestovné</t>
  </si>
  <si>
    <t>25OZ1476</t>
  </si>
  <si>
    <t>Cestovný príkaz
Termín: 10.12.2025
Účel: VV SAZ
Trasa: Dolná Krupá-Bratislava a späť
Spôsob dopravy: AUV
Počet prepravovaných osôb: 1
Cestovné náhrady: cestovné</t>
  </si>
  <si>
    <t>25OZ1477</t>
  </si>
  <si>
    <t>Cestovný príkaz
Termín: 10.12.2025
Účel: VV SAZ
Trasa: Krupina-Bratislava a späť
Spôsob dopravy: AUV
Počet prepravovaných osôb: 1
Cestovné náhrady: cestovné</t>
  </si>
  <si>
    <t>25OZ1481</t>
  </si>
  <si>
    <t>1133110481441839</t>
  </si>
  <si>
    <t>Cestovný príkaz - Silvia Hanusová
Termín: 10.12.2025
Účel: VV SAZ
Trasa: Košice-Bratislava a späť
Spôsob dopravy: VLAK
Počet prepravovaných osôb: 1
Cestovné náhrady: cestovné</t>
  </si>
  <si>
    <t>64958</t>
  </si>
  <si>
    <t>Cestovný príkaz - Silvia Hanusová
Termín: 10.12.2025
Účel: VV SAZ
Cestovné náhrady: ubytovanie</t>
  </si>
  <si>
    <t>25OZ1483</t>
  </si>
  <si>
    <t>25OZ1484</t>
  </si>
  <si>
    <t>Cestovný príkaz
Termín: 10.10.2025
Účel: pracovné stretnutie
Trasa: Krupina-Martin a späť
Spôsob dopravy: AUV
Počet prepravovaných osôb: 1
Cestovné náhrady: cestovné</t>
  </si>
  <si>
    <t>25OZ1487</t>
  </si>
  <si>
    <t>Cestovný príkaz
Termín: 15-21.10.2025
Účel: MS v behu na 24 hodín, Albi FRA
Cestovné náhrady: stravné</t>
  </si>
  <si>
    <t>Attila Biró</t>
  </si>
  <si>
    <t>Attila Képesi</t>
  </si>
  <si>
    <t>Michal Šuľa</t>
  </si>
  <si>
    <t>Cestovný príkaz
Termín: 16-21.10.2025
Účel: MS v behu na 24 hodín, Albi FRA
Cestovné náhrady: stravné</t>
  </si>
  <si>
    <t>Štefan Butorac</t>
  </si>
  <si>
    <t>25OZ1492</t>
  </si>
  <si>
    <t>76/2025/78</t>
  </si>
  <si>
    <t>Refundácia nákladov na činnosť klubu s účelom športu mládeže podľa počtu aktívnych športovcov do 23 rokov
Klub detskej atletiky Uško Bratislava
Účel: športové vybavenie a náčinie</t>
  </si>
  <si>
    <t>25OZ1493</t>
  </si>
  <si>
    <t>202501..</t>
  </si>
  <si>
    <t>Refundácia nákladov na činnosť OAZ
Západoslovenský atletický zväz
Účel: Celková cena práce rozhodcov 1-4/2025</t>
  </si>
  <si>
    <t>Osoba 5, 723</t>
  </si>
  <si>
    <t>V002</t>
  </si>
  <si>
    <t>Refundácia nákladov na činnosť OAZ
Západoslovenský atletický zväz
Náhrada za stratu času pre dobrovoľníkov
Termín: 18.1.2025
HM-ZsAZ najml žiaci, Banská Bystrica
Počet osôb: 3
Rozsah: 19,5 odpracovaných hodín za 4,6 EUR/hod</t>
  </si>
  <si>
    <t>Osoba 317, 542, 540</t>
  </si>
  <si>
    <t>V003</t>
  </si>
  <si>
    <t>Refundácia nákladov na činnosť OAZ
Západoslovenský atletický zväz
Náhrada za stratu času pre dobrovoľníkov
Termín: 19.1.2025
HM-ZsAZ ml žiaci, Banská Bystrica
Počet osôb: 3
Rozsah: 15 odpracovaných hodín za 4,6 EUR/hod</t>
  </si>
  <si>
    <t>V005</t>
  </si>
  <si>
    <t>Refundácia nákladov na činnosť OAZ
Západoslovenský atletický zväz
Náhrada za stratu času pre dobrovoľníkov
Termín: 1.2.2025
HM-ZsAZ st žiaci, dorast, juniori, dosp. Nyiregyháza HUN
Počet osôb: 1
Rozsah: 11 odpracovaných hodín za 4,6 EUR/hod</t>
  </si>
  <si>
    <t>Osoba 724</t>
  </si>
  <si>
    <t>2025299</t>
  </si>
  <si>
    <t>Refundácia nákladov na činnosť OAZ
Západoslovenský atletický zväz
Účel: vecné ceny pre víťazov - medaile, štítky</t>
  </si>
  <si>
    <t>Refundácia nákladov na činnosť OAZ
Západoslovenský atletický zväz
Účel: časomiera
8.11.2025, MZsAZ v cezpoľnom behu, Šaľa</t>
  </si>
  <si>
    <t>25OZ1496</t>
  </si>
  <si>
    <t>2025316</t>
  </si>
  <si>
    <t>PREVOD
Refundácia nákladov na činnosť OAZ
Stredoslovenský atletický zväz
Účel: diplomy</t>
  </si>
  <si>
    <t>45390452</t>
  </si>
  <si>
    <t>LEOPRINT s.r.o.</t>
  </si>
  <si>
    <t>2025091</t>
  </si>
  <si>
    <t>PREVOD
Refundácia nákladov na činnosť OAZ
Stredoslovenský atletický zväz
Účel: športové oblečenie - tričká 400 ks</t>
  </si>
  <si>
    <t>33188165</t>
  </si>
  <si>
    <t>Juraj Jánošík - REJA</t>
  </si>
  <si>
    <t>2025/05/09</t>
  </si>
  <si>
    <t>PREVOD
Refundácia nákladov na činnosť OAZ
Stredoslovenský atletický zväz
Účel: časomiera 
11.5.2025, 1kolo MSsAZ st. žiaci, BB</t>
  </si>
  <si>
    <t>2025/05/16</t>
  </si>
  <si>
    <t>PREVOD
Refundácia nákladov na činnosť OAZ
Stredoslovenský atletický zväz
Účel: časomiera 
25.5.2025, 2kolo MSsAZ st. žiaci, Dubnica n/V</t>
  </si>
  <si>
    <t>25OZ1471</t>
  </si>
  <si>
    <t>PREVOD
Refundácia nákladov súvisiacich s projektom Rozvoj chodeckej sekcie
tréner: Roman Benčík
Cestovný príkaz
Termín: 30.11.-14.12.2025
Účel: sústredenie Rím, ITA
Trasa: Banská Bystrica-Rím ITA a späť
Spôsob dopravy: AUV
Počet prepravovaných osôb: 3
Cestovné náhrady: cestovné</t>
  </si>
  <si>
    <t>151</t>
  </si>
  <si>
    <t>PREVOD
Refundácia nákladov súvisiacich s projektom Rozvoj chodeckej sekcie
tréner: Roman Benčík
Cestovný príkaz
Termín: 30.11.-14.12.2025
Účel: sústredenie Rím, ITA
Cestovné náhrady: ubytovanie</t>
  </si>
  <si>
    <t>Guardia di Finanza
Centro sportivo
ITA</t>
  </si>
  <si>
    <t>168-25</t>
  </si>
  <si>
    <t>PREVOD
Refundácia nákladov súvisiacich s projektom Rozvoj chodeckej sekcie
tréner: Roman Benčík
Cestovný príkaz
Termín: 30.11.-14.12.2025
Účel: sústredenie Rím, ITA
Cestovné náhrady: stravovanie pre 4 osoby 1-14.12.2025</t>
  </si>
  <si>
    <t>545, 102, 36, 73, 25, 100</t>
  </si>
  <si>
    <t>1.12., 14.12., 13.12.2025</t>
  </si>
  <si>
    <t>PREVOD
Refundácia nákladov súvisiacich s projektom Rozvoj chodeckej sekcie
tréner: Roman Benčík
Cestovný príkaz
Termín: 30.11.-14.12.2025
Účel: sústredenie Rím, ITA
Cestovné náhrady: 6x diaľničný poplatok</t>
  </si>
  <si>
    <t>autostrade per l ´Italia
ITA</t>
  </si>
  <si>
    <t>25OZ1488</t>
  </si>
  <si>
    <t>1510393355</t>
  </si>
  <si>
    <t>Refundácia nákladov na prípravu športovca zaradeného v ZPM - Dominik Gura
Účel: športová obuv
Časť nákladov</t>
  </si>
  <si>
    <t>25OZ1489</t>
  </si>
  <si>
    <t>755</t>
  </si>
  <si>
    <t>Refundácia nákladov na prípravu športovca zaradeného v ZPM - Miroslav Krchňavý
Účel: športové oblečenie
Časť nákladov</t>
  </si>
  <si>
    <t>242</t>
  </si>
  <si>
    <t>1510435749</t>
  </si>
  <si>
    <t>Refundácia nákladov na prípravu športovca zaradeného v ZPM - Miroslav Krchňavý
Účel: športová obuv
Časť nákladov</t>
  </si>
  <si>
    <t>25OZ1490</t>
  </si>
  <si>
    <t>VL-2025-25</t>
  </si>
  <si>
    <t>Refundácia nákladov na prípravu športovca zaradeného v ZPM - Martina Sovová
Cestovný príkaz
Termín: 15-23.8.2025
Účel: sústredenie Nyiregyháza HUN
Cestovné náhrady: ubytovanie
Časť nákladov</t>
  </si>
  <si>
    <t>VAS LÁSZLÓ
HUN</t>
  </si>
  <si>
    <t>25OZ1491</t>
  </si>
  <si>
    <t>250100487</t>
  </si>
  <si>
    <t>Refundácia nákladov na činnosť klubu s účelom športu mládeže podľa počtu aktívnych športovcov do 23 rokov
Milujem Behanie, Turčianske Teplice
Účel: športové vybavenie a náčinie
Časť nákladov</t>
  </si>
  <si>
    <t>25OZ1501</t>
  </si>
  <si>
    <t>251402901</t>
  </si>
  <si>
    <t>Refundácia nákladov na prípravu športovca zaradeného v ZPM - Eliška Ella Gáliková
Účel: doplnky výživy</t>
  </si>
  <si>
    <t>44560532</t>
  </si>
  <si>
    <t>Emako, s.r.o.</t>
  </si>
  <si>
    <t>25313915</t>
  </si>
  <si>
    <t>35, 1612</t>
  </si>
  <si>
    <t>1.10., 22.10.2025</t>
  </si>
  <si>
    <t>Refundácia nákladov na prípravu športovca zaradeného v ZPM - Eliška Ella Gáliková
Účel: 2x regenerácia (po 10 vstupov)
Časť nákladov</t>
  </si>
  <si>
    <t>45988242</t>
  </si>
  <si>
    <t>MG GROUP SK s.r.o.</t>
  </si>
  <si>
    <t>880</t>
  </si>
  <si>
    <t>Refundácia nákladov na prípravu športovca zaradeného v ZPM - Eliška Ella Gáliková
Účel: športové doplnky
Časť nákladov</t>
  </si>
  <si>
    <t>2025-0398</t>
  </si>
  <si>
    <t>25OZ1495</t>
  </si>
  <si>
    <t>343</t>
  </si>
  <si>
    <t>Refundácia nákladov na usporiadanie atl. Podujatia - MSR družstiev st. žiaci, 4.10.2025, Nitra
ŠK pri ŠOG Nitra
Účel: digitálny prenos</t>
  </si>
  <si>
    <t>4102025</t>
  </si>
  <si>
    <t>Refundácia nákladov na usporiadanie atl. Podujatia - MSR družstiev st. žiaci, 4.10.2025, Nitra
ŠK pri ŠOG Nitra
Náhrada za stratu času pre dobrovoľníkov
Termín: 4.10.2025
Počet osôb: 31
Rozsah: 376,5 odpracovaných hodín za 4,5 EUR/hod</t>
  </si>
  <si>
    <t>Osoba 143, 353, 725-748, 717, 710, 355, 593, 102</t>
  </si>
  <si>
    <t>25OZ1497</t>
  </si>
  <si>
    <t>2025/05/20</t>
  </si>
  <si>
    <t>Refundácia nákladov na činnosť OAZ
Stredoslovenský atletický zväz
Účel: časomiera 
31.5.2025, 3kolo MSsAZ ml. žiaci Juh, Banská Štiavnica</t>
  </si>
  <si>
    <t>Refundácia nákladov na činnosť OAZ
Stredoslovenský atletický zväz
Účel: časomiera 
28.9.2025, MSsAZ ml. a najml žiaci, Považská Bystrica</t>
  </si>
  <si>
    <t>5-2025-AO-3/4</t>
  </si>
  <si>
    <t>Refundácia nákladov na činnosť OAZ
Stredoslovenský atletický zväz
Účel: technicko-organizačné zabezpečenie 
28.9.2025, MSsAZ ml. a najml žiaci, Považská Bystrica</t>
  </si>
  <si>
    <t>Refundácia nákladov na činnosť OAZ
Stredoslovenský atletický zväz
Účel: technicko-organizačné zabezpečenie 
8.11.2025, MSsAZ v cezpoľnom behu, Žiar n/H</t>
  </si>
  <si>
    <t>2025/09/06</t>
  </si>
  <si>
    <t>Refundácia nákladov na činnosť OAZ
Stredoslovenský atletický zväz
Účel: časomiera 
9.9.2025, 2kolo MSsAZ najml. žiaci sk.4, Dubnica n/V</t>
  </si>
  <si>
    <t>2025_077</t>
  </si>
  <si>
    <t>Refundácia nákladov na činnosť OAZ
Stredoslovenský atletický zväz
Účel: technicko-organizačné zabezpečenie 
1.6.2025, MSsAZ družstiev dorast, juniori, Banská Bystrica</t>
  </si>
  <si>
    <t>Športový klub UMB</t>
  </si>
  <si>
    <t>2025_045</t>
  </si>
  <si>
    <t>Refundácia nákladov na činnosť OAZ
Stredoslovenský atletický zväz
Účel: technicko-organizačné zabezpečenie 
1.5.2025, MSsAZ družstiev ml. žiaci Juh, Banská Bystrica</t>
  </si>
  <si>
    <t>2025_044</t>
  </si>
  <si>
    <t>Refundácia nákladov na činnosť OAZ
Stredoslovenský atletický zväz
Účel: technicko-organizačné zabezpečenie 
29.5.2025, MSsAZ najml. žiaci sk.1, Banská Bystrica</t>
  </si>
  <si>
    <t>2025_015</t>
  </si>
  <si>
    <t>Refundácia nákladov na činnosť OAZ
Stredoslovenský atletický zväz
Účel: technicko-organizačné zabezpečenie 
1.2.2025, HMSsAZ ml. žiaci, Banská Bystrica</t>
  </si>
  <si>
    <t>2025_046</t>
  </si>
  <si>
    <t>Refundácia nákladov na činnosť OAZ
Stredoslovenský atletický zväz
Účel: technicko-organizačné zabezpečenie 
8.5.2025, MSsAZ družstiev dorast, juniori 1kolo, Banská Bystrica</t>
  </si>
  <si>
    <t>2025_047</t>
  </si>
  <si>
    <t>Refundácia nákladov na činnosť OAZ
Stredoslovenský atletický zväz
Účel: technicko-organizačné zabezpečenie 
11.5.2025, MSsAZ družstiev st žiaci 1kolo, Banská Bystrica</t>
  </si>
  <si>
    <t>25OZ1498</t>
  </si>
  <si>
    <t>564</t>
  </si>
  <si>
    <t>39</t>
  </si>
  <si>
    <t>Refundácia nákladov na prípravu športovca zaradeného v TOP SAZ - Daniela Ledecká
Účel: fyzio</t>
  </si>
  <si>
    <t>43141714</t>
  </si>
  <si>
    <t>Renata Gajdárová</t>
  </si>
  <si>
    <t>T060624004</t>
  </si>
  <si>
    <t>Foschini Retail Group (Pty) Ltd
Total sports
JAR</t>
  </si>
  <si>
    <t>250314734</t>
  </si>
  <si>
    <t>Refundácia nákladov na prípravu športovca zaradeného v TOP SAZ - Daniela Ledecká
Účel: lekárske vyšetrenie</t>
  </si>
  <si>
    <t>1510902131</t>
  </si>
  <si>
    <t>Refundácia nákladov na prípravu športovca zaradeného v TOP SAZ - Daniela Ledecká
Účel: športové oblečenie a obuv</t>
  </si>
  <si>
    <t>25OZ1499</t>
  </si>
  <si>
    <t>702005</t>
  </si>
  <si>
    <t>Refundácia nákladov na prípravu športovca zaradeného v TOP SAZ - Samuel Kováč
Účel: doplnky výživy
Časť nákladov</t>
  </si>
  <si>
    <t>47742445</t>
  </si>
  <si>
    <t>Herbalife Slovakia s.r.o.</t>
  </si>
  <si>
    <t>702432</t>
  </si>
  <si>
    <t>Refundácia nákladov na prípravu športovca zaradeného v TOP SAZ - Samuel Kováč
Účel: doplnky výživy</t>
  </si>
  <si>
    <t>707857</t>
  </si>
  <si>
    <t>715765</t>
  </si>
  <si>
    <t>719732</t>
  </si>
  <si>
    <t>122506205</t>
  </si>
  <si>
    <t>Refundácia nákladov na prípravu športovca zaradeného v TOP SAZ - Samuel Kováč
Účel: športové vybavenie
Časť nákladov</t>
  </si>
  <si>
    <t>MAV Trading s.r.o.</t>
  </si>
  <si>
    <t>25OZ1500</t>
  </si>
  <si>
    <t>MRCP20195572</t>
  </si>
  <si>
    <t>Refundácia nákladov na prípravu športovca zaradeného v TOP SAZ - Viktória Forster
Cestovný príkaz
Termín: 17.11-19.12.2025
Účel: sústredenie Potchefstroom JAR
Cestovné náhrady: fyzio</t>
  </si>
  <si>
    <t>Keystone Radiology Inc
JAR</t>
  </si>
  <si>
    <t>196599</t>
  </si>
  <si>
    <t>Refundácia nákladov na prípravu športovca zaradeného v TOP SAZ - Viktória Forster
Cestovný príkaz
Termín: 17.11-19.12.2025
Účel: sústredenie Potchefstroom JAR
Cestovné náhrady: športová obuv</t>
  </si>
  <si>
    <t>Elderberry Investments
Nike, Mall of Africa
JAR</t>
  </si>
  <si>
    <t>Refundácia nákladov na prípravu športovca zaradeného v TOP SAZ - Viktória Forster
Účel: fyzio</t>
  </si>
  <si>
    <t>Refundácia nákladov na prípravu športovca zaradeného v TOP SAZ - Viktória Forster
Účel: športová obuv</t>
  </si>
  <si>
    <t>36563323</t>
  </si>
  <si>
    <t>INFINITY team, s.r.o.</t>
  </si>
  <si>
    <t>25OZ1436</t>
  </si>
  <si>
    <t>1862</t>
  </si>
  <si>
    <t xml:space="preserve">PREVOD: nákup PHM 
AUS - AA437HO , 32,300 l </t>
  </si>
  <si>
    <t>25OZ1437</t>
  </si>
  <si>
    <t>4201</t>
  </si>
  <si>
    <t xml:space="preserve">PREVOD: nákup PHM 
AUS - AA437HO , 32,370 l </t>
  </si>
  <si>
    <t>25OZ1438</t>
  </si>
  <si>
    <t>7560</t>
  </si>
  <si>
    <t xml:space="preserve">PREVOD: nákup PHM 
AUS - AA437HO , 28,960 l </t>
  </si>
  <si>
    <t>25OZ1439</t>
  </si>
  <si>
    <t>8946</t>
  </si>
  <si>
    <t xml:space="preserve">PREVOD: nákup PHM 
AUS - AA437HO , 31,600 l </t>
  </si>
  <si>
    <t>Jánošík - NEA, s.r.o. - SHELL 8205</t>
  </si>
  <si>
    <t>25OZ1440</t>
  </si>
  <si>
    <t>1663</t>
  </si>
  <si>
    <t xml:space="preserve">PREVOD: nákup PHM 
AUS - AA437HO , 34,410 l </t>
  </si>
  <si>
    <t>25OZ1441</t>
  </si>
  <si>
    <t>5657</t>
  </si>
  <si>
    <t xml:space="preserve">PREVOD: nákup PHM 
AUS - AA437HO , 33,340 l </t>
  </si>
  <si>
    <t>25OZ1442</t>
  </si>
  <si>
    <t>1341</t>
  </si>
  <si>
    <t xml:space="preserve">PREVOD: nákup PHM 
AUS - AA437HO , 31,670 l </t>
  </si>
  <si>
    <t>25OZ1513</t>
  </si>
  <si>
    <t>202510143</t>
  </si>
  <si>
    <t>Refundácia nákladov na činnosť klubu s účelom športu mládeže podľa počtu aktívnych športovcov do 23 rokov
AK Dukla Trenčín, o.z.
Účel: športové oblečenie
Časť nákladov</t>
  </si>
  <si>
    <t>24/2025</t>
  </si>
  <si>
    <t>Refundácia nákladov na činnosť klubu s účelom športu mládeže podľa počtu aktívnych športovcov do 23 rokov
AK Dukla Trenčín, o.z.
Účel: prenájom športovej haly 10/2025</t>
  </si>
  <si>
    <t>36126560</t>
  </si>
  <si>
    <t>Základná škola s Materskou školou Svinná</t>
  </si>
  <si>
    <t>25OZ1502</t>
  </si>
  <si>
    <t>25050008</t>
  </si>
  <si>
    <t>Refundácia nákladov na prípravu športovca zaradeného v ZPM - Dáša Ballová
Účel: fyzio</t>
  </si>
  <si>
    <t>56691467</t>
  </si>
  <si>
    <t>Mgr. Vladislav Slovák</t>
  </si>
  <si>
    <t>2393463</t>
  </si>
  <si>
    <t>Refundácia nákladov na prípravu športovca zaradeného v ZPM - Dáša Ballová
Účel: športové náčinie</t>
  </si>
  <si>
    <t>1510718491</t>
  </si>
  <si>
    <t>Refundácia nákladov na prípravu športovca zaradeného v ZPM - Dáša Ballová
Účel: športová obuv</t>
  </si>
  <si>
    <t>76/2025/71</t>
  </si>
  <si>
    <t>25OZ1503</t>
  </si>
  <si>
    <t>478/25</t>
  </si>
  <si>
    <t>Refundácia nákladov na prípravu športovca zaradeného v TOP SAZ - Emma Zapletalová
Cestovný príkaz
Termín: 27.12.2025-19.1.2026
Účel: sústredenie Stellenbosch JAR
Trasa:Viedeň-Istanbul-Cape Town-Istanbul-Viedeň
Spôsob dopravy: lietadlo
Počet prepravovaných osôb: 1
Cestovné náhrady: cestovné</t>
  </si>
  <si>
    <t>RCSBTRQJNX</t>
  </si>
  <si>
    <t>Refundácia nákladov na prípravu športovca zaradeného v TOP SAZ - Emma Zapletalová
Cestovný príkaz
Termín: 27.12.2025-19.1.2026
Účel: sústredenie Stellenbosch JAR
Cestovné náhrady: ubytovanie
Časť nákladov</t>
  </si>
  <si>
    <t>FEU/56/11/25/SESK</t>
  </si>
  <si>
    <t>Refundácia nákladov na prípravu športovca zaradeného v TOP SAZ - Emma Zapletalová
Účel: športová obuv a oblečenie</t>
  </si>
  <si>
    <t>New Balance Poland sp. Z o.o
PL</t>
  </si>
  <si>
    <t>FEU/49/11/25/SESK</t>
  </si>
  <si>
    <t>Refundácia nákladov na prípravu športovca zaradeného v TOP SAZ - Emma Zapletalová
Účel: športové oblečenie</t>
  </si>
  <si>
    <t>8841</t>
  </si>
  <si>
    <t>NB New Balance Austria Retail GmbH
AT</t>
  </si>
  <si>
    <t>2225</t>
  </si>
  <si>
    <t>Refundácia nákladov na prípravu športovca zaradeného v TOP SAZ - Emma Zapletalová
Účel: príprava na MS Tokyo 2025 (1-20.9.2025)</t>
  </si>
  <si>
    <t>BP sports training &amp; coaching
NED</t>
  </si>
  <si>
    <t>25OZ1504</t>
  </si>
  <si>
    <t>Refundácia nákladov na prípravu športovca zaradeného v ZPM - Natália Drozdová
Účel: permanentka do fitness (60 vstupov)</t>
  </si>
  <si>
    <t>52440672</t>
  </si>
  <si>
    <t>Strongy´s s.r.o.</t>
  </si>
  <si>
    <t>25OZ1505</t>
  </si>
  <si>
    <t>Refundácia nákladov na prípravu športovca zaradeného v ZPM - Tereza Čorejová
Cestovný príkaz
Termín: 29-30.11.2025
Účel: tréning, Ostrava CZ
Trasa: Bratislava- Ostrava CZ a späť
Spôsob dopravy: AUV
Počet prepravovaných osôb: 3
Cestovné náhrady: cestovné</t>
  </si>
  <si>
    <t>202071</t>
  </si>
  <si>
    <t>Refundácia nákladov na prípravu športovca zaradeného v ZPM - Tereza Čorejová
Cestovný príkaz
Termín: 29-30.11.2025
Účel: tréning, Ostrava CZ
Cestovné náhrady: ubytovanie pre 2 osoby (sparing)</t>
  </si>
  <si>
    <t>47973145</t>
  </si>
  <si>
    <t>Akord &amp; Poklad, s.r.o.
CZ</t>
  </si>
  <si>
    <t>5997, 5995, 5994, 5998</t>
  </si>
  <si>
    <t>29.11., 30.11.2025</t>
  </si>
  <si>
    <t>Refundácia nákladov na prípravu športovca zaradeného v ZPM - Tereza Čorejová
Cestovný príkaz
Termín: 29-30.11.2025
Účel: tréning, Ostrava CZ
Cestovné náhrady: 4x vstup hala</t>
  </si>
  <si>
    <t>25911368</t>
  </si>
  <si>
    <t>VÍTKOVICE ARÉNA, a.s.</t>
  </si>
  <si>
    <t>20440</t>
  </si>
  <si>
    <t>Refundácia nákladov na prípravu športovca zaradeného v ZPM - Tereza Čorejová
Účel: doplnky výživy
Časť nákladov</t>
  </si>
  <si>
    <t>25OZ1514</t>
  </si>
  <si>
    <t>2502/14737</t>
  </si>
  <si>
    <t>Refundácia nákladov na činnosť klubu s účelom športu mládeže podľa počtu aktívnych športovcov do 23 rokov
Rodičovské združenie pri 6 ZŠ Saratovská, Levice
Účel: športové vybavenie
Časť nákladov</t>
  </si>
  <si>
    <t>25OZ1511</t>
  </si>
  <si>
    <t>Refundácia nákladov na činnosť klubu s účelom športu mládeže podľa bodového hodnotenia MSR v roku 2024
Maratón klub Rajec
Účel: fyzio</t>
  </si>
  <si>
    <t>53767381</t>
  </si>
  <si>
    <t>Mgr. Martin Kasman FYZIO KMI</t>
  </si>
  <si>
    <t>Refundácia nákladov na činnosť klubu s účelom športu mládeže podľa bodového hodnotenia MSR v roku 2024
Maratón klub Rajec
Účel: ubytovanie 15-17.8.2025 pre 3 osoby, sústredenie Západné Tatry</t>
  </si>
  <si>
    <t>32589557</t>
  </si>
  <si>
    <t>Milan Klonga</t>
  </si>
  <si>
    <t>12501181</t>
  </si>
  <si>
    <t>Refundácia nákladov na činnosť klubu s účelom športu mládeže podľa bodového hodnotenia MSR v roku 2024
Maratón klub Rajec
Účel: športové oblečenie a obuv
Časť nákladov</t>
  </si>
  <si>
    <t>25OZ1512</t>
  </si>
  <si>
    <t>25121</t>
  </si>
  <si>
    <t>Refundácia nákladov na činnosť klubu s účelom športu mládeže podľa bodového hodnotenia MSR v roku 2024
MŠK Žiar nad Hronom, spol. s r.o.
Účel: tréningová činnosť 04/2025</t>
  </si>
  <si>
    <t>Miroslav Rybársky</t>
  </si>
  <si>
    <t>25187</t>
  </si>
  <si>
    <t>Refundácia nákladov na činnosť klubu s účelom športu mládeže podľa bodového hodnotenia MSR v roku 2024
MŠK Žiar nad Hronom, spol. s r.o.
Účel: tréningová činnosť 07/2025</t>
  </si>
  <si>
    <t>1020250152</t>
  </si>
  <si>
    <t>Refundácia nákladov na činnosť klubu s účelom športu mládeže podľa bodového hodnotenia MSR v roku 2024
MŠK Žiar nad Hronom, spol. s r.o.
Účel: preprava osôb Žiar n/H-KE a späť
26.5.2025, finále čokoládová tretra, KE</t>
  </si>
  <si>
    <t>Refundácia nákladov na činnosť klubu s účelom športu mládeže podľa bodového hodnotenia MSR v roku 2024
MŠK Žiar nad Hronom, spol. s r.o.
Účel: tréningová činnosť 05/2025
Časť nákladov</t>
  </si>
  <si>
    <t>1020250209</t>
  </si>
  <si>
    <t>Refundácia nákladov na činnosť klubu s účelom športu mládeže podľa bodového hodnotenia MSR v roku 2024
MŠK Žiar nad Hronom, spol. s r.o.
Účel: preprava osôb Žiar n/H-Martin a späť
13-14.9.2025, MSR st. žiaci
Časť nákladov</t>
  </si>
  <si>
    <t>1020250130</t>
  </si>
  <si>
    <t>Refundácia nákladov na činnosť klubu s účelom športu mládeže podľa bodového hodnotenia MSR v roku 2024
MŠK Žiar nad Hronom, spol. s r.o.
Účel: preprava osôb Žiar n/H-Nitra a späť
26.4.2025, 1kolo MSsAZ družstiev dorast, juniori
Časť nákladov</t>
  </si>
  <si>
    <t>25OZ1506</t>
  </si>
  <si>
    <t>12503020000010789</t>
  </si>
  <si>
    <t>Refundácia nákladov na činnosť klubu s účelom športu mládeže podľa počtu aktívnych športovcov do 23 rokov
Atletický oddiel Šaľa
Účel: športové vybavenie</t>
  </si>
  <si>
    <t>1510074162</t>
  </si>
  <si>
    <t>Refundácia nákladov na činnosť klubu s účelom športu mládeže podľa počtu aktívnych športovcov do 23 rokov
Atletický oddiel Šaľa
Účel: športová obuv</t>
  </si>
  <si>
    <t>25VF0047</t>
  </si>
  <si>
    <t>Refundácia nákladov na činnosť klubu s účelom športu mládeže podľa počtu aktívnych športovcov do 23 rokov
Atletický oddiel Šaľa
Účel: športové oblečenie</t>
  </si>
  <si>
    <t>5411521607</t>
  </si>
  <si>
    <t>Refundácia nákladov na činnosť klubu s účelom športu mládeže podľa počtu aktívnych športovcov do 23 rokov
Atletický oddiel Šaľa
Cestovný príkaz
Termín: 21.6.2025
Účel: 2kolo dorast liga
Trasa: Šaľa - Martin a späť
Spôsob dopravy: AUV
Počet prepravovaných osôb: 2
Cestovné náhrady: cestovné</t>
  </si>
  <si>
    <t>Andrea Belzárová</t>
  </si>
  <si>
    <t>Refundácia nákladov na činnosť klubu s účelom športu mládeže podľa počtu aktívnych športovcov do 23 rokov
Atletický oddiel Šaľa
Cestovný príkaz
Termín: 28.6.2025
Účel: 2kolo ZsAZ dorast, juniori, dosp
Trasa: Šaľa - Nitra a späť
Spôsob dopravy: AUV
Počet prepravovaných osôb: 3
Cestovné náhrady: cestovné</t>
  </si>
  <si>
    <t>Refundácia nákladov na činnosť klubu s účelom športu mládeže podľa počtu aktívnych športovcov do 23 rokov
Atletický oddiel Šaľa
Účel: prenájom telocvične 10/2025</t>
  </si>
  <si>
    <t>37861395</t>
  </si>
  <si>
    <t>Základná škola s Materskou školou J. Murgaša Šaľa</t>
  </si>
  <si>
    <t>20250475</t>
  </si>
  <si>
    <t>Refundácia nákladov na činnosť klubu s účelom športu mládeže podľa počtu aktívnych športovcov do 23 rokov
Atletický oddiel Šaľa
Cestovný príkaz
Termín: 31.5.2025
Účel: MZsAZ dosp., juniori, dorast, st. žiaci
Trasa: Šaľa - Trnava a späť
Spôsob dopravy: AUV
Počet prepravovaných osôb: 3
Cestovné náhrady: cestovné
Časť nákladov</t>
  </si>
  <si>
    <t>25OZ1515</t>
  </si>
  <si>
    <t>Refundácia nákladov na činnosť klubu s účelom športu mládeže podľa počtu aktívnych športovcov do 23 rokov
MŠK Vranov nad Topľou
Účel: celková cena práce za trénerskú činnosť 11/2025
Časť nákladov</t>
  </si>
  <si>
    <t>Refundácia nákladov na činnosť klubu s účelom športu mládeže podľa počtu aktívnych športovcov do 23 rokov
MŠK Vranov nad Topľou
Účel: celková cena práce za trénerskú činnosť 10/2025</t>
  </si>
  <si>
    <t>25OZ1507</t>
  </si>
  <si>
    <t>20251014</t>
  </si>
  <si>
    <t>Refundácia nákladov na činnosť klubu - halová sezóna 2025 - NAŠA ATLETIKA
Účel: trénerské služby 02/2025</t>
  </si>
  <si>
    <t>47540966</t>
  </si>
  <si>
    <t>RK FIT, s.r.o.</t>
  </si>
  <si>
    <t>Refundácia nákladov na činnosť klubu - halová sezóna 2025 - NAŠA ATLETIKA
Účel: trénerská činnosť 01/2025</t>
  </si>
  <si>
    <t>Refundácia nákladov na činnosť klubu - halová sezóna 2025 - NAŠA ATLETIKA
Účel: trénerská činnosť 02/2025</t>
  </si>
  <si>
    <t>Refundácia nákladov na činnosť klubu - halová sezóna 2025 - NAŠA ATLETIKA
Účel: trénerská činnosť 03/2025
Časť nákladov</t>
  </si>
  <si>
    <t>25OZ1518</t>
  </si>
  <si>
    <t>Refundácia nákladov na prípravu športovca zaradeného v ZPM - Lukáš Ševčík
Účel: fyzio</t>
  </si>
  <si>
    <t>45588953</t>
  </si>
  <si>
    <t>Branislav Prokop - PROFYZ</t>
  </si>
  <si>
    <t>25OZ1516</t>
  </si>
  <si>
    <t>267</t>
  </si>
  <si>
    <t>Refundácia nákladov na činnosť klubu s účelom športu mládeže podľa počtu aktívnych športovcov do 23 rokov
top athlete Žilina
Účel: športové doplnky</t>
  </si>
  <si>
    <t>25/0172</t>
  </si>
  <si>
    <t>Refundácia nákladov na činnosť klubu s účelom športu mládeže podľa počtu aktívnych športovcov do 23 rokov
top athlete Žilina
Účel: športové oblečenie
Časť nákladov</t>
  </si>
  <si>
    <t>25OZ1517</t>
  </si>
  <si>
    <t>0250819</t>
  </si>
  <si>
    <t>Refundácia nákladov na činnosť klubu s účelom športu mládeže podľa počtu aktívnych športovcov do 23 rokov
Detská atletika ZŠ Pri kríži Bratislava
Účel: vecné ceny pre víťazov - medaile</t>
  </si>
  <si>
    <t>FVOSS/002737/05/2025</t>
  </si>
  <si>
    <t>Refundácia nákladov na činnosť klubu s účelom športu mládeže podľa počtu aktívnych športovcov do 23 rokov
Detská atletika ZŠ Pri kríži Bratislava
Účel: športové oblečenie
Časť nákladov</t>
  </si>
  <si>
    <t>1510516964</t>
  </si>
  <si>
    <t>Refundácia nákladov na činnosť klubu s účelom športu mládeže podľa počtu aktívnych športovcov do 23 rokov
Detská atletika ZŠ Pri kríži Bratislava
Účel: športová obuv</t>
  </si>
  <si>
    <t>1510542712</t>
  </si>
  <si>
    <t>25228</t>
  </si>
  <si>
    <t>Refundácia nákladov na činnosť klubu s účelom športu mládeže podľa počtu aktívnych športovcov do 23 rokov
Detská atletika ZŠ Pri kríži Bratislava
Účel: športové vybavenie</t>
  </si>
  <si>
    <t>36806251</t>
  </si>
  <si>
    <t>SPORT M Plus, s.r.o.</t>
  </si>
  <si>
    <t>FE012602913</t>
  </si>
  <si>
    <t>FV10031</t>
  </si>
  <si>
    <t>92167100</t>
  </si>
  <si>
    <t>Refundácia nákladov na činnosť klubu s účelom športu mládeže podľa počtu aktívnych športovcov do 23 rokov
Detská atletika ZŠ Pri kríži Bratislava
Účel: športové oblečenie</t>
  </si>
  <si>
    <t>UVECTO d.o.o.
SLO</t>
  </si>
  <si>
    <t>AYSK-25-1591598</t>
  </si>
  <si>
    <t>5001134893775</t>
  </si>
  <si>
    <t>OF250516</t>
  </si>
  <si>
    <t>46247220</t>
  </si>
  <si>
    <t>STEMI Slovakia, s.r.o.</t>
  </si>
  <si>
    <t>1586</t>
  </si>
  <si>
    <t>1510732363</t>
  </si>
  <si>
    <t>SSK25000056698</t>
  </si>
  <si>
    <t>256660840</t>
  </si>
  <si>
    <t>400</t>
  </si>
  <si>
    <t>139</t>
  </si>
  <si>
    <t>5414939173</t>
  </si>
  <si>
    <t>320507474</t>
  </si>
  <si>
    <t>FA-RSS5250553</t>
  </si>
  <si>
    <t>29212014</t>
  </si>
  <si>
    <t>Tivali, s.r.o.</t>
  </si>
  <si>
    <t>256660890</t>
  </si>
  <si>
    <t>Refundácia nákladov na činnosť klubu s účelom športu mládeže podľa počtu aktívnych športovcov do 23 rokov
Detská atletika ZŠ Pri kríži Bratislava
Účel: športové vybavenie a náčinie</t>
  </si>
  <si>
    <t>PF251109</t>
  </si>
  <si>
    <t>012/2025</t>
  </si>
  <si>
    <t>57079242</t>
  </si>
  <si>
    <t>JANKO PRODUCTION s.r.o.</t>
  </si>
  <si>
    <t>PF260015</t>
  </si>
  <si>
    <t>640793308</t>
  </si>
  <si>
    <t>Športové oblečenie - ZPM 2026 - ponožky</t>
  </si>
  <si>
    <t>25OZ1534</t>
  </si>
  <si>
    <t>40990</t>
  </si>
  <si>
    <t>Cestovný príkaz - Veronika Páleníková
Termín: 12-15.12.2025
Účel: ME v krose Lagoa POR, zraz v BA
Trasa: Topoľčianky-Zlaté Moravce
Spôsob dopravy: bus
Počet prepravovaných osôb: 1
Cestovné náhrady: cestovné</t>
  </si>
  <si>
    <t>36545082</t>
  </si>
  <si>
    <t>ARRIVA Nitra, a.s.</t>
  </si>
  <si>
    <t>7B4WZP</t>
  </si>
  <si>
    <t>Cestovný príkaz - Veronika Páleníková
Termín: 12-15.12.2025
Účel: ME v krose Lagoa POR, zraz v BA
Trasa: Zlaté Moravce-Bratislava
Spôsob dopravy: bus
Počet prepravovaných osôb: 1
Cestovné náhrady: cestovné</t>
  </si>
  <si>
    <t>TURANCAR bus lines, s.r.o.</t>
  </si>
  <si>
    <t>25OZ1532</t>
  </si>
  <si>
    <t>Cestovný príkaz
Termín: 6.12.2025
Účel: školenie rozhodcov
Trasa: Nová Dubnica-Trnava a späť
Spôsob dopravy: AUV
Počet prepravovaných osôb: 1
Cestovné náhrady: cestovné</t>
  </si>
  <si>
    <t>25OZ1547</t>
  </si>
  <si>
    <t>2025103</t>
  </si>
  <si>
    <t>Refundácia nákladov na činnosť ŠK - príspevok na cestovné za MSR družstiev st. žiaci
ŠŠK JAK Bardejov
Účel: preprava osôb Bardejov-Nitra a späť, 3-4.10.2025
Časť nákladov</t>
  </si>
  <si>
    <t>25OZ1543</t>
  </si>
  <si>
    <t>1510491637</t>
  </si>
  <si>
    <t>Refundácia nákladov na činnosť klubu s účelom športu mládeže podľa počtu aktívnych športovcov do 23 rokov
Atletický klub Victoria Turany
Účel: športová obuv</t>
  </si>
  <si>
    <t>1510692925</t>
  </si>
  <si>
    <t>Refundácia nákladov na činnosť klubu s účelom športu mládeže podľa počtu aktívnych športovcov do 23 rokov
Atletický klub Victoria Turany
Účel: športová obuv a oblečenie</t>
  </si>
  <si>
    <t>1025093</t>
  </si>
  <si>
    <t>Refundácia nákladov na činnosť klubu s účelom športu mládeže podľa počtu aktívnych športovcov do 23 rokov
Atletický klub Victoria Turany
Účel: športové oblečenie</t>
  </si>
  <si>
    <t>53257251</t>
  </si>
  <si>
    <t>LORD-RA, s.r.o.</t>
  </si>
  <si>
    <t>99250809</t>
  </si>
  <si>
    <t>Refundácia nákladov na činnosť klubu s účelom športu mládeže podľa počtu aktívnych športovcov do 23 rokov
Atletický klub Victoria Turany
Účel: ubytovanie 16-17.11.2025 pre 8 osôb, sústredenie Podbanské</t>
  </si>
  <si>
    <t>44130651</t>
  </si>
  <si>
    <t>Grand hotel Permon, s.r.o.</t>
  </si>
  <si>
    <t>2238</t>
  </si>
  <si>
    <t>Refundácia nákladov na činnosť klubu s účelom športu mládeže podľa počtu aktívnych športovcov do 23 rokov
Atletický klub Victoria Turany
Účel: technické vybavenie
Časť nákladov</t>
  </si>
  <si>
    <t>408</t>
  </si>
  <si>
    <t>36420999</t>
  </si>
  <si>
    <t>Základný tábor, s.r.o.</t>
  </si>
  <si>
    <t>Refundácia nákladov na činnosť klubu s účelom športu mládeže podľa počtu aktívnych športovcov do 23 rokov
Atletický klub Victoria Turany
Účel: prenájom telocvične 09/2025
Časť nákladov</t>
  </si>
  <si>
    <t>37811983</t>
  </si>
  <si>
    <t>Základná škola Turany</t>
  </si>
  <si>
    <t>25OZ1538</t>
  </si>
  <si>
    <t>Náhrada za stratu času pre dobrovoľníkov
Termín: 16.11.2025
Detský kros DA, Trenčín
Počet osôb: 8
Rozsah: 56 odpracovaných hodín za 4,5 EUR/hod</t>
  </si>
  <si>
    <t>Osoba 210, 221, 212, 211, 220, 218, 216, 749</t>
  </si>
  <si>
    <t>25OZ1537</t>
  </si>
  <si>
    <t>Cestovný príkaz
Termín: 12-15.12.2025
Účel: ME v krose, Lagoa POR
Cestovné náhrady: stravné</t>
  </si>
  <si>
    <t>Filip Jančík</t>
  </si>
  <si>
    <t>Alex Hulka</t>
  </si>
  <si>
    <t>Dominik Ivančík</t>
  </si>
  <si>
    <t>Peter Ďurec</t>
  </si>
  <si>
    <t>Veronika Páleníková</t>
  </si>
  <si>
    <t>Jozef Pelikán</t>
  </si>
  <si>
    <t>Leonard Lendvorský</t>
  </si>
  <si>
    <t>25OZ1519</t>
  </si>
  <si>
    <t>20252554</t>
  </si>
  <si>
    <t>Cestovný príkaz - Vladimír Gubrický
Termín: 5-6.6.2025
Účel: KSK mesto (Košice)
Cestovné náhrady: ubytovanie - miestny poplatok</t>
  </si>
  <si>
    <t>25OZ1524</t>
  </si>
  <si>
    <t>Cestovný príkaz
Termín: 5.12.2025
Účel: zasadanie vrhačskej sekcie
Trasa: Košice-Banská Bystrica a späť
Spôsob dopravy: AUV
Počet prepravovaných osôb: 1
Cestovné náhrady: cestovné</t>
  </si>
  <si>
    <t>25OZ13525</t>
  </si>
  <si>
    <t>Cestovný príkaz
Termín: 22.11.2025
Účel: DA kros finále
Trasa: Piešťany-Žiar n/H a späť
Spôsob dopravy: AUV
Počet prepravovaných osôb: 4
Cestovné náhrady: cestovné</t>
  </si>
  <si>
    <t>25OZ13526</t>
  </si>
  <si>
    <t>Cestovný príkaz
Termín: 22.11.2025
Účel: DA kros finále
Trasa: Stará Bystrica-Žiar n/H a späť
Spôsob dopravy: AUV
Počet prepravovaných osôb: 5
Cestovné náhrady: cestovné</t>
  </si>
  <si>
    <t>Marián Koščal</t>
  </si>
  <si>
    <t>25OZ13527</t>
  </si>
  <si>
    <t>Cestovný príkaz
Termín: 18-24.10.2025
Účel: repre sústredenie 
Trasa: Bratislava-Štrbské Pleso a späť
Spôsob dopravy: AUV
Počet prepravovaných osôb: 1
Cestovné náhrady: cestovné</t>
  </si>
  <si>
    <t>Adrián Pavelka</t>
  </si>
  <si>
    <t>25OZ13528</t>
  </si>
  <si>
    <t>Cestovný príkaz
Termín: 12.10.2025
Účel: zasadnutie Komisia mládeže
Trasa: Bratislava-Trenčín a späť
Spôsob dopravy: AUV
Počet prepravovaných osôb: 1
Cestovné náhrady: cestovné</t>
  </si>
  <si>
    <t>25OZ13529</t>
  </si>
  <si>
    <t>Cestovný príkaz
Termín: 29.7.-3.8.2025
Účel: repre sústredenie pred ME U20
Trasa: Bratislava-Banská Bystrica a späť
Spôsob dopravy: AUV
Počet prepravovaných osôb: 1
Cestovné náhrady: cestovné</t>
  </si>
  <si>
    <t>25OZ13530</t>
  </si>
  <si>
    <t>Cestovný príkaz
Termín: 11-13.7.2025
Účel: MSR juniori
Trasa: Bratislava-Košice a späť
Spôsob dopravy: AUV
Počet prepravovaných osôb: 1
Cestovné náhrady: cestovné</t>
  </si>
  <si>
    <t>25OZ13531</t>
  </si>
  <si>
    <t>Cestovný príkaz
Termín: 24.8.2025
Účel: KM SAZ
Trasa: Bratislava-Martin a späť
Spôsob dopravy: AUV
Počet prepravovaných osôb: 1
Cestovné náhrady: cestovné</t>
  </si>
  <si>
    <t>25OZ1533</t>
  </si>
  <si>
    <t>Cestovný príkaz
Termín: 29.11.2025
Účel: seminár mládeže
Trasa: Krupina-Banská Bystrica a späť
Spôsob dopravy: AUV
Počet prepravovaných osôb: 1
Cestovné náhrady: cestovné</t>
  </si>
  <si>
    <t>25OZ1535</t>
  </si>
  <si>
    <t>Cestovný príkaz
Termín: 27-30.11.2025
Účel: sústredenie sekcia chôdze mládež
Trasa: Malženice-Nová Polianka a späť
Spôsob dopravy: AUV
Počet prepravovaných osôb: 3
Cestovné náhrady: cestovné</t>
  </si>
  <si>
    <t>25OZ1536</t>
  </si>
  <si>
    <t>Cestovný príkaz
Termín: 20-23.11.2025
Účel: sústredenie sekcia chôdze mládež
Trasa: Malženice-Nová Polianka a späť
Spôsob dopravy: AUV
Počet prepravovaných osôb: 1
Cestovné náhrady: cestovné</t>
  </si>
  <si>
    <t>25OZ1539</t>
  </si>
  <si>
    <t>10031282328</t>
  </si>
  <si>
    <t>Refundácia nákladov na prípravu športovca zaradeného v ZPM - Kiara Sluijpers
Účel: vstupy do fitness
Časť nákladov</t>
  </si>
  <si>
    <t>Basic-Fit Nederland B.V.
NED</t>
  </si>
  <si>
    <t>8104301427</t>
  </si>
  <si>
    <t>Refundácia nákladov na prípravu športovca zaradeného v ZPM - Kiara Sluijpers
Účel: športové doplnky</t>
  </si>
  <si>
    <t>MM Online Nederland
NED</t>
  </si>
  <si>
    <t>NL105619963252</t>
  </si>
  <si>
    <t>Refundácia nákladov na prípravu športovca zaradeného v ZPM - Kiara Sluijpers
Účel: športové oblečenie</t>
  </si>
  <si>
    <t>NL1014171841</t>
  </si>
  <si>
    <t>Nike Retail BV
NED</t>
  </si>
  <si>
    <t>2094</t>
  </si>
  <si>
    <t>Decathlon Netherlands BV
NED</t>
  </si>
  <si>
    <t>25OZ1540</t>
  </si>
  <si>
    <t>6137, 6145</t>
  </si>
  <si>
    <t>21.12., 22.12.2025</t>
  </si>
  <si>
    <t>Refundácia nákladov na prípravu športovca zaradeného v ZPM - Tereza Čorejová
Cestovný príkaz
Termín: 21-22.12.2025
Účel: tréning Ostrava CZ - hala
Cestovné náhrady: 2x vstupy do haly</t>
  </si>
  <si>
    <t>6052, 6044</t>
  </si>
  <si>
    <t>Refundácia nákladov na prípravu športovca zaradeného v ZPM - Tereza Čorejová
Cestovný príkaz
Termín: 6.12.2025
Účel: tréning Ostrava CZ - hala
Cestovné náhrady: 2x vstupy do haly
Časť nákladov</t>
  </si>
  <si>
    <t>25OZ1544</t>
  </si>
  <si>
    <t>2500692</t>
  </si>
  <si>
    <t>Refundácia nákladov na činnosť klubu s účelom športu mládeže podľa počtu aktívnych športovcov do 23 rokov
Sliačske pramene
Účel: športové oblečenie</t>
  </si>
  <si>
    <t>36049051</t>
  </si>
  <si>
    <t>KLEMO, spol. s r.o.</t>
  </si>
  <si>
    <t>250100561</t>
  </si>
  <si>
    <t>Refundácia nákladov na činnosť klubu s účelom športu mládeže podľa počtu aktívnych športovcov do 23 rokov
Sliačske pramene
Účel: športové vybavenie</t>
  </si>
  <si>
    <t>25OZ1545</t>
  </si>
  <si>
    <t>0242025</t>
  </si>
  <si>
    <t>Refundácia nákladov na prípravu športovca zaradeného v TOP SAZ - Šimon Bujna
Cestovný príkaz
Termín: 10-27.4.2025
Účel: sústredenie Tenerife ESP
Cestovné náhrady: vstupy na štadión</t>
  </si>
  <si>
    <t>2501140838</t>
  </si>
  <si>
    <t>Refundácia nákladov na prípravu športovca zaradeného v TOP SAZ - Šimon Bujna
Účel: doplnky výživy</t>
  </si>
  <si>
    <t>254009316</t>
  </si>
  <si>
    <t>SPORT FITNESS PRODUCT s.r.o.</t>
  </si>
  <si>
    <t>INV04087251</t>
  </si>
  <si>
    <t>Refundácia nákladov na prípravu športovca zaradeného v TOP SAZ - Šimon Bujna
Účel: tréningový plán 05/2025</t>
  </si>
  <si>
    <t>TrainingPeaks, LLC
USA</t>
  </si>
  <si>
    <t>INV04148150</t>
  </si>
  <si>
    <t>Refundácia nákladov na prípravu športovca zaradeného v TOP SAZ - Šimon Bujna
Účel: tréningový plán 06/2025</t>
  </si>
  <si>
    <t>INV04185606</t>
  </si>
  <si>
    <t>Refundácia nákladov na prípravu športovca zaradeného v TOP SAZ - Šimon Bujna
Účel: tréningový plán 07/2025</t>
  </si>
  <si>
    <t>INV04222389</t>
  </si>
  <si>
    <t>Refundácia nákladov na prípravu športovca zaradeného v TOP SAZ - Šimon Bujna
Účel: tréningový plán 08/2025</t>
  </si>
  <si>
    <t>INV04259628</t>
  </si>
  <si>
    <t>Refundácia nákladov na prípravu športovca zaradeného v TOP SAZ - Šimon Bujna
Účel: tréningový plán 09/2025
Časť nákladov</t>
  </si>
  <si>
    <t>222/2025/100814</t>
  </si>
  <si>
    <t>Refundácia nákladov na prípravu športovca zaradeného v TOP SAZ - Šimon Bujna
Účel: doplnky výživy
Časť nákladov</t>
  </si>
  <si>
    <t>Refundácia nákladov na prípravu športovca zaradeného v TOP SAZ - Šimon Bujna
Cestovný príkaz
Termín: 2.8.2025
Účel: preteky MSR dospelí - rozbehy
Trasa: Ivanka pri Dunaji-Banská Bystrica a späť
Spôsob dopravy: AUV
Počet prepravovaných osôb: 1
Cestovné náhrady: cestovné</t>
  </si>
  <si>
    <t>Šimon Bujna</t>
  </si>
  <si>
    <t>Refundácia nákladov na prípravu športovca zaradeného v TOP SAZ - Šimon Bujna
Cestovný príkaz
Termín: 8.8.2025
Účel: preteky PTS míting
Trasa: Ivanka pri Dunaji-Banská Bystrica a späť
Spôsob dopravy: AUV
Počet prepravovaných osôb: 1
Cestovné náhrady: cestovné</t>
  </si>
  <si>
    <t>Refundácia nákladov na prípravu športovca zaradeného v TOP SAZ - Šimon Bujna
Cestovný príkaz
Termín: 7.6.2025
Účel: preteky Challenge míting
Trasa: Ivanka pri Dunaji-Trnava a späť
Spôsob dopravy: AUV
Počet prepravovaných osôb: 1
Cestovné náhrady: cestovné</t>
  </si>
  <si>
    <t>Refundácia nákladov na prípravu športovca zaradeného v TOP SAZ - Šimon Bujna
Cestovný príkaz
Termín: 16.8.2025
Účel: preteky Břeclav CZ, 4. kolo I. ligy mužov a žien, skupina C
Trasa: Ivanka pri Dunaji-Břeclav CZ a späť
Spôsob dopravy: AUV
Počet prepravovaných osôb: 1
Cestovné náhrady: cestovné</t>
  </si>
  <si>
    <t>Refundácia nákladov na prípravu športovca zaradeného v TOP SAZ - Šimon Bujna
Cestovný príkaz
Termín: 29.8.2025
Účel: MSR družstiev dosp.
Trasa: Ivanka pri Dunaji-Martin a späť
Spôsob dopravy: AUV
Počet prepravovaných osôb: 1
Cestovné náhrady: cestovné</t>
  </si>
  <si>
    <t>Refundácia nákladov na prípravu športovca zaradeného v TOP SAZ - Šimon Bujna
Cestovný príkaz
Termín: 9.-11.6.2025
Účel: preteky Bronz Paríž FRA
Trasa: Ivanka pri Dunaji-Viedeň AT a späť
Spôsob dopravy: AUV
Počet prepravovaných osôb: 1
Cestovné náhrady: cestovné</t>
  </si>
  <si>
    <t>Refundácia nákladov na prípravu športovca zaradeného v TOP SAZ - Šimon Bujna
Cestovný príkaz
Termín: 3.8.2025
Účel: preteky MSR dospelí - finále
Trasa: Ivanka pri Dunaji-Banská Bystrica a späť
Spôsob dopravy: AUV
Počet prepravovaných osôb: 1
Cestovné náhrady: cestovné</t>
  </si>
  <si>
    <t>Refundácia nákladov na prípravu športovca zaradeného v TOP SAZ - Šimon Bujna
Cestovný príkaz
Termín: 17-20.1.2025
Účel: preteky Luxemburg
Trasa: Ivanka pri Dunaji-Viedeň AT a späť
Spôsob dopravy: AUV
Počet prepravovaných osôb: 1
Cestovné náhrady: cestovné</t>
  </si>
  <si>
    <t>Refundácia nákladov na prípravu športovca zaradeného v TOP SAZ - Šimon Bujna
Cestovný príkaz
Termín: 21-24.5.2025
Účel: preteky Limassol CYP
Trasa: Ivanka pri Dunaji-Viedeň AT a späť
Spôsob dopravy: AUV
Počet prepravovaných osôb: 1
Cestovné náhrady: cestovné</t>
  </si>
  <si>
    <t>202517274</t>
  </si>
  <si>
    <t>Refundácia nákladov na prípravu športovca zaradeného v TOP SAZ - Šimon Bujna
Účel: športové doplnky</t>
  </si>
  <si>
    <t>11685999</t>
  </si>
  <si>
    <t>VIF Sunglasses, s.r.o.</t>
  </si>
  <si>
    <t>2503699</t>
  </si>
  <si>
    <t>Refundácia nákladov na prípravu športovca zaradeného v TOP SAZ - Šimon Bujna
Účel: športové pomôcky</t>
  </si>
  <si>
    <t>25OZ1546</t>
  </si>
  <si>
    <t>Refundácia nákladov na činnosť ŠK - príspevok na cestovné za MSR družstiev st. žiaci
AK AŠK Slávia Trnava
Účel: preprava osôb Trnava-Nitra a späť, 4.10.2025
Časť nákladov</t>
  </si>
  <si>
    <t>25OZ1522</t>
  </si>
  <si>
    <t>Cestovný príkaz
Termín: 27.7.2025
Účel: SU Bochum - dovoz výpravy z letiska Schwechat AT
Cestovné náhrady: stravné</t>
  </si>
  <si>
    <t>25OZ1564</t>
  </si>
  <si>
    <t>25076</t>
  </si>
  <si>
    <t>Refundácia nákladov na prípravu športovca zaradeného v ZPM - NAŠA ATLETIKA
Športovec: Timotej Nemček
Cestovný príkaz
Termín: 17.11.-8.12.2025
Účel: sústredenie Potchefstroom JAR
Trasa: Viedeň-Johannesburg JAR a späť
Spôsob dopravy: lietadlo
Počet prepravovaných osôb: 1
Cestovné náhrady: cestovné
Časť nákladov</t>
  </si>
  <si>
    <t>25OZ1563</t>
  </si>
  <si>
    <t>25028</t>
  </si>
  <si>
    <t>Refundácia nákladov na prípravu športovca zaradeného v ZPM - NAŠA ATLETIKA
Športovec: Ema Bendová
Cestovný príkaz
Termín: 24.11.-22.12.2025
Účel: sústredenie Potchefstroom JAR
Trasa: Viedeň-Johannesburg JAR a späť
Spôsob dopravy: lietadlo
Počet prepravovaných osôb: 1
Cestovné náhrady: cestovné
Časť nákladov</t>
  </si>
  <si>
    <t>25OZ1568</t>
  </si>
  <si>
    <t>1510523245</t>
  </si>
  <si>
    <t>Refundácia nákladov na prípravu športovca zaradeného v ZPM - Katarína Mičianová
Účel: športové oblečenie
Časť nákladov</t>
  </si>
  <si>
    <t>1673</t>
  </si>
  <si>
    <t>Refundácia nákladov na prípravu športovca zaradeného v ZPM - Katarína Mičianová
Účel: športové oblečenie a pomôcky</t>
  </si>
  <si>
    <t>334</t>
  </si>
  <si>
    <t>Refundácia nákladov na prípravu športovca zaradeného v ZPM - Katarína Mičianová
Účel: lekárske vyšetrenie</t>
  </si>
  <si>
    <t>44495544</t>
  </si>
  <si>
    <t>ZDRAVÉ SRDCE, s.r.o.</t>
  </si>
  <si>
    <t>20250271</t>
  </si>
  <si>
    <t>Refundácia nákladov na prípravu športovca zaradeného v ZPM - Katarína Mičianová
Cestovný príkaz
Termín: 13-19.10.2025
Účel: sústredenie Vysoké Tatry
Cestovné náhrady: ubytovanie
Časť nákladov</t>
  </si>
  <si>
    <t>25OZ1555</t>
  </si>
  <si>
    <t>202511/00093</t>
  </si>
  <si>
    <t>Refundácia nákladov ŠK - cestovné
ŠŠK JAK Bardejov
Cestovný príkaz
Termín: 21-22.11.2025
Účel: detský štafetový kros - finále, Žiar nad Hronom
Cestovné náhrady: ubytovanie pre 5 osôb
Časť nákladov</t>
  </si>
  <si>
    <t>31645216</t>
  </si>
  <si>
    <t>ALMADA, spol. s r.o.</t>
  </si>
  <si>
    <t>25OZ1560</t>
  </si>
  <si>
    <t>2510000235</t>
  </si>
  <si>
    <t>Refundácia nákladov na prípravu športovca zaradeného v ZPM - NAŠA ATLETIKA
Športovec: Tomáš Grajcarík
Cestovný príkaz
Termín: 29.10-3.11.2025
Účel: sústredenie Skalka
Cestovné náhrady: ubytovanie
Časť nákladov</t>
  </si>
  <si>
    <t>48232271</t>
  </si>
  <si>
    <t>GULDINER, s.r.o.</t>
  </si>
  <si>
    <t>Refundácia nákladov na prípravu športovca zaradeného v ZPM - NAŠA ATLETIKA
Športovec: Tomáš Grajcarík
Cestovný príkaz
Termín: 1-15.10.2025
Účel: sústredenie Livigno ITA
Cestovné náhrady: ubytovanie
Časť nákladov</t>
  </si>
  <si>
    <t>Cusini Sweet Holidays</t>
  </si>
  <si>
    <t>25OZ1565</t>
  </si>
  <si>
    <t>25077</t>
  </si>
  <si>
    <t>Refundácia nákladov na prípravu športovca zaradeného v ZPM - NAŠA ATLETIKA
Športovec: Richard Machata
Cestovný príkaz
Termín: 17.11.-8.12.2025
Účel: sústredenie Potchefstroom JAR
Trasa: Viedeň-Johannesburg JAR a späť
Spôsob dopravy: lietadlo
Počet prepravovaných osôb: 1
Cestovné náhrady: cestovné
Časť nákladov</t>
  </si>
  <si>
    <t>25OZ1551</t>
  </si>
  <si>
    <t>11842025</t>
  </si>
  <si>
    <t>Refundácia nákladov na činnosť ŠK - príspevok na cestovné za MSR družstiev st. žiaci
AK Slávia TU Košice
Účel: ubytovanie 3-4.10.2025, Nitra pre 23 osôb
Časť nákladov</t>
  </si>
  <si>
    <t>36714607</t>
  </si>
  <si>
    <t>Klinker centrum, s.r.o.</t>
  </si>
  <si>
    <t>25OZ1566</t>
  </si>
  <si>
    <t>25075</t>
  </si>
  <si>
    <t>Refundácia nákladov na prípravu športovca zaradeného v ZPM - NAŠA ATLETIKA
Športovec: Alex Kristin
Cestovný príkaz
Termín: 17.11.-8.12.2025
Účel: sústredenie Potchefstroom JAR
Trasa: Viedeň-Johannesburg JAR a späť
Spôsob dopravy: lietadlo
Počet prepravovaných osôb: 1
Cestovné náhrady: cestovné
Časť nákladov</t>
  </si>
  <si>
    <t>25OZ1561</t>
  </si>
  <si>
    <t>Refundácia nákladov na prípravu športovca zaradeného v ZPM - NAŠA ATLETIKA
Športovec: Lucia Bortlíková
Cestovný príkaz
Termín: 26.9-12.10.2025
Účel: sústredenie Livigno ITA
Cestovné náhrady: ubytovanie
Časť nákladov</t>
  </si>
  <si>
    <t>ALBERGO 2000 S.A.S. di Cantoni Desiree &amp; C
ITA</t>
  </si>
  <si>
    <t>25OZ1562</t>
  </si>
  <si>
    <t>Refundácia nákladov na prípravu športovca zaradeného v ZPM - NAŠA ATLETIKA
Športovec: Lenka Kovačovicová
Cestovný príkaz
Termín: 29.10-3.11.2025
Účel: sústredenie Skalka
Cestovné náhrady: ubytovanie
Časť nákladov</t>
  </si>
  <si>
    <t>25OZ1570</t>
  </si>
  <si>
    <t>Cestovné poistenie pre 8 osôb 12/2025</t>
  </si>
  <si>
    <t>PF251124</t>
  </si>
  <si>
    <t>25100407</t>
  </si>
  <si>
    <t>Refakturácia nákladov - účasť klubu na MSR družstiev dospelí 29.8.2025, Martin
TJ Stavbár Nitra
Účel: prenájom športovej infraštruktúry 1Q/2025</t>
  </si>
  <si>
    <t>35593008</t>
  </si>
  <si>
    <t>Rímskokatolícka cirkev 
Biskupstvo Nitra</t>
  </si>
  <si>
    <t>25100763</t>
  </si>
  <si>
    <t>Refakturácia nákladov - účasť klubu na MSR družstiev dospelí 29.8.2025, Martin
TJ Stavbár Nitra
Účel: prenájom športovej infraštruktúry 2Q/2025</t>
  </si>
  <si>
    <t>25101127</t>
  </si>
  <si>
    <t>Refakturácia nákladov - účasť klubu na MSR družstiev dospelí 29.8.2025, Martin
TJ Stavbár Nitra
Účel: prenájom športovej infraštruktúry 3Q/2025
Časť nákladov</t>
  </si>
  <si>
    <t>Refakturácia nákladov - účasť klubu na MSR družstiev dospelí 29.8.2025, Martin
TJ Stavbár Nitra
Cestovný príkaz
Termín: 29.8.2025
Účel: MSR družstiev dospelí
Trasa: Nitra-Martin a späť
Spôsob dopravy: AUV
Počet prepravovaných osôb: 2
Cestovné náhrady: cestovné
Časť nákladov</t>
  </si>
  <si>
    <t>73</t>
  </si>
  <si>
    <t>Refakturácia nákladov - účasť klubu na MSR družstiev dospelí 29.8.2025, Martin
TJ Stavbár Nitra
Cestovný príkaz
Termín: 29.8.2025
Účel: MSR družstiev dospelí
Trasa: Nitra-Martin a späť
Spôsob dopravy: AUV
Počet prepravovaných osôb: 3
Cestovné náhrady: cestovné
Časť nákladov</t>
  </si>
  <si>
    <t>Ján Šuba</t>
  </si>
  <si>
    <t>PF251125</t>
  </si>
  <si>
    <t>70250345</t>
  </si>
  <si>
    <t>Doručovateľský servis za obdobie 11/2025</t>
  </si>
  <si>
    <t>PF251126</t>
  </si>
  <si>
    <t>70250376</t>
  </si>
  <si>
    <t>Doručovateľský servis za obdobie 12/2025</t>
  </si>
  <si>
    <t>PF251127</t>
  </si>
  <si>
    <t>2025/8</t>
  </si>
  <si>
    <t>Činnosť športového odborníka - sekčný tréner mládeže 12/2025</t>
  </si>
  <si>
    <t>PF251128</t>
  </si>
  <si>
    <t>Činnosť reprezentačného trénera mládeže U18 - 12/2025</t>
  </si>
  <si>
    <t>Zrážková daň - Činnosť reprezentačného trénera mládeže U18 - 12/2025 k faktúre PF251128</t>
  </si>
  <si>
    <t>25OZ1571</t>
  </si>
  <si>
    <t>2036658</t>
  </si>
  <si>
    <t>Refundácia nákladov na prípravu športovca zaradeného v TOP SAZ - Ema Hačundová
Účel: lekárske vyšetrenie</t>
  </si>
  <si>
    <t>25OZ1550</t>
  </si>
  <si>
    <t>Refundácia nákladov na prípravu športovca - trénera - Roman Benčík
Zverenec: Dominik Černý, Hana Černá
Cestovný príkaz
Termín: 12-22.8.2025
Účel: sústredenie St. Moritz SU
Trasa: Banská Bystrica-St. Moritz SUI a späť
Spôsob dopravy: AUV
Počet prepravovaných osôb: 3
Cestovné náhrady: cestovné</t>
  </si>
  <si>
    <t>25OZ1553</t>
  </si>
  <si>
    <t>Refundácia nákladov na prípravu športovca - trénera - Katarína Adlerová
Zverenec: Viktória Forster, Daniela Ledecká
Cestovný príkaz - Eva Demešová (fyzio)
Termín: 21.11-8.12.2025
Účel: sústredenie Potchefstroom JAR
Trasa: Vráble-Schwechat AT a späť
Spôsob dopravy: AUV
Počet prepravovaných osôb: 1
Cestovné náhrady: cestovné + stravné</t>
  </si>
  <si>
    <t>REF019062470</t>
  </si>
  <si>
    <t>15.12.2025 ..</t>
  </si>
  <si>
    <t xml:space="preserve">Refundácia nákladov na prípravu športovca - trénera - Katarína Adlerová
Zverenec: Viktória Forster, Daniela Ledecká
Cestovný príkaz
Termín: 17.11-19.12.2025
Účel: sústredenie Potchefstroom JAR
Cestovné náhrady: 8x vstupy na štadión </t>
  </si>
  <si>
    <t>Athletics Central North West
JAR</t>
  </si>
  <si>
    <t>89004284-1</t>
  </si>
  <si>
    <t>Refundácia nákladov na prípravu športovca - trénera - Katarína Adlerová
Zverenec: Viktória Forster, Daniela Ledecká
Cestovný príkaz
Termín: 17.11-19.12.2025
Účel: sústredenie Potchefstroom JAR
Cestovné náhrady: prenájom auta</t>
  </si>
  <si>
    <t>Hertz Rent A Car &amp; Firefly Car Rental CFAO Mobility (Pty) Ltd
JAR</t>
  </si>
  <si>
    <t>376474</t>
  </si>
  <si>
    <t>Refundácia nákladov na prípravu športovca - trénera - Katarína Adlerová
Zverenec: Viktória Forster, Daniela Ledecká
Cestovný príkaz
Termín: 17.11-19.12.2025
Účel: sústredenie Potchefstroom JAR
Cestovné náhrady: PHM do prenajatého auta</t>
  </si>
  <si>
    <t>Engen Skystop
JAR</t>
  </si>
  <si>
    <t>156817</t>
  </si>
  <si>
    <t>Engen Uncle Arthurs
JAR</t>
  </si>
  <si>
    <t>2711</t>
  </si>
  <si>
    <t>Mooirivier Convenience Centre
JAR</t>
  </si>
  <si>
    <t>25337-5038</t>
  </si>
  <si>
    <t>Uncle Arthurs Retail Center
JAR</t>
  </si>
  <si>
    <t>179901</t>
  </si>
  <si>
    <t>Refundácia nákladov na prípravu športovca - trénera - Katarína Adlerová
Zverenec: Viktória Forster, Daniela Ledecká
Cestovný príkaz
Termín: 17.11-19.12.2025
Účel: sústredenie Potchefstroom JAR
Cestovné náhrady: využívanie priestorov North West University
Časť nákladov</t>
  </si>
  <si>
    <t>North West University
JAR</t>
  </si>
  <si>
    <t>25OZ1554</t>
  </si>
  <si>
    <t>Cestovný príkaz
Termín: 19.7.2025
Účel: MSR veteránov, Nové Zámky
Trasa: Bratislava-Nové Zámky a späť
Spôsob dopravy: AUV
Počet prepravovaných osôb: 1
Cestovné náhrady: cestovné</t>
  </si>
  <si>
    <t>Vladimír Viernus</t>
  </si>
  <si>
    <t>25OZ1556</t>
  </si>
  <si>
    <t>Refundácia nákladov na prípravu športovca zaradeného v ZPM - Delia Farajpour
Cestovný príkaz
Termín: 16.12.2025
Účel: tréning Viedeň hala
Trasa: Bratislava-Viedeň a späť
Spôsob dopravy: AUV
Počet prepravovaných osôb: 3
Cestovné náhrady: cestovné
Časť nákladov</t>
  </si>
  <si>
    <t>Refundácia nákladov na prípravu športovca zaradeného v ZPM - Delia Farajpour
Cestovný príkaz
Termín: 23.12.2025
Účel: tréning Viedeň hala
Trasa: Bratislava-Viedeň a späť
Spôsob dopravy: AUV
Počet prepravovaných osôb: 3
Cestovné náhrady: cestovné</t>
  </si>
  <si>
    <t>Refundácia nákladov na prípravu športovca zaradeného v ZPM - Delia Farajpour
Cestovný príkaz
Termín: 27-30.12.2025
Účel: sústredenie Ostrava CZ
Trasa: Bratislava-Ostrava CZ a späť
Spôsob dopravy: AUV
Počet prepravovaných osôb: 3
Cestovné náhrady: cestovné + stravné</t>
  </si>
  <si>
    <t>202503231</t>
  </si>
  <si>
    <t>Refundácia nákladov na prípravu športovca zaradeného v ZPM - Delia Farajpour
Cestovný príkaz
Termín: 27-30.12.2025
Účel: sústredenie Ostrava CZ
Cestovné náhrady: ubytovanie pre 3 osoby (tréner, sparing)</t>
  </si>
  <si>
    <t>25845667</t>
  </si>
  <si>
    <t>Morganit Ostrava, spol. s r.o.</t>
  </si>
  <si>
    <t>25OZ1557</t>
  </si>
  <si>
    <t>20250221</t>
  </si>
  <si>
    <t>Refundácia nákladov na činnosť klubu s účelom športu mládeže podľa počtu aktívnych športovcov do 23 rokov
ŠK TopRunDS, o.z.
Účel: športové vybavenie</t>
  </si>
  <si>
    <t>2502/11447</t>
  </si>
  <si>
    <t>Refundácia nákladov na činnosť klubu s účelom športu mládeže podľa počtu aktívnych športovcov do 23 rokov
ŠK TopRunDS, o.z.
Účel: športové vybavenie
Časť nákladov</t>
  </si>
  <si>
    <t>25OZ1558</t>
  </si>
  <si>
    <t>1022602830</t>
  </si>
  <si>
    <t>Refundácia nákladov na činnosť klubu s účelom športu mládeže podľa počtu aktívnych športovcov do 23 rokov
Atletický klub AC Malacky
Účel: športové vybavenie a náčinie
Časť nákladov</t>
  </si>
  <si>
    <t>BODY FIT s. r. o.</t>
  </si>
  <si>
    <t>25/1352</t>
  </si>
  <si>
    <t>Refundácia nákladov na činnosť klubu s účelom športu mládeže podľa počtu aktívnych športovcov do 23 rokov
Atletický klub AC Malacky
Účel: športové oblečenie</t>
  </si>
  <si>
    <t>25/1406</t>
  </si>
  <si>
    <t>Refundácia nákladov na činnosť klubu s účelom športu mládeže podľa počtu aktívnych športovcov do 23 rokov
Atletický klub AC Malacky
Účel: športové oblečenie
Časť nákladov</t>
  </si>
  <si>
    <t>25OZ1559</t>
  </si>
  <si>
    <t>412025</t>
  </si>
  <si>
    <t>Refundácia nákladov na činnosť klubu s účelom športu mládeže podľa počtu aktívnych športovcov do 23 rokov
ŠK DUKLA Banská Bystrica, o.z.
Cestovný príkaz
Termín: 4.1.2025
Účel: zahajovacie preteky ostrava CZ
Trasa: Banská Bystrica-Ostrava CZ a späť
Spôsob dopravy: AUV
Počet prepravovaných osôb: 4
Cestovné náhrady: cestovné</t>
  </si>
  <si>
    <t>Michal Škvarka</t>
  </si>
  <si>
    <t>7/25</t>
  </si>
  <si>
    <t>Refundácia nákladov na činnosť klubu s účelom športu mládeže podľa počtu aktívnych športovcov do 23 rokov
ŠK DUKLA Banská Bystrica, o.z.
Cestovný príkaz - Michal Škvarka
Termín: 4.1.2025
Účel: zahajovacie preteky ostrava CZ
Cestovné náhrady: štartovné</t>
  </si>
  <si>
    <t>39/25</t>
  </si>
  <si>
    <t>Refundácia nákladov na činnosť klubu s účelom športu mládeže podľa počtu aktívnych športovcov do 23 rokov
ŠK DUKLA Banská Bystrica, o.z.
Cestovný príkaz - Michal Škvarka
Termín: 11.1.2025
Účel: Přebor Moravskoslezského kraje dorast, juniori, dospelí
Cestovné náhrady: štartovné</t>
  </si>
  <si>
    <t>6679</t>
  </si>
  <si>
    <t>Refundácia nákladov na činnosť klubu s účelom športu mládeže podľa počtu aktívnych športovcov do 23 rokov
ŠK DUKLA Banská Bystrica, o.z.
Cestovný príkaz - Pavel Kováč
Termín: 24-25.1.2025
Účel: HM SsAZ dorast, st žiaci, dospelí
Trasa: Banská Bystrica-Ostrava CZ a späť
Spôsob dopravy: AUV
Počet prepravovaných osôb: 4
Cestovné náhrady: cestovné</t>
  </si>
  <si>
    <t>Pavel Kováč</t>
  </si>
  <si>
    <t>42310200</t>
  </si>
  <si>
    <t>Refundácia nákladov na činnosť klubu s účelom športu mládeže podľa počtu aktívnych športovcov do 23 rokov
ŠK DUKLA Banská Bystrica, o.z.
Cestovný príkaz - Pavel Kováč
Termín: 24-25.1.2025
Účel: HM SsAZ dorast, st žiaci, dospelí, Ostrava CZ
Cestovné náhrady: ubytovanie</t>
  </si>
  <si>
    <t>11539879</t>
  </si>
  <si>
    <t>Ing. Zdeňka Ševčíková</t>
  </si>
  <si>
    <t>60480</t>
  </si>
  <si>
    <t>Refundácia nákladov na činnosť klubu s účelom športu mládeže podľa počtu aktívnych športovcov do 23 rokov
ŠK DUKLA Banská Bystrica, o.z.
Cestovný príkaz - Pavel Kováč
Termín: 24-25.1.2025
Účel: HM SsAZ dorast, st žiaci, dospelí, Ostrava CZ
Cestovné náhrady: parkovné</t>
  </si>
  <si>
    <t>1029437318</t>
  </si>
  <si>
    <t>Refundácia nákladov na činnosť klubu s účelom športu mládeže podľa počtu aktívnych športovcov do 23 rokov
ŠK DUKLA Banská Bystrica, o.z.
Cestovný príkaz - Pavel Kováč
Termín: 24-25.1.2025
Účel: HM SsAZ dorast, st žiaci, dospelí, Ostrava CZ
Cestovné náhrady: 10 dňová diaľničná známka CZ</t>
  </si>
  <si>
    <t>70856508</t>
  </si>
  <si>
    <t>Státní fond dopravní infrastruktury</t>
  </si>
  <si>
    <t>862025</t>
  </si>
  <si>
    <t>Refundácia nákladov na činnosť klubu s účelom športu mládeže podľa počtu aktívnych športovcov do 23 rokov
ŠK DUKLA Banská Bystrica, o.z.
Cestovný príkaz - Michal Škvarka
Termín: 8.6.2025
Účel: 3.kolo M-SsAZ družstiev dorastu a juniorov
Trasa: Banská Bystrica-Martin a späť
Spôsob dopravy: AUV
Počet prepravovaných osôb: 4
Cestovné náhrady: cestovné</t>
  </si>
  <si>
    <t>72/2025</t>
  </si>
  <si>
    <t>Refundácia nákladov na činnosť klubu s účelom športu mládeže podľa počtu aktívnych športovcov do 23 rokov
ŠK DUKLA Banská Bystrica, o.z.
Cestovný príkaz - Michal Škvarka
Termín: 8.6.2025
Účel: 3.kolo M-SsAZ družstiev dorastu a juniorov, Martin
Cestovné náhrady: štartovné</t>
  </si>
  <si>
    <t>672025</t>
  </si>
  <si>
    <t>Refundácia nákladov na činnosť klubu s účelom športu mládeže podľa počtu aktívnych športovcov do 23 rokov
ŠK DUKLA Banská Bystrica, o.z.
Cestovný príkaz - Radoslav Dubovský
Termín: 5-6.7.2025
Účel: MSR do 23 rokov, Nové Zámky
Trasa: Banská Bystrica-Nové Zámky a späť
Spôsob dopravy: AUV
Počet prepravovaných osôb: 5
Cestovné náhrady: cestovné</t>
  </si>
  <si>
    <t>Refundácia nákladov na činnosť klubu s účelom športu mládeže podľa počtu aktívnych športovcov do 23 rokov
ŠK DUKLA Banská Bystrica, o.z.
Cestovný príkaz - Radoslav Dubovský
Termín: 5-6.7.2025
Účel: MSR do 23 rokov, Nové Zámky
Cestovné náhrady: ubytovanie</t>
  </si>
  <si>
    <t>34110216</t>
  </si>
  <si>
    <t>Sucharda s.r.o.</t>
  </si>
  <si>
    <t>2025/084</t>
  </si>
  <si>
    <t>Refundácia nákladov na činnosť klubu s účelom športu mládeže podľa počtu aktívnych športovcov do 23 rokov
ŠK DUKLA Banská Bystrica, o.z.
Cestovný príkaz - Radoslav Dubovský
Termín: 5-6.7.2025
Účel: MSR do 23 rokov, Nové Zámky
Cestovné náhrady: štartovné</t>
  </si>
  <si>
    <t>2672025</t>
  </si>
  <si>
    <t>Refundácia nákladov na činnosť klubu s účelom športu mládeže podľa počtu aktívnych športovcov do 23 rokov
ŠK DUKLA Banská Bystrica, o.z.
Cestovný príkaz - Jozef Hanušovský
Termín: 26.7.2025
Účel: vrhačský míting, Dolný Kubín
Trasa: Banská Bystrica-Dolný Kubín a späť
Spôsob dopravy: AUV
Počet prepravovaných osôb: 3
Cestovné náhrady: cestovné</t>
  </si>
  <si>
    <t>Jozef Hanušovský</t>
  </si>
  <si>
    <t>Refundácia nákladov na činnosť klubu s účelom športu mládeže podľa počtu aktívnych športovcov do 23 rokov
ŠK DUKLA Banská Bystrica, o.z.
Cestovný príkaz - Jozef Hanušovský
Termín: 26.7.2025
Účel: vrhačský míting, Dolný Kubín
Cestovné náhrady: štartovné</t>
  </si>
  <si>
    <t>8112025</t>
  </si>
  <si>
    <t>Refundácia nákladov na činnosť klubu s účelom športu mládeže podľa počtu aktívnych športovcov do 23 rokov
ŠK DUKLA Banská Bystrica, o.z.
Cestovný príkaz - Pavel Kováč
Termín: 8.11.2025
Účel: MSR v cezpoľnom behu, Žiar n/H
Trasa: Banská Bystrica-Žiar n/H a späť
Spôsob dopravy: AUV
Počet prepravovaných osôb: 2
Cestovné náhrady: cestovné</t>
  </si>
  <si>
    <t>9/44</t>
  </si>
  <si>
    <t>Refundácia nákladov na činnosť klubu s účelom športu mládeže podľa počtu aktívnych športovcov do 23 rokov
ŠK DUKLA Banská Bystrica, o.z.
Cestovný príkaz - Pavel Kováč
Termín: 8.11.2025
Účel: MSR v cezpoľnom behu, Žiar n/H
Cestovné náhrady: štartovné
Časť nákladov</t>
  </si>
  <si>
    <t>OZ -Žiar v pohybe</t>
  </si>
  <si>
    <t>2559520</t>
  </si>
  <si>
    <t>Refundácia nákladov na činnosť klubu s účelom športu mládeže podľa počtu aktívnych športovcov do 23 rokov
ŠK DUKLA Banská Bystrica, o.z.
Účel: športové pomôcky</t>
  </si>
  <si>
    <t>Refundácia nákladov na činnosť klubu s účelom športu mládeže podľa počtu aktívnych športovcov do 23 rokov
ŠK DUKLA Banská Bystrica, o.z.
Účel: doplnky výživy
Časť nákladov</t>
  </si>
  <si>
    <t>50965883</t>
  </si>
  <si>
    <t>OZ Fit Walking SK - chôdza pre zdravie</t>
  </si>
  <si>
    <t>25OZ1567</t>
  </si>
  <si>
    <t>25VF116</t>
  </si>
  <si>
    <t>Refundácia nákladov na činnosť klubu s účelom športu mládeže podľa počtu aktívnych športovcov do 23 rokov
Trackademy Bratislava
Účel: prenájom telocvične 04/2025</t>
  </si>
  <si>
    <t>51136830</t>
  </si>
  <si>
    <t>BZS Company, s.r.o.</t>
  </si>
  <si>
    <t>25VF068</t>
  </si>
  <si>
    <t>Refundácia nákladov na činnosť klubu s účelom športu mládeže podľa počtu aktívnych športovcov do 23 rokov
ŠK DUKLA Banská Bystrica, o.z.
Účel: prenájom telocvične 02/2025</t>
  </si>
  <si>
    <t>25VF092</t>
  </si>
  <si>
    <t>Refundácia nákladov na činnosť klubu s účelom športu mládeže podľa počtu aktívnych športovcov do 23 rokov
ŠK DUKLA Banská Bystrica, o.z.
Účel: prenájom telocvične 03/2025</t>
  </si>
  <si>
    <t>25VF139</t>
  </si>
  <si>
    <t>Refundácia nákladov na činnosť klubu s účelom športu mládeže podľa počtu aktívnych športovcov do 23 rokov
ŠK DUKLA Banská Bystrica, o.z.
Účel: prenájom telocvične 05/2025</t>
  </si>
  <si>
    <t>25VF165</t>
  </si>
  <si>
    <t>Refundácia nákladov na činnosť klubu s účelom športu mládeže podľa počtu aktívnych športovcov do 23 rokov
ŠK DUKLA Banská Bystrica, o.z.
Účel: prenájom telocvične 06/2025</t>
  </si>
  <si>
    <t>25VF266</t>
  </si>
  <si>
    <t>Refundácia nákladov na činnosť klubu s účelom športu mládeže podľa počtu aktívnych športovcov do 23 rokov
ŠK DUKLA Banská Bystrica, o.z.
Účel: prenájom telocvične 10/2025</t>
  </si>
  <si>
    <t>Refundácia nákladov na činnosť klubu s účelom športu mládeže podľa počtu aktívnych športovcov do 23 rokov
ŠK DUKLA Banská Bystrica, o.z.
Účel: prenájom telocvične 11-12/2025
Časť nákladov</t>
  </si>
  <si>
    <t>31768989</t>
  </si>
  <si>
    <t>Základná škola s materskou školou Za Kasárňou Bratislava</t>
  </si>
  <si>
    <t>25OZ1569</t>
  </si>
  <si>
    <t>1510568689</t>
  </si>
  <si>
    <t>Refundácia nákladov na prípravu športovca zaradeného v ZPM - Anabel Beláková
Účel: športová obuv</t>
  </si>
  <si>
    <t>10003634622</t>
  </si>
  <si>
    <t>Refundácia nákladov na prípravu športovca zaradeného v ZPM - Anabel Beláková
Účel: doplnky výživy</t>
  </si>
  <si>
    <t>12503020000240395</t>
  </si>
  <si>
    <t>Refundácia nákladov na prípravu športovca zaradeného v ZPM - Anabel Beláková
Účel: športová obuv
Časť nákladov</t>
  </si>
  <si>
    <t>PF260024</t>
  </si>
  <si>
    <t>20260013</t>
  </si>
  <si>
    <t>Doména detskaatletika.sk a webhosting detskaatletika.sk 14.1.2026-13.1.2027</t>
  </si>
  <si>
    <t>44258771</t>
  </si>
  <si>
    <t>Monumental s.r.o.</t>
  </si>
  <si>
    <t>PF260020</t>
  </si>
  <si>
    <t>Mobilné telefóny 10.1.-9.2.2026</t>
  </si>
  <si>
    <t>PF260021</t>
  </si>
  <si>
    <t>2026001</t>
  </si>
  <si>
    <t>Služba Membery + implementácia služby - 01/2026</t>
  </si>
  <si>
    <t>PF260022</t>
  </si>
  <si>
    <t>20260001</t>
  </si>
  <si>
    <t>Školenie rozhodcov chôdze 10.1.2026 BB, používanie softvéru pre rozhodovanie chôdze počas súťaží SAZ</t>
  </si>
  <si>
    <t>44312806</t>
  </si>
  <si>
    <t>Mgr. Martin Škarba</t>
  </si>
  <si>
    <t>PF260016</t>
  </si>
  <si>
    <t>355001</t>
  </si>
  <si>
    <t>Prenájom skladu - 01/2026</t>
  </si>
  <si>
    <t>PF260023</t>
  </si>
  <si>
    <t>2026/01/02</t>
  </si>
  <si>
    <t>Časomiera - HMSR v chôdzi dorast 10.1.2026 BB</t>
  </si>
  <si>
    <t>25OZ1576</t>
  </si>
  <si>
    <t>554</t>
  </si>
  <si>
    <t>Refundácia nákladov na prípravu športovca zaradeného v ZPM - Emma Karhanová
Účel: športové oblečenie</t>
  </si>
  <si>
    <t>455736</t>
  </si>
  <si>
    <t>Refundácia nákladov na prípravu športovca zaradeného v ZPM - Emma Karhanová
Účel: fyzio</t>
  </si>
  <si>
    <t>56816961</t>
  </si>
  <si>
    <t>Prelovský s.r.o.</t>
  </si>
  <si>
    <t>2345</t>
  </si>
  <si>
    <t>Refundácia nákladov na prípravu športovca zaradeného v ZPM - Emma Karhanová
Účel: 10vstupová permanentka</t>
  </si>
  <si>
    <t>54694132</t>
  </si>
  <si>
    <t>HAVAJ s.r.o.</t>
  </si>
  <si>
    <t>25OZ1577</t>
  </si>
  <si>
    <t>2500600901</t>
  </si>
  <si>
    <t>Refundácia nákladov na činnosť klubu s účelom športu mládeže podľa počtu aktívnych športovcov do 23 rokov
TRI Tatry Triathlon Team
Účel: doplnky výživy
Časť nákladov</t>
  </si>
  <si>
    <t>27708144</t>
  </si>
  <si>
    <t>HomeGym s.r.o.</t>
  </si>
  <si>
    <t>253301532</t>
  </si>
  <si>
    <t>Refundácia nákladov na činnosť klubu s účelom športu mládeže podľa počtu aktívnych športovcov do 23 rokov
TRI Tatry Triathlon Team
Účel: športová obuv
Časť nákladov</t>
  </si>
  <si>
    <t>25OZ1578</t>
  </si>
  <si>
    <t>342025</t>
  </si>
  <si>
    <t>Refundácia nákladov na činnosť klubu s účelom športu mládeže podľa bodového hodnotenia MSR v roku 2024
ŠK DUKLA Banská Bystrica, o.z.
Cestovný príkaz - Radoslav Dubovský
Termín: 24.3.-14.4.2025
Účel: sústredenie Benidorm ESP
Trasa: Banská Bystrica-Budapešť HUN a späť
Spôsob dopravy: AUV
Počet prepravovaných osôb: 4
Cestovné náhrady: cestovné + stravné</t>
  </si>
  <si>
    <t>TM1VUY</t>
  </si>
  <si>
    <t>Refundácia nákladov na činnosť klubu s účelom športu mládeže podľa bodového hodnotenia MSR v roku 2024
ŠK DUKLA Banská Bystrica, o.z.
Cestovný príkaz - Radoslav Dubovský
Termín: 24.3.-14.4.2025
Účel: sústredenie Benidorm ESP
Trasa: Budapešť HUN-Alicante ESP a späť
Spôsob dopravy: lietadlo
Počet prepravovaných osôb: 2 (Blšták)
Cestovné náhrady: cestovné</t>
  </si>
  <si>
    <t>AA-208/2025</t>
  </si>
  <si>
    <t>Refundácia nákladov na činnosť klubu s účelom športu mládeže podľa bodového hodnotenia MSR v roku 2024
ŠK DUKLA Banská Bystrica, o.z.
Cestovný príkaz - Radoslav Dubovský
Termín: 24.3.-14.4.2025
Účel: sústredenie Benidorm ESP
Cestovné náhrady: ubytovanie pre 4 osoby</t>
  </si>
  <si>
    <t>Inmobeninter S.L.U.
ESP</t>
  </si>
  <si>
    <t>ES000AP250136204</t>
  </si>
  <si>
    <t>Refundácia nákladov na činnosť klubu s účelom športu mládeže podľa bodového hodnotenia MSR v roku 2024
ŠK DUKLA Banská Bystrica, o.z.
Cestovný príkaz - Radoslav Dubovský
Termín: 24.3.-14.4.2025
Účel: sústredenie Benidorm ESP
Cestovné náhrady: prenájom auta</t>
  </si>
  <si>
    <t>Goldcar Spain S.L.
ESP</t>
  </si>
  <si>
    <t>PC86246898</t>
  </si>
  <si>
    <t>Refundácia nákladov na činnosť klubu s účelom športu mládeže podľa bodového hodnotenia MSR v roku 2024
ŠK DUKLA Banská Bystrica, o.z.
Cestovný príkaz - Radoslav Dubovský
Termín: 24.3.-14.4.2025
Účel: sústredenie Benidorm ESP
Cestovné náhrady: parking letisko</t>
  </si>
  <si>
    <t>ParkVia Ltd.
UK</t>
  </si>
  <si>
    <t>Refundácia nákladov na činnosť klubu s účelom športu mládeže podľa bodového hodnotenia MSR v roku 2024
ŠK DUKLA Banská Bystrica, o.z.
Cestovný príkaz - Jakub Golian
Termín: 24.3.-14.4.2025
Účel: sústredenie Benidorm ESP
Cestovné náhrady: stravné</t>
  </si>
  <si>
    <t>Jakub Golian</t>
  </si>
  <si>
    <t>562025</t>
  </si>
  <si>
    <t>Refundácia nákladov na činnosť klubu s účelom športu mládeže podľa bodového hodnotenia MSR v roku 2024
ŠK DUKLA Banská Bystrica, o.z.
Cestovný príkaz - Radoslav Dubovský
Termín: 30.5.-1.6.2025
Účel: Majstrovstvá Kraja Vysočina vo viacbojoch a Pacovské viacboje CZ
Trasa: Banská Bystrica-Pacov CZ a späť
Spôsob dopravy: AUV
Počet prepravovaných osôb: 3
Cestovné náhrady: cestovné + stravné</t>
  </si>
  <si>
    <t>Refundácia nákladov na činnosť klubu s účelom športu mládeže podľa bodového hodnotenia MSR v roku 2024
ŠK DUKLA Banská Bystrica, o.z.
Cestovný príkaz - Radoslav Dubovský
Termín: 30.5.-1.6.2025
Účel: Majstrovstvá Kraja Vysočina vo viacbojoch a Pacovské viacboje CZ
Cestovné náhrady: ubytovanie pre 3 osoby</t>
  </si>
  <si>
    <t>75276658</t>
  </si>
  <si>
    <t>Ing. Hana Maříková</t>
  </si>
  <si>
    <t>1, 2</t>
  </si>
  <si>
    <t>Refundácia nákladov na činnosť klubu s účelom športu mládeže podľa bodového hodnotenia MSR v roku 2024
ŠK DUKLA Banská Bystrica, o.z.
Cestovný príkaz - Radoslav Dubovský
Termín: 30.5.-1.6.2025
Účel: Majstrovstvá Kraja Vysočina vo viacbojoch a Pacovské viacboje CZ
Cestovné náhrady: štartovné</t>
  </si>
  <si>
    <t>00477036 </t>
  </si>
  <si>
    <t>TJ Slavoj Pacov, z.s.</t>
  </si>
  <si>
    <t xml:space="preserve">Refundácia nákladov na činnosť klubu s účelom športu mládeže podľa bodového hodnotenia MSR v roku 2024
ŠK DUKLA Banská Bystrica, o.z.
Cestovný príkaz - Michal Škvarka
Termín: 5-6.7.2025
Účel: MSR U23 Nové Zámky 
Trasa: Banská Bystrica-Nové Zámky a späť
Spôsob dopravy: AUV
Počet prepravovaných osôb: 5
Cestovné náhrady: cestovné </t>
  </si>
  <si>
    <t>25015</t>
  </si>
  <si>
    <t xml:space="preserve">Refundácia nákladov na činnosť klubu s účelom športu mládeže podľa bodového hodnotenia MSR v roku 2024
ŠK DUKLA Banská Bystrica, o.z.
Cestovný príkaz - Michal Škvarka
Termín: 5-6.7.2025
Účel: MSR U23 Nové Zámky 
Cestovné náhrady: ubytovanie </t>
  </si>
  <si>
    <t>47189401</t>
  </si>
  <si>
    <t>LUPA NZ s.r.o.</t>
  </si>
  <si>
    <t xml:space="preserve">Refundácia nákladov na činnosť klubu s účelom športu mládeže podľa bodového hodnotenia MSR v roku 2024
ŠK DUKLA Banská Bystrica, o.z.
Cestovný príkaz
Termín: 13.7.2025
Účel: MSR juniori 
Trasa: Banská Bystrica-Košice a späť
Spôsob dopravy: AUV
Počet prepravovaných osôb: 3
Cestovné náhrady: cestovné </t>
  </si>
  <si>
    <t xml:space="preserve">Refundácia nákladov na činnosť klubu s účelom športu mládeže podľa bodového hodnotenia MSR v roku 2024
ŠK DUKLA Banská Bystrica, o.z.
Cestovný príkaz
Termín: 23.8.2025
Účel: Memoriál Tomáša Babiaka
Trasa: Banská Bystrica-Bratislava a späť
Spôsob dopravy: AUV
Počet prepravovaných osôb: 4
Cestovné náhrady: cestovné </t>
  </si>
  <si>
    <t xml:space="preserve">Refundácia nákladov na činnosť klubu s účelom športu mládeže podľa bodového hodnotenia MSR v roku 2024
ŠK DUKLA Banská Bystrica, o.z.
Cestovný príkaz
Termín: 15.9.2025
Účel: 3kolo družstiev ZsAZ dorast, juniori, dosp.
Trasa: Banská Bystrica-Trnava a späť
Spôsob dopravy: AUV
Počet prepravovaných osôb: 3
Cestovné náhrady: cestovné </t>
  </si>
  <si>
    <t xml:space="preserve">Refundácia nákladov na činnosť klubu s účelom športu mládeže podľa bodového hodnotenia MSR v roku 2024
ŠK DUKLA Banská Bystrica, o.z.
Cestovný príkaz - Jozef Hanušovský
Termín: 15.9.2025
Účel: 3kolo družstiev ZsAZ dorast, juniori, dosp., Trnava
Cestovné náhrady: štartovné </t>
  </si>
  <si>
    <t>Západoslovenský atletický zväz</t>
  </si>
  <si>
    <t>Refundácia nákladov na činnosť klubu s účelom športu mládeže podľa bodového hodnotenia MSR v roku 2024
ŠK DUKLA Banská Bystrica, o.z.
Cestovný príkaz - Radoslav Dubovský
Termín: 24-26.10.2025
Účel: sústredenie Štrbské Pleso
Trasa: Banská Bystrica-Štrbské Pleso a späť
Spôsob dopravy: AUV
Počet prepravovaných osôb: 3
Cestovné náhrady: cestovné + stravné</t>
  </si>
  <si>
    <t>25Prd0526</t>
  </si>
  <si>
    <t>Refundácia nákladov na činnosť klubu s účelom športu mládeže podľa bodového hodnotenia MSR v roku 2024
ŠK DUKLA Banská Bystrica, o.z.
Cestovný príkaz - Radoslav Dubovský
Termín: 24-26.10.2025
Účel: sústredenie Štrbské Pleso
Cestovné náhrady: ubytovanie pre 3 osoby</t>
  </si>
  <si>
    <t>36195677</t>
  </si>
  <si>
    <t>YORD, s.r.o.</t>
  </si>
  <si>
    <t>Refundácia nákladov na činnosť klubu s účelom športu mládeže podľa bodového hodnotenia MSR v roku 2024
ŠK DUKLA Banská Bystrica, o.z.
Cestovný príkaz
Termín: 24-26.10.2025
Účel: preteky Zittau, DE
Trasa: Banská Bystrica-Zittau DE a späť
Spôsob dopravy: AUV
Počet prepravovaných osôb: 1
Cestovné náhrady: cestovné</t>
  </si>
  <si>
    <t>P019</t>
  </si>
  <si>
    <t>Refundácia nákladov na činnosť klubu s účelom športu mládeže podľa bodového hodnotenia MSR v roku 2024
ŠK DUKLA Banská Bystrica, o.z.
Cestovný príkaz - Michal Škvarka
Termín: 12-13.7.2025
Účel: MSR juniori Košice
Cestovné náhrady: štartovné 
Časť nákladov</t>
  </si>
  <si>
    <t>25OZ1575</t>
  </si>
  <si>
    <t>Refundácia nákladov na usporiadanie atl. Podujatia - Kysucký maratón, 14.06.2025
Klub Kysuckého maratónu Čadca
Účel: športové oblečenie
Časť nákladov</t>
  </si>
  <si>
    <t>32257317</t>
  </si>
  <si>
    <t>Ing. Miroslav Kajanek - CAMI SPORT</t>
  </si>
  <si>
    <t>PF251099</t>
  </si>
  <si>
    <t>115347</t>
  </si>
  <si>
    <t>PREVOD
športové náčinie - vrhačská sekcia</t>
  </si>
  <si>
    <t>Nordic Sport Sales AB
SWE</t>
  </si>
  <si>
    <t>25OZ1573</t>
  </si>
  <si>
    <t>2025174</t>
  </si>
  <si>
    <t>Refundácia nákladov na činnosť ŠK - príspevok na cestovné za MSR družstiev st. žiaci
ŠK UMB Banská Bystrica
Účel: preprava osôb BB-Nitra a späť, 4.10.2025
Časť nákladov</t>
  </si>
  <si>
    <t>25OZ1574</t>
  </si>
  <si>
    <t>2025094</t>
  </si>
  <si>
    <t>Refundácia nákladov na usporiadanie atl. Podujatia - Večerný beh Moldavou 2025, 18.10.2025
Atletický legionársky klub, o.z., Moldava n/B
Účel: vecné ceny pre víťazov
Časť nákladov</t>
  </si>
  <si>
    <t>36902080</t>
  </si>
  <si>
    <t>Ing. Iveta Gimerská - MOLDOM</t>
  </si>
  <si>
    <t>PF251131</t>
  </si>
  <si>
    <t>12/4/2025</t>
  </si>
  <si>
    <t>Refakturácia nákladov - účasť klubu na MSR družstiev dospelí 29.8.2025, Martin
ŠK pri ŠOG Nitra
Účel: ubytovanie na sústredení Makarska CRO 6-16.4.2025 pre 42 osôb
Časť nákladov</t>
  </si>
  <si>
    <t>PF251132</t>
  </si>
  <si>
    <t>Masérske služby - MS Tokio 31.8.-21.9.2025</t>
  </si>
  <si>
    <t>PF251133</t>
  </si>
  <si>
    <t>Masérske služby - MED 2025 Maribor 26-29.6.2025</t>
  </si>
  <si>
    <t>DÚ0010241</t>
  </si>
  <si>
    <t>001/0241</t>
  </si>
  <si>
    <t>DÚ0010242</t>
  </si>
  <si>
    <t>001/0242</t>
  </si>
  <si>
    <t>DÚ0010243</t>
  </si>
  <si>
    <t>001/0243</t>
  </si>
  <si>
    <t>DÚ0020001</t>
  </si>
  <si>
    <t>02/0001</t>
  </si>
  <si>
    <t>PF251130</t>
  </si>
  <si>
    <t>2601003</t>
  </si>
  <si>
    <t>Príprava obsahu na web a sociálne siete SAZ - 12/2025</t>
  </si>
  <si>
    <t>PF260028</t>
  </si>
  <si>
    <t>FA-36381</t>
  </si>
  <si>
    <t>PREVOD
Ubytovanie 20-21.1.2026 VV SAZ, BA
Kollarovič, Hanusová</t>
  </si>
  <si>
    <t>Hotel Set s.r.o.</t>
  </si>
  <si>
    <t>PF251065</t>
  </si>
  <si>
    <t>640792679</t>
  </si>
  <si>
    <t>Športové oblečenie - ZPM 2026 - legíny, tričká</t>
  </si>
  <si>
    <t>PF260027</t>
  </si>
  <si>
    <t>640793734</t>
  </si>
  <si>
    <t>PF260029</t>
  </si>
  <si>
    <t>640793772</t>
  </si>
  <si>
    <t>PF260030</t>
  </si>
  <si>
    <t>640793773</t>
  </si>
  <si>
    <t>PF260031</t>
  </si>
  <si>
    <t>640793774</t>
  </si>
  <si>
    <t>Športové oblečenie - tašky</t>
  </si>
  <si>
    <t>PF260038</t>
  </si>
  <si>
    <t>640793872</t>
  </si>
  <si>
    <t>Športové oblečenie - ruksaky</t>
  </si>
  <si>
    <t>PF260033</t>
  </si>
  <si>
    <t>640793835</t>
  </si>
  <si>
    <t>PF260034</t>
  </si>
  <si>
    <t>640793868</t>
  </si>
  <si>
    <t>PF260035</t>
  </si>
  <si>
    <t>640793869</t>
  </si>
  <si>
    <t>Športové oblečenie - PTS 2026 tričká</t>
  </si>
  <si>
    <t>PF260036</t>
  </si>
  <si>
    <t>640793870</t>
  </si>
  <si>
    <t>Športové oblečenie - PTS 2026 polokošele</t>
  </si>
  <si>
    <t>PF260037</t>
  </si>
  <si>
    <t>640793871</t>
  </si>
  <si>
    <t>Športové oblečenie - rozhodcovia tričká</t>
  </si>
  <si>
    <t>PF260032</t>
  </si>
  <si>
    <t>640793834</t>
  </si>
  <si>
    <t>Športové oblečenie - ZPM 2026 - tričká, mikiny</t>
  </si>
  <si>
    <t>PF260039</t>
  </si>
  <si>
    <t>261300001</t>
  </si>
  <si>
    <t>Prenájom atletickej haly - MSsAZ dorast, st žiaci, dospelí - 24.1.2026, Ostrava CZ</t>
  </si>
  <si>
    <t>DÚ0020018</t>
  </si>
  <si>
    <t>02/0018</t>
  </si>
  <si>
    <t>Bankový poplatok za úhradu v zahraničnej mene k PF260039</t>
  </si>
  <si>
    <t>PF260055</t>
  </si>
  <si>
    <t>260030</t>
  </si>
  <si>
    <t>Zabezpečenie služieb počas MSsAZ dorast, st žiaci, dospelí - 24.1.2026, Ostrava CZ</t>
  </si>
  <si>
    <t>Sdružení sportovních klubú Vítkovice, z.s.</t>
  </si>
  <si>
    <t>DÚ0020019</t>
  </si>
  <si>
    <t>02/0019</t>
  </si>
  <si>
    <t>Bankový poplatok za úhradu v zahraničnej mene k PF260055</t>
  </si>
  <si>
    <t>26DPH0004</t>
  </si>
  <si>
    <t>Priznanie DPH z nadobudnutia služby, FP č. PF260055</t>
  </si>
  <si>
    <t>PF260057</t>
  </si>
  <si>
    <t>2026008</t>
  </si>
  <si>
    <t>Potlač - batohy, kufre</t>
  </si>
  <si>
    <t>26OZ0009</t>
  </si>
  <si>
    <t>Cestovný príkaz
Termín: 21.1.2026
Účel: VV SAZ
Trasa: Šurany-Bratislava a späť
Spôsob dopravy: AUV
Počet prepravovaných osôb: 1
Cestovné náhrady: cestovné</t>
  </si>
  <si>
    <t>26OZ0004</t>
  </si>
  <si>
    <t>Cestovný príkaz
Termín: 21.1.2026
Účel: VV SAZ
Trasa: Nová Dubnica-Bratislava a späť
Spôsob dopravy: AUV
Počet prepravovaných osôb: 1
Cestovné náhrady: cestovné</t>
  </si>
  <si>
    <t>25OZ1579</t>
  </si>
  <si>
    <t>FS/25/3/4</t>
  </si>
  <si>
    <t>Refundácia nákladov na činnosť PZPM
AK Slávia UK Bratislava
Účel: športové oblečenie
Časť nákladov</t>
  </si>
  <si>
    <t>GRZEGORZ SUDOL G&amp;G SPORT
KRAKOW, PL</t>
  </si>
  <si>
    <t>25OZ1580</t>
  </si>
  <si>
    <t>Refundácia nákladov na činnosť klubu s účelom športu mládeže podľa bodového hodnotenia MSR v roku 2024
AK Slávia UK Bratislava
Účel: športové oblečenie
Časť nákladov</t>
  </si>
  <si>
    <t>25OZ1581</t>
  </si>
  <si>
    <t>Refundácia nákladov na činnosť klubu s účelom športu mládeže podľa počtu aktívnych športovcov do 23 rokov
AK Slávia UK Bratislava
Účel: športové oblečenie
Časť nákladov</t>
  </si>
  <si>
    <t>FS/25/11/9</t>
  </si>
  <si>
    <t>20250701</t>
  </si>
  <si>
    <t>Refundácia nákladov na činnosť klubu s účelom športu mládeže podľa počtu aktívnych športovcov do 23 rokov
AK Slávia UK Bratislava
Účel: prenájom športového náčinia a športových priestorov - 01-03/2025
Časť nákladov</t>
  </si>
  <si>
    <t>17337976</t>
  </si>
  <si>
    <t>ALUNORM s.r.o.</t>
  </si>
  <si>
    <t>Refundácia nákladov na činnosť klubu s účelom športu mládeže podľa počtu aktívnych športovcov do 23 rokov
AK Slávia UK Bratislava
Účel: služby športového odborníka 11/2025</t>
  </si>
  <si>
    <t>26/2025</t>
  </si>
  <si>
    <t>Refundácia nákladov na činnosť klubu s účelom športu mládeže podľa počtu aktívnych športovcov do 23 rokov
AK Slávia UK Bratislava
Účel: služby športového odborníka 10/2025</t>
  </si>
  <si>
    <t>Refundácia nákladov na činnosť klubu s účelom športu mládeže podľa počtu aktívnych športovcov do 23 rokov
AK Slávia UK Bratislava
Účel: služby športového odborníka 09/2025</t>
  </si>
  <si>
    <t>Refundácia nákladov na činnosť klubu s účelom športu mládeže podľa počtu aktívnych športovcov do 23 rokov
AK Slávia UK Bratislava
Účel: služby športového odborníka 08/2025</t>
  </si>
  <si>
    <t>18/2025</t>
  </si>
  <si>
    <t>Refundácia nákladov na činnosť klubu s účelom športu mládeže podľa počtu aktívnych športovcov do 23 rokov
AK Slávia UK Bratislava
Účel: služby športového odborníka 07/2025
Časť nákladov</t>
  </si>
  <si>
    <t>25OZ1582</t>
  </si>
  <si>
    <t>Refundácia nákladov na činnosť PZPM
AK Slávia Trenčín, o.z.
Účel: celková cena práce trénera 03/2025</t>
  </si>
  <si>
    <t>Refundácia nákladov na činnosť PZPM
AK Slávia Trenčín, o.z.
Účel: celková cena práce trénera 05/2025</t>
  </si>
  <si>
    <t>Refundácia nákladov na činnosť PZPM
AK Slávia Trenčín, o.z.
Účel: ubytovanie 16-17.5.2025 - 1kolo dorast. Liga Humenné pre 12 osôb</t>
  </si>
  <si>
    <t>34570900</t>
  </si>
  <si>
    <t>Anna Volochová - ASTON</t>
  </si>
  <si>
    <t>2025145</t>
  </si>
  <si>
    <t>Refundácia nákladov na činnosť PZPM
AK Slávia Trenčín, o.z.
Účel: preprava osôb Trenčín-Humenné a späť 16-17.5.2025 - 1kolo dorast. Liga Humenné</t>
  </si>
  <si>
    <t>56131232</t>
  </si>
  <si>
    <t>BISBUS s.r.o.</t>
  </si>
  <si>
    <t>2500015</t>
  </si>
  <si>
    <t>Refundácia nákladov na činnosť PZPM
AK Slávia Trenčín, o.z.
Účel: preprava osôb Trenčín-BB a späť 16-17.5.2025 - MZsAZ najml žíaci BB
Časť nákladov</t>
  </si>
  <si>
    <t>36321371</t>
  </si>
  <si>
    <t>CHORVÁT, spol. s r.o.</t>
  </si>
  <si>
    <t>25010006</t>
  </si>
  <si>
    <t>Refundácia nákladov na činnosť PZPM
AK Slávia Trenčín, o.z.
Účel: vstupy do posilňovne
Časť nákladov</t>
  </si>
  <si>
    <t>52193632</t>
  </si>
  <si>
    <t>AJRon, s.r.o.</t>
  </si>
  <si>
    <t>25OZ1583</t>
  </si>
  <si>
    <t>1022601252</t>
  </si>
  <si>
    <t>Refundácia nákladov na činnosť klubu s účelom športu mládeže podľa počtu aktívnych športovcov do 23 rokov
AK Slávia Trenčín, o.z.
Účel: športové náčinie</t>
  </si>
  <si>
    <t>202512880</t>
  </si>
  <si>
    <t>Refundácia nákladov na činnosť klubu s účelom športu mládeže podľa počtu aktívnych športovcov do 23 rokov
AK Slávia Trenčín, o.z.
Účel: športové vybavenie</t>
  </si>
  <si>
    <t>04099001</t>
  </si>
  <si>
    <t>StrongGear s.r.o.</t>
  </si>
  <si>
    <t>2025/17</t>
  </si>
  <si>
    <t>Refundácia nákladov na činnosť klubu s účelom športu mládeže podľa počtu aktívnych športovcov do 23 rokov
AK Slávia Trenčín, o.z.
Účel: celková cena práce trénera 10/2025</t>
  </si>
  <si>
    <t>Refundácia nákladov na činnosť klubu s účelom športu mládeže podľa počtu aktívnych športovcov do 23 rokov
AK Slávia Trenčín, o.z.
Cestovný príkaz
Termín: 29-31.8.2025
Účel: EKAG 2025 Brno CZ
Trasa: Trenčín-Brno CZ a späť
Spôsob dopravy: AUV
Počet prepravovaných osôb: 1
Cestovné náhrady: cestovné</t>
  </si>
  <si>
    <t>K2522456</t>
  </si>
  <si>
    <t>Refundácia nákladov na činnosť klubu s účelom športu mládeže podľa počtu aktívnych športovcov do 23 rokov
AK Slávia Trenčín, o.z.
Termín: 29-31.8.2025
Účel: ubytovanie EKAG 2025 Brno CZ pre 10 osôb</t>
  </si>
  <si>
    <t>26893002</t>
  </si>
  <si>
    <t>KOZAK INVEST a.s.</t>
  </si>
  <si>
    <t>20250121</t>
  </si>
  <si>
    <t>Refundácia nákladov na činnosť klubu s účelom športu mládeže podľa počtu aktívnych športovcov do 23 rokov
AK Slávia Trenčín, o.z.
Termín: 29-31.8.2025
Účel: štartovné EKAG 2025 Brno CZ pre 9 osôb</t>
  </si>
  <si>
    <t>Refundácia nákladov na činnosť klubu s účelom športu mládeže podľa počtu aktívnych športovcov do 23 rokov
AK Slávia Trenčín, o.z.
Cestovný príkaz
Termín: 5-6.7.2025
Účel: MSR st žiaci viacboj
Trasa: Trenčín-Nové Zámky a späť
Spôsob dopravy: AUV
Počet prepravovaných osôb: 3
Cestovné náhrady: cestovné</t>
  </si>
  <si>
    <t>Refundácia nákladov na činnosť klubu s účelom športu mládeže podľa počtu aktívnych športovcov do 23 rokov
AK Slávia Trenčín, o.z.
Cestovný príkaz
Termín: 5-6.7.2025
Účel: MSR st žiaci viacboj
Trasa: Trenčín-Nové Zámky a späť
Spôsob dopravy: AUV
Počet prepravovaných osôb: 3
Cestovné náhrady: cestovné + stravné</t>
  </si>
  <si>
    <t>2025/057</t>
  </si>
  <si>
    <t>Refundácia nákladov na činnosť klubu s účelom športu mládeže podľa počtu aktívnych športovcov do 23 rokov
AK Slávia Trenčín, o.z.
Cestovný príkaz - Mgr. Eva HANULIAKOVÁ
Termín: 5-6.7.2025
Účel: MSR st žiaci viacboj, Nové Zámky
Cestovné náhrady: štartovné</t>
  </si>
  <si>
    <t>FT001/8801</t>
  </si>
  <si>
    <t>Refundácia nákladov na činnosť klubu s účelom športu mládeže podľa počtu aktívnych športovcov do 23 rokov
AK Slávia Trenčín, o.z.
Účel: ubytovanie na sústredení v Portugalsku - Algarve 23.11-21.12.2025 - 2 osoby</t>
  </si>
  <si>
    <t>SPORT TRAVEL Viagens e Turismo, Lda
POR</t>
  </si>
  <si>
    <t>MRBLQS</t>
  </si>
  <si>
    <t>Refundácia nákladov na činnosť klubu s účelom športu mládeže podľa počtu aktívnych športovcov do 23 rokov
AK Slávia Trenčín, o.z.
Cestovný príkaz - Lukáš Ševčík
Termín: 23.11-21.12.2025
Účel: sústredenie Algarve Portugalsko 
Trasa: Viedeň-Faro a späť
Spôsob dopravy: lietadlo
Počet prepravovaných osôb: 1
Cestovné náhrady: cestovné
Časť nákladov</t>
  </si>
  <si>
    <t>25OZ1584</t>
  </si>
  <si>
    <t>25072</t>
  </si>
  <si>
    <t>Refundácia nákladov na prípravu športovca zaradeného v ZPM - Agáta Cellerová
Cestovný príkaz 
Termín: 24.11-22.12.2025
Účel: sústredenie Potchefstroom JAR
Trasa: Viedeň-Johannesburg JAR a späť
Spôsob dopravy: lietadlo
Počet prepravovaných osôb: 1
Cestovné náhrady: cestovné
Časť nákladov</t>
  </si>
  <si>
    <t>25OZ1592</t>
  </si>
  <si>
    <t>2025/0002</t>
  </si>
  <si>
    <t>Refundácia nákladov na činnosť klubu s účelom športu mládeže podľa počtu aktívnych športovcov do 23 rokov
AK Stará Bystrica, o.z.
Účel: športové oblečenie
Časť nákladov</t>
  </si>
  <si>
    <t>FV250772</t>
  </si>
  <si>
    <t>Refundácia nákladov na činnosť klubu s účelom športu mládeže podľa počtu aktívnych športovcov do 23 rokov
AK Stará Bystrica, o.z.
Účel: vecné ceny pre víťazov podujatí Atletická olympiáda (20.6.) a Atletický viacboj (7.9.)</t>
  </si>
  <si>
    <t>46936238</t>
  </si>
  <si>
    <t>3G, s.r.o.</t>
  </si>
  <si>
    <t>W305375</t>
  </si>
  <si>
    <t>Refundácia nákladov na činnosť klubu s účelom športu mládeže podľa počtu aktívnych športovcov do 23 rokov
AK Stará Bystrica, o.z.
Účel: športové potreby
Časť nákladov</t>
  </si>
  <si>
    <t>Action sp. Z o. o.
PL</t>
  </si>
  <si>
    <t>2042</t>
  </si>
  <si>
    <t>Refundácia nákladov na činnosť klubu s účelom športu mládeže podľa počtu aktívnych športovcov do 23 rokov
AK Stará Bystrica, o.z.
Účel: športová obuv</t>
  </si>
  <si>
    <t>36409065</t>
  </si>
  <si>
    <t>MAGNET plus, s.r.o.</t>
  </si>
  <si>
    <t>2025/0011</t>
  </si>
  <si>
    <t>039/2025</t>
  </si>
  <si>
    <t xml:space="preserve">Refundácia nákladov na činnosť klubu s účelom športu mládeže podľa počtu aktívnych športovcov do 23 rokov
AK Stará Bystrica, o.z.
Účel: preprava osôb 30.3.2025 Stará Bystrica-Wodzislaw Slaski PL a späť
16. Blekitna Wstega Balatonu </t>
  </si>
  <si>
    <t>44378327</t>
  </si>
  <si>
    <t>Ján Chmúrčiak</t>
  </si>
  <si>
    <t>029/2025</t>
  </si>
  <si>
    <t>Refundácia nákladov na činnosť klubu s účelom športu mládeže podľa počtu aktívnych športovcov do 23 rokov
AK Stará Bystrica, o.z.
Účel: preprava osôb 19.3.2025 Stará Bystrica-Frýdek-Místek CZ a späť
Slezanský kros</t>
  </si>
  <si>
    <t>033/2025</t>
  </si>
  <si>
    <t>Refundácia nákladov na činnosť klubu s účelom športu mládeže podľa počtu aktívnych športovcov do 23 rokov
AK Stará Bystrica, o.z.
Účel: preprava osôb 24.3.2025 Stará Bystrica-Čierne a späť
Jozefovský beh</t>
  </si>
  <si>
    <t>FVATZ/4710/04/2025/SK</t>
  </si>
  <si>
    <t>056/2025</t>
  </si>
  <si>
    <t>Refundácia nákladov na činnosť klubu s účelom športu mládeže podľa počtu aktívnych športovcov do 23 rokov
AK Stará Bystrica, o.z.
Účel: preprava osôb 24.4.2025 Stará Bystrica-Bielsko-Biala PL a späť
Czwartki Lekkoatletyczne</t>
  </si>
  <si>
    <t>064/2025</t>
  </si>
  <si>
    <t>Refundácia nákladov na činnosť klubu s účelom športu mládeže podľa počtu aktívnych športovcov do 23 rokov
AK Stará Bystrica, o.z.
Účel: preprava osôb 30.4.2025 Stará Bystrica-Žilina a späť
Detská PTS krajské kolo</t>
  </si>
  <si>
    <t>075/2025</t>
  </si>
  <si>
    <t>Refundácia nákladov na činnosť klubu s účelom športu mládeže podľa počtu aktívnych športovcov do 23 rokov
AK Stará Bystrica, o.z.
Účel: preprava osôb 8.5.2025 Stará Bystrica-Bielsko-Biala PL a späť
Czwartki Lekkoatletyczne</t>
  </si>
  <si>
    <t>086/2025</t>
  </si>
  <si>
    <t>Refundácia nákladov na činnosť klubu s účelom športu mládeže podľa počtu aktívnych športovcov do 23 rokov
AK Stará Bystrica, o.z.
Účel: preprava osôb 16.5.2025 Stará Bystrica-Žiar n/Hronom a späť
Čokoládová tretra</t>
  </si>
  <si>
    <t>Refundácia nákladov na činnosť klubu s účelom športu mládeže podľa počtu aktívnych športovcov do 23 rokov
AK Stará Bystrica, o.z.
Účel: vecné ceny pre víťazov podujatí Atletická olympiáda (20.6.)</t>
  </si>
  <si>
    <t>52030695</t>
  </si>
  <si>
    <t>Turistické centrum pod Orlojom, s.r.o.</t>
  </si>
  <si>
    <t>FV253809</t>
  </si>
  <si>
    <t>Refundácia nákladov na činnosť klubu s účelom športu mládeže podľa počtu aktívnych športovcov do 23 rokov
AK Stará Bystrica, o.z.
Účel: vecné ceny pre víťazov podujatí Atletická olympiáda (20.6.) 
Časť nákladov</t>
  </si>
  <si>
    <t>110/2025</t>
  </si>
  <si>
    <t>Refundácia nákladov na činnosť klubu s účelom športu mládeže podľa počtu aktívnych športovcov do 23 rokov
AK Stará Bystrica, o.z.
Účel: preprava osôb 7.6.2025 Stará Bystrica-Czechowice-Dziedzice PL a späť
XXII Bieg Lipowca</t>
  </si>
  <si>
    <t>132/2025</t>
  </si>
  <si>
    <t>Refundácia nákladov na činnosť klubu s účelom športu mládeže podľa počtu aktívnych športovcov do 23 rokov
AK Stará Bystrica, o.z.
Účel: preprava osôb 28.6.2025 Stará Bystrica-Czechowice-Dziedzice PL a späť
XXVIII Bieg o puchar Dyrektora MOSiR</t>
  </si>
  <si>
    <t>Refundácia nákladov na činnosť klubu s účelom športu mládeže podľa počtu aktívnych športovcov do 23 rokov
AK Stará Bystrica, o.z.
Účel: športové potreby</t>
  </si>
  <si>
    <t>FV255460</t>
  </si>
  <si>
    <t xml:space="preserve">Refundácia nákladov na činnosť klubu s účelom športu mládeže podľa počtu aktívnych športovcov do 23 rokov
AK Stará Bystrica, o.z.
Účel: vecné ceny pre víťazov podujatí Atletický viacboj (7.9.) </t>
  </si>
  <si>
    <t>2502/13242</t>
  </si>
  <si>
    <t>02947</t>
  </si>
  <si>
    <t>Refundácia nákladov na činnosť klubu s účelom športu mládeže podľa počtu aktívnych športovcov do 23 rokov
AK Stará Bystrica, o.z.
Účel: preprava osôb 28.9.2025 Stará Bystrica-Považská Bystrica a späť
MSsAZ ml a najml. Žiaci</t>
  </si>
  <si>
    <t>25OZ1587</t>
  </si>
  <si>
    <t>2204093663434</t>
  </si>
  <si>
    <t>Refundácia nákladov na prípravu športovca zaradeného v ZPM - Tomáš Grajcarík
Cestovný príkaz 
Termín: 17.11-8.12.2025
Účel: sústredenie Potchefstroom JAR
Trasa: Viedeň-Johannesburg JAR a späť
Spôsob dopravy: lietadlo
Počet prepravovaných osôb: 1
Cestovné náhrady: cestovné - batožina + miestenka
Časť nákladov</t>
  </si>
  <si>
    <t>Deutsche Lufthansa AG
DE</t>
  </si>
  <si>
    <t>25OZ1588</t>
  </si>
  <si>
    <t>Refundácia nákladov na prípravu športovca zaradeného v ZPM - Lenka Gymerská
Účel: fyzio</t>
  </si>
  <si>
    <t>52900410</t>
  </si>
  <si>
    <t>Bc. Marcel Smriga</t>
  </si>
  <si>
    <t>5346</t>
  </si>
  <si>
    <t>Refundácia nákladov na prípravu športovca zaradeného v ZPM - Lenka Gymerská
Účel: lekárska prehliadka</t>
  </si>
  <si>
    <t>20250103</t>
  </si>
  <si>
    <t>Refundácia nákladov na prípravu športovca zaradeného v ZPM - Lenka Gymerská
Účel: poradenské služby v oblasti zdravej výživy</t>
  </si>
  <si>
    <t>50121634</t>
  </si>
  <si>
    <t>MUDr. Boris Bajer, PhD. - nutričný expert</t>
  </si>
  <si>
    <t>25OZ1589</t>
  </si>
  <si>
    <t>8125006359</t>
  </si>
  <si>
    <t>Refundácia nákladov na prípravu športovca zaradeného v ZPM - Tamara Balajová
Cestovný príkaz 
Termín: 10-31.3.2025
Účel: sústredenie Dekelders JAR
Trasa: Viedeň-Kapské Mesto JAR a späť
Spôsob dopravy: lietadlo
Počet prepravovaných osôb: 1
Cestovné náhrady: cestovné
Časť nákladov</t>
  </si>
  <si>
    <t>PREVOD
Refundácia nákladov na prípravu športovca zaradeného v ZPM - Tamara Balajová
Cestovný príkaz 
Termín: 13.11-7.12.2025
Účel: sústredenie Dekelders JAR
Cestovné náhrady: stravné
Časť nákladov</t>
  </si>
  <si>
    <t>Tamara Balajová</t>
  </si>
  <si>
    <t>25OZ1590</t>
  </si>
  <si>
    <t>1510475721</t>
  </si>
  <si>
    <t>Refundácia nákladov na prípravu športovca zaradeného v TOP SAZ - Michaela Lenhartová
Účel: športová obuv
Časť nákladov</t>
  </si>
  <si>
    <t>1510369247</t>
  </si>
  <si>
    <t>Refundácia nákladov na prípravu športovca zaradeného v TOP SAZ - Michaela Lenhartová
Účel: športová obuv</t>
  </si>
  <si>
    <t>1099</t>
  </si>
  <si>
    <t>Refundácia nákladov na prípravu športovca zaradeného v TOP SAZ - Michaela Lenhartová
Účel: športové oblečenie</t>
  </si>
  <si>
    <t>25OZ1591</t>
  </si>
  <si>
    <t>533</t>
  </si>
  <si>
    <t>Refundácia nákladov na činnosť klubu s účelom športu mládeže podľa počtu aktívnych športovcov do 23 rokov
1. AK Humenné
Účel: regenerácia - 23 osôb
Časť nákladov</t>
  </si>
  <si>
    <t>36206156</t>
  </si>
  <si>
    <t>MS systém s.r.o.</t>
  </si>
  <si>
    <t>Refundácia nákladov na činnosť klubu s účelom športu mládeže podľa počtu aktívnych športovcov do 23 rokov
1. AK Humenné
Účel: preprava osôb 2.2.2025 Humenné-Nyiregyháza HU
HMVsAZ dorast, st žiaci, juniori, dosp.</t>
  </si>
  <si>
    <t>52830543</t>
  </si>
  <si>
    <t>MIRKO TAXI s.r.o.</t>
  </si>
  <si>
    <t>202500300</t>
  </si>
  <si>
    <t>56751508</t>
  </si>
  <si>
    <t>HG Commerce s.r.o.</t>
  </si>
  <si>
    <t>2013445261</t>
  </si>
  <si>
    <t>25FV080</t>
  </si>
  <si>
    <t>Refundácia nákladov na činnosť klubu s účelom športu mládeže podľa počtu aktívnych športovcov do 23 rokov
1. AK Humenné
Účel: preprava osôb 25.5.2025 Humenné-Košice
3kolo MVsAZ družstiev dorast, ml žiaci</t>
  </si>
  <si>
    <t>25FV042</t>
  </si>
  <si>
    <t>Refundácia nákladov na činnosť klubu s účelom športu mládeže podľa počtu aktívnych športovcov do 23 rokov
1. AK Humenné
Účel: preprava osôb 3.5.2025 a 10.5.2025 Humenné-Košice
1kolo MVsAZ družstiev dorast, ml žiaci
2kolo MVsAZ družstiev dorast, ml žiaci</t>
  </si>
  <si>
    <t>10003688274</t>
  </si>
  <si>
    <t>Refundácia nákladov na činnosť klubu s účelom športu mládeže podľa počtu aktívnych športovcov do 23 rokov
1. AK Humenné
Účel: doplnky výživy a športové náčinie</t>
  </si>
  <si>
    <t>4025158</t>
  </si>
  <si>
    <t>Refundácia nákladov na činnosť klubu s účelom športu mládeže podľa počtu aktívnych športovcov do 23 rokov
1. AK Humenné
Účel: športové oblečenie</t>
  </si>
  <si>
    <t>36645711</t>
  </si>
  <si>
    <t>Connectra, s.r.o.</t>
  </si>
  <si>
    <t>25OZ1586</t>
  </si>
  <si>
    <t>19/25</t>
  </si>
  <si>
    <t>Refundácia nákladov na prípravu športovca - trénera - Ctibor Nezdařil
Zverenec: Tamara Balajová
Cestovný príkaz 
Termín: 14.11-6.12.2025
Účel: sústredenie Dekelders JAR
Cestovné náhrady: ubytovanie
Časť nákladov</t>
  </si>
  <si>
    <t>Blue Africa Tours (Pty) Ltd.
JAR</t>
  </si>
  <si>
    <t>26OZ0003</t>
  </si>
  <si>
    <t>Cestovný príkaz
Termín: 21.1.2026
Účel: VV SAZ
Trasa: Nitra-Bratislava a späť
Spôsob dopravy: AUV
Počet prepravovaných osôb: 1
Cestovné náhrady: cestovné</t>
  </si>
  <si>
    <t>26OZ0005</t>
  </si>
  <si>
    <t>Cestovný príkaz
Termín: 21.1.2026
Účel: VV SAZ
Trasa: Banská Bystrica-Bratislava a späť
Spôsob dopravy: AUV
Počet prepravovaných osôb: 1
Cestovné náhrady: cestovné</t>
  </si>
  <si>
    <t>Mgr. Matej Tóth</t>
  </si>
  <si>
    <t>26OZ0006</t>
  </si>
  <si>
    <t>Cestovný príkaz
Termín: 21.1.2026
Účel: VV SAZ
Trasa: Piešťany-Bratislava a späť
Spôsob dopravy: AUV
Počet prepravovaných osôb: 1
Cestovné náhrady: cestovné</t>
  </si>
  <si>
    <t>26OZ0007</t>
  </si>
  <si>
    <t>Cestovný príkaz
Termín: 21.1.2026
Účel: VV SAZ
Trasa: Martin-Bratislava a späť
Spôsob dopravy: AUV
Počet prepravovaných osôb: 1
Cestovné náhrady: cestovné</t>
  </si>
  <si>
    <t>26OZ0008</t>
  </si>
  <si>
    <t>Cestovný príkaz
Termín: 21.1.2026
Účel: VV SAZ
Trasa: Dolná Krupá-Bratislava a späť
Spôsob dopravy: AUV
Počet prepravovaných osôb: 1
Cestovné náhrady: cestovné</t>
  </si>
  <si>
    <t>26OZ0010</t>
  </si>
  <si>
    <t>Cestovný príkaz
Termín: 21.1.2026
Účel: VV SAZ
Trasa: Krupina-Bratislava a späť
Spôsob dopravy: AUV
Počet prepravovaných osôb: 1
Cestovné náhrady: cestovné</t>
  </si>
  <si>
    <t>26OZ0011</t>
  </si>
  <si>
    <t>1133110537284941</t>
  </si>
  <si>
    <t>Cestovný príkaz - Silvia Hanusová
Termín: 20-21.1.2026
Účel: VV SAZ
Trasa: Košice-Bratislava a späť
Spôsob dopravy: vlak
Počet prepravovaných osôb: 1
Cestovné náhrady: cestovné</t>
  </si>
  <si>
    <t>26OZ0012</t>
  </si>
  <si>
    <t>116611/2703198</t>
  </si>
  <si>
    <t>Cestovný príkaz - Zoran Kollárovič
Termín: 20-21.1.2026
Účel: VV SAZ
Trasa: Košice-Bratislava a späť
Spôsob dopravy: bus
Počet prepravovaných osôb: 1
Cestovné náhrady: cestovné</t>
  </si>
  <si>
    <t>1133110539248684</t>
  </si>
  <si>
    <t>Cestovný príkaz - Zoran Kollárovič
Termín: 20-21.1.2026
Účel: VV SAZ
Trasa: Košice-Bratislava a späť
Spôsob dopravy: vlak
Počet prepravovaných osôb: 1
Cestovné náhrady: cestovné</t>
  </si>
  <si>
    <t>26OZ0013</t>
  </si>
  <si>
    <t>Cestovný príkaz
Termín: 24.1.2026
Účel: HMSR v chôdzi
Trasa: Banská Bystrica-Nyiregyháza HU a späť
Spôsob dopravy: AUV
Počet prepravovaných osôb: 1
Cestovné náhrady: cestovné</t>
  </si>
  <si>
    <t>26OZ0014</t>
  </si>
  <si>
    <t>IS6MNS</t>
  </si>
  <si>
    <t>Refundácia nákladov na prípravu športovca - trénera - Katarína Adlerová
Zverenec: Viktória Forster a Daniela Ledecká
Cestovný príkaz 
Termín: 3-17.1.2026
Účel: sústredenie Tenerife ESP
Trasa: Viedeň-Tenerife ESP a späť
Spôsob dopravy: lietadlo
Počet prepravovaných osôb: 3
Cestovné náhrady: cestovné</t>
  </si>
  <si>
    <t>Refundácia nákladov na prípravu športovca - trénera - Katarína Adlerová
Zverenec: Viktória Forster a Daniela Ledecká
Cestovný príkaz 
Termín: 3-17.1.2026
Účel: sústredenie Tenerife ESP
Trasa: Nitra-Viedeň AT a späť
Spôsob dopravy: AUV
Počet prepravovaných osôb: 3
Cestovné náhrady: cestovné</t>
  </si>
  <si>
    <t>18120, 113123</t>
  </si>
  <si>
    <t>3.1., 17.1.2026</t>
  </si>
  <si>
    <t>Refundácia nákladov na prípravu športovca - trénera - Katarína Adlerová
Zverenec: Viktória Forster a Daniela Ledecká
Cestovný príkaz 
Termín: 3-17.1.2026
Účel: sústredenie Tenerife ESP
Počet prepravovaných osôb: 3
Cestovné náhrady: taxi transfer letisko</t>
  </si>
  <si>
    <t>ARONA 
Servicio Taxi
ESP</t>
  </si>
  <si>
    <t>168</t>
  </si>
  <si>
    <t>Refundácia nákladov na prípravu športovca - trénera - Katarína Adlerová
Zverenec: Viktória Forster a Daniela Ledecká
Cestovný príkaz 
Termín: 3-17.1.2026
Účel: sústredenie Tenerife ESP
Počet prepravovaných osôb: 3
Cestovné náhrady: ubytovanie</t>
  </si>
  <si>
    <t>160095353</t>
  </si>
  <si>
    <t>Refundácia nákladov na prípravu športovca - trénera - Katarína Adlerová
Zverenec: Viktória Forster a Daniela Ledecká
Cestovný príkaz 
Termín: 19-20.1.2026
Účel: preteky Ostrava CZ
Počet prepravovaných osôb: 3
Cestovné náhrady: ubytovanie</t>
  </si>
  <si>
    <t>Clarion Congress Hotel Ostrava</t>
  </si>
  <si>
    <t>160095334</t>
  </si>
  <si>
    <t>Refundácia nákladov na prípravu športovca - trénera - Katarína Adlerová
Zverenec: Viktória Forster a Daniela Ledecká
Cestovný príkaz 
Termín: 19-20.1.2026
Účel: preteky Ostrava CZ
Počet prepravovaných osôb: 3
Cestovné náhrady: raňajky, miestna daň, parkovanie</t>
  </si>
  <si>
    <t>2, 3</t>
  </si>
  <si>
    <t>Refundácia nákladov na prípravu športovca - trénera - Katarína Adlerová
Zverenec: Viktória Forster a Daniela Ledecká
Cestovný príkaz 
Termín: 19-20.1.2026
Účel: preteky Ostrava CZ
Počet prepravovaných osôb: 3
Cestovné náhrady: štartovné 2x
Časť nákladov</t>
  </si>
  <si>
    <t>26OZ0015</t>
  </si>
  <si>
    <t>15, 141</t>
  </si>
  <si>
    <t>4.1., 12.1.2026</t>
  </si>
  <si>
    <t>Refundácia nákladov na prípravu športovca zaradeného v TOP SAZ - Viktória Forster
Cestovný príkaz 
Termín: 3-17.1.2026
Účel: sústredenie Tenerife ESP
Cestovné náhrady: 2x fyzio</t>
  </si>
  <si>
    <t>Salon Bamboo 
ESP</t>
  </si>
  <si>
    <t>08693</t>
  </si>
  <si>
    <t>Refundácia nákladov na prípravu športovca zaradeného v TOP SAZ - Viktória Forster
Cestovný príkaz 
Termín: 3-17.1.2026
Účel: sústredenie Tenerife ESP
Cestovné náhrady: fyzio</t>
  </si>
  <si>
    <t>Fisioterapia Tenerife
Physiotherapy Golf injury clinic
ESP</t>
  </si>
  <si>
    <t>T260188</t>
  </si>
  <si>
    <t>Jhoselyne Krause
ESP</t>
  </si>
  <si>
    <t>T000101-263</t>
  </si>
  <si>
    <t>Fyzio Klinik
Retreat Vacation SL
ESP</t>
  </si>
  <si>
    <t>0102057</t>
  </si>
  <si>
    <t>Refundácia nákladov na prípravu športovca zaradeného v TOP SAZ - Viktória Forster
Cestovný príkaz 
Termín: 3-17.1.2026
Účel: sústredenie Tenerife ESP
Cestovné náhrady: regeneračné pomôcky</t>
  </si>
  <si>
    <t>Miniso Life Style Spain S.L.
ESP</t>
  </si>
  <si>
    <t>26OZ0016</t>
  </si>
  <si>
    <t>16, 140</t>
  </si>
  <si>
    <t>Refundácia nákladov na prípravu športovca zaradeného v TOP SAZ - Daniela Ledecká
Cestovný príkaz 
Termín: 3-17.1.2026
Účel: sústredenie Tenerife ESP
Cestovné náhrady: 2x fyzio</t>
  </si>
  <si>
    <t>08692</t>
  </si>
  <si>
    <t>Refundácia nákladov na prípravu športovca zaradeného v TOP SAZ - Daniela Ledecká
Cestovný príkaz 
Termín: 3-17.1.2026
Účel: sústredenie Tenerife ESP
Cestovné náhrady: fyzio</t>
  </si>
  <si>
    <t>T260187</t>
  </si>
  <si>
    <t>T000101-264</t>
  </si>
  <si>
    <t>4253-1-5</t>
  </si>
  <si>
    <t>Refundácia nákladov na prípravu športovca zaradeného v TOP SAZ - Daniela Ledecká
Cestovný príkaz 
Termín: 3-17.1.2026
Účel: sústredenie Tenerife ESP
Cestovné náhrady: doplnky výživy</t>
  </si>
  <si>
    <t>Ironshop Tenerife C.C Zentral Center Playa
ESP</t>
  </si>
  <si>
    <t>26OZ0017</t>
  </si>
  <si>
    <t>1610021506</t>
  </si>
  <si>
    <t>26OZ0001</t>
  </si>
  <si>
    <t>8100016856</t>
  </si>
  <si>
    <t>PZP - AUS BL807KK 22.4.2026-21.4.2027</t>
  </si>
  <si>
    <t>26OZ0002</t>
  </si>
  <si>
    <t>8100016858</t>
  </si>
  <si>
    <t>HP - AUS BL807KK 22.4.2026-21.4.2027</t>
  </si>
  <si>
    <t>PF260044</t>
  </si>
  <si>
    <t>50260062</t>
  </si>
  <si>
    <t>Prenájom kancelárskych a skladových priestorov + parkovanie 03/2026</t>
  </si>
  <si>
    <t>PF260045</t>
  </si>
  <si>
    <t>50260063</t>
  </si>
  <si>
    <t>Služby, energie a prevádzkové náklady v kancelárskych priestoroch 03/2026</t>
  </si>
  <si>
    <t>PF260046</t>
  </si>
  <si>
    <t>26200052</t>
  </si>
  <si>
    <t>Nájom skladových priestorov - 02/2026</t>
  </si>
  <si>
    <t>Športová hala Mladosť, s.r.o.</t>
  </si>
  <si>
    <t>PF260047</t>
  </si>
  <si>
    <t>1012609396</t>
  </si>
  <si>
    <t>Internet Flexilink MAN 02/2026</t>
  </si>
  <si>
    <t>PF260048</t>
  </si>
  <si>
    <t>3426004080</t>
  </si>
  <si>
    <t>4G internet 02/2026</t>
  </si>
  <si>
    <t>PF260054</t>
  </si>
  <si>
    <t>2026-024</t>
  </si>
  <si>
    <t>Ročná licencia - SW Propozice (webová čast/prepojenie s AK2) 25.1.2026-24.1.2027</t>
  </si>
  <si>
    <t>26DPH0003</t>
  </si>
  <si>
    <t>Priznanie DPH z nadobudnutia služby, FP č. PF260054</t>
  </si>
  <si>
    <t>PF260053</t>
  </si>
  <si>
    <t>2026-010</t>
  </si>
  <si>
    <t>Informačný systém "Atletická kancelář 2", štatistika za obdobie 01/2026</t>
  </si>
  <si>
    <t>26DPH0002</t>
  </si>
  <si>
    <t>Priznanie DPH z nadobudnutia služby, FP č. PF260053</t>
  </si>
  <si>
    <t>PF260040</t>
  </si>
  <si>
    <t>32026008</t>
  </si>
  <si>
    <t>Testovanie športovcov 14.1.2026 - Suránová , sekcia behov</t>
  </si>
  <si>
    <t>PF251139</t>
  </si>
  <si>
    <t>Činnosť športového odborníka - krajský koordinátor DA pre Prešovský kraj - 2. polrok 2025</t>
  </si>
  <si>
    <t>PF251134</t>
  </si>
  <si>
    <t>20250016</t>
  </si>
  <si>
    <t>Seminár Endurance Academy 20-23.11.2025 Belehrad - účasť</t>
  </si>
  <si>
    <t>PF251135</t>
  </si>
  <si>
    <t>Činnosť reprezentačného trénera pre sekciu behov mimo dráhu - 12/2025</t>
  </si>
  <si>
    <t>PF251136</t>
  </si>
  <si>
    <t>VF075/25</t>
  </si>
  <si>
    <t>Prenájom športovej haly 4.12, 6.12., 12.12.2025</t>
  </si>
  <si>
    <t>Stredná športová škola
Trieda SNP
Banská Bystrica</t>
  </si>
  <si>
    <t>PF251140</t>
  </si>
  <si>
    <t>3101250485</t>
  </si>
  <si>
    <t>Prenájom priestorov nafukovacej atletickej haly počas 12/2025</t>
  </si>
  <si>
    <t>PF251141</t>
  </si>
  <si>
    <t>2026/2</t>
  </si>
  <si>
    <t>Koordinátorstvo v projekte DA - 2. polrok 2025 - Trenčiansky kraj</t>
  </si>
  <si>
    <t>PF251142</t>
  </si>
  <si>
    <t>1/10/2025</t>
  </si>
  <si>
    <t>Cestovné preplatenie - Bamidele - PTS míting 8.8.2025 BB</t>
  </si>
  <si>
    <t>Miguel A. Mostaza Martinez
ESP</t>
  </si>
  <si>
    <t>25OZ1206</t>
  </si>
  <si>
    <t>PREVOD
Cestovný príkaz
Termín: 7-9.10.2025
Účel: Konferencia AthTech Data, San Marino
Cestovné náhrady: stravné</t>
  </si>
  <si>
    <t>Matúš Kompas</t>
  </si>
  <si>
    <t>PF260043</t>
  </si>
  <si>
    <t>2602002</t>
  </si>
  <si>
    <t>Príprava obsahu na web a sociálne siete SAZ - 01/2026</t>
  </si>
  <si>
    <t>PF251030</t>
  </si>
  <si>
    <t>8125064311</t>
  </si>
  <si>
    <t>PREVOD
Letenky Viedeň-Faro-Viedeň 12-15.12.2025 pre 8 osôb, ME v cezpoľnom behu, Portugalsko</t>
  </si>
  <si>
    <t>25OZ1599</t>
  </si>
  <si>
    <t>251720162</t>
  </si>
  <si>
    <t>PREVOD
Refundácia nákladov na činnosť OAZ
Atletický zväz Bratislavy
Účel: prevádzkové náklady 4Q/2025</t>
  </si>
  <si>
    <t>35938030</t>
  </si>
  <si>
    <t>VINTON DEVELOPMENT, s.r.o.</t>
  </si>
  <si>
    <t>251710185</t>
  </si>
  <si>
    <t>PREVOD
Refundácia nákladov na činnosť OAZ
Atletický zväz Bratislavy
Účel: nájomné 4Q/2025</t>
  </si>
  <si>
    <t>25VF0062</t>
  </si>
  <si>
    <t>PREVOD
Refundácia nákladov na činnosť OAZ
Atletický zväz Bratislavy
Účel: športové oblečenie</t>
  </si>
  <si>
    <t>2025/11/02</t>
  </si>
  <si>
    <t>PREVOD
Refundácia nákladov na činnosť OAZ
Atletický zväz Bratislavy
Účel: časomiera 9.11.2025 Pezinok, M-AZB v cezpoľnom behu</t>
  </si>
  <si>
    <t>2025/13</t>
  </si>
  <si>
    <t>PREVOD
Refundácia nákladov na činnosť OAZ
Atletický zväz Bratislavy
Účel: elektronické spracovanie štartovej listiny 28.9.2025 Malacky, 6kolo družstiev AZB ml a najml žiaci</t>
  </si>
  <si>
    <t>20253656</t>
  </si>
  <si>
    <t>PREVOD
Refundácia nákladov na činnosť OAZ
Atletický zväz Bratislavy
Účel: vecné ceny pre víťazov - medaile nálepky</t>
  </si>
  <si>
    <t>25100003</t>
  </si>
  <si>
    <t>PREVOD
Refundácia nákladov na činnosť OAZ
Atletický zväz Bratislavy
Účel: organizačné služby - 9.11.2025 Pezinok, M-AZB v cezpoľnom behu</t>
  </si>
  <si>
    <t>57238952</t>
  </si>
  <si>
    <t>Oliver Libič</t>
  </si>
  <si>
    <t>25100001</t>
  </si>
  <si>
    <t>PREVOD
Refundácia nákladov na činnosť OAZ
Atletický zväz Bratislavy
Účel: organizačné služby - 5.10.2025 Bratislava, 7kolo družstiev AZB ml a najml žiaci</t>
  </si>
  <si>
    <t>VF325062</t>
  </si>
  <si>
    <t>PREVOD
Refundácia nákladov na činnosť OAZ
Atletický zväz Bratislavy
Účel: štartové čísla
Časť nákladov</t>
  </si>
  <si>
    <t>VOS-TPK - ČASOMIERA s.r.o.</t>
  </si>
  <si>
    <t>9703/0080/25</t>
  </si>
  <si>
    <t>PREVOD
Refundácia nákladov na činnosť OAZ
Atletický zväz Bratislavy
Účel: prenájom atl štadióna Mladá Garda 8.6. a 29.6.2025 (M-AZB družstiev dorast, 4kolo AZB družstiev st žiaci, dorast, juniori, dosp)</t>
  </si>
  <si>
    <t>9703/0105/25</t>
  </si>
  <si>
    <t>PREVOD
Refundácia nákladov na činnosť OAZ
Atletický zväz Bratislavy
Účel: prenájom atl štadióna Mladá Garda 7.9.2025 (5kolo AZB družstiev st žiaci, M-AZB viacboj)</t>
  </si>
  <si>
    <t>PREVOD
Refundácia nákladov na činnosť OAZ
Atletický zväz Bratislavy
Účel: zabezpečenie pretekov atl. Náradím a náčiním 7.9.2025 (5kolo AZB družstiev st žiaci, M-AZB viacboj)
Časť nákladov</t>
  </si>
  <si>
    <t>Atletický oddiel TJ Slávia STU Bratislava</t>
  </si>
  <si>
    <t>2581100011</t>
  </si>
  <si>
    <t>PREVOD
Refundácia nákladov na činnosť OAZ
Atletický zväz Bratislavy
Účel: organizačné zabezpečenie pretekov Bavíme bratislavských žiakov pohybom (26.9., 10.10., 6.11., 14.11., 21.11., 28.11.2025)</t>
  </si>
  <si>
    <t>53383087</t>
  </si>
  <si>
    <t>Marco Adrien Drozda</t>
  </si>
  <si>
    <t>863</t>
  </si>
  <si>
    <t>PREVOD
Refundácia nákladov na činnosť OAZ
Atletický zväz Bratislavy
Účel: prenájom telocvične na preteky Bavíme bratislavských žiakov pohybom 21.11.2025)</t>
  </si>
  <si>
    <t>36066257</t>
  </si>
  <si>
    <t>RUŽINOVSKÝ ŠPORTOVÝ KLUB, p.o.</t>
  </si>
  <si>
    <t>PREVOD
Refundácia nákladov na činnosť OAZ
Atletický zväz Bratislavy
Účel: preprava osôb 29.11.2025 Bratislava-Viedeň a späť
Medzinárodný mládežnícky míting</t>
  </si>
  <si>
    <t>46785728</t>
  </si>
  <si>
    <t>BRUTON, s.r.o.</t>
  </si>
  <si>
    <t>PREVOD
Refundácia nákladov na činnosť OAZ
Atletický zväz Bratislavy
Účel: tlač nálepiek, bannerov na podujatia Bavíme bratislavských žiakov pohybom</t>
  </si>
  <si>
    <t>52923070</t>
  </si>
  <si>
    <t>ČoJee!? s.r.o.</t>
  </si>
  <si>
    <t>FV12502343</t>
  </si>
  <si>
    <t>2510052</t>
  </si>
  <si>
    <t>Refundácia nákladov na činnosť OAZ
Atletický zväz Bratislavy
Účel: športové oblečenie</t>
  </si>
  <si>
    <t>0001FV001247/25</t>
  </si>
  <si>
    <t>Refundácia nákladov na činnosť OAZ
Atletický zväz Bratislavy
Účel: vecné ceny pre víťazov - medaile</t>
  </si>
  <si>
    <t>Victory sport, spol. s .r.o.</t>
  </si>
  <si>
    <t>0001FV001454/25</t>
  </si>
  <si>
    <t>0001FV001344/25</t>
  </si>
  <si>
    <t>12503020000270420</t>
  </si>
  <si>
    <t>Refundácia nákladov na činnosť OAZ
Atletický zväz Bratislavy
Účel: športové náčinie a vybavenie</t>
  </si>
  <si>
    <t>Refundácia nákladov na činnosť OAZ
Atletický zväz Bratislavy
Náhrada za stratu času pre dobrovoľníkov
Termín: 4-5.10.2025 + príprava
5kolo družstiev AZB ml a najml žiaci BA
Počet osôb: 1
Rozsah: 30 odpracovaných hodín za 4,50 EUR/hod
Časť nákladov</t>
  </si>
  <si>
    <t>Osoba 53</t>
  </si>
  <si>
    <t>26OZ0018</t>
  </si>
  <si>
    <t>Registračný poplatok - European Champion Clubs Cup (ECCC) Track &amp; Field Senior 2026 - 2x AO TJ Slávia STU Bratislava</t>
  </si>
  <si>
    <t>ECF - European Clubs Foundation</t>
  </si>
  <si>
    <t>25OZ1593</t>
  </si>
  <si>
    <t>RSK-2025-25618</t>
  </si>
  <si>
    <t>Cestovný príkaz - Ján Dömény
Termín: 16-18.6.2025
Účel: Kritérium SNP, BB
Cestovné náhrady: diaľničná známka 10dňová - Maďarsko - AUS BL838TY, vyzdvihnutie delegáta na letisku v Budapešti</t>
  </si>
  <si>
    <t>AutoVignet Kft.
HU</t>
  </si>
  <si>
    <t>PF260066</t>
  </si>
  <si>
    <t>25230140</t>
  </si>
  <si>
    <t>Potlač tričiek PTS 2026</t>
  </si>
  <si>
    <t>PF260067</t>
  </si>
  <si>
    <t>25230141</t>
  </si>
  <si>
    <t>Výroba roll-upov MSR hala 2026</t>
  </si>
  <si>
    <t>PF260061</t>
  </si>
  <si>
    <t>202600660</t>
  </si>
  <si>
    <t>PF260076</t>
  </si>
  <si>
    <t>EX26/00029</t>
  </si>
  <si>
    <t>Prenájom atletickej haly - HM-VsAZ 31.1.2026 Nyiregyháza HU</t>
  </si>
  <si>
    <t>NYSÜ Nyiregyházi Sportlétesítményeket Üzemeltető Kft. 
HU</t>
  </si>
  <si>
    <t>PF260077</t>
  </si>
  <si>
    <t>260031</t>
  </si>
  <si>
    <t>Prenájom atletickej haly - M-ZsAZ U18, U16 - 31.1.2026, M-AZB 7.2.2026, Viedeň AT</t>
  </si>
  <si>
    <t>Wien Holding Sport GmbH
AT</t>
  </si>
  <si>
    <t>25OZ1585</t>
  </si>
  <si>
    <t>Refundácia nákladov na prípravu športovca zaradeného v ZPM - Naša atletika, o.z.
Športovec: Agáta Cellerová
Cestovný príkaz
Termín: 1-15.10.2025
Účel: sústredenie Livigno IT
Cestovné náhrady: ubytovanie
Časť nákladov</t>
  </si>
  <si>
    <t>Cusini Sweet Holidays
IT</t>
  </si>
  <si>
    <t>3309</t>
  </si>
  <si>
    <t>Refundácia nákladov na prípravu športovca zaradeného v ZPM - Naša atletika, o.z.
Športovec: Agáta Cellerová
Cestovný príkaz
Termín: 28.4-11.5.2025
Účel: sústredenie Heraklion GRE
Cestovné náhrady: ubytovanie
Časť nákladov</t>
  </si>
  <si>
    <t>VANISKO HOTEL
GRE</t>
  </si>
  <si>
    <t>9524b</t>
  </si>
  <si>
    <t>Refundácia nákladov na prípravu športovca zaradeného v ZPM - Naša atletika, o.z.
Športovec: Agáta Cellerová
Cestovný príkaz
Termín: 24.11-22.12.2025
Účel: sústredenie Potchefstroom JAR
Cestovné náhrady: ubytovanie
Časť nákladov</t>
  </si>
  <si>
    <t>Camelot Guesthouse &amp; Apartments
JAR</t>
  </si>
  <si>
    <t>26OZ0024</t>
  </si>
  <si>
    <t>Cestovný príkaz
Termín: 13.1.2026
Účel: Dudinská 50tka - príprava
Trasa: Krupina-Dudince a späť
Spôsob dopravy: AUV
Počet prepravovaných osôb: 1
Cestovné náhrady: cestovné</t>
  </si>
  <si>
    <t>Mgr. Július Korčok</t>
  </si>
  <si>
    <t>26OZ0025</t>
  </si>
  <si>
    <t>Cestovný príkaz
Termín: 16.1.2026
Účel: Dudinská 50tka - príprava
Trasa: Krupina-Banská Bystrica a späť
Spôsob dopravy: AUV
Počet prepravovaných osôb: 1
Cestovné náhrady: cestovné</t>
  </si>
  <si>
    <t>26OZ0019</t>
  </si>
  <si>
    <t>EX25/00086</t>
  </si>
  <si>
    <t>Refundácia nákladov na prípravu športovca zaradeného v ZPM - Naša atletika, o.z.
Športovec: Lenka Kovačovicová
Cestovný príkaz
Termín: 27.12.2025-7.1.2026
Účel: sústredenie Nyiregyháza HU
Cestovné náhrady: ubytovanie 27.12.-31.12.2025
Časť nákladov</t>
  </si>
  <si>
    <t>NYSÜ Nyiregyházi Sportlétesítményeket Üzemeltető Kft. S</t>
  </si>
  <si>
    <t>EX26/00010</t>
  </si>
  <si>
    <t>Refundácia nákladov na prípravu športovca zaradeného v ZPM - Naša atletika, o.z.
Športovec: Lenka Kovačovicová
Cestovný príkaz
Termín: 27.12.2025-7.1.2026
Účel: sústredenie Nyiregyháza HU
Cestovné náhrady: ubytovanie 1-7.1.2026
Časť nákladov</t>
  </si>
  <si>
    <t>25OZ1601</t>
  </si>
  <si>
    <t>2025/030</t>
  </si>
  <si>
    <t>Refundácia nákladov na činnosť ŠK - príspevok na cestovné za MSR družstiev st. žiaci
ŠK Comenium pri IV. ZŠ Michalovce
Účel: ubytovanie 3-4.10.2025, Nitra pre 15 osôb
Časť nákladov</t>
  </si>
  <si>
    <t>36710440</t>
  </si>
  <si>
    <t>PREMONA, s.r.o.</t>
  </si>
  <si>
    <t>26OZ0022</t>
  </si>
  <si>
    <t>Cestovný príkaz
Termín: 9.1.2026
Účel: Dudinská 50tka - príprava
Trasa: Krupina-Dudince a späť
Spôsob dopravy: AUV
Počet prepravovaných osôb: 1
Cestovné náhrady: cestovné</t>
  </si>
  <si>
    <t>26OZ0023</t>
  </si>
  <si>
    <t>Cestovný príkaz
Termín: 9.1.2026
Účel: Dudinská 50tka - príprava
Trasa: Krupina-Zvolen a späť
Spôsob dopravy: AUV
Počet prepravovaných osôb: 1
Cestovné náhrady: cestovné</t>
  </si>
  <si>
    <t>26OZ0026</t>
  </si>
  <si>
    <t>26OZ0020</t>
  </si>
  <si>
    <t>Refundácia nákladov na prípravu športovca zaradeného v ZPM - Naša atletika, o.z.
Športovec: Tomáš Grajcarík
Cestovný príkaz
Termín: 27.12.2025-7.1.2026
Účel: sústredenie Nyiregyháza HU
Cestovné náhrady: ubytovanie 27.12.-31.12.2025
Časť nákladov</t>
  </si>
  <si>
    <t>Refundácia nákladov na prípravu športovca zaradeného v ZPM - Naša atletika, o.z.
Športovec: Tomáš Grajcarík
Cestovný príkaz
Termín: 27.12.2025-7.1.2026
Účel: sústredenie Nyiregyháza HU
Cestovné náhrady: ubytovanie 1-7.1.2026
Časť nákladov</t>
  </si>
  <si>
    <t>PF260063</t>
  </si>
  <si>
    <t>2026-028</t>
  </si>
  <si>
    <t>Časomiera - MSsAZ 24.1.2026 Ostrava CZ</t>
  </si>
  <si>
    <t>DÚ0020131</t>
  </si>
  <si>
    <t>002/0131</t>
  </si>
  <si>
    <t>Bankový poplatok za úhradu v zahraničnej mene k PF260063</t>
  </si>
  <si>
    <t>26DPH0005</t>
  </si>
  <si>
    <t>Priznanie DPH z nadobudnutia služby, FP č. PF260063</t>
  </si>
  <si>
    <t>25OZ1608</t>
  </si>
  <si>
    <t>1608</t>
  </si>
  <si>
    <t>Honorár za mediálne aktivity 5-11/2025</t>
  </si>
  <si>
    <t>Ján Súkup</t>
  </si>
  <si>
    <t>Karyna Marchenko</t>
  </si>
  <si>
    <t>PF260065</t>
  </si>
  <si>
    <t>312600067</t>
  </si>
  <si>
    <t>Prístup do agentúrneho spravodajstva SITA 1/2026</t>
  </si>
  <si>
    <t>66269/0024</t>
  </si>
  <si>
    <t>Refundácia nákladov na prípravu športovca zaradeného v ZPM - Jana Bódiková
Účel: športové pomôcky</t>
  </si>
  <si>
    <t>36610895</t>
  </si>
  <si>
    <t>PharmacyMax s.r.o.</t>
  </si>
  <si>
    <t>829</t>
  </si>
  <si>
    <t>Refundácia nákladov na prípravu športovca zaradeného v ZPM - Jana Bódiková
Účel: športové oblečenie
Časť nákladov</t>
  </si>
  <si>
    <t>Refundácia nákladov na prípravu športovca zaradeného v ZPM - Jana Bódiková
Účel: doplnky výživy</t>
  </si>
  <si>
    <t>249</t>
  </si>
  <si>
    <t>Refundácia nákladov na prípravu športovca zaradeného v ZPM - Jana Bódiková
Účel: fyzio</t>
  </si>
  <si>
    <t>PF260060</t>
  </si>
  <si>
    <t>001/2026</t>
  </si>
  <si>
    <t>Mediálne služby 01/2026</t>
  </si>
  <si>
    <t>PF260072</t>
  </si>
  <si>
    <t>Kompletná výroba reportáží, šotov a propagačných videí, ich postprodukcia, komentáre, strih a ďalšie činnosti súvisiace s vedením webovej stránky - 01/2026</t>
  </si>
  <si>
    <t>PF260073</t>
  </si>
  <si>
    <t>04/2026</t>
  </si>
  <si>
    <t>26OZ0021</t>
  </si>
  <si>
    <t xml:space="preserve">Refundácia nákladov na prípravu športovca - trénera - Luboš Komárek
Zverenec: Laura Frličková
Cestovný príkaz
Termín: 2-9.1.2026
Účel: sústredenie Nyiregyháza HU
Trasa: Bytča-Nyiregyháza HU a späť
Spôsob dopravy: AUV
Počet prepravovaných osôb: 4
Cestovné náhrady: cestovné </t>
  </si>
  <si>
    <t>EX26/00019</t>
  </si>
  <si>
    <t>Refundácia nákladov na prípravu športovca - trénera - Luboš Komárek
Zverenec: Laura Frličková
Cestovný príkaz
Termín: 2-9.1.2026
Účel: sústredenie Nyiregyháza HU
Cestovné náhrady: ubytovanie pre 2 osoby + vstupy na štadión</t>
  </si>
  <si>
    <t>25OZ1595</t>
  </si>
  <si>
    <t>1510756222</t>
  </si>
  <si>
    <t>5410513759</t>
  </si>
  <si>
    <t>Refundácia nákladov na prípravu športovca zaradeného v ZPM - Lenka Kovačovicová
Účel: doplnky výživy</t>
  </si>
  <si>
    <t>5410591210</t>
  </si>
  <si>
    <t>5410905347</t>
  </si>
  <si>
    <t>Refundácia nákladov na prípravu športovca zaradeného v ZPM - Lenka Kovačovicová
Účel: doplnky výživy + športové pomôcky
Časť nákladov</t>
  </si>
  <si>
    <t>5411394958</t>
  </si>
  <si>
    <t>5411395136</t>
  </si>
  <si>
    <t>8125018123</t>
  </si>
  <si>
    <t>Refundácia nákladov na prípravu športovca zaradeného v ZPM - Lenka Kovačovicová
Cestovný príkaz
Termín: 8-23.4.2025
Účel: sústredenie Monte Gordo POR
Trasa: Viedeň-Faro a späť
Spôsob dopravy: lietadlo
Počet prepravovaných osôb: 1
Cestovné náhrady: cestovné</t>
  </si>
  <si>
    <t>Refundácia nákladov na prípravu športovca zaradeného v ZPM - Lenka Kovačovicová
Účel: fyzio 1-11/2025
Časť nákladov</t>
  </si>
  <si>
    <t>52838633</t>
  </si>
  <si>
    <t>Marek Matúš</t>
  </si>
  <si>
    <t>25OZ1596</t>
  </si>
  <si>
    <t>Refundácia nákladov na usporiadanie atl. Podujatia - Brose night run Prievidza 20.9.2025
osoh, o.z.
Účel: dopingová kontrola
Časť nákladov</t>
  </si>
  <si>
    <t>50119231</t>
  </si>
  <si>
    <t>ANTIDOPINGOVÁ AGENTÚRA SLOVENSKEJ REPUBLIKY</t>
  </si>
  <si>
    <t>VF20250023</t>
  </si>
  <si>
    <t>Refundácia nákladov na usporiadanie atl. Podujatia - Brose night run Prievidza 20.9.2025
osoh, o.z.
Účel: stavba pódia a konštrukcií
Časť nákladov</t>
  </si>
  <si>
    <t>55664024</t>
  </si>
  <si>
    <t>EMERY PRODUCTION, s.r.o.</t>
  </si>
  <si>
    <t>25OZ1597</t>
  </si>
  <si>
    <t>2500673</t>
  </si>
  <si>
    <t>Refundácia nákladov na činnosť ŠK - príspevok na cestovné za MSR družstiev st. žiaci
AK Slávia Trenčín, o.z.
Účel: preprava osôb 3-4.10.2025, Trenčín-Nitra a späť
Časť nákladov</t>
  </si>
  <si>
    <t>25OZ1600</t>
  </si>
  <si>
    <t>1187</t>
  </si>
  <si>
    <t>46868374</t>
  </si>
  <si>
    <t>Pepco Slovakia  s.r.o.</t>
  </si>
  <si>
    <t>94</t>
  </si>
  <si>
    <t>190</t>
  </si>
  <si>
    <t>395</t>
  </si>
  <si>
    <t>10340113</t>
  </si>
  <si>
    <t>Action Retail Austria GmbH
AT</t>
  </si>
  <si>
    <t>250100580</t>
  </si>
  <si>
    <t>377</t>
  </si>
  <si>
    <t>788</t>
  </si>
  <si>
    <t>977</t>
  </si>
  <si>
    <t>25OZ1603</t>
  </si>
  <si>
    <t>Refundácia nákladov na činnosť ŠK - príspevok na cestovné za MSR družstiev st. žiaci
Bežecký športový klub Banská Bystrica
Cestovný príkaz
Termín: 4.10.2025
Účel: MSR družstiev st. žiaci
Trasa: Banská Bystrica-Nitra a späť
Spôsob dopravy: AUV
Počet prepravovaných osôb: 5
Cestovné náhrady: cestovné</t>
  </si>
  <si>
    <t>Martina Hrašnová</t>
  </si>
  <si>
    <t>Matej Tabak</t>
  </si>
  <si>
    <t>Refundácia nákladov na činnosť ŠK - príspevok na cestovné za MSR družstiev st. žiaci
Bežecký športový klub Banská Bystrica
Cestovný príkaz
Termín: 4.10.2025
Účel: MSR družstiev st. žiaci
Trasa: Banská Bystrica-Nitra a späť
Spôsob dopravy: AUV
Počet prepravovaných osôb: 5
Cestovné náhrady: cestovné
Časť nákladov</t>
  </si>
  <si>
    <t>Milan Pohorelec</t>
  </si>
  <si>
    <t>25OZ1604</t>
  </si>
  <si>
    <t>109-118</t>
  </si>
  <si>
    <t>Refundácia nákladov na usporiadanie atl. Podujatia - MSR + štít mesta Zvolen 27.9.2025
AK Danica Zvolen
Náhrada za stratu času pre dobrovoľníkov
Termín: 27.9.2025
Počet osôb: 10
Rozsah: 75 odpracovaných hodín za 4,00 EUR/hod</t>
  </si>
  <si>
    <t>Osoba 283, 750-757, 51</t>
  </si>
  <si>
    <t>25OZ1605</t>
  </si>
  <si>
    <t>Refundácia nákladov na prípravu športovca zaradeného v TOP SAZ - Peter Ďurec
Cestovný príkaz
Termín: 24-27.10.2025
Účel: polmaratón Valencia ESP
Trasa: Banská Bystrica-Budapešť a späť
Spôsob dopravy: AUV
Počet prepravovaných osôb: 1
Cestovné náhrady: cestovné</t>
  </si>
  <si>
    <t>QPI7HY</t>
  </si>
  <si>
    <t>Refundácia nákladov na prípravu športovca zaradeného v TOP SAZ - Peter Ďurec
Cestovný príkaz
Termín: 24-27.10.2025
Účel: polmaratón Valencia ESP
Trasa: Budapešť-Valencia
Spôsob dopravy: lietadlo
Počet prepravovaných osôb: 1
Cestovné náhrady: cestovné</t>
  </si>
  <si>
    <t>175396318Z</t>
  </si>
  <si>
    <t>Refundácia nákladov na prípravu športovca zaradeného v TOP SAZ - Peter Ďurec
Cestovný príkaz
Termín: 24-27.10.2025
Účel: polmaratón Valencia ESP
Trasa: Valencia-Budapešť
Spôsob dopravy: lietadlo
Počet prepravovaných osôb: 1
Cestovné náhrady: cestovné</t>
  </si>
  <si>
    <t>Wizz Air Hungary Légiközlekedési Zrt.
HU</t>
  </si>
  <si>
    <t>03-2025-0000312</t>
  </si>
  <si>
    <t>Refundácia nákladov na prípravu športovca zaradeného v TOP SAZ - Peter Ďurec
Cestovný príkaz
Termín: 24-27.10.2025
Účel: polmaratón Valencia ESP
Cestovné náhrady: transfer z letiska</t>
  </si>
  <si>
    <t>Uber B.V.
ESP</t>
  </si>
  <si>
    <t>RCBYP4EY8N</t>
  </si>
  <si>
    <t>Refundácia nákladov na prípravu športovca zaradeného v TOP SAZ - Peter Ďurec
Cestovný príkaz
Termín: 24-27.10.2025
Účel: polmaratón Valencia ESP
Cestovné náhrady: ubytovanie</t>
  </si>
  <si>
    <t>Airbnb Payments Luxembourg S.A.</t>
  </si>
  <si>
    <t>PC88381184</t>
  </si>
  <si>
    <t>Refundácia nákladov na prípravu športovca zaradeného v TOP SAZ - Peter Ďurec
Cestovný príkaz
Termín: 24-27.10.2025
Účel: polmaratón Valencia ESP
Cestovné náhrady: parking letisko</t>
  </si>
  <si>
    <t>Refundácia nákladov na prípravu športovca zaradeného v TOP SAZ - Peter Ďurec
Cestovný príkaz
Termín: 20.9.2025
Účel: Brose night run Prievidza
Trasa: Banská Bystrica-Prievidza a späť
Spôsob dopravy: AUV
Počet prepravovaných osôb: 1
Cestovné náhrady: cestovné</t>
  </si>
  <si>
    <t>Refundácia nákladov na prípravu športovca zaradeného v TOP SAZ - Peter Ďurec
Cestovný príkaz
Termín: 5-7.9.2025
Účel: preteky Pacing Birel Grand prix Praha CZ
Trasa: Banská Bystrica-Praha a späť
Spôsob dopravy: AUV
Počet prepravovaných osôb: 1
Cestovné náhrady: cestovné</t>
  </si>
  <si>
    <t>Refundácia nákladov na prípravu športovca zaradeného v TOP SAZ - Peter Ďurec
Cestovný príkaz
Termín: 1-4.7.2025
Účel: sústredenie Soča SLO
Trasa: Banská Bystrica-Soča SLO a späť
Spôsob dopravy: AUV
Počet prepravovaných osôb: 1
Cestovné náhrady: cestovné</t>
  </si>
  <si>
    <t>45, 62, 77, 152, 101, 369</t>
  </si>
  <si>
    <t>5.8., 6.8., 4.9., 10.9., 9.10., 28.10.2025</t>
  </si>
  <si>
    <t>Refundácia nákladov na prípravu športovca zaradeného v TOP SAZ - Peter Ďurec
Účel: 6x doplnky výživy</t>
  </si>
  <si>
    <t>64771</t>
  </si>
  <si>
    <t>Refundácia nákladov na prípravu športovca zaradeného v TOP SAZ - Peter Ďurec
Účel: športové oblečenie
Časť nákladov</t>
  </si>
  <si>
    <t>4354 MBFO Parndorf
AT</t>
  </si>
  <si>
    <t>Refundácia nákladov na prípravu športovca zaradeného v TOP SAZ - Peter Ďurec
Účel: športové oblečenie</t>
  </si>
  <si>
    <t>104</t>
  </si>
  <si>
    <t>Refundácia nákladov na prípravu športovca zaradeného v TOP SAZ - Peter Ďurec
Účel: doplnky výživy
Časť nákladov</t>
  </si>
  <si>
    <t>25OZ1606</t>
  </si>
  <si>
    <t>289</t>
  </si>
  <si>
    <t>Refundácia nákladov na prípravu športovca zaradeného v ZPM - Alexandra Segéňová
Účel: športové oblečenie</t>
  </si>
  <si>
    <t>601188</t>
  </si>
  <si>
    <t>Refundácia nákladov na prípravu športovca zaradeného v ZPM - Alexandra Segéňová
Účel: športové oblečenie
Časť nákladov</t>
  </si>
  <si>
    <t>NIKE Parndorf Factory Store
AT</t>
  </si>
  <si>
    <t>61381</t>
  </si>
  <si>
    <t>202510/0200</t>
  </si>
  <si>
    <t>Refundácia nákladov na prípravu športovca zaradeného v ZPM - Alexandra Segéňová
Účel: doplnky výživy</t>
  </si>
  <si>
    <t>48141291</t>
  </si>
  <si>
    <t>NEW VELO s.r.o.</t>
  </si>
  <si>
    <t>88MT36</t>
  </si>
  <si>
    <t>Refundácia nákladov na prípravu športovca zaradeného v ZPM - Alexandra Segéňová
Cestovný príkaz 
Termín: 17.11-8.12.2025
Účel: sústredenie Potchefstroom JAR
Trasa: Viedeň-Johannesburg JAR a späť
Spôsob dopravy: lietadlo
Počet prepravovaných osôb: 1
Cestovné náhrady: cestovné
Časť nákladov</t>
  </si>
  <si>
    <t>PF260070</t>
  </si>
  <si>
    <t>355011</t>
  </si>
  <si>
    <t>Prenájom skladu 02/2026</t>
  </si>
  <si>
    <t>PF260049</t>
  </si>
  <si>
    <t>640793946</t>
  </si>
  <si>
    <t>Športová obuv - ZPM 2026 - tenisky</t>
  </si>
  <si>
    <t>PF260064</t>
  </si>
  <si>
    <t>00112026</t>
  </si>
  <si>
    <t>Doplnky výživy - ZPM - 50 osôb</t>
  </si>
  <si>
    <t>PF260050</t>
  </si>
  <si>
    <t>640793971</t>
  </si>
  <si>
    <t>PF260051</t>
  </si>
  <si>
    <t>640793972</t>
  </si>
  <si>
    <t>PF251145</t>
  </si>
  <si>
    <t>654108217</t>
  </si>
  <si>
    <t>PREVOD
Ubytovanie + športoviská 30.10-2.11.2025 - jesenné vrhačské sústredenie pre 23 osôb
1. časť</t>
  </si>
  <si>
    <t>PF251146</t>
  </si>
  <si>
    <t>664100030</t>
  </si>
  <si>
    <t>PREVOD
Ubytovanie + športoviská 30.10-2.11.2025 - jesenné vrhačské sústredenie pre 23 osôb
2. časť</t>
  </si>
  <si>
    <t>PF260009</t>
  </si>
  <si>
    <t>2671000000</t>
  </si>
  <si>
    <t>PREVOD
Letenky Viedeň-Faro-Viedeň 23.1., 30.1., 6.2.2026 - 4 osoby, sústredenie bežeckej sekcie</t>
  </si>
  <si>
    <t>36370444</t>
  </si>
  <si>
    <t>STAHL REISEN, spol. s r.o.</t>
  </si>
  <si>
    <t>PF260078</t>
  </si>
  <si>
    <t>202611121</t>
  </si>
  <si>
    <t>PREVOD
Predplatné zákazníckej podpory - SERVIS 2026 pre PREMIUM NET5 a CAL1</t>
  </si>
  <si>
    <t>36244791</t>
  </si>
  <si>
    <t>STORMWARE s.r.o.</t>
  </si>
  <si>
    <t>PF260018</t>
  </si>
  <si>
    <t>FT001/8814</t>
  </si>
  <si>
    <t>PREVOD
Ubytovanie 23.1.-6.2.2026 pre 13 osôb, sústredenie bežeckej sekcie, Portugalsko</t>
  </si>
  <si>
    <t>PF260071</t>
  </si>
  <si>
    <t>VF009/26</t>
  </si>
  <si>
    <t>Nájom nebytových priestorov 01/2026
HMSR dorast chôdza - 10.1.2026 BB
HMSR st. žiaci chôdza - 24.1.2026 BB
činnosť ZsAZ - 24-25.1.2026
Časť nákladov</t>
  </si>
  <si>
    <t>Stredná športová škola, Banská Bystrica</t>
  </si>
  <si>
    <t>Nájom nebytových priestorov 01/2026
Jumperia 20-21.1.2026 BB
Časť nákladov</t>
  </si>
  <si>
    <t>Nájom nebytových priestorov 01/2026
školenie rozhodcov, 10.1.2026 BB
Časť nákladov</t>
  </si>
  <si>
    <t>26OZ0029</t>
  </si>
  <si>
    <t>Cestovný príkaz
Termín: 22.1.2026
Účel: Dudinská 50tka - príprava
Trasa: Krupina-Banská Bystrica a späť
Spôsob dopravy: AUV
Počet prepravovaných osôb: 1
Cestovné náhrady: cestovné</t>
  </si>
  <si>
    <t>26OZ0030</t>
  </si>
  <si>
    <t>Cestovný príkaz
Termín: 30.1.2026
Účel: testovanie, sekcia chôdze
Trasa: Nitra-Banská Bystrica a späť
Spôsob dopravy: AUV
Počet prepravovaných osôb: 2
Cestovné náhrady: cestovné</t>
  </si>
  <si>
    <t>26OZ0031</t>
  </si>
  <si>
    <t>Cestovný príkaz
Termín: 9.2.2026
Účel: pracovné stretnutie na MCRaŠ
Trasa: Dolná Krupá-Bratislava a späť
Spôsob dopravy: AUV
Počet prepravovaných osôb: 1
Cestovné náhrady: cestovné</t>
  </si>
  <si>
    <t>PF260068</t>
  </si>
  <si>
    <t>2026/01/03</t>
  </si>
  <si>
    <t>Časomiera - Jumperia 20-21.1.2026, Banská Bystrica</t>
  </si>
  <si>
    <t>PF260025</t>
  </si>
  <si>
    <t>2026-0001</t>
  </si>
  <si>
    <t>Webhostingové služby "Atletická kancelář 2" - 1/2026</t>
  </si>
  <si>
    <t>02485281</t>
  </si>
  <si>
    <t>TimeTronics CZ s.r.o.</t>
  </si>
  <si>
    <t>26DPH0001</t>
  </si>
  <si>
    <t>Priznanie DPH z nadobudnutia služby, FP č. PF260025</t>
  </si>
  <si>
    <t>PF251147</t>
  </si>
  <si>
    <t>VF-481</t>
  </si>
  <si>
    <t>Ubytovanie 2-10.9.2025 - Zapletalová, kemp pred MS Tokyo 2025</t>
  </si>
  <si>
    <t>Atletiek Vlaanderen
BEL</t>
  </si>
  <si>
    <t>26OZ0032</t>
  </si>
  <si>
    <t>2326</t>
  </si>
  <si>
    <t xml:space="preserve">PREVOD: nákup PHM 
AUS - AA437HO , 28,34 l </t>
  </si>
  <si>
    <t>26OZ0033</t>
  </si>
  <si>
    <t>6078</t>
  </si>
  <si>
    <t xml:space="preserve">PREVOD: nákup PHM 
AUS - AA437HO , 32,33 l </t>
  </si>
  <si>
    <t>26OZ0034</t>
  </si>
  <si>
    <t>8123</t>
  </si>
  <si>
    <t xml:space="preserve">PREVOD: nákup PHM 
AUS - AA437HO , 28,37 l </t>
  </si>
  <si>
    <t>25OZ1521</t>
  </si>
  <si>
    <t>1133120062764183</t>
  </si>
  <si>
    <t>PREVOD
Cestovný príkaz - Vladimír Gubrický
Termín: 11-12.7.2025
Účel: MSR juniori, Košice
Trasa: Košice-Trnava
Spôsob dopravy: vlak
Počet prepravovaných osôb: 1
Cestovné náhrady: cestovné</t>
  </si>
  <si>
    <t>25OZ1613</t>
  </si>
  <si>
    <t>2122</t>
  </si>
  <si>
    <t>PREVOD
Kancelárske potreby</t>
  </si>
  <si>
    <t>25OZ1523</t>
  </si>
  <si>
    <t>402</t>
  </si>
  <si>
    <t xml:space="preserve">PREVOD
Cestovný príkaz - Vladimír Gubrický
Termín: 11-12.7.2025
Účel: MSR juniori, Košice
Cestovné náhrady: ubytovanie </t>
  </si>
  <si>
    <t>25OZ1617</t>
  </si>
  <si>
    <t>1133110389085715</t>
  </si>
  <si>
    <t>PREVOD
Cestovný príkaz - Vladimír Gubrický
Termín: 1.10.2025
Účel: pracovné rokovanie
Trasa: Trnava-Košice a späť
Spôsob dopravy: vlak
Počet prepravovaných osôb: 1
Cestovné náhrady: cestovné</t>
  </si>
  <si>
    <t>26OZ0040</t>
  </si>
  <si>
    <t>PREVOD
Umytie a čistenie služobných vozidiel</t>
  </si>
  <si>
    <t>46023160</t>
  </si>
  <si>
    <t>BLISK, s.r.o.</t>
  </si>
  <si>
    <t>26OZ0041</t>
  </si>
  <si>
    <t>4366</t>
  </si>
  <si>
    <t>PREVOD
Spotrebný materiál do skladu
Časť nákladov</t>
  </si>
  <si>
    <t>25OZ1614</t>
  </si>
  <si>
    <t>126</t>
  </si>
  <si>
    <t>PREVOD
Prezutie pneumatík AUS437HO</t>
  </si>
  <si>
    <t>46327045</t>
  </si>
  <si>
    <t>AUTO VOJTO, s.r.o.</t>
  </si>
  <si>
    <t>26OZ0042</t>
  </si>
  <si>
    <t>1131170</t>
  </si>
  <si>
    <t xml:space="preserve">Nákup PHM - Rastislav Srnánek
AUS - BL807KK , 41,27 l </t>
  </si>
  <si>
    <t>PF251148</t>
  </si>
  <si>
    <t>1202547353</t>
  </si>
  <si>
    <t>PREVOD
IT príslušenstvo - chodecká sekcia</t>
  </si>
  <si>
    <t>50729659</t>
  </si>
  <si>
    <t>KAMAC s.r.o.</t>
  </si>
  <si>
    <t>25OZ1620</t>
  </si>
  <si>
    <t>20252555</t>
  </si>
  <si>
    <t>PREVOD
Cestovný príkaz - Vladimír Gubrický
Termín: 5-6.6.2025
Účel: pracovné rokovanie KSK, Košice
Cestovné náhrady: ubytovanie</t>
  </si>
  <si>
    <t>PF260079</t>
  </si>
  <si>
    <t>2026/001</t>
  </si>
  <si>
    <t>Činnosť trénera sekcie šprintov - 1/2026</t>
  </si>
  <si>
    <t>PF260090</t>
  </si>
  <si>
    <t>mobilné telefóny 10.2.-9.3.2026
Časť nákladov</t>
  </si>
  <si>
    <t>PF260083</t>
  </si>
  <si>
    <t>20260009</t>
  </si>
  <si>
    <t>Výroba a grafické vyhotovenie medailí - Dudinská 50tka (7.3.2026)
Časť nákladov</t>
  </si>
  <si>
    <t>26OZ0028</t>
  </si>
  <si>
    <t>Náhrada za stratu času pre dobrovoľníkov
Termín: 20-21.1.2026 + príprava
Jumperia, Banská Bystrica
Počet osôb: 12
Rozsah: 222 odpracovaných hodín za 4,50 EUR/hod</t>
  </si>
  <si>
    <t>Osoba 106, 259, 758, 54, 378, 759, 760, 653, 761, 130, 762, 763</t>
  </si>
  <si>
    <t>PF260093</t>
  </si>
  <si>
    <t>2026006</t>
  </si>
  <si>
    <t>Lektorská činnosť - online prednáška pre športovcov v oblasti mentálnej prípravy 28.1.2026 - Bratislava</t>
  </si>
  <si>
    <t>51139294</t>
  </si>
  <si>
    <t>Mgr. Petra Pačesová - Soulmate</t>
  </si>
  <si>
    <t>25OZ1624</t>
  </si>
  <si>
    <t>103</t>
  </si>
  <si>
    <t>Refundácia nákladov na činnosť klubu - halová sezóna 2025
Mestské kultúrno-športové stredisko Kysucké Nové Mesto
Cestovný príkaz - Ľudovít Pochyba
Termín: 7-8.2.2025
Účel: HMSR st. žiaci, Nyiregyháza HU
Cestovné náhrady: ubytovanie Košice pre 3 osoby
Časť nákladov</t>
  </si>
  <si>
    <t>Refundácia nákladov na činnosť klubu - halová sezóna 2025
Mestské kultúrno-športové stredisko Kysucké Nové Mesto
Cestovný príkaz 
Termín: 25.1.2025
Účel: HM-SsAZ dorast, st žiaci, dosp. Ostrava CZ
Trasa: Kysucké NM-Ostrava a späť
Spôsob dopravy: AUV
Počet prepravovaných osôb: 5
Cestovné náhrady: cestovné</t>
  </si>
  <si>
    <t>Mgr. Milan Slivka</t>
  </si>
  <si>
    <t>Refundácia nákladov na činnosť klubu - halová sezóna 2025
Mestské kultúrno-športové stredisko Kysucké Nové Mesto
Cestovný príkaz 
Termín: 14-15.2.2025
Účel: HMSR dorast, Nyiregyháza HU
Trasa: Kysucké NM-Nyiregyháza a späť
Spôsob dopravy: AUV
Počet prepravovaných osôb: 5
Cestovné náhrady: cestovné
Časť nákladov</t>
  </si>
  <si>
    <t>25OZ1623</t>
  </si>
  <si>
    <t>2025/01</t>
  </si>
  <si>
    <t>Refundácia nákladov na činnosť OAZ
Západoslovenský atletický zväz
Účel: organizačné a materiálne zabezpečenie M-ZsAZ v cezpoľnom behu 8.11.2025</t>
  </si>
  <si>
    <t>55344216</t>
  </si>
  <si>
    <t>Atletický oddiel Šaľa</t>
  </si>
  <si>
    <t>V25039</t>
  </si>
  <si>
    <t>Refundácia nákladov na činnosť OAZ
Západoslovenský atletický zväz
Účel: prenájom kladivárskeho sektora 28.6.2025 (2. kolo družstiev ZsAZ dorastu, juniorov, dospelých a 3. kolo ml. žiactva, 3. kolo prípraviek)</t>
  </si>
  <si>
    <t>TJ STAVBAR
Nitra</t>
  </si>
  <si>
    <t>2704</t>
  </si>
  <si>
    <t>Refundácia nákladov na činnosť OAZ
Západoslovenský atletický zväz
Cestovný príkaz 
Termín: 27.4.2025
Účel: 1. kolo družstiev ZsAZ st. žiactva a najml. žiactva, 1. kolo miniprípraviek
Trasa: Trenčín-Piešťany a späť
Spôsob dopravy: AUV
Počet prepravovaných osôb: 1
Cestovné náhrady: cestovné</t>
  </si>
  <si>
    <t>Simona Blanárová</t>
  </si>
  <si>
    <t>Refundácia nákladov na činnosť OAZ
Západoslovenský atletický zväz
Cestovný príkaz 
Termín: 3.5.2025
Účel: 1. kolo družstiev ZsAZ dorastu, juniorov, dospelých, ml. žiactva a prípraviek
Trasa: Trenčín-Nové Zámky a späť
Spôsob dopravy: AUV
Počet prepravovaných osôb: 1
Cestovné náhrady: cestovné</t>
  </si>
  <si>
    <t>1805</t>
  </si>
  <si>
    <t>Refundácia nákladov na činnosť OAZ
Západoslovenský atletický zväz
Cestovný príkaz 
Termín: 18.5.2025
Účel: 3 kolo družstiev ZsAZ st. žiactva a najml. žiactva, 2. kolo miniprípraviek
Trasa: Trenčín-Skalica a späť
Spôsob dopravy: AUV
Počet prepravovaných osôb: 1
Cestovné náhrady: cestovné
Časť nákladov</t>
  </si>
  <si>
    <t>2505</t>
  </si>
  <si>
    <t>Refundácia nákladov na činnosť OAZ
Západoslovenský atletický zväz
Cestovný príkaz 
Termín: 25.5.2025
Účel: 2. kolo družstiev ZsAZ ml. žiactva, 2. kolo prípraviek
Trasa: Trenčín-Trnava a späť
Spôsob dopravy: AUV
Počet prepravovaných osôb: 1
Cestovné náhrady: cestovné</t>
  </si>
  <si>
    <t>2206</t>
  </si>
  <si>
    <t>Refundácia nákladov na činnosť OAZ
Západoslovenský atletický zväz
Cestovný príkaz 
Termín: 22.6.2025
Účel: 4. kolo družstiev ZsAZ st. žiactva a najml. žiactva, 3. kolo miniprípraviek
Trasa: Trenčín-Skalica a späť
Spôsob dopravy: AUV
Počet prepravovaných osôb: 1
Cestovné náhrady: cestovné</t>
  </si>
  <si>
    <t>2806</t>
  </si>
  <si>
    <t>Refundácia nákladov na činnosť OAZ
Západoslovenský atletický zväz
Cestovný príkaz 
Termín: 28.6.2025
Účel: 2. kolo družstiev ZsAZ dorastu, juniorov, dospelých a 3. kolo ml. žiactva, 3. kolo prípraviek
Trasa: Trenčín-Nitra a späť
Spôsob dopravy: AUV
Počet prepravovaných osôb: 1
Cestovné náhrady: cestovné</t>
  </si>
  <si>
    <t>Refundácia nákladov na činnosť OAZ
Západoslovenský atletický zväz
Cestovný príkaz 
Termín: 27.4.2025
Účel: 1. kolo družstiev ZsAZ st. žiactva a najml. žiactva, 1. kolo miniprípraviek
Trasa: Dubnica n/V-Piešťany a späť
Spôsob dopravy: AUV
Počet prepravovaných osôb: 1
Cestovné náhrady: cestovné</t>
  </si>
  <si>
    <t>Miloš Filo</t>
  </si>
  <si>
    <t>Refundácia nákladov na činnosť OAZ
Západoslovenský atletický zväz
Cestovný príkaz 
Termín: 3.5.2025
Účel: 1. kolo družstiev ZsAZ dorastu, juniorov, dospelých, ml. žiactva a prípraviek
Trasa: Dubnica n/V-Nové Zámky a späť
Spôsob dopravy: AUV
Počet prepravovaných osôb: 1
Cestovné náhrady: cestovné</t>
  </si>
  <si>
    <t>Refundácia nákladov na činnosť OAZ
Západoslovenský atletický zväz
Cestovný príkaz 
Termín: 10.5.2025
Účel: 2. kolo družstiev ZsAZ st. žiactva a najml. žiactva, mládežnícka vrhačská súťaž
Trasa: Dubnica n/V-Piešťany a späť
Spôsob dopravy: AUV
Počet prepravovaných osôb: 1
Cestovné náhrady: cestovné</t>
  </si>
  <si>
    <t>Refundácia nákladov na činnosť OAZ
Západoslovenský atletický zväz
Cestovný príkaz 
Termín: 18.5.2025
Účel: 3 kolo družstiev ZsAZ st. žiactva a najml. žiactva, 2. kolo miniprípraviek
Trasa: Dubnica n/V-Skalica a späť
Spôsob dopravy: AUV
Počet prepravovaných osôb: 1
Cestovné náhrady: cestovné</t>
  </si>
  <si>
    <t>Refundácia nákladov na činnosť OAZ
Západoslovenský atletický zväz
Cestovný príkaz 
Termín: 24.5.2025
Účel: Majstrovstvá ZsAZ vo viacboji juniorov, junioriek, dorastu a staršieho žiactva
Trasa: Dubnica n/V-Trnava a späť
Spôsob dopravy: AUV
Počet prepravovaných osôb: 1
Cestovné náhrady: cestovné</t>
  </si>
  <si>
    <t>Refundácia nákladov na činnosť OAZ
Západoslovenský atletický zväz
Cestovný príkaz 
Termín: 25.5.2025
Účel: 2. kolo družstiev ZsAZ ml. žiactva, 2. kolo prípraviek
Trasa: Dubnica n/V-Trnava a späť
Spôsob dopravy: AUV
Počet prepravovaných osôb: 1
Cestovné náhrady: cestovné</t>
  </si>
  <si>
    <t>Refundácia nákladov na činnosť OAZ
Západoslovenský atletický zväz
Cestovný príkaz 
Termín: 31.5.2025
Účel: Majstrovstvá ZsAZ jednotlivcov dospelých, juniorov, dorastu a st. žiactva
Trasa: Dubnica n/V-Trnava a späť
Spôsob dopravy: AUV
Počet prepravovaných osôb: 1
Cestovné náhrady: cestovné</t>
  </si>
  <si>
    <t>Refundácia nákladov na činnosť OAZ
Západoslovenský atletický zväz
Cestovný príkaz 
Termín: 8.6.2025
Účel: Majstrovstvá ZsAZ vo viacboji ml. žiactva a Míting ZsAZ
Trasa: Dubnica n/V-Piešťany a späť
Spôsob dopravy: AUV
Počet prepravovaných osôb: 1
Cestovné náhrady: cestovné</t>
  </si>
  <si>
    <t>Refundácia nákladov na činnosť OAZ
Západoslovenský atletický zväz
Cestovný príkaz 
Termín: 15.6.2025
Účel: Majstrovstvá ZsAZ vo viacboji najml. žiactva a Míting ZsAZ
Trasa: Dubnica n/V-Nové Zámky a späť
Spôsob dopravy: AUV
Počet prepravovaných osôb: 1
Cestovné náhrady: cestovné</t>
  </si>
  <si>
    <t>Refundácia nákladov na činnosť OAZ
Západoslovenský atletický zväz
Cestovný príkaz 
Termín: 22.6.2025
Účel: 4. kolo družstiev ZsAZ st. žiactva a najml. žiactva, 3. kolo miniprípraviek
Trasa: Dubnica n/V-Skalica a späť
Spôsob dopravy: AUV
Počet prepravovaných osôb: 1
Cestovné náhrady: cestovné</t>
  </si>
  <si>
    <t>Refundácia nákladov na činnosť OAZ
Západoslovenský atletický zväz
Cestovný príkaz 
Termín: 28.6.2025
Účel: 2. kolo družstiev ZsAZ dorastu, juniorov, dospelých a 3. kolo ml. žiactva, 3. kolo prípraviek
Trasa: Dubnica n/V-Nitra a späť
Spôsob dopravy: AUV
Počet prepravovaných osôb: 1
Cestovné náhrady: cestovné</t>
  </si>
  <si>
    <t>Refundácia nákladov na činnosť OAZ
Západoslovenský atletický zväz
Cestovný príkaz 
Termín: 7.9.2025
Účel: 5. kolo družstiev ZsAZ st. žiactva a 5. kolo družstiev ZsAZ najml. žiactva
Trasa: Dubnica n/V-Nové Zámky a späť
Spôsob dopravy: AUV
Počet prepravovaných osôb: 1
Cestovné náhrady: cestovné</t>
  </si>
  <si>
    <t>Refundácia nákladov na činnosť OAZ
Západoslovenský atletický zväz
Cestovný príkaz 
Termín: 15.9.2025
Účel: 3. kolo družstiev ZsAZ dorastu, juniorov, dospelých a 4. kolo ZsAZ ml. žiactva
Trasa: Dubnica n/V-Trnava a späť
Spôsob dopravy: AUV
Počet prepravovaných osôb: 1
Cestovné náhrady: cestovné</t>
  </si>
  <si>
    <t>Refundácia nákladov na činnosť OAZ
Západoslovenský atletický zväz
Cestovný príkaz 
Termín: 20.9.2025
Účel: 5. kolo družstiev ZsAZ ml. žiactva
Trasa: Dubnica n/V-Nitra a späť
Spôsob dopravy: AUV
Počet prepravovaných osôb: 1
Cestovné náhrady: cestovné</t>
  </si>
  <si>
    <t>Refundácia nákladov na činnosť OAZ
Západoslovenský atletický zväz
Cestovný príkaz 
Termín: 27.9.2025
Účel: Majstrovstvá ZsAZ jednotlivcov ml. žiactva a najml. žiactva
Trasa: Dubnica n/V-Nové Zámky a späť
Spôsob dopravy: AUV
Počet prepravovaných osôb: 1
Cestovné náhrady: cestovné</t>
  </si>
  <si>
    <t>Refundácia nákladov na činnosť OAZ
Západoslovenský atletický zväz
Cestovný príkaz 
Termín: 8.11.2025
Účel: Majstrovstvá SR v cezpoľnom behu
Trasa: Dubnica n/V-Šaľa a späť
Spôsob dopravy: AUV
Počet prepravovaných osôb: 1
Cestovné náhrady: cestovné</t>
  </si>
  <si>
    <t>Refundácia nákladov na činnosť OAZ
Západoslovenský atletický zväz
Cestovný príkaz 
Termín: 27.4.2025
Účel: 1. kolo družstiev ZsAZ st. žiactva a najml. žiactva, 1. kolo miniprípraviek
Trasa: Bratislava-Piešťany a späť
Spôsob dopravy: AUV
Počet prepravovaných osôb: 1
Cestovné náhrady: cestovné</t>
  </si>
  <si>
    <t>Refundácia nákladov na činnosť OAZ
Západoslovenský atletický zväz
Cestovný príkaz 
Termín: 3.5.2025
Účel: 1. kolo družstiev ZsAZ dorastu, juniorov, dospelých, ml. žiactva a prípraviek
Trasa: Bratislava-Nové Zámky a späť
Spôsob dopravy: AUV
Počet prepravovaných osôb: 1
Cestovné náhrady: cestovné</t>
  </si>
  <si>
    <t>Refundácia nákladov na činnosť OAZ
Západoslovenský atletický zväz
Cestovný príkaz 
Termín: 10.5.2025
Účel: 2. kolo družstiev ZsAZ st. žiactva a najml. žiactva, mládežnícka vrhačská súťaž
Trasa: Bratislava-Piešťany a späť
Spôsob dopravy: AUV
Počet prepravovaných osôb: 1
Cestovné náhrady: cestovné</t>
  </si>
  <si>
    <t>Refundácia nákladov na činnosť OAZ
Západoslovenský atletický zväz
Cestovný príkaz 
Termín: 18.5.2025
Účel: 3 kolo družstiev ZsAZ st. žiactva a najml. žiactva, 2. kolo miniprípraviek
Trasa: Bratislava-Skalica a späť
Spôsob dopravy: AUV
Počet prepravovaných osôb: 1
Cestovné náhrady: cestovné</t>
  </si>
  <si>
    <t>Refundácia nákladov na činnosť OAZ
Západoslovenský atletický zväz
Cestovný príkaz 
Termín: 24.5.2025
Účel: Majstrovstvá ZsAZ vo viacboji juniorov, junioriek, dorastu a staršieho žiactva
Trasa: Bratislava-Trnava a späť
Spôsob dopravy: AUV
Počet prepravovaných osôb: 1
Cestovné náhrady: cestovné</t>
  </si>
  <si>
    <t>Refundácia nákladov na činnosť OAZ
Západoslovenský atletický zväz
Cestovný príkaz 
Termín: 25.5.2025
Účel: 2. kolo družstiev ZsAZ ml. žiactva, 2. kolo prípraviek
Trasa: Bratislava-Trnava a späť
Spôsob dopravy: AUV
Počet prepravovaných osôb: 1
Cestovné náhrady: cestovné</t>
  </si>
  <si>
    <t>Refundácia nákladov na činnosť OAZ
Západoslovenský atletický zväz
Cestovný príkaz 
Termín: 31.5.2025
Účel: Majstrovstvá ZsAZ jednotlivcov dospelých, juniorov, dorastu a st. žiactva
Trasa: Bratislava-Trnava a späť
Spôsob dopravy: AUV
Počet prepravovaných osôb: 1
Cestovné náhrady: cestovné</t>
  </si>
  <si>
    <t>Refundácia nákladov na činnosť OAZ
Západoslovenský atletický zväz
Cestovný príkaz 
Termín: 8.6.2025
Účel: Majstrovstvá ZsAZ vo viacboji ml. žiactva a Míting ZsAZ
Trasa: Bratislava-Piešťany a späť
Spôsob dopravy: AUV
Počet prepravovaných osôb: 1
Cestovné náhrady: cestovné</t>
  </si>
  <si>
    <t>Refundácia nákladov na činnosť OAZ
Západoslovenský atletický zväz
Cestovný príkaz 
Termín: 22.6.2025
Účel: 4. kolo družstiev ZsAZ st. žiactva a najml. žiactva, 3. kolo miniprípraviek
Trasa: Bratislava-Skalica a späť
Spôsob dopravy: AUV
Počet prepravovaných osôb: 1
Cestovné náhrady: cestovné</t>
  </si>
  <si>
    <t>Refundácia nákladov na činnosť OAZ
Západoslovenský atletický zväz
Cestovný príkaz 
Termín: 28.6.2025
Účel: 2. kolo družstiev ZsAZ dorastu, juniorov, dospelých a 3. kolo ml. žiactva, 3. kolo prípraviek
Trasa: Bratislava-Nitra a späť
Spôsob dopravy: AUV
Počet prepravovaných osôb: 1
Cestovné náhrady: cestovné</t>
  </si>
  <si>
    <t>Refundácia nákladov na činnosť OAZ
Západoslovenský atletický zväz
Cestovný príkaz 
Termín: 7.9.2025
Účel: 5. kolo družstiev ZsAZ st. žiactva a 5. kolo družstiev ZsAZ najml. žiactva
Trasa: Bratislava-Nové Zámky a späť
Spôsob dopravy: AUV
Počet prepravovaných osôb: 1
Cestovné náhrady: cestovné</t>
  </si>
  <si>
    <t>Refundácia nákladov na činnosť OAZ
Západoslovenský atletický zväz
Cestovný príkaz 
Termín: 15.9.2025
Účel: 3. kolo družstiev ZsAZ dorastu, juniorov, dospelých a 4. kolo ZsAZ ml. žiactva
Trasa: Bratislava-Trnava a späť
Spôsob dopravy: AUV
Počet prepravovaných osôb: 1
Cestovné náhrady: cestovné</t>
  </si>
  <si>
    <t>Refundácia nákladov na činnosť OAZ
Západoslovenský atletický zväz
Cestovný príkaz 
Termín: 27.9.2025
Účel: Majstrovstvá ZsAZ jednotlivcov ml. žiactva a najml. žiactva
Trasa: Bratislava-Nové Zámky a späť
Spôsob dopravy: AUV
Počet prepravovaných osôb: 1
Cestovné náhrady: cestovné</t>
  </si>
  <si>
    <t>202504</t>
  </si>
  <si>
    <t>Refundácia nákladov na činnosť OAZ
Západoslovenský atletický zväz
Cestovný príkaz 
Termín: 27.4.2025
Účel: 1. kolo družstiev ZsAZ st. žiactva a najml. žiactva, 1. kolo miniprípraviek
Trasa: Šaľa-Piešťany a späť
Spôsob dopravy: AUV
Počet prepravovaných osôb: 1
Cestovné náhrady: cestovné</t>
  </si>
  <si>
    <t>Kristína Šmidová</t>
  </si>
  <si>
    <t>Refundácia nákladov na činnosť OAZ
Západoslovenský atletický zväz
Cestovný príkaz 
Termín: 3.5.2025
Účel: 1. kolo družstiev ZsAZ dorastu, juniorov, dospelých, ml. žiactva a prípraviek
Trasa: Šaľa-Nové Zámky a späť
Spôsob dopravy: AUV
Počet prepravovaných osôb: 1
Cestovné náhrady: cestovné</t>
  </si>
  <si>
    <t>Refundácia nákladov na činnosť OAZ
Západoslovenský atletický zväz
Cestovný príkaz 
Termín: 10.5.2025
Účel: 2. kolo družstiev ZsAZ st. žiactva a najml. žiactva, mládežnícka vrhačská súťaž
Trasa: Šaľa-Piešťany a späť
Spôsob dopravy: AUV
Počet prepravovaných osôb: 1
Cestovné náhrady: cestovné</t>
  </si>
  <si>
    <t>Refundácia nákladov na činnosť OAZ
Západoslovenský atletický zväz
Cestovný príkaz 
Termín: 18.5.2025
Účel: 3 kolo družstiev ZsAZ st. žiactva a najml. žiactva, 2. kolo miniprípraviek
Trasa: Šaľa-Skalica a späť
Spôsob dopravy: AUV
Počet prepravovaných osôb: 1
Cestovné náhrady: cestovné</t>
  </si>
  <si>
    <t>Refundácia nákladov na činnosť OAZ
Západoslovenský atletický zväz
Cestovný príkaz 
Termín: 24.5.2025
Účel: Majstrovstvá ZsAZ vo viacboji juniorov, junioriek, dorastu a staršieho žiactva
Trasa: Šaľa-Trnava a späť
Spôsob dopravy: AUV
Počet prepravovaných osôb: 1
Cestovné náhrady: cestovné</t>
  </si>
  <si>
    <t>Refundácia nákladov na činnosť OAZ
Západoslovenský atletický zväz
Cestovný príkaz 
Termín: 25.5.2025
Účel: 2. kolo družstiev ZsAZ ml. žiactva, 2. kolo prípraviek
Trasa: Šaľa-Trnava a späť
Spôsob dopravy: AUV
Počet prepravovaných osôb: 1
Cestovné náhrady: cestovné</t>
  </si>
  <si>
    <t>Refundácia nákladov na činnosť OAZ
Západoslovenský atletický zväz
Cestovný príkaz 
Termín: 31.5.2025
Účel: Majstrovstvá ZsAZ jednotlivcov dospelých, juniorov, dorastu a st. žiactva
Trasa: Šaľa-Trnava a späť
Spôsob dopravy: AUV
Počet prepravovaných osôb: 1
Cestovné náhrady: cestovné</t>
  </si>
  <si>
    <t>Refundácia nákladov na činnosť OAZ
Západoslovenský atletický zväz
Cestovný príkaz 
Termín: 8.6.2025
Účel: Majstrovstvá ZsAZ vo viacboji ml. žiactva a Míting ZsAZ
Trasa: Šaľa-Piešťany a späť
Spôsob dopravy: AUV
Počet prepravovaných osôb: 1
Cestovné náhrady: cestovné</t>
  </si>
  <si>
    <t>Refundácia nákladov na činnosť OAZ
Západoslovenský atletický zväz
Cestovný príkaz 
Termín: 22.6.2025
Účel: 4. kolo družstiev ZsAZ st. žiactva a najml. žiactva, 3. kolo miniprípraviek
Trasa: Šaľa-Skalica a späť
Spôsob dopravy: AUV
Počet prepravovaných osôb: 1
Cestovné náhrady: cestovné</t>
  </si>
  <si>
    <t>Refundácia nákladov na činnosť OAZ
Západoslovenský atletický zväz
Cestovný príkaz 
Termín: 28.6.2025
Účel: 2. kolo družstiev ZsAZ dorastu, juniorov, dospelých a 3. kolo ml. žiactva, 3. kolo prípraviek
Trasa: Šaľa-Nitra a späť
Spôsob dopravy: AUV
Počet prepravovaných osôb: 1
Cestovné náhrady: cestovné</t>
  </si>
  <si>
    <t>Refundácia nákladov na činnosť OAZ
Západoslovenský atletický zväz
Cestovný príkaz 
Termín: 7.9.2025
Účel: 5. kolo družstiev ZsAZ st. žiactva a 5. kolo družstiev ZsAZ najml. žiactva
Trasa: Šaľa-Nové Zámky a späť
Spôsob dopravy: AUV
Počet prepravovaných osôb: 1
Cestovné náhrady: cestovné</t>
  </si>
  <si>
    <t>Refundácia nákladov na činnosť OAZ
Západoslovenský atletický zväz
Cestovný príkaz 
Termín: 15.9.2025
Účel: 3. kolo družstiev ZsAZ dorastu, juniorov, dospelých a 4. kolo ZsAZ ml. žiactva
Trasa: Šaľa-Trnava a späť
Spôsob dopravy: AUV
Počet prepravovaných osôb: 1
Cestovné náhrady: cestovné</t>
  </si>
  <si>
    <t>Refundácia nákladov na činnosť OAZ
Západoslovenský atletický zväz
Cestovný príkaz 
Termín: 20.9.2025
Účel: 5. kolo družstiev ZsAZ ml. žiactva
Trasa: Šaľa-Nitra a späť
Spôsob dopravy: AUV
Počet prepravovaných osôb: 1
Cestovné náhrady: cestovné</t>
  </si>
  <si>
    <t>Refundácia nákladov na činnosť OAZ
Západoslovenský atletický zväz
Cestovný príkaz 
Termín: 27.9.2025
Účel: Majstrovstvá ZsAZ jednotlivcov ml. žiactva a najml. žiactva
Trasa: Šaľa-Nové Zámky a späť
Spôsob dopravy: AUV
Počet prepravovaných osôb: 1
Cestovné náhrady: cestovné</t>
  </si>
  <si>
    <t>Refundácia nákladov na činnosť OAZ
Západoslovenský atletický zväz
Cestovný príkaz 
Termín: 27.4.2025
Účel: 1. kolo družstiev ZsAZ st. žiactva a najml. žiactva, 1. kolo miniprípraviek
Trasa: Kráľová n/V-Piešťany a späť
Spôsob dopravy: AUV
Počet prepravovaných osôb: 1
Cestovné náhrady: cestovné</t>
  </si>
  <si>
    <t>Refundácia nákladov na činnosť OAZ
Západoslovenský atletický zväz
Cestovný príkaz 
Termín: 3.5.2025
Účel: 1. kolo družstiev ZsAZ dorastu, juniorov, dospelých, ml. žiactva a prípraviek
Trasa: Kráľová n/V-Nové Zámky a späť
Spôsob dopravy: AUV
Počet prepravovaných osôb: 1
Cestovné náhrady: cestovné</t>
  </si>
  <si>
    <t>Refundácia nákladov na činnosť OAZ
Západoslovenský atletický zväz
Cestovný príkaz 
Termín: 10.5.2025
Účel: 2. kolo družstiev ZsAZ st. žiactva a najml. žiactva, mládežnícka vrhačská súťaž
Trasa: Kráľová n/V-Piešťany a späť
Spôsob dopravy: AUV
Počet prepravovaných osôb: 1
Cestovné náhrady: cestovné</t>
  </si>
  <si>
    <t>Refundácia nákladov na činnosť OAZ
Západoslovenský atletický zväz
Cestovný príkaz 
Termín: 18.5.2025
Účel: 3 kolo družstiev ZsAZ st. žiactva a najml. žiactva, 2. kolo miniprípraviek
Trasa: Kráľová n/V-Skalica a späť
Spôsob dopravy: AUV
Počet prepravovaných osôb: 1
Cestovné náhrady: cestovné</t>
  </si>
  <si>
    <t>Refundácia nákladov na činnosť OAZ
Západoslovenský atletický zväz
Cestovný príkaz 
Termín: 24.5.2025
Účel: Majstrovstvá ZsAZ vo viacboji juniorov, junioriek, dorastu a staršieho žiactva
Trasa: Kráľová n/V-Trnava a späť
Spôsob dopravy: AUV
Počet prepravovaných osôb: 1
Cestovné náhrady: cestovné</t>
  </si>
  <si>
    <t>Refundácia nákladov na činnosť OAZ
Západoslovenský atletický zväz
Cestovný príkaz 
Termín: 25.5.2025
Účel: 2. kolo družstiev ZsAZ ml. žiactva, 2. kolo prípraviek
Trasa: Kráľová n/V-Trnava a späť
Spôsob dopravy: AUV
Počet prepravovaných osôb: 1
Cestovné náhrady: cestovné</t>
  </si>
  <si>
    <t>Refundácia nákladov na činnosť OAZ
Západoslovenský atletický zväz
Cestovný príkaz 
Termín: 31.5.2025
Účel: Majstrovstvá ZsAZ jednotlivcov dospelých, juniorov, dorastu a st. žiactva
Trasa: Kráľová n/V-Trnava a späť
Spôsob dopravy: AUV
Počet prepravovaných osôb: 1
Cestovné náhrady: cestovné</t>
  </si>
  <si>
    <t>Refundácia nákladov na činnosť OAZ
Západoslovenský atletický zväz
Cestovný príkaz 
Termín: 8.6.2025
Účel: Majstrovstvá ZsAZ vo viacboji ml. žiactva a Míting ZsAZ
Trasa: Kráľová n/V-Piešťany a späť
Spôsob dopravy: AUV
Počet prepravovaných osôb: 1
Cestovné náhrady: cestovné</t>
  </si>
  <si>
    <t>Refundácia nákladov na činnosť OAZ
Západoslovenský atletický zväz
Cestovný príkaz 
Termín: 15.6.2025
Účel: Majstrovstvá ZsAZ vo viacboji najml. žiactva a míting ZsAZ
Trasa: Kráľová n/V-Nové Zámky a späť
Spôsob dopravy: AUV
Počet prepravovaných osôb: 1
Cestovné náhrady: cestovné</t>
  </si>
  <si>
    <t>Refundácia nákladov na činnosť OAZ
Západoslovenský atletický zväz
Cestovný príkaz 
Termín: 22.6.2025
Účel: 4. kolo družstiev ZsAZ st. žiactva a najml. žiactva, 3. kolo miniprípraviek
Trasa: Kráľová n/V-Skalica a späť
Spôsob dopravy: AUV
Počet prepravovaných osôb: 1
Cestovné náhrady: cestovné</t>
  </si>
  <si>
    <t>Refundácia nákladov na činnosť OAZ
Západoslovenský atletický zväz
Cestovný príkaz 
Termín: 28.6.2025
Účel: 2. kolo družstiev ZsAZ dorastu, juniorov, dospelých a 3. kolo ml. žiactva, 3. kolo prípraviek
Trasa: Kráľová n/V-Nitra a späť
Spôsob dopravy: AUV
Počet prepravovaných osôb: 1
Cestovné náhrady: cestovné</t>
  </si>
  <si>
    <t>Refundácia nákladov na činnosť OAZ
Západoslovenský atletický zväz
Cestovný príkaz 
Termín: 7.9.2025
Účel: 5. kolo družstiev ZsAZ st. žiactva a 5. kolo družstiev ZsAZ najml. žiactva
Trasa: Kráľová n/V-Nové Zámky a späť
Spôsob dopravy: AUV
Počet prepravovaných osôb: 1
Cestovné náhrady: cestovné</t>
  </si>
  <si>
    <t>Refundácia nákladov na činnosť OAZ
Západoslovenský atletický zväz
Cestovný príkaz 
Termín: 15.9.2025
Účel: 3. kolo družstiev ZsAZ dorastu, juniorov, dospelých a 4. kolo ZsAZ ml. žiactva
Trasa: Kráľová n/V-Trnava a späť
Spôsob dopravy: AUV
Počet prepravovaných osôb: 1
Cestovné náhrady: cestovné</t>
  </si>
  <si>
    <t>Refundácia nákladov na činnosť OAZ
Západoslovenský atletický zväz
Cestovný príkaz 
Termín: 20.9.2025
Účel: 5. kolo družstiev ZsAZ ml. žiactva
Trasa: Kráľová n/V-Nitra a späť
Spôsob dopravy: AUV
Počet prepravovaných osôb: 1
Cestovné náhrady: cestovné
Časť nákladov</t>
  </si>
  <si>
    <t>26OZ0046</t>
  </si>
  <si>
    <t>Náhrada za stratu času pre dobrovoľníkov
Termín: 28.1.2026 + príprava
Jumperia, Košice
Počet osôb: 15
Rozsah: 132 odpracovaných hodín za 4,50 EUR/hod</t>
  </si>
  <si>
    <t>Osoba 90, 764, 63, 70, 279, 65, 93, 85, 97, 95, 72, 81, 71, 84, 55</t>
  </si>
  <si>
    <t>PF260103</t>
  </si>
  <si>
    <t>1026</t>
  </si>
  <si>
    <t>Preprava osôb Košice-Nyiregyháza HU 14.2.2026 HMSR st. žiaci</t>
  </si>
  <si>
    <t>10741437</t>
  </si>
  <si>
    <t>USK Stavebno-dopravná firma</t>
  </si>
  <si>
    <t>PF260106</t>
  </si>
  <si>
    <t>INV-HU-8700879</t>
  </si>
  <si>
    <t>PREVOD
Diaľničná známka - AUS BL807KK, Maďarsko 13.2.-13.3.2026</t>
  </si>
  <si>
    <t>barely digital GmbH &amp; Co. KG
DE</t>
  </si>
  <si>
    <t>PF260107</t>
  </si>
  <si>
    <t>INV-HU-8700946</t>
  </si>
  <si>
    <t>PREVOD
Diaľničná známka - AUS AA437HO, Maďarsko 13.2.-13.3.2026</t>
  </si>
  <si>
    <t>PF260105</t>
  </si>
  <si>
    <t>36637</t>
  </si>
  <si>
    <t>PREVOD
Ubytovanie 17-18.2.2026 - Hanusová, VV SAZ</t>
  </si>
  <si>
    <t>26OZ0043</t>
  </si>
  <si>
    <t>889</t>
  </si>
  <si>
    <t>PREVOD
Spotrebný materiál do skladu</t>
  </si>
  <si>
    <t>PF260088</t>
  </si>
  <si>
    <t>FA-2609329</t>
  </si>
  <si>
    <t>PREVOD
Technické vybavenie a softvér</t>
  </si>
  <si>
    <t>36212466</t>
  </si>
  <si>
    <t>Datacomp s.r.o.</t>
  </si>
  <si>
    <t>25OZ1627</t>
  </si>
  <si>
    <t>2515375183</t>
  </si>
  <si>
    <t>PREVOD
Diaľničná známka - AUS AA066HD, Slovensko ročná 12.1.2026-11.1.2027</t>
  </si>
  <si>
    <t>35919001</t>
  </si>
  <si>
    <t>Národná diaľničná spoločnosť, a.s.</t>
  </si>
  <si>
    <t>PF260108</t>
  </si>
  <si>
    <t>2126003772</t>
  </si>
  <si>
    <t>PREVOD
webhosting NORMAL, GIGA mail 50x pre doménu atletikasvk.sk + databáza k webu 26.2.2026-25.8.2026</t>
  </si>
  <si>
    <t>PF260099</t>
  </si>
  <si>
    <t>5418243324</t>
  </si>
  <si>
    <t>PREVOD
Technické vybavenie</t>
  </si>
  <si>
    <t>PF260091</t>
  </si>
  <si>
    <t>640794266</t>
  </si>
  <si>
    <t>Športové oblečenie - Rozhodcovia - tričká</t>
  </si>
  <si>
    <t>PF260092</t>
  </si>
  <si>
    <t>640794338</t>
  </si>
  <si>
    <t>PF260094</t>
  </si>
  <si>
    <t>Činnosť reprezentačného trénera mládeže U16 - 01/2026</t>
  </si>
  <si>
    <t>PF260096</t>
  </si>
  <si>
    <t>25OZ1626</t>
  </si>
  <si>
    <t>2025/09/02</t>
  </si>
  <si>
    <t>Refundácia nákladov na usporiadanie atl. Podujatia - MSR st. žiaci 13-14.9.2025 Martin
Atletický klub Martin
Účel: technicko-organizačné zabezpečenie pretekov</t>
  </si>
  <si>
    <t>25OZ1621</t>
  </si>
  <si>
    <t>697/T1110/1</t>
  </si>
  <si>
    <t>Refundácia nákladov na činnosť klubu s účelom športu mládeže podľa bodového hodnotenia MSR v roku 2024
Atletický klub AC Malacky
Účel: ubytovanie na sústredení 12-24.4.2025  Chorvátsko
Časť nákladov</t>
  </si>
  <si>
    <t>SUNCE HOTELI d.d.
CRO</t>
  </si>
  <si>
    <t>20251001</t>
  </si>
  <si>
    <t>Refundácia nákladov na činnosť klubu s účelom športu mládeže podľa bodového hodnotenia MSR v roku 2024
Atletický klub AC Malacky
Účel: športové vybavenie - doskočisko</t>
  </si>
  <si>
    <t>20251002</t>
  </si>
  <si>
    <t>Refundácia nákladov na činnosť klubu s účelom športu mládeže podľa bodového hodnotenia MSR v roku 2024
Atletický klub AC Malacky
Účel: športové vybavenie</t>
  </si>
  <si>
    <t>29/1/2</t>
  </si>
  <si>
    <t>Refundácia nákladov na činnosť klubu s účelom športu mládeže podľa bodového hodnotenia MSR v roku 2024
Atletický klub AC Malacky
Účel: vstupy na športovisko</t>
  </si>
  <si>
    <t>Gradski Sportski center Makarska
CRO</t>
  </si>
  <si>
    <t>25OZ1622</t>
  </si>
  <si>
    <t>FT 001/8504</t>
  </si>
  <si>
    <t>Refundácia nákladov na činnosť klubu s účelom športu mládeže podľa bodového hodnotenia MSR v roku 2024
AK Slávia Trenčín, o.z.
Účel: transfer z letiska - sústredenie Portugalsko 21.3.-3.4.2025</t>
  </si>
  <si>
    <t>FT 001/8503</t>
  </si>
  <si>
    <t>Refundácia nákladov na činnosť klubu s účelom športu mládeže podľa bodového hodnotenia MSR v roku 2024
AK Slávia Trenčín, o.z.
Účel: ubytovanie - sústredenie Portugalsko 21.3.-3.4.2025 - 2 osoby</t>
  </si>
  <si>
    <t>OVI7NK</t>
  </si>
  <si>
    <t>Refundácia nákladov na činnosť klubu s účelom športu mládeže podľa bodového hodnotenia MSR v roku 2024
AK Slávia Trenčín, o.z.
Cestovný príkaz - Adam Ševčík
Termín: 21.3.-3.4.2025
Účel: sústredenie Portugalsko
Trasa: Viedeň-Faro a späť
Spôsob dopravy: lietadlo
Počet prepravovaných osôb: 1
Cestovné náhrady: cestovné</t>
  </si>
  <si>
    <t>Refundácia nákladov na činnosť klubu s účelom športu mládeže podľa bodového hodnotenia MSR v roku 2024
AK Slávia Trenčín, o.z.
Cestovný príkaz - Adam Ševčík
Termín: 21.3.-3.4.2025
Účel: sústredenie Portugalsko
Cestovné náhrady: stravné</t>
  </si>
  <si>
    <t>Adam Ševčík</t>
  </si>
  <si>
    <t>EWVSGM</t>
  </si>
  <si>
    <t>Refundácia nákladov na činnosť klubu s účelom športu mládeže podľa bodového hodnotenia MSR v roku 2024
AK Slávia Trenčín, o.z.
Cestovný príkaz - Lukáš Ševčík
Termín: 21.3.-3.4.2025
Účel: sústredenie Portugalsko
Trasa: Viedeň-Faro a späť
Spôsob dopravy: lietadlo
Počet prepravovaných osôb: 1
Cestovné náhrady: cestovné</t>
  </si>
  <si>
    <t>Refundácia nákladov na činnosť klubu s účelom športu mládeže podľa bodového hodnotenia MSR v roku 2024
AK Slávia Trenčín, o.z.
Cestovný príkaz - Lukáš Ševčík
Termín: 21.3.-3.4.2025
Účel: sústredenie Portugalsko
Cestovné náhrady: stravné</t>
  </si>
  <si>
    <t>Lukáš Ševčík</t>
  </si>
  <si>
    <t>25010014</t>
  </si>
  <si>
    <t>Refundácia nákladov na činnosť klubu s účelom športu mládeže podľa bodového hodnotenia MSR v roku 2024
AK Slávia Trenčín, o.z.
Účel: permanentka na cvičenie
Časť nákladov</t>
  </si>
  <si>
    <t>25010011</t>
  </si>
  <si>
    <t>Refundácia nákladov na činnosť klubu s účelom športu mládeže podľa bodového hodnotenia MSR v roku 2024
AK Slávia Trenčín, o.z.
Účel: celková cena práce trénera 04/2025</t>
  </si>
  <si>
    <t>Refundácia nákladov na činnosť klubu s účelom športu mládeže podľa bodového hodnotenia MSR v roku 2024
AK Slávia Trenčín, o.z.
Účel: celková cena práce trénera 06/2025</t>
  </si>
  <si>
    <t>Refundácia nákladov na činnosť klubu s účelom športu mládeže podľa bodového hodnotenia MSR v roku 2024
AK Slávia Trenčín, o.z.
Účel: celková cena práce trénera 05/2025</t>
  </si>
  <si>
    <t>2025/2</t>
  </si>
  <si>
    <t>Refundácia nákladov na činnosť klubu s účelom športu mládeže podľa bodového hodnotenia MSR v roku 2024
AK Slávia Trenčín, o.z.
Účel: celková cena práce trénera 01/2025</t>
  </si>
  <si>
    <t>Refundácia nákladov na činnosť klubu s účelom športu mládeže podľa bodového hodnotenia MSR v roku 2024
AK Slávia Trenčín, o.z.
Účel: celková cena práce trénera 01/2025
Časť nákladov</t>
  </si>
  <si>
    <t>25OZ1625</t>
  </si>
  <si>
    <t>1000725</t>
  </si>
  <si>
    <t>17319161</t>
  </si>
  <si>
    <t>Stredná priemyselná škola elektrotechnická
Bratislava</t>
  </si>
  <si>
    <t>007/25</t>
  </si>
  <si>
    <t>1001625</t>
  </si>
  <si>
    <t>25100049</t>
  </si>
  <si>
    <t>Refundácia nákladov na činnosť klubu - halová sezóna 2025
Atletický klub Slávia UK Bratislava
Účel: regenerácia 03/2025</t>
  </si>
  <si>
    <t>25100028</t>
  </si>
  <si>
    <t>Refundácia nákladov na činnosť klubu - halová sezóna 2025
Atletický klub Slávia UK Bratislava
Účel: regenerácia 02/2025
Časť nákladov</t>
  </si>
  <si>
    <t>PF260098</t>
  </si>
  <si>
    <t>70260029</t>
  </si>
  <si>
    <t>Doručovateľský servis za obdobie 1/2026</t>
  </si>
  <si>
    <t>PF260102</t>
  </si>
  <si>
    <t>2026-0002</t>
  </si>
  <si>
    <t>Webhostingové služby "Atletická kancelář 2" - 2/2026</t>
  </si>
  <si>
    <t>PF260104</t>
  </si>
  <si>
    <t>2026-069</t>
  </si>
  <si>
    <t>Informačný systém "Atletická kancelář 2", štatistika za obdobie 2/2026</t>
  </si>
  <si>
    <t>25OZ1628</t>
  </si>
  <si>
    <t>Refundácia nákladov na prípravu a účasť športovcov na MSR družstiev dospelých
Atletický klub Slávia UK Bratislava
Účel: služby športového odborníka 05/2025</t>
  </si>
  <si>
    <t>Refundácia nákladov na prípravu a účasť športovcov na MSR družstiev dospelých
Atletický klub Slávia UK Bratislava
Účel: služby športového odborníka 06/2025</t>
  </si>
  <si>
    <t>PF251149</t>
  </si>
  <si>
    <t>359/81</t>
  </si>
  <si>
    <t>Refundácia nákladov na usporiadanie atl. Podujatia - MSR dorastencov a dorasteniek, MSR vo viacboji mužov, žien, juniorov a junioriek, MSR zmiešaných štafiet, 14-15.6.2025
Športový klub UMB BB
Účel: lekárenský sortiment</t>
  </si>
  <si>
    <t>2891</t>
  </si>
  <si>
    <t>Refundácia nákladov na usporiadanie atl. Podujatia - MSR dorastencov a dorasteniek, MSR vo viacboji mužov, žien, juniorov a junioriek, MSR zmiešaných štafiet, 14-15.6.2025
Športový klub UMB BB
Účel: ochladzovacie prostriedky</t>
  </si>
  <si>
    <t>31321828</t>
  </si>
  <si>
    <t>TESCO STORES SR, a.s.</t>
  </si>
  <si>
    <t>3023</t>
  </si>
  <si>
    <t>Refundácia nákladov na usporiadanie atl. Podujatia - MSR dorastencov a dorasteniek, MSR vo viacboji mužov, žien, juniorov a junioriek, MSR zmiešaných štafiet, 14-15.6.2025
Športový klub UMB BB
Účel: spotrebný materiál</t>
  </si>
  <si>
    <t>8507</t>
  </si>
  <si>
    <t>Refundácia nákladov na usporiadanie atl. Podujatia - MSR dorastencov a dorasteniek, MSR vo viacboji mužov, žien, juniorov a junioriek, MSR zmiešaných štafiet, 14-15.6.2025
Športový klub UMB BB
Účel: hygienické potreby</t>
  </si>
  <si>
    <t>dm drogerie markt, s. r. o.</t>
  </si>
  <si>
    <t>2883</t>
  </si>
  <si>
    <t>3664</t>
  </si>
  <si>
    <t>Kaufland Slovenská republika, v.o.s.</t>
  </si>
  <si>
    <t>1242</t>
  </si>
  <si>
    <t>Refundácia nákladov na usporiadanie atl. Podujatia - MSR dorastencov a dorasteniek, MSR vo viacboji mužov, žien, juniorov a junioriek, MSR zmiešaných štafiet, 14-15.6.2025
Športový klub UMB BB
Účel: kancelárske potreby</t>
  </si>
  <si>
    <t>35729040</t>
  </si>
  <si>
    <t>FaxCopy a.s.</t>
  </si>
  <si>
    <t>1011</t>
  </si>
  <si>
    <t>ŠEVT a.s.</t>
  </si>
  <si>
    <t>101</t>
  </si>
  <si>
    <t>Refundácia nákladov na usporiadanie atl. Podujatia - MSR dorastencov a dorasteniek, MSR vo viacboji mužov, žien, juniorov a junioriek, MSR zmiešaných štafiet, 14-15.6.2025
Športový klub UMB BB
Cestovný príkaz
Termín: 14-15.6.2025
Trasa: Žilina-Banská Bystrica a späť
Spôsob dopravy: AUV
Počet prepravovaných osôb: 4
Cestovné náhrady: cestovné
Časť nákladov</t>
  </si>
  <si>
    <t>Juraj Kalabus</t>
  </si>
  <si>
    <t>Refundácia nákladov na usporiadanie atl. Podujatia - MSR dorastencov a dorasteniek, MSR vo viacboji mužov, žien, juniorov a junioriek, MSR zmiešaných štafiet, 14-15.6.2025
Športový klub UMB BB
Náhrada za stratu času pre dobrovoľníkov
Termín: 14-15.6.2025
Počet osôb: 67
Rozsah: 1266 odpracovaných hodín za 4,00 EUR/hod</t>
  </si>
  <si>
    <t>Osoba 290, 765, 766, 377, 299, 767, 768, 769, 163, 207, 291, 148, 770, 32, 771, 384, 381, 772, 386, 388, 117, 150, 144, 773, 389, 328, 774, 775, 423, 392, 396, 151, 164, 387, 776, 777, 778, 390, 393, 609, 378, 45, 779, 780, 781, 782, 783, 159, 784, 49, 51, 391, 785, 786, 787, 205, 788-798</t>
  </si>
  <si>
    <t>25OZ1632</t>
  </si>
  <si>
    <t>452025</t>
  </si>
  <si>
    <t>21.6., 25.6.2025</t>
  </si>
  <si>
    <t>PREVOD
Refundácia nákladov na činnosť OAZ
Atletický zväz Bratislavy
Náhrada za stratu času pre dobrovoľníkov
Termín: 4-5/2025
Družstvá AZB, M-AZB
Počet osôb: 65
Rozsah: 1610,5 odpracovaných hodín
Časť nákladov</t>
  </si>
  <si>
    <t>Osoba 311, 594, 799-831, 597, 64, 596, 38, 606, 241, 600, 87, 166, 242, 169, 171, 244, 172, 107, 247, 248, 309</t>
  </si>
  <si>
    <t>Refundácia nákladov na činnosť OAZ
Atletický zväz Bratislavy
Náhrada za stratu času pre dobrovoľníkov
Termín: 4-5/2025
Družstvá AZB, M-AZB
Počet osôb: 65
Rozsah: 1610,5 odpracovaných hodín
Časť nákladov</t>
  </si>
  <si>
    <t>Osoba 831-834, 175, 249, 251, 375, 52, 88, 252</t>
  </si>
  <si>
    <t>25OZ1633</t>
  </si>
  <si>
    <t>03/2025</t>
  </si>
  <si>
    <t>Refundácia nákladov na usporiadanie atl. Podujatia - MSR družstiev dorast 21.9.2025
Atletický zväz Bratislavy
Účel: materiálno-technické zabezpečenie pretekov
Časť nákladov</t>
  </si>
  <si>
    <t>46517774</t>
  </si>
  <si>
    <t>JMPROFI s.r.o.</t>
  </si>
  <si>
    <t>PREVOD
Refundácia nákladov na usporiadanie atl. Podujatia - MSR družstiev dorast 21.9.2025
Atletický zväz Bratislavy
Účel: materiálno-technické zabezpečenie pretekov
Časť nákladov</t>
  </si>
  <si>
    <t>202511001</t>
  </si>
  <si>
    <t>PREVOD
Refundácia nákladov na usporiadanie atl. Podujatia - MSR družstiev dorast 21.9.2025
Atletický zväz Bratislavy
Účel: príprava a organizácia pretekov - administratívne služby</t>
  </si>
  <si>
    <t>51904357</t>
  </si>
  <si>
    <t>Dag Bělák</t>
  </si>
  <si>
    <r>
      <t>PREVOD
Refundácia nákladov na usporiadanie atl. Podujatia - MSR družstiev dorast 21.9.2025
Atletický zväz Bratislavy
Účel: materiálne zabezpečenie pretekov
Ča</t>
    </r>
    <r>
      <rPr>
        <sz val="8"/>
        <rFont val="Arial"/>
        <family val="2"/>
      </rPr>
      <t>sť nákladov</t>
    </r>
  </si>
  <si>
    <t>Refundácia nákladov na usporiadanie atl. Podujatia - MSR družstiev dorast 21.9.2025
Atletický zväz Bratislavy
Náhrada za stratu času pre dobrovoľníkov
Termín: 21.9.2025
Počet osôb: 29
Rozsah: 481,5 odpracovaných hodín za 4,50 EUR/hod</t>
  </si>
  <si>
    <t>Osoba 835-840, 311, 799, 802, 64, 805, 596, 809, 812, 813, 606, 169, 819, 608, 825, 828, 251, 52, 599, 89, 242, 53, 88, 249</t>
  </si>
  <si>
    <t>25OZ1630</t>
  </si>
  <si>
    <t>V076</t>
  </si>
  <si>
    <t>Refundácia nákladov na činnosť OAZ
Východoslovenský atletický zväz
Náhrada za stratu času pre dobrovoľníkov
Termín: 16.11.2025
MVsAZ v cezpoľnom behu - Humenné
Počet osôb: 22
Rozsah: 198,5 odpracovaných hodín za 4,50 EUR/hod</t>
  </si>
  <si>
    <t>Osoba 516, 63, 517, 505, 842, 506, 841, 843, 503, 844, 72, 66, 278, 479, 268, 845, 846, 847, 518, 575, 848, 275</t>
  </si>
  <si>
    <t>V077</t>
  </si>
  <si>
    <t>Refundácia nákladov na činnosť OAZ
Východoslovenský atletický zväz
Cestovný príkaz
Termín: 16.11.2025
Účel: M-VsAZ v cezpoľnom behu
Trasa: Košice-Humenné a späť
Spôsob dopravy: AUV
Počet prepravovaných osôb: 3
Cestovné náhrady: cestovné</t>
  </si>
  <si>
    <t>Ing. Silvia Hanusová</t>
  </si>
  <si>
    <t>01/2025</t>
  </si>
  <si>
    <t>Refundácia nákladov na činnosť OAZ
Východoslovenský atletický zväz
Účel: refakturácia - preprava osôb 1.3.2025 Košice-Banská Bystrica a späť, HM VsAZ ml žiaci</t>
  </si>
  <si>
    <t>42097631</t>
  </si>
  <si>
    <t>Atletický klub Slávia Technická univerzita Košice, o.z.</t>
  </si>
  <si>
    <t>2025-444</t>
  </si>
  <si>
    <t>Refundácia nákladov na činnosť OAZ
Východoslovenský atletický zväz
Účel: ultrazvukový vetromer</t>
  </si>
  <si>
    <t>2025-445</t>
  </si>
  <si>
    <t>FA-2025075</t>
  </si>
  <si>
    <t>Refundácia nákladov na činnosť OAZ
Východoslovenský atletický zväz
Účel: časomiera MVsAZ v cezpoľnom behu - Humenné, 16.11.2025</t>
  </si>
  <si>
    <t>56808771</t>
  </si>
  <si>
    <t>Boris Kakuta - RaceTime.sk</t>
  </si>
  <si>
    <t>25OZ1631</t>
  </si>
  <si>
    <t>Refundácia nákladov na činnosť OAZ
Atletický zväz Bratislavy
Náhrada za stratu času pre dobrovoľníkov
Termín: 4-5.10.2025
5 kolo družstiev AZB ml a najml žiaci
Počet osôb: 11
Rozsah: 144,5 odpracovaných hodín za 4,50 EUR/hod
Časť nákladov</t>
  </si>
  <si>
    <t>Osoba 311, 25, 27, 89, 596, 811, 606, 169, 248, 608, 309</t>
  </si>
  <si>
    <t>25OZ1629</t>
  </si>
  <si>
    <t>Refundácia nákladov na prípravu a účasť športovcov na MSR družstiev dospelých
ŠK Dukla Banská Bystrica o.z.
Cestovný príkaz - Pavel Kováč
Termín: 19-20.2.2025
Účel: HMSR dospelí
Trasa: Banská Bystrica-Ostrava CZ a späť
Spôsob dopravy: AUV
Počet prepravovaných osôb: 4
Cestovné náhrady: cestovné</t>
  </si>
  <si>
    <t>1030127818</t>
  </si>
  <si>
    <t>Refundácia nákladov na prípravu a účasť športovcov na MSR družstiev dospelých
ŠK Dukla Banská Bystrica o.z.
Cestovný príkaz - Pavel Kováč
Termín: 19-20.2.2025
Účel: HMSR dospelí, Ostrava CZ
Cestovné náhrady: CZ diaľničná známka 10-dňová</t>
  </si>
  <si>
    <t>Refundácia nákladov na prípravu a účasť športovcov na MSR družstiev dospelých
ŠK Dukla Banská Bystrica o.z.
Cestovný príkaz
Termín: 19-21.2.2025
Účel: HMSR dospelí
Trasa: Banská Bystrica-Ostrava CZ a späť
Spôsob dopravy: AUV
Počet prepravovaných osôb: 2
Cestovné náhrady: cestovné</t>
  </si>
  <si>
    <t>Refundácia nákladov na prípravu a účasť športovcov na MSR družstiev dospelých
ŠK Dukla Banská Bystrica o.z.
Cestovný príkaz
Termín: 19-20.2.2025
Účel: HMSR dospelí
Trasa: Bratislava-Ostrava CZ a späť
Spôsob dopravy: AUV
Počet prepravovaných osôb: 1
Cestovné náhrady: cestovné</t>
  </si>
  <si>
    <t>Refundácia nákladov na prípravu a účasť športovcov na MSR družstiev dospelých
ŠK Dukla Banská Bystrica o.z.
Cestovný príkaz
Termín: 25.1.2025
Účel: MSsAZ dorast, st žiaci, dospelí
Trasa: Banská Bystrica-Ostrava CZ a späť
Spôsob dopravy: AUV
Počet prepravovaných osôb: 4
Cestovné náhrady: cestovné</t>
  </si>
  <si>
    <t>Matej Pobjecký</t>
  </si>
  <si>
    <t>Refundácia nákladov na prípravu a účasť športovcov na MSR družstiev dospelých
ŠK Dukla Banská Bystrica o.z.
Cestovný príkaz
Termín: 19-21.2.2025
Účel: HMSR dospelí
Trasa: Banská Bystrica-Ostrava CZ a späť
Spôsob dopravy: AUV
Počet prepravovaných osôb: 4
Cestovné náhrady: cestovné + stravné</t>
  </si>
  <si>
    <t>8, 4</t>
  </si>
  <si>
    <t>Refundácia nákladov na prípravu a účasť športovcov na MSR družstiev dospelých
ŠK Dukla Banská Bystrica o.z.
Cestovný príkaz - Roman Benčík
Termín: 26.4.2025
Účel: MSR v chôdzi
Trasa: Banská Bystrica-Borský Mikuláš a späť
Spôsob dopravy: AUV
Počet prepravovaných osôb: 5
Cestovné náhrady: štartovné</t>
  </si>
  <si>
    <t>Refundácia nákladov na prípravu a účasť športovcov na MSR družstiev dospelých
ŠK Dukla Banská Bystrica o.z.
Cestovný príkaz
Termín: 9.2.2025
Účel: Krajské majstrovstvá Olomouckého a Zlánskeho kraja dorast, juniori, dospelí
Trasa: Bratislava-Ostrava CZ a späť
Spôsob dopravy: AUV
Počet prepravovaných osôb: 1
Cestovné náhrady: cestovné</t>
  </si>
  <si>
    <t>209439</t>
  </si>
  <si>
    <t>Refundácia nákladov na prípravu a účasť športovcov na MSR družstiev dospelých
ŠK Dukla Banská Bystrica o.z.
Cestovný príkaz - Daniela Ledecká
Termín: 9.2.2025
Účel: Krajské majstrovstvá Olomouckého a Zlánskeho kraja dorast, juniori, dospelí
Trasa: Bratislava-Ostrava CZ a späť
Cestovné náhrady: štartovné</t>
  </si>
  <si>
    <t>1133108908538796</t>
  </si>
  <si>
    <t>Refundácia nákladov na prípravu a účasť športovcov na MSR družstiev dospelých
ŠK Dukla Banská Bystrica o.z.
Cestovný príkaz - Michal Škvarka
Termín: 20-22.2.2025
Účel: HMSR dospelí + HMČR
Trasa: Vrútky-Banská Bystrica
Spôsob dopravy: vlak
Počet prepravovaných osôb: 1
Cestovné náhrady: cestovné</t>
  </si>
  <si>
    <t>25246-25217-00625</t>
  </si>
  <si>
    <t>Refundácia nákladov na prípravu a účasť športovcov na MSR družstiev dospelých
ŠK Dukla Banská Bystrica o.z.
Cestovný príkaz - Michal Škvarka
Termín: 20-22.2.2025
Účel: HMSR dospelí + HMČR
Trasa: Ostrava CZ-Vrútky
Spôsob dopravy: vlak
Počet prepravovaných osôb: 1
Cestovné náhrady: cestovné</t>
  </si>
  <si>
    <t>06661572</t>
  </si>
  <si>
    <t>Leo Express s.r.o.</t>
  </si>
  <si>
    <t>P20250066</t>
  </si>
  <si>
    <t>Refundácia nákladov na prípravu a účasť športovcov na MSR družstiev dospelých
ŠK Dukla Banská Bystrica o.z.
Cestovný príkaz - Michal Škvarka
Termín: 20-22.2.2025
Účel: HMSR dospelí + HMČR, Ostrava CZ
Cestovné náhrady: ubytovanie pre 1 osobu
Časť nákladov</t>
  </si>
  <si>
    <t>09549994</t>
  </si>
  <si>
    <t>Pučasta s.r.o.</t>
  </si>
  <si>
    <t>P20250067</t>
  </si>
  <si>
    <t>Refundácia nákladov na prípravu a účasť športovcov na MSR družstiev dospelých
ŠK Dukla Banská Bystrica o.z.
Cestovný príkaz - Michal Škvarka
Termín: 20-22.2.2025
Účel: HMSR dospelí + HMČR, Ostrava CZ
Cestovné náhrady: ubytovanie pre 2 osoby
Časť nákladov</t>
  </si>
  <si>
    <t>P20250065</t>
  </si>
  <si>
    <t>Refundácia nákladov na prípravu a účasť športovcov na MSR družstiev dospelých
ŠK Dukla Banská Bystrica o.z.
Cestovný príkaz - Michal Škvarka
Termín: 20-22.2.2025
Účel: HMSR dospelí + HMČR, Ostrava CZ
Cestovné náhrady: ubytovanie pre 4 osoby</t>
  </si>
  <si>
    <t>P20250069</t>
  </si>
  <si>
    <t>Refundácia nákladov na prípravu a účasť športovcov na MSR družstiev dospelých
ŠK Dukla Banská Bystrica o.z.
Cestovný príkaz - Michal Škvarka
Termín: 20-22.2.2025
Účel: HMSR dospelí + HMČR, Ostrava CZ
Cestovné náhrady: ubytovanie pre 1 osobu</t>
  </si>
  <si>
    <t>Refundácia nákladov na prípravu a účasť športovcov na MSR družstiev dospelých
ŠK Dukla Banská Bystrica o.z.
Cestovný príkaz - Michal Škvarka
Termín: 1.3.2025
Účel: HMSR viacboje, Viedeň AT
Trasa: Banská Bystrica-Viedeň AT a späť
Spôsob dopravy: AUV
Počet prepravovaných osôb: 6
Cestovné náhrady: cestovné</t>
  </si>
  <si>
    <t>3163030</t>
  </si>
  <si>
    <t>Refundácia nákladov na prípravu a účasť športovcov na MSR družstiev dospelých
ŠK Dukla Banská Bystrica o.z.
Cestovný príkaz - Michal Škvarka
Termín: 1.3.2025
Účel: HMSR viacboje, Viedeň AT
Cestovné náhrady: diaľničná známka AT 1-dňová</t>
  </si>
  <si>
    <t>ADAC Medien und Reise GmbH
DE</t>
  </si>
  <si>
    <t>Refundácia nákladov na prípravu a účasť športovcov na MSR družstiev dospelých
ŠK Dukla Banská Bystrica o.z.
Cestovný príkaz - Michal Škvarka
Termín: 31.5.2025
Účel: MZsAZ dospelí, juniori, dorast a st žiaci
Trasa: Selce-Trnava a späť
Spôsob dopravy: AUV
Počet prepravovaných osôb: 4
Cestovné náhrady: cestovné</t>
  </si>
  <si>
    <t>Refundácia nákladov na prípravu a účasť športovcov na MSR družstiev dospelých
ŠK Dukla Banská Bystrica o.z.
Cestovný príkaz - Michal Škvarka
Termín: 31.5.2025
Účel: MZsAZ dospelí, juniori, dorast a st žiaci, Trnava
Cestovné náhrady: štartovné</t>
  </si>
  <si>
    <t>Refundácia nákladov na prípravu a účasť športovcov na MSR družstiev dospelých
ŠK Dukla Banská Bystrica o.z.
Cestovný príkaz - Michal Škvarka
Termín: 7.6.2025
Účel: Tipos Challenge Slovakia
Trasa: Selce-Trnava a späť
Spôsob dopravy: AUV
Počet prepravovaných osôb: 4
Cestovné náhrady: cestovné</t>
  </si>
  <si>
    <t>762025</t>
  </si>
  <si>
    <t>Refundácia nákladov na prípravu a účasť športovcov na MSR družstiev dospelých
ŠK Dukla Banská Bystrica o.z.
Cestovný príkaz - Michal Škvarka
Termín: 7.6.2025
Účel: Tipos Challenge Slovakia, Trnava
Cestovné náhrady: parkovné</t>
  </si>
  <si>
    <t>00313114</t>
  </si>
  <si>
    <t>Mesto Trnava</t>
  </si>
  <si>
    <t>Refundácia nákladov na prípravu a účasť športovcov na MSR družstiev dospelých
ŠK Dukla Banská Bystrica o.z.
Cestovný príkaz
Termín: 8.3.2025
Účel: zimné vrhačské MSR
Trasa: Banská Bystrica-Trnava a späť
Spôsob dopravy: AUV
Počet prepravovaných osôb: 4
Cestovné náhrady: cestovné</t>
  </si>
  <si>
    <t>Refundácia nákladov na prípravu a účasť športovcov na MSR družstiev dospelých
ŠK Dukla Banská Bystrica o.z.
Cestovný príkaz
Termín: 13.5.2025
Účel: Hodonínske skoky, vrhy a hody
Trasa: Banská Bystrica-Hodonín CZ a späť
Spôsob dopravy: AUV
Počet prepravovaných osôb: 4
Cestovné náhrady: cestovné</t>
  </si>
  <si>
    <t>Refundácia nákladov na prípravu a účasť športovcov na MSR družstiev dospelých
ŠK Dukla Banská Bystrica o.z.
Cestovný príkaz - Roman Benčík
Termín: 11.5.2025
Účel: 1.kolo MSsAZ družstiev st žiaci, BB
Cestovné náhrady: štartovné
Časť nákladov</t>
  </si>
  <si>
    <t>AK ŠK UMB Banská Bystrica</t>
  </si>
  <si>
    <t>1510259338</t>
  </si>
  <si>
    <t>Refundácia nákladov na prípravu a účasť športovcov na MSR družstiev dospelých
ŠK Dukla Banská Bystrica o.z.
Účel: športová obuv
Časť nákladov</t>
  </si>
  <si>
    <t>2025107678</t>
  </si>
  <si>
    <t>Refundácia nákladov na prípravu a účasť športovcov na MSR družstiev dospelých
ŠK Dukla Banská Bystrica o.z.
Účel: doplnky výživy</t>
  </si>
  <si>
    <t>35884819</t>
  </si>
  <si>
    <t>Green Ways s.r.o.</t>
  </si>
  <si>
    <t>SKDO025343</t>
  </si>
  <si>
    <t>Refundácia nákladov na prípravu a účasť športovcov na MSR družstiev dospelých
ŠK Dukla Banská Bystrica o.z.
Účel: doplnky výživy
Časť nákladov</t>
  </si>
  <si>
    <t>04093445</t>
  </si>
  <si>
    <t>StrongMed s.r.o.</t>
  </si>
  <si>
    <t>28557/0017</t>
  </si>
  <si>
    <t>44146540</t>
  </si>
  <si>
    <t>GREEN-STRAP s.r.o.</t>
  </si>
  <si>
    <t>81346/0110</t>
  </si>
  <si>
    <t>Dr.Max 193 s.r.o.</t>
  </si>
  <si>
    <t>2773</t>
  </si>
  <si>
    <t>Refundácia nákladov na prípravu a účasť športovcov na MSR družstiev dospelých
ŠK Dukla Banská Bystrica o.z.
Účel: športový materiál
Časť nákladov</t>
  </si>
  <si>
    <t>12723</t>
  </si>
  <si>
    <t>Refundácia nákladov na prípravu a účasť športovcov na MSR družstiev dospelých
ŠK Dukla Banská Bystrica o.z.
Účel: športový materiál</t>
  </si>
  <si>
    <t>BCS - ZA, Potchefstroom
JAR</t>
  </si>
  <si>
    <t>357</t>
  </si>
  <si>
    <t>355</t>
  </si>
  <si>
    <t>PF260101</t>
  </si>
  <si>
    <t>640794596</t>
  </si>
  <si>
    <t>Športové oblečenie - ZPM 2026 - tričko</t>
  </si>
  <si>
    <t>26OZ0049</t>
  </si>
  <si>
    <t>AFSK0030958477</t>
  </si>
  <si>
    <t>Refundácia nákladov na prípravu športovca zaradeného v ZPM - Filip Jančík
Cestovný príkaz 
Termín: 13.1-9.2.2026
Účel: sústredenie Potchefstroom JAR
Trasa: Viedeň-Johannesburg JAR a späť
Spôsob dopravy: lietadlo
Počet prepravovaných osôb: 1
Cestovné náhrady: cestovné - tréner</t>
  </si>
  <si>
    <t>Société AIR FRANCE
FRA</t>
  </si>
  <si>
    <t>AFSK0030957201</t>
  </si>
  <si>
    <t>Refundácia nákladov na prípravu športovca zaradeného v ZPM - Filip Jančík
Cestovný príkaz 
Termín: 13.1-9.2.2026
Účel: sústredenie Potchefstroom JAR
Trasa: Viedeň-Johannesburg JAR a späť
Spôsob dopravy: lietadlo
Počet prepravovaných osôb: 1
Cestovné náhrady: cestovné</t>
  </si>
  <si>
    <t>PF260089</t>
  </si>
  <si>
    <t>3101260045</t>
  </si>
  <si>
    <t>Prenájom priestorov nafukovacej atletickej haly - 01/2026</t>
  </si>
  <si>
    <t>PF260097</t>
  </si>
  <si>
    <t>EX26/00036</t>
  </si>
  <si>
    <t>Prenájom atletickej haly - HM VSAZml a najml žiaci,  8.2.2026 Nyiregyháza HU</t>
  </si>
  <si>
    <t>PF260100</t>
  </si>
  <si>
    <t>640794435</t>
  </si>
  <si>
    <t>PF260112</t>
  </si>
  <si>
    <t>2026/070</t>
  </si>
  <si>
    <t>Ubytovanie 5-22.2.2026 pre 12 osôb, sústredenie chodeckej sekcie, Turecko</t>
  </si>
  <si>
    <t>VELO ALAIYE TURIZM SEYAHAT ORGANIZASYON TICARET LIMITED SIRKETI
TUR</t>
  </si>
  <si>
    <t>DÚ0020245</t>
  </si>
  <si>
    <t>002/0245</t>
  </si>
  <si>
    <t>Bankový poplatok za úhradu v zahraničnej mene k PF260112</t>
  </si>
  <si>
    <t>PF260135</t>
  </si>
  <si>
    <t>2026018</t>
  </si>
  <si>
    <t>Športové oblečenie - mikiny</t>
  </si>
  <si>
    <t>DÚ0020247</t>
  </si>
  <si>
    <t>002/0247</t>
  </si>
  <si>
    <t>DÚ0020248</t>
  </si>
  <si>
    <t>002/0248</t>
  </si>
  <si>
    <t>DÚ0020249</t>
  </si>
  <si>
    <t>002/0249</t>
  </si>
  <si>
    <t>25MZDY09</t>
  </si>
  <si>
    <t>Hrubé mzdy vyplatené osobám (zamestnancom) vrátane odvodov zamestnávateľa
počet fyzických osôb: 12
obdobie: september 2025</t>
  </si>
  <si>
    <t>Osoba 1-10, 249, 488</t>
  </si>
  <si>
    <t>Hrubé mzdy vyplatené osobám (zamestnancom) vrátane odvodov zamestnávateľa
počet fyzických osôb: 14
obdobie: september 2025</t>
  </si>
  <si>
    <t>Osoba 62, 13-20, 104-107, 55</t>
  </si>
  <si>
    <t>Hrubé mzdy vyplatené osobám (zamestnancom) vrátane odvodov zamestnávateľa
počet fyzických osôb: 8
obdobie: september 2025</t>
  </si>
  <si>
    <t>Osoba 21-24, 54, 113-115</t>
  </si>
  <si>
    <t>Služba Membery + implementácia služby - 10/2025
Časť nákladov</t>
  </si>
  <si>
    <t>DÚ0030057</t>
  </si>
  <si>
    <t>03/0057</t>
  </si>
  <si>
    <t>25OZ1638</t>
  </si>
  <si>
    <t>20251024</t>
  </si>
  <si>
    <t>Refundácia nákladov na prípravu a účasť športovcov na MSR družstiev dospelých
NAŠA ATLETIKA
Účel: trénerské služby 04/2025</t>
  </si>
  <si>
    <t>86624</t>
  </si>
  <si>
    <t>Refundácia nákladov na prípravu a účasť športovcov na MSR družstiev dospelých
NAŠA ATLETIKA
Cestovný príkaz - Naďa Bendová
Termín: 28-29.8.2025
Účel: MSR družstiev, Martin
Cestovné náhrady: ubytovanie</t>
  </si>
  <si>
    <t>Refundácia nákladov na prípravu a účasť športovcov na MSR družstiev dospelých
NAŠA ATLETIKA
Cestovný príkaz - Andrej Benda OLY
Termín: 29.8.2025
Účel: MSR družstiev, Martin
Cestovné náhrady: stravné pre 28 osôb
Časť nákladov</t>
  </si>
  <si>
    <t>20251016</t>
  </si>
  <si>
    <t>Refundácia nákladov na prípravu a účasť športovcov na MSR družstiev dospelých
NAŠA ATLETIKA
Účel: trénerské služby 03/2025
Časť nákladov</t>
  </si>
  <si>
    <t>26OZ0050</t>
  </si>
  <si>
    <t>Cestovný príkaz
Termín: 30.1.2026
Účel: Dudinská 50 - príprava
Trasa: Krupina-Dudince a späť
Spôsob dopravy: AUV
Počet prepravovaných osôb: 1
Cestovné náhrady: cestovné</t>
  </si>
  <si>
    <t>26OZ0051</t>
  </si>
  <si>
    <t>Cestovný príkaz
Termín: 9.2.2026
Účel: Dudinská 50 - príprava
Trasa: Krupina-Dubové a späť
Spôsob dopravy: AUV
Počet prepravovaných osôb: 1
Cestovné náhrady: cestovné</t>
  </si>
  <si>
    <t>26OZ0052</t>
  </si>
  <si>
    <t>Cestovný príkaz
Termín: 12.2.2026
Účel: Dudinská 50 - príprava
Trasa: Krupina-Banská Bystrica a späť
Spôsob dopravy: AUV
Počet prepravovaných osôb: 1
Cestovné náhrady: cestovné</t>
  </si>
  <si>
    <t>26OZ0053</t>
  </si>
  <si>
    <t>Cestovný príkaz
Termín: 13.2.2026
Účel: Dudinská 50 - príprava
Trasa: Krupina-Zvolen a späť
Spôsob dopravy: AUV
Počet prepravovaných osôb: 1
Cestovné náhrady: cestovné</t>
  </si>
  <si>
    <t>25OZ1635</t>
  </si>
  <si>
    <t>3625209532</t>
  </si>
  <si>
    <t>Refundácia nákladov športového klubu
NAŠA ATLETIKA
Cestovný príkaz - Andrej Benda OLY
Termín: 1-2.6.2025
Účel: repre štafeta 4x100m Odložilov memoriál Praha CZ
Cestovné náhrady: ubytovanie pre 11 osôb</t>
  </si>
  <si>
    <t>3625016322</t>
  </si>
  <si>
    <t>Refundácia nákladov športového klubu
NAŠA ATLETIKA
Cestovný príkaz - Andrej Benda OLY
Termín: 1-2.6.2025
Účel: repre štafeta 4x100m Odložilov memoriál Praha CZ
Cestovné náhrady: parking</t>
  </si>
  <si>
    <t>3625016321</t>
  </si>
  <si>
    <t>Refundácia nákladov športového klubu
NAŠA ATLETIKA
Cestovný príkaz - Andrej Benda OLY
Termín: 1-2.6.2025
Účel: repre štafeta 4x100m Odložilov memoriál Praha CZ
Cestovné náhrady: miestny poplatok</t>
  </si>
  <si>
    <t>10924/2025</t>
  </si>
  <si>
    <t>Hotel Pyramida
CZ</t>
  </si>
  <si>
    <t>26OZ0055</t>
  </si>
  <si>
    <t>Náhrada za stratu času pre dobrovoľníkov
Termín: 14-15.2.2026 + príprava
HMSR juniori, st. žiaci, Nyiregyháza HU
Počet osôb: 35
Rozsah: 581,5 odpracovaných hodín za 4,50 EUR/hod</t>
  </si>
  <si>
    <t>Osoba 63,290, 64, 65, 66, 67, 70-77, 80-86, 100, 92, 98, 97, 848, 96, 95, 279, 90, 103, 465, 518, 607, 849</t>
  </si>
  <si>
    <t>25OZ1636</t>
  </si>
  <si>
    <t>Cestovný príkaz
Termín: 15-16.6.2025
Účel: preprava atlétov počas TIPOS Kritérium SNP, BB
Trasa: Bratislava-Schwechat AT-Banská Bystrica, BB-LM-BB
Spôsob dopravy: AUV
Počet prepravovaných osôb: 2
Cestovné náhrady: cestovné</t>
  </si>
  <si>
    <t>25OZ1637</t>
  </si>
  <si>
    <t>Cestovný príkaz
Termín: 18.6.2025
Účel: preprava atlétov počas TIPOS Kritérium SNP, BB
Trasa: BB-Vrútky-BB, BB-Schwechat-BA Spôsob dopravy: AUV
Počet prepravovaných osôb: 2
Cestovné náhrady: cestovné</t>
  </si>
  <si>
    <t>PF260128</t>
  </si>
  <si>
    <t>26001</t>
  </si>
  <si>
    <t>Grafické spracovanie a tlač brožúr "Pravidlá atletických súťaží" - 300ks</t>
  </si>
  <si>
    <t>PF260122</t>
  </si>
  <si>
    <t>640794763</t>
  </si>
  <si>
    <t>Športová obuv - tréneri</t>
  </si>
  <si>
    <t>26OZ0054</t>
  </si>
  <si>
    <t>250316429</t>
  </si>
  <si>
    <t>26OZ0058</t>
  </si>
  <si>
    <t>5907767320</t>
  </si>
  <si>
    <t>PZP + HP AUS AA437HO 30.5.2026-29.5.2027</t>
  </si>
  <si>
    <t>00653501</t>
  </si>
  <si>
    <t>UNIQA poisťovňa, a.s.</t>
  </si>
  <si>
    <t>PF260123</t>
  </si>
  <si>
    <t>EX26/00047</t>
  </si>
  <si>
    <t>Prenájom atletickej haly - HMSR st žiaci + juniori, 14-15.2.2026 Nyiregyháza HU</t>
  </si>
  <si>
    <t>PF260127</t>
  </si>
  <si>
    <t>26102001</t>
  </si>
  <si>
    <t>Organizačné zabezpečenie HM - ZsAZ dorast, st žiaci, juniori, dospelí 31.1.2026, Viedeň AT</t>
  </si>
  <si>
    <t>57349461</t>
  </si>
  <si>
    <t>DaG SK s.r.o.</t>
  </si>
  <si>
    <t>PF260129</t>
  </si>
  <si>
    <t>1000020926</t>
  </si>
  <si>
    <t>Vecné ceny pre víťazov - mediale, stuhy, Halový míting Detská atletika 19.2.2026, BB</t>
  </si>
  <si>
    <t>PF250734</t>
  </si>
  <si>
    <t>8125045116</t>
  </si>
  <si>
    <t>PREVOD
Letenka Viedeň-Tokio-Kochi-Tokio-Viedeň - Patrik Dömötör, 31.8.-21.9.2025, MS Tokio 2025
Časť nákladov</t>
  </si>
  <si>
    <t>PF250607</t>
  </si>
  <si>
    <t>8125041203</t>
  </si>
  <si>
    <t>PREVOD
Letenky Viedeň-Tokio-Kochi-Tokio-Viedeň - Forster, Ledecká, 31.8.-21.9.2025, MS Tokio 2025
Časť nákladov</t>
  </si>
  <si>
    <t>PF250591</t>
  </si>
  <si>
    <t>8125041016</t>
  </si>
  <si>
    <t>PREVOD
Letenky Viedeň-Tokio-Kochi-Tokio-Viedeň - pre 6 osôb, 31.8.-23.9.2025, MS Tokio 2025
Časť nákladov</t>
  </si>
  <si>
    <t>PF250590</t>
  </si>
  <si>
    <t>8125041012</t>
  </si>
  <si>
    <t>PREVOD
Letenky Viedeň-Tokio-Kochi-Tokio-Viedeň - Morvay, 31.8.-16.9.2025, MS Tokio 2025
Časť nákladov</t>
  </si>
  <si>
    <t>PF250589</t>
  </si>
  <si>
    <t>8125041015</t>
  </si>
  <si>
    <t>PREVOD
Letenky Viedeň-Tokio-Kochi-Tokio-Viedeň - Hačundová, 31.8.-16.9.2025, MS Tokio 2025
Časť nákladov</t>
  </si>
  <si>
    <t>PF250587</t>
  </si>
  <si>
    <t>8125041028</t>
  </si>
  <si>
    <t>PREVOD
Letenky Viedeň-Tokio-Kochi-Tokio-Viedeň - Gajanová, 8.9.-23.9.2025, MS Tokio 2025
Časť nákladov</t>
  </si>
  <si>
    <t>PF250780</t>
  </si>
  <si>
    <t>8125047646</t>
  </si>
  <si>
    <t>PREVOD
Letenky Budapešť-Toulouse-Budapešť, Viedeň-Toulouse-Viedeň pre 6 osôb, 16-20.10.2025, MS v behu na 24h, Francúzsko
Časť nákladov</t>
  </si>
  <si>
    <t>PF260134</t>
  </si>
  <si>
    <t>G141988271</t>
  </si>
  <si>
    <t>PREVOD
Licencia Microsoft 365 pre podnikateľov 19.2.2026-18.2.2027</t>
  </si>
  <si>
    <t>Microsoft Ireland Operations Limited
IRL</t>
  </si>
  <si>
    <t>26DPH0012</t>
  </si>
  <si>
    <t>Priznanie DPH z nadobudnutia služby, FP č. PF260134</t>
  </si>
  <si>
    <t>PF260019</t>
  </si>
  <si>
    <t>8126002343</t>
  </si>
  <si>
    <t>PREVOD
Letenky Viedeň-Antalya-Viedeň pre 12 osôb, 5-22.2.2026, sústredenie chodecká sekcia
Časť nákladov</t>
  </si>
  <si>
    <t>25OZ0800</t>
  </si>
  <si>
    <t>PREVOD
Ubytovanie 16-19.10.2025, Albi FRA, MS v behu na 24h pre 6 osôb</t>
  </si>
  <si>
    <t>La Fédération Francaise Athlétisme c/o
FRA</t>
  </si>
  <si>
    <t>PF260113</t>
  </si>
  <si>
    <t>640794759</t>
  </si>
  <si>
    <t>PF260114</t>
  </si>
  <si>
    <t>640794760</t>
  </si>
  <si>
    <t>Športové oblečenie - tepláky</t>
  </si>
  <si>
    <t>PF260115</t>
  </si>
  <si>
    <t>640794761</t>
  </si>
  <si>
    <t>PF260116</t>
  </si>
  <si>
    <t>640794762</t>
  </si>
  <si>
    <t>PF260117</t>
  </si>
  <si>
    <t>640794888</t>
  </si>
  <si>
    <t>Športové oblečenie - legíny</t>
  </si>
  <si>
    <t>PF260118</t>
  </si>
  <si>
    <t>640794889</t>
  </si>
  <si>
    <t>Športové oblečenie - kraťasy</t>
  </si>
  <si>
    <t>PF260119</t>
  </si>
  <si>
    <t>640794890</t>
  </si>
  <si>
    <t>PF260120</t>
  </si>
  <si>
    <t>640794891</t>
  </si>
  <si>
    <t>PF260121</t>
  </si>
  <si>
    <t>640794892</t>
  </si>
  <si>
    <t>Športové oblečenie - nohavičky</t>
  </si>
  <si>
    <t>25OZ1642</t>
  </si>
  <si>
    <t>16394593</t>
  </si>
  <si>
    <t>PREVOD
Extra batožina - MS Tokio 2025, 22.9.2025 pre 4 osoby</t>
  </si>
  <si>
    <t>ALL NIPPON AIRWAYS</t>
  </si>
  <si>
    <t>PF251152</t>
  </si>
  <si>
    <t>20250606</t>
  </si>
  <si>
    <t>PREVOD
Ubytovanie 4-5.9.2025, školenie koordinátorov Detská atletika, Prešov - Špacír, Srnánek</t>
  </si>
  <si>
    <t>36454508</t>
  </si>
  <si>
    <t>Pozemné staviteľstvo, a.s.</t>
  </si>
  <si>
    <t>PF260131</t>
  </si>
  <si>
    <t>2690004549</t>
  </si>
  <si>
    <t>PREVOD
diaľničná známka SK, AUS BL165DX, BL807KK, BL338LC, 1.2.2026-31.1.2027
Časť nákladov</t>
  </si>
  <si>
    <t>Národná dialničná spoločnosť, a.s.</t>
  </si>
  <si>
    <t>PF260132</t>
  </si>
  <si>
    <t>400051984478</t>
  </si>
  <si>
    <t>PREVOD
diaľničná známka AT, AUS AA066HD, 28.1.2026-31.1.2027</t>
  </si>
  <si>
    <t>Autobahnen- und Schnellstrassen- Finanzierungs-AG
AT</t>
  </si>
  <si>
    <t>PF260133</t>
  </si>
  <si>
    <t>2026/0113898/HWB</t>
  </si>
  <si>
    <t>PREVOD
diaľničná známka HU, AUS BL338LC, AA066HD, 13.2-13.3.2026</t>
  </si>
  <si>
    <t>Magyar Közút Nonprofit Zrt. - Útdíj Üzletág
HU</t>
  </si>
  <si>
    <t>26OZ0059</t>
  </si>
  <si>
    <t>1039372070</t>
  </si>
  <si>
    <t>PREVOD
diaľničná známka CZ, AUS BL338LC, AA066HD, 25.2-6.3.2026</t>
  </si>
  <si>
    <t>25OZ1640</t>
  </si>
  <si>
    <t>0288</t>
  </si>
  <si>
    <t>PREVOD
ubytovanie 25-26.10.2025 - Charfreitag, Repčík, vzdelávací šprintérsky seminár, Bratislava</t>
  </si>
  <si>
    <t>PF260124</t>
  </si>
  <si>
    <t>260009</t>
  </si>
  <si>
    <t>Vysielanie priameho prenosu z HMSR st žiaci, juniori, 14-15.2.2026, Nyiregyháza HU</t>
  </si>
  <si>
    <t>PF260125</t>
  </si>
  <si>
    <t>Časomiera HMSR st žiaci, 14.2.2026, Nyiregyháza HU</t>
  </si>
  <si>
    <t>PF260126</t>
  </si>
  <si>
    <t>2026007</t>
  </si>
  <si>
    <t>Časomiera HMSR juniori, 15.2.2026, Nyiregyháza HU</t>
  </si>
  <si>
    <t>PF260130</t>
  </si>
  <si>
    <t>202601002</t>
  </si>
  <si>
    <t>26OZ0060</t>
  </si>
  <si>
    <t>Cestovný príkaz
Termín: 25-27.2.2026
Účel: HMSR dospelí, Ostrava CZ
Cestovné náhrady: stravné</t>
  </si>
  <si>
    <t>26OZ0061</t>
  </si>
  <si>
    <t>Cestovný príkaz
Termín: 25-28.2.2026
Účel: HMSR dospelí, Ostrava CZ
Cestovné náhrady: stravné</t>
  </si>
  <si>
    <t>26OZ0062</t>
  </si>
  <si>
    <t>460</t>
  </si>
  <si>
    <t xml:space="preserve">Nákup PHM - Matúš Kompas
AUS AA066HD, 43,57 l </t>
  </si>
  <si>
    <t>26OZ0063</t>
  </si>
  <si>
    <t>PF251156</t>
  </si>
  <si>
    <t>6840503831</t>
  </si>
  <si>
    <t>PREVOD
Technické vybavenie - mikrofón</t>
  </si>
  <si>
    <t>PF260137</t>
  </si>
  <si>
    <t>VF012/26</t>
  </si>
  <si>
    <t>Prenájom športovej haly na testovanie atletickej reprezentácie 6.2.2026, BB</t>
  </si>
  <si>
    <t>Stredná športová škola
Banská Bystrica</t>
  </si>
  <si>
    <t>PF260138</t>
  </si>
  <si>
    <t>12026</t>
  </si>
  <si>
    <t>Činnosť reprezentačného trénera mládeže U18 - 1/2026</t>
  </si>
  <si>
    <t>PF260139</t>
  </si>
  <si>
    <t>2026014</t>
  </si>
  <si>
    <t>Lektorská činnosť - online prednáška pre športovcov v oblasti mentálnej prípravy 23.2.2026</t>
  </si>
  <si>
    <t>PF260140</t>
  </si>
  <si>
    <t>20260527</t>
  </si>
  <si>
    <t>Polygrafické služby - samolepky na medaile, detská atletika</t>
  </si>
  <si>
    <t>PF260141</t>
  </si>
  <si>
    <t>260013</t>
  </si>
  <si>
    <t>Vysielanie priameho prenosu z HMSR dospelí, 26-27.2.2026, Ostrava CZ</t>
  </si>
  <si>
    <t>PF260142</t>
  </si>
  <si>
    <t>312600195</t>
  </si>
  <si>
    <t>Prístup do agentúrneho spravodajstva SITA - 02/2026</t>
  </si>
  <si>
    <t>PF260143</t>
  </si>
  <si>
    <t>26200085</t>
  </si>
  <si>
    <t>Nájom skladu 03/2026</t>
  </si>
  <si>
    <t>PF260144</t>
  </si>
  <si>
    <t>1012615398</t>
  </si>
  <si>
    <t>Internet Flexilink MAN 03/2026</t>
  </si>
  <si>
    <t>PF260145</t>
  </si>
  <si>
    <t>3426006726</t>
  </si>
  <si>
    <t>4G internet 03/2026</t>
  </si>
  <si>
    <t>PF260146</t>
  </si>
  <si>
    <t>2026/002</t>
  </si>
  <si>
    <t>Činnosť trénera sekcie šprintov - 02/2026</t>
  </si>
  <si>
    <t>PF260148</t>
  </si>
  <si>
    <t>71/2025/159</t>
  </si>
  <si>
    <t>Športové vybavenie - oštepy</t>
  </si>
  <si>
    <t>PF260153</t>
  </si>
  <si>
    <t>50260119</t>
  </si>
  <si>
    <t>Služby, energie a prevádzkové náklady v kancelárskych priestoroch  04/2026</t>
  </si>
  <si>
    <t>PF260154</t>
  </si>
  <si>
    <t>50260120</t>
  </si>
  <si>
    <t>Prenájom kancelárskych a skladových priestorov + parkovanie 04/2026</t>
  </si>
  <si>
    <t>PF260155</t>
  </si>
  <si>
    <t>5/2026</t>
  </si>
  <si>
    <t>Činnosť reprezentačného trénera mládeže U16 - 02/2026</t>
  </si>
  <si>
    <t>PF260157</t>
  </si>
  <si>
    <t>22026</t>
  </si>
  <si>
    <t>Činnosť reprezentačného trénera mládeže U18 - 02/2026</t>
  </si>
  <si>
    <t>PF260158</t>
  </si>
  <si>
    <t>640795433</t>
  </si>
  <si>
    <t>Športové oblečenie - tričká</t>
  </si>
  <si>
    <t>PF260159</t>
  </si>
  <si>
    <t>640795434</t>
  </si>
  <si>
    <t>Športové oblečenie - tielka</t>
  </si>
  <si>
    <t>PF260160</t>
  </si>
  <si>
    <t>640795435</t>
  </si>
  <si>
    <t>PF260161</t>
  </si>
  <si>
    <t>640795436</t>
  </si>
  <si>
    <t>PF260162</t>
  </si>
  <si>
    <t>640795437</t>
  </si>
  <si>
    <t>PF260163</t>
  </si>
  <si>
    <t>640795438</t>
  </si>
  <si>
    <t>Športové oblečenie - bundy</t>
  </si>
  <si>
    <t>PF260164</t>
  </si>
  <si>
    <t>640795518</t>
  </si>
  <si>
    <t>PF260149</t>
  </si>
  <si>
    <t>06/2026</t>
  </si>
  <si>
    <t>Mediálne služby - 02/2026</t>
  </si>
  <si>
    <t>PF260147</t>
  </si>
  <si>
    <t>261300003</t>
  </si>
  <si>
    <t>Prenájom atletickej haly - HMSR dospelí 26-27.2.2026, Ostrava CZ</t>
  </si>
  <si>
    <t>DÚ0030108</t>
  </si>
  <si>
    <t>03/0108</t>
  </si>
  <si>
    <t>Bankový poplatok za úhradu v zahraničnej mene k PF260147</t>
  </si>
  <si>
    <t>PF260136</t>
  </si>
  <si>
    <t>VF011/26</t>
  </si>
  <si>
    <t>Prenájom športovej haly - 01/2026, BB</t>
  </si>
  <si>
    <t>PF260181</t>
  </si>
  <si>
    <t>2603002</t>
  </si>
  <si>
    <t>Príprava obsahu na web a sociálne siete SAZ - 02/2026</t>
  </si>
  <si>
    <t>PF260165</t>
  </si>
  <si>
    <t>102600096</t>
  </si>
  <si>
    <t>Prenájom atletickej haly - 3.3.2026 halový míting Detská atletika</t>
  </si>
  <si>
    <t>26OZ0065</t>
  </si>
  <si>
    <t>1040195759</t>
  </si>
  <si>
    <t>PREVOD
diaľničná známka CZ, AUS AA437HO, 25.2-6.3.2026</t>
  </si>
  <si>
    <t>PF260166</t>
  </si>
  <si>
    <t>263100038</t>
  </si>
  <si>
    <t>Ubytovanie 25-27.2.2026 pre 21 osôb, HMSR dospelí 26-27.2.2026, Ostrava CZ</t>
  </si>
  <si>
    <t>23718072</t>
  </si>
  <si>
    <t>HCV Hospitality s.r.o.</t>
  </si>
  <si>
    <t>DÚ0030160</t>
  </si>
  <si>
    <t>03/0160</t>
  </si>
  <si>
    <t>Bankový poplatok za úhradu v zahraničnej mene k PF260166</t>
  </si>
  <si>
    <t>PF260167</t>
  </si>
  <si>
    <t>2026-108</t>
  </si>
  <si>
    <t>Časomiera - HMSR dospelí 26-27.2.2026, Ostrava CZ</t>
  </si>
  <si>
    <t>26DPH0013</t>
  </si>
  <si>
    <t>Priznanie DPH z nadobudnutia služby, FP č. PF260167</t>
  </si>
  <si>
    <t>PF260168</t>
  </si>
  <si>
    <t>PF260188</t>
  </si>
  <si>
    <t>260016</t>
  </si>
  <si>
    <t>Vysielanie priameho prenosu z HMSR dorast, 8.3.2026, Nyiregyháza HU</t>
  </si>
  <si>
    <t>PF260193</t>
  </si>
  <si>
    <t>Časomiera - HMSR dorast, 8.3.2026, Nyiregyháza HU</t>
  </si>
  <si>
    <t>PF260170</t>
  </si>
  <si>
    <t>355021</t>
  </si>
  <si>
    <t>Prenájom skladu - 03/2026</t>
  </si>
  <si>
    <t>PF260171</t>
  </si>
  <si>
    <t>2026/0065</t>
  </si>
  <si>
    <t>Inštalácia a aktivácia e-kasa FiskalPro, sprostredkovanie transakčného systému</t>
  </si>
  <si>
    <t>34854398</t>
  </si>
  <si>
    <t>Peter Liďák</t>
  </si>
  <si>
    <t>PF260172</t>
  </si>
  <si>
    <t>1000029226</t>
  </si>
  <si>
    <t>Vecné ceny - medaily a stuhy, halový míting detská atletika (3.3.2026, BA)</t>
  </si>
  <si>
    <t>PF260173</t>
  </si>
  <si>
    <t>Mediálne operácie TIPOS PTS BB - 01/2026</t>
  </si>
  <si>
    <t>PF260174</t>
  </si>
  <si>
    <t>Mediálne operácie TIPOS PTS BB - 02/2026</t>
  </si>
  <si>
    <t>PF260175</t>
  </si>
  <si>
    <t>1626</t>
  </si>
  <si>
    <t>Ing. Štefan Uhriňák
USK Stavebno-dopravná firma</t>
  </si>
  <si>
    <t>PF260176</t>
  </si>
  <si>
    <t>260054</t>
  </si>
  <si>
    <t>Náhradné pneumatické PVC konštrukcie</t>
  </si>
  <si>
    <t>50595831</t>
  </si>
  <si>
    <t>L´FABRICA, s.r.o.</t>
  </si>
  <si>
    <t>PF260177</t>
  </si>
  <si>
    <t>VF/015/26</t>
  </si>
  <si>
    <t>Prenájom športovej haly - halový míting detskej atletiky 19.2.2026, BB</t>
  </si>
  <si>
    <t>PF260178</t>
  </si>
  <si>
    <t>VF017/26</t>
  </si>
  <si>
    <t>Prenájom športovej haly 02/2026, BB</t>
  </si>
  <si>
    <t>PF260179</t>
  </si>
  <si>
    <t>3/2026</t>
  </si>
  <si>
    <t>Kompletná výroba reportáží, šotov a propagačných videí, ich postprodukcia, komentáre, strih a ďalšie činnosti súvisiace s vedením webovej stránky - 02/2026</t>
  </si>
  <si>
    <t>PF260180</t>
  </si>
  <si>
    <t>3101260069</t>
  </si>
  <si>
    <t>Prenájom priestorov nafukovacej atletickej haly - 02/2026</t>
  </si>
  <si>
    <t>PF260183</t>
  </si>
  <si>
    <t>Technické zabezpečenie podujatia HMSR st žiaci, juniori - 14-15.2.2026, Nyiregyháza HU</t>
  </si>
  <si>
    <t>PF260184</t>
  </si>
  <si>
    <t>2026002</t>
  </si>
  <si>
    <t>Technické zabezpečenie podujatia HMSR dospelí - 26-27.2.2026, Nyiregyháza HU</t>
  </si>
  <si>
    <t>PF260185</t>
  </si>
  <si>
    <t>005/2026</t>
  </si>
  <si>
    <t>PF260186</t>
  </si>
  <si>
    <t>640795650</t>
  </si>
  <si>
    <t>Športové oblečenie - croptopy</t>
  </si>
  <si>
    <t>PF260187</t>
  </si>
  <si>
    <t>640795651</t>
  </si>
  <si>
    <t>Športové oblečenie - bundy - detská atletika</t>
  </si>
  <si>
    <t>PF260189</t>
  </si>
  <si>
    <t>VF018/26</t>
  </si>
  <si>
    <t>Prenájom športovej haly - MSsAZ 1.2.2026, MZsAZ 28.2.2026, HMSR viacboj 21.2.2026</t>
  </si>
  <si>
    <t>PF260190</t>
  </si>
  <si>
    <t>2026038</t>
  </si>
  <si>
    <t>Realizácia dopingovej kontroly - Dudinská 50 7.3.2026
Časť nákladov</t>
  </si>
  <si>
    <t>Antidopingová agentúra Slovenskej republiky</t>
  </si>
  <si>
    <t>PF260191</t>
  </si>
  <si>
    <t>26FV023</t>
  </si>
  <si>
    <t>Fyzio služby a lekárske zabezpečenie pre repre SAZ 2026</t>
  </si>
  <si>
    <t>PF260192</t>
  </si>
  <si>
    <t>EX26/00051</t>
  </si>
  <si>
    <t>Prenájom atletickej haly - HMSR dorast 8.3.2026 Nyiregyháza HU</t>
  </si>
  <si>
    <t>26OZ0066</t>
  </si>
  <si>
    <t>361501279</t>
  </si>
  <si>
    <t>Refundácia nákladov na prípravu športovca - trénera - Matej Spišiak
Zverenec - Michal Morvay
Cestovný príkaz
Termín: 14-22.1.2026
Účel: sústredenie Marbella ESP
Cestovné náhrady: prenájom auta
Časť nákladov</t>
  </si>
  <si>
    <t>Marbesol 
New Cars
Costa del Sol. S.L.
ESP</t>
  </si>
  <si>
    <t>26OZ0067</t>
  </si>
  <si>
    <t>92647416</t>
  </si>
  <si>
    <t>PREVOD
Refundácia nákladov na prípravu športovca zaradeného v TOP SAZ - Veronika Kaňuchová
Cestovný príkaz
Termín: 8.1.-24.2.2026
Účel: sústredenie Bradenton Florida
Trasa: Budapešť-Orlando-Budapešť
Spôsob dopravy: lietadlo
Počet prepravovaných osôb: 1
Cestovné náhrady: cestovné</t>
  </si>
  <si>
    <t>CheapOair
USA</t>
  </si>
  <si>
    <t>Refundácia nákladov na prípravu športovca zaradeného v TOP SAZ - Veronika Kaňuchová
Cestovný príkaz
Termín: 8.1.-24.2.2026
Účel: sústredenie Bradenton Florida
Trasa: Budapešť-Orlando-Budapešť
Spôsob dopravy: lietadlo
Počet prepravovaných osôb: 1
Cestovné náhrady: cestovné</t>
  </si>
  <si>
    <t>5188.460.817</t>
  </si>
  <si>
    <t>PREVOD
Refundácia nákladov na prípravu športovca zaradeného v TOP SAZ - Veronika Kaňuchová
Cestovný príkaz
Termín: 8.1.-24.2.2026
Účel: sústredenie Bradenton Florida
Cestovné náhrady: ubytovanie 31.1.-21.2.2026 (+tréner)</t>
  </si>
  <si>
    <t>Refundácia nákladov na prípravu športovca zaradeného v TOP SAZ - Veronika Kaňuchová
Cestovný príkaz
Termín: 8.1.-24.2.2026
Účel: sústredenie Bradenton Florida
Cestovné náhrady: ubytovanie 31.1.-21.2.2026 (+tréner)</t>
  </si>
  <si>
    <t>Refundácia nákladov na prípravu športovca zaradeného v TOP SAZ - Veronika Kaňuchová
Cestovný príkaz
Termín: 8.1.-24.2.2026
Účel: sústredenie Bradenton Florida
Cestovné náhrady: stravné
Časť nákladov</t>
  </si>
  <si>
    <t>Veronika Kaňuchová</t>
  </si>
  <si>
    <t>26OZ0068</t>
  </si>
  <si>
    <t>Cestovný príkaz
Termín: 24.1.2026
Účel: MSR v chôdzi
Trasa: Kráľová n/V-Banská Bystrica a späť
Spôsob dopravy: AUV
Počet prepravovaných osôb: 1
Cestovné náhrady: cestovné</t>
  </si>
  <si>
    <t>26OZ0069</t>
  </si>
  <si>
    <t>Cestovný príkaz
Termín: 18.2.2026
Účel: VV SAZ
Trasa: Kráľová n/V-Bratislava a späť
Spôsob dopravy: AUV
Počet prepravovaných osôb: 1
Cestovné náhrady: cestovné</t>
  </si>
  <si>
    <t>26OZ0070</t>
  </si>
  <si>
    <t>Cestovný príkaz
Termín: 18.2.2026
Účel: VV SAZ
Trasa: Martin-Bratislava a späť
Spôsob dopravy: AUV
Počet prepravovaných osôb: 1
Cestovné náhrady: cestovné</t>
  </si>
  <si>
    <t>26OZ0071</t>
  </si>
  <si>
    <t>Cestovný príkaz
Termín: 18.2.2026
Účel: VV SAZ
Trasa: Krupina-Bratislava a späť
Spôsob dopravy: AUV
Počet prepravovaných osôb: 1
Cestovné náhrady: cestovné</t>
  </si>
  <si>
    <t>26OZ0072</t>
  </si>
  <si>
    <t>Cestovný príkaz
Termín: 18.2.2026
Účel: VV SAZ
Trasa: Piešťany-Bratislava a späť
Spôsob dopravy: AUV
Počet prepravovaných osôb: 1
Cestovné náhrady: cestovné</t>
  </si>
  <si>
    <t>26OZ0073</t>
  </si>
  <si>
    <t>1133110573291139</t>
  </si>
  <si>
    <t>Cestovný príkaz - Silvia Hanusová
Termín: 17-18.2.2026
Účel: VV SAZ
Trasa: Košice-Bratislava a späť
Spôsob dopravy: vlak
Počet prepravovaných osôb: 1
Cestovné náhrady: cestovné</t>
  </si>
  <si>
    <t>26OZ0074</t>
  </si>
  <si>
    <t>Cestovný príkaz
Termín: 15.2.2026
Účel: HMSR juniori
Trasa: Košice-Nyiregyháza HU a späť
Spôsob dopravy: AUV
Počet prepravovaných osôb: 3
Cestovné náhrady: cestovné</t>
  </si>
  <si>
    <t>Ľuboš Jošťák</t>
  </si>
  <si>
    <t>26OZ0075</t>
  </si>
  <si>
    <t>Cestovný príkaz
Termín: 15.2.2026
Účel: HMSR juniori
Trasa: Nitra-Nyiregyháza HU a späť
Spôsob dopravy: AUV
Počet prepravovaných osôb: 1
Cestovné náhrady: cestovné</t>
  </si>
  <si>
    <t>Michal Vozárik</t>
  </si>
  <si>
    <t>INV-HU-8702769</t>
  </si>
  <si>
    <t>Cestovný príkaz - Michal Vozárik
Termín: 15.2.2026
Účel: HMSR juniori
Trasa: Nitra-Nyiregyháza HU a späť
Spôsob dopravy: AUV
Počet prepravovaných osôb: 1
Cestovné náhrady: diaľničná známka HU - 10 dňová</t>
  </si>
  <si>
    <t>26OZ0076</t>
  </si>
  <si>
    <t>Cestovný príkaz
Termín: 15.2.2026
Účel: HMSR juniori
Trasa: Košice-Nyiregyháza HU a späť
Spôsob dopravy: AUV
Počet prepravovaných osôb: 4
Cestovné náhrady: cestovné</t>
  </si>
  <si>
    <t>Peter Buc</t>
  </si>
  <si>
    <t>26OZ0077</t>
  </si>
  <si>
    <t>Cestovný príkaz
Termín: 15.2.2026
Účel: HMSR juniori
Trasa: Prešov-Nyiregyháza HU a späť
Spôsob dopravy: AUV
Počet prepravovaných osôb: 3
Cestovné náhrady: cestovné</t>
  </si>
  <si>
    <t>Miroslav Hrobák</t>
  </si>
  <si>
    <t>26OZ0078</t>
  </si>
  <si>
    <t>Ferdinand Kóča</t>
  </si>
  <si>
    <t>26OZ0079</t>
  </si>
  <si>
    <t>Alexandra Levská</t>
  </si>
  <si>
    <t>26OZ0080</t>
  </si>
  <si>
    <t>1823281</t>
  </si>
  <si>
    <t>49450301</t>
  </si>
  <si>
    <t>MOL Česká republika, s.r.o.</t>
  </si>
  <si>
    <t>26OZ0087</t>
  </si>
  <si>
    <t>26OZ0088</t>
  </si>
  <si>
    <t>PREVOD
Refundácia nákladov na prípravu športovca zaradeného v ZPM - Patrik Michalec
Cestovný príkaz
Termín: 5.1-23.2.2026
Účel: sústredenie Praha CZ
Trasa: Banská Bystrica-Praha CZ a späť
Spôsob dopravy: AUV
Počet prepravovaných osôb: 1
Cestovné náhrady: cestovné + stravné</t>
  </si>
  <si>
    <t>Refundácia nákladov na prípravu športovca zaradeného v ZPM - Patrik Michalec
Cestovný príkaz
Termín: 5.1-23.2.2026
Účel: sústredenie Praha CZ
Trasa: Banská Bystrica-Praha CZ a späť
Spôsob dopravy: AUV
Počet prepravovaných osôb: 1
Cestovné náhrady: cestovné + stravné</t>
  </si>
  <si>
    <t>150144</t>
  </si>
  <si>
    <t>Refundácia nákladov na prípravu športovca zaradeného v ZPM - Patrik Michalec
Cestovný príkaz
Termín: 5.1-23.2.2026
Účel: sústredenie Praha CZ
Cestovné náhrady: ubytovanie 5-31.1.2026</t>
  </si>
  <si>
    <t>60162694</t>
  </si>
  <si>
    <t>150145</t>
  </si>
  <si>
    <t>Refundácia nákladov na prípravu športovca zaradeného v ZPM - Patrik Michalec
Cestovný príkaz
Termín: 5.1-23.2.2026
Účel: sústredenie Praha CZ
Cestovné náhrady: ubytovanie 1-23.2.2026</t>
  </si>
  <si>
    <t>PF260194</t>
  </si>
  <si>
    <t>FV/136/SK/2603</t>
  </si>
  <si>
    <t>PREVOD
Ohrievač vody - detská atletika</t>
  </si>
  <si>
    <t>MM Gastro Group Sp. Z o.o. 
PL</t>
  </si>
  <si>
    <t>26OZ0081</t>
  </si>
  <si>
    <t>1773791</t>
  </si>
  <si>
    <t>Nákup PHM - Matúš Kompas
AUS BL807KK - 47,85 l</t>
  </si>
  <si>
    <t>26OZ0082</t>
  </si>
  <si>
    <t>02640</t>
  </si>
  <si>
    <t>Nákup PHM - Matúš Kompas
AUS BL165DX - 73,44 l</t>
  </si>
  <si>
    <t>46349707</t>
  </si>
  <si>
    <t>Mgr. Vladimíra Príbelová - ORLEN</t>
  </si>
  <si>
    <t>26OZ0083</t>
  </si>
  <si>
    <t>617</t>
  </si>
  <si>
    <t>Nákup - spotrebný materiál</t>
  </si>
  <si>
    <t>PF251158</t>
  </si>
  <si>
    <t>VF070/25</t>
  </si>
  <si>
    <t>Prenájom športovej haly - školenie trénerov I. stupňa 6-7.12.2025, BB</t>
  </si>
  <si>
    <t>PF260204</t>
  </si>
  <si>
    <t>3625259511</t>
  </si>
  <si>
    <t>Softvér Microsoft Office 2024</t>
  </si>
  <si>
    <t>PF260200</t>
  </si>
  <si>
    <t>Návrhová tabuľa, magnetické symboly, materiál pre rozhodcov - výroba a dodanie
Dudinská 50, 7.3.2026</t>
  </si>
  <si>
    <t>22524037</t>
  </si>
  <si>
    <t>HODASport, s.r.o.</t>
  </si>
  <si>
    <t>DÚ0030215</t>
  </si>
  <si>
    <t>03/0215</t>
  </si>
  <si>
    <t>Bankový poplatok za úhradu v zahraničnej mene k PF260200</t>
  </si>
  <si>
    <t>PF260201</t>
  </si>
  <si>
    <t>2026-109</t>
  </si>
  <si>
    <t xml:space="preserve">Športové náčinie - startTime V </t>
  </si>
  <si>
    <t>PF260202</t>
  </si>
  <si>
    <t>2026-110</t>
  </si>
  <si>
    <t>Športové náčinie - stativ benro</t>
  </si>
  <si>
    <t>PF260203</t>
  </si>
  <si>
    <t>2026-112</t>
  </si>
  <si>
    <t>Športové náčinie - elektr. Pištoľ</t>
  </si>
  <si>
    <t>PF260206</t>
  </si>
  <si>
    <t>115986</t>
  </si>
  <si>
    <t>PREVOD
Športové náčinie - oštepy</t>
  </si>
  <si>
    <t>26DPH0014</t>
  </si>
  <si>
    <t>Priznanie DPH z nadobudnutia tovaru, FP č. PF260206</t>
  </si>
  <si>
    <t>PF260207</t>
  </si>
  <si>
    <t>20260031</t>
  </si>
  <si>
    <t>Zabezpečenie stravovania pre rozhodcov a organizačný tím (70 osôb) - HMSR dospelí, 26-27.2.2026 Ostrava CZ</t>
  </si>
  <si>
    <t>23234725</t>
  </si>
  <si>
    <t>ELITERA Catering s.r.o.</t>
  </si>
  <si>
    <t>DÚ0030217</t>
  </si>
  <si>
    <t>03/0217</t>
  </si>
  <si>
    <t>Bankový poplatok za úhradu v zahraničnej mene k PF260207</t>
  </si>
  <si>
    <t>PF260208</t>
  </si>
  <si>
    <t>260056</t>
  </si>
  <si>
    <t>Ubytovanie + stravovanie 5-8.3.2026 - Dudinská 50</t>
  </si>
  <si>
    <t>36563986</t>
  </si>
  <si>
    <t>Štefan Píri Píri Trans s.r.o.</t>
  </si>
  <si>
    <t>PF260209</t>
  </si>
  <si>
    <t>260057</t>
  </si>
  <si>
    <t>Preprava osôb počas podujatia Dudinská 50, 7-9.3.2026</t>
  </si>
  <si>
    <t>PF260210</t>
  </si>
  <si>
    <t>1260217</t>
  </si>
  <si>
    <t>Prenájom rádiostaníc vo Verejnej rádiovej sieti RADIOPOL - 6-7.3.2026</t>
  </si>
  <si>
    <t>35723343</t>
  </si>
  <si>
    <t>Technopol International, a.s.</t>
  </si>
  <si>
    <t>PF260211</t>
  </si>
  <si>
    <t>FA1-260001</t>
  </si>
  <si>
    <t>Metodická práca so športovou reprezentáciou a talentovanou mládežou - 02/2026</t>
  </si>
  <si>
    <t>57444528</t>
  </si>
  <si>
    <t>R&amp;D Performance and Consulting s.r.o.</t>
  </si>
  <si>
    <t>PF260212</t>
  </si>
  <si>
    <t>26010002</t>
  </si>
  <si>
    <t>Vyúčtovanie zálohových platieb za rok 2025</t>
  </si>
  <si>
    <t>PF260213</t>
  </si>
  <si>
    <t>26002</t>
  </si>
  <si>
    <t>Grafické spracovanie a tlač - brožúra Historické tabuľky SAZ</t>
  </si>
  <si>
    <t>PF260214</t>
  </si>
  <si>
    <t>Štartovné čísla - Dudinská 50, 7.3.2026
Časť nákladov</t>
  </si>
  <si>
    <t>PF260215</t>
  </si>
  <si>
    <t>202602</t>
  </si>
  <si>
    <t>Grafická príprava a výroba - plagáty, kartičky, bannery, cieľová páska, roll up - Dudinská 50, 7.3.2026
Časť nákladov</t>
  </si>
  <si>
    <t>26OZ0104</t>
  </si>
  <si>
    <t>1007</t>
  </si>
  <si>
    <t>PREVOD
Zabezpečenie stravovania pre reprezentačný výjazd - HMS Toruň PL  (20-22.3.2026) pre 13 osôb</t>
  </si>
  <si>
    <t>44831854</t>
  </si>
  <si>
    <t>M - GASTRO s.r.o.</t>
  </si>
  <si>
    <t>PF260217</t>
  </si>
  <si>
    <t>260042</t>
  </si>
  <si>
    <t>Ubytovanie 11-12.3.2026, EP vrhy výjazd - 2 osoby</t>
  </si>
  <si>
    <t>45471355</t>
  </si>
  <si>
    <t>HOTEL BLUE s.r.o.</t>
  </si>
  <si>
    <t>PF260218</t>
  </si>
  <si>
    <t>1926095</t>
  </si>
  <si>
    <t>Grafické a webové služby - Dudinská 50, 7.3.2026
Časť nákladov</t>
  </si>
  <si>
    <t>PF260219</t>
  </si>
  <si>
    <t>1926096</t>
  </si>
  <si>
    <t>Fotografovanie podujatia Dudinská 50, 6-7.3.2026</t>
  </si>
  <si>
    <t>PF260220</t>
  </si>
  <si>
    <t>2026-113</t>
  </si>
  <si>
    <t>Príprava dát, TV grafiky, dátový servis - Dudinská 50, 6-7.3.2026
Časť nákladov</t>
  </si>
  <si>
    <t>PF260221</t>
  </si>
  <si>
    <t>Mobilné telefóny 10.3.-9.4.2026
Časť nákladov</t>
  </si>
  <si>
    <t>PF260222</t>
  </si>
  <si>
    <t>640795714</t>
  </si>
  <si>
    <t>Športové oblečenie - mikiny - detská atletika</t>
  </si>
  <si>
    <t>PF260223</t>
  </si>
  <si>
    <t>640795776</t>
  </si>
  <si>
    <t>Športové oblečenie - mikiny - medzištátne stretnutie 2026</t>
  </si>
  <si>
    <t>PF260225</t>
  </si>
  <si>
    <t>2026-118</t>
  </si>
  <si>
    <t>Informačný systém "Atletická kancelář 2", štatistika - 03/2026</t>
  </si>
  <si>
    <t>PF260226</t>
  </si>
  <si>
    <t>2026010</t>
  </si>
  <si>
    <t>Časomiera - HMSR viacboje 14-15.3.2026, Nyiregyháza HU</t>
  </si>
  <si>
    <t>PF260227</t>
  </si>
  <si>
    <t>640795857</t>
  </si>
  <si>
    <t>Športové oblečenie - bundy - ZPM 2026</t>
  </si>
  <si>
    <t>26OZ0089</t>
  </si>
  <si>
    <t>Cestovný príkaz
Termín: 25.2.2026
Účel: Dudinská 50 - príprava
Trasa: Krupina-Levice a späť
Spôsob dopravy: AUV
Počet prepravovaných osôb: 1
Cestovné náhrady: cestovné</t>
  </si>
  <si>
    <t>26OZ0090</t>
  </si>
  <si>
    <t>Cestovný príkaz
Termín: 26-27.2.2026
Účel: Dudinská 50 - príprava
Trasa: 2x Krupina-Dudince a späť
Spôsob dopravy: AUV
Počet prepravovaných osôb: 1
Cestovné náhrady: cestovné</t>
  </si>
  <si>
    <t>6222</t>
  </si>
  <si>
    <t>Cestovný príkaz - Mgr. Július Korčok
Termín: 26-27.2.2026
Účel: Dudinská 50 - príprava
Cestovné náhrady: spotrebný materiál</t>
  </si>
  <si>
    <t>00169021</t>
  </si>
  <si>
    <t>COOP Jednota Krupina, spotrebné družstvo</t>
  </si>
  <si>
    <t>26OZ0091</t>
  </si>
  <si>
    <t>Cestovný príkaz
Termín: 2.3.2026
Účel: Dudinská 50 - príprava
Trasa: Krupina-Banská Bystrica a späť
Spôsob dopravy: AUV
Počet prepravovaných osôb: 1
Cestovné náhrady: cestovné</t>
  </si>
  <si>
    <t>26OZ0092</t>
  </si>
  <si>
    <t>Cestovný príkaz
Termín: 4-8.3.2026
Účel: Dudinská 50
Trasa: 4x Krupina-Dudince a späť
Spôsob dopravy: AUV
Počet prepravovaných osôb: 1
Cestovné náhrady: cestovné</t>
  </si>
  <si>
    <t>26OZ0094</t>
  </si>
  <si>
    <t>SR4EPL</t>
  </si>
  <si>
    <t>Cestovný príkaz
Termín: 5-9.3.2026
Účel: Dudinská 50
Trasa: Dublin IRL-Bratislava a späť
Spôsob dopravy: lietadlo
Počet prepravovaných osôb: 1
Cestovné náhrady: cestovné
Časť nákladov</t>
  </si>
  <si>
    <t>Ryanair DAC
IRL</t>
  </si>
  <si>
    <t>26OZ0095</t>
  </si>
  <si>
    <t>Cestovný príkaz
Termín: 24.1.2026
Účel: HMSR v chôdzi st žiaci
Trasa: Šaľa-Banská Bystrica a späť
Spôsob dopravy: AUV
Počet prepravovaných osôb: 1
Cestovné náhrady: cestovné</t>
  </si>
  <si>
    <t>26OZ0096</t>
  </si>
  <si>
    <t>Cestovný príkaz
Termín: 21.2.2026
Účel: HMSR viacboj ml žiaci
Trasa: Šaľa-Banská Bystrica a späť
Spôsob dopravy: AUV
Počet prepravovaných osôb: 1
Cestovné náhrady: cestovné</t>
  </si>
  <si>
    <t>26OZ0097</t>
  </si>
  <si>
    <t>Cestovný príkaz
Termín: 26-27.2.2026
Účel: HMSR dospelí
Trasa: Šaľa-Ostrava CZ a späť
Spôsob dopravy: AUV
Počet prepravovaných osôb: 1
Cestovné náhrady: cestovné</t>
  </si>
  <si>
    <t>26OZ0098</t>
  </si>
  <si>
    <t>Cestovný príkaz
Termín: 21.2.2026
Účel: HMSR viacboj ml žiaci
Trasa: Nitra-Banská Bystrica a späť
Spôsob dopravy: AUV
Počet prepravovaných osôb: 1
Cestovné náhrady: cestovné</t>
  </si>
  <si>
    <t>26OZ0099</t>
  </si>
  <si>
    <t>Cestovný príkaz
Termín: 26-27.2.2026
Účel: HMSR dospelí
Trasa: Nitra-Trnava a späť
Spôsob dopravy: AUV
Počet prepravovaných osôb: 1
Cestovné náhrady: cestovné</t>
  </si>
  <si>
    <t>1133110601600082</t>
  </si>
  <si>
    <t>Cestovný príkaz - Michal Vozárik
Termín: 26-27.2.2026
Účel: HMSR dospelí
Trasa: Trnava-Ostrava CZ a späť
Spôsob dopravy: vlak
Počet prepravovaných osôb: 1
Cestovné náhrady: cestovné - miestenky</t>
  </si>
  <si>
    <t>26OZ0100</t>
  </si>
  <si>
    <t>Cestovný príkaz
Termín: 26.2.2026
Účel: HMSR dospelí
Trasa: Nitra-Ostrava CZ a späť
Spôsob dopravy: AUV
Počet prepravovaných osôb: 1
Cestovné náhrady: cestovné</t>
  </si>
  <si>
    <t>26OZ0101</t>
  </si>
  <si>
    <t>Cestovný príkaz
Termín: 26-27.2.2026
Účel: HMSR dospelí
Trasa: Piešťany-Ostrava CZ a späť
Spôsob dopravy: AUV
Počet prepravovaných osôb: 2
Cestovné náhrady: cestovné</t>
  </si>
  <si>
    <t>26OZ0102</t>
  </si>
  <si>
    <t>Cestovný príkaz
Termín: 26-27.2.2026
Účel: HMSR dospelí
Trasa: Košice-Ostrava CZ a späť
Spôsob dopravy: AUV
Počet prepravovaných osôb: 2
Cestovné náhrady: cestovné</t>
  </si>
  <si>
    <t>26OZ0103</t>
  </si>
  <si>
    <t>Cestovný príkaz
Termín: 27.2.2026
Účel: HMSR dospelí
Trasa: Banská Bystrica-Ostrava CZ a späť
Spôsob dopravy: AUV
Počet prepravovaných osôb: 1
Cestovné náhrady: cestovné</t>
  </si>
  <si>
    <t>26OZ0105</t>
  </si>
  <si>
    <t>Cestovný príkaz
Termín: 24-25.1.2026
Účel: HMSR v chôdzi žiaci
Trasa: Šurany-Banská Bystrica a späť
Spôsob dopravy: AUV
Počet prepravovaných osôb: 1
Cestovné náhrady: cestovné</t>
  </si>
  <si>
    <t>26OZ0106</t>
  </si>
  <si>
    <t>Cestovný príkaz
Termín: 6-7.3.2026
Účel: Dudinská 50
Trasa: 2x Krupina-Dudince a späť
Spôsob dopravy: AUV
Počet prepravovaných osôb: 3
Cestovné náhrady: cestovné</t>
  </si>
  <si>
    <t>Šimon Troiak</t>
  </si>
  <si>
    <t>26OZ0107</t>
  </si>
  <si>
    <t>Cestovný príkaz
Termín: 6-7.3.2026
Účel: Dudinská 50
Trasa: Lučenec-Dudince a späť
Spôsob dopravy: AUV
Počet prepravovaných osôb: 1
Cestovné náhrady: cestovné</t>
  </si>
  <si>
    <t>Mgr. Štefan Malík</t>
  </si>
  <si>
    <t>26OZ0108</t>
  </si>
  <si>
    <t>Cestovný príkaz
Termín: 6-8.3.2026
Účel: Dudinská 50
Trasa: Budapešť HU-Dudince a späť
Spôsob dopravy: AUV
Počet prepravovaných osôb: 1
Cestovné náhrady: cestovné</t>
  </si>
  <si>
    <t>Soma Kovács</t>
  </si>
  <si>
    <t>26OZ0109</t>
  </si>
  <si>
    <t>Cestovný príkaz
Termín: 5-8.3.2026
Účel: Dudinská 50
Trasa: Bratislava-Dudince-Kostolná pri Dunaji
Spôsob dopravy: AUV
Počet prepravovaných osôb: 1
Cestovné náhrady: cestovné</t>
  </si>
  <si>
    <t>Bernard Ruman</t>
  </si>
  <si>
    <t>26OZ0110</t>
  </si>
  <si>
    <t>Cestovný príkaz
Termín: 7.3.2026
Účel: Dudinská 50
Trasa: Žilina-Dudince a späť
Spôsob dopravy: AUV
Počet prepravovaných osôb: 4
Cestovné náhrady: cestovné</t>
  </si>
  <si>
    <t>26OZ0111</t>
  </si>
  <si>
    <t>Cestovný príkaz
Termín: 7.3.2026
Účel: Dudinská 50
Trasa: Banská Bystrica-Dudince a späť
Spôsob dopravy: AUV
Počet prepravovaných osôb: 2
Cestovné náhrady: cestovné</t>
  </si>
  <si>
    <t>Ivana Švigárová</t>
  </si>
  <si>
    <t>26OZ0112</t>
  </si>
  <si>
    <t>Cestovný príkaz
Termín: 6-7.3.2026
Účel: Dudinská 50
Trasa: Borský Mikuláš-Dudince a späť
Spôsob dopravy: AUV
Počet prepravovaných osôb: 3
Cestovné náhrady: cestovné</t>
  </si>
  <si>
    <t>Roman Gazárek</t>
  </si>
  <si>
    <t>26OZ0113</t>
  </si>
  <si>
    <t>Cestovný príkaz
Termín: 6-7.3.2026
Účel: Dudinská 50
Trasa: Borský Mikuláš-Dudince a späť
Spôsob dopravy: AUV
Počet prepravovaných osôb: 1
Cestovné náhrady: cestovné</t>
  </si>
  <si>
    <t>26OZ0114</t>
  </si>
  <si>
    <t>Cestovný príkaz
Termín: 6-7.3.2026
Účel: Dudinská 50
Trasa: Nová Dubnica-Dudince a späť
Spôsob dopravy: AUV
Počet prepravovaných osôb: 2
Cestovné náhrady: cestovné</t>
  </si>
  <si>
    <t>26OZ0115</t>
  </si>
  <si>
    <t>Cestovný príkaz
Termín: 6-8.3.2026
Účel: Dudinská 50
Trasa: Rumburk CZ-Dudince a späť
Spôsob dopravy: AUV
Počet prepravovaných osôb: 2
Cestovné náhrady: cestovné</t>
  </si>
  <si>
    <t>Martin Nedvídek</t>
  </si>
  <si>
    <t>26OZ0116</t>
  </si>
  <si>
    <t>Cestovný príkaz
Termín: 7.3.2026
Účel: Dudinská 50
Trasa: Bratislava-Dudince a späť
Spôsob dopravy: AUV
Počet prepravovaných osôb: 2
Cestovné náhrady: cestovné</t>
  </si>
  <si>
    <t>Anna Kirnová</t>
  </si>
  <si>
    <t>26OZ0117</t>
  </si>
  <si>
    <t>3240</t>
  </si>
  <si>
    <t xml:space="preserve">Nákup PHM - Matúš Kompas
AUS BL338LC, 67,93 l </t>
  </si>
  <si>
    <t>optimal service s.r.o. - Orlen</t>
  </si>
  <si>
    <t>26OZ0120</t>
  </si>
  <si>
    <t>Cestovný príkaz
Termín: 7.3.2026
Účel: Dudinská 50
Trasa: Krupina-Dudince a späť
Spôsob dopravy: AUV
Počet prepravovaných osôb: 1
Cestovné náhrady: cestovné</t>
  </si>
  <si>
    <t>Marek Janek</t>
  </si>
  <si>
    <t>VPD250003</t>
  </si>
  <si>
    <t>640347</t>
  </si>
  <si>
    <t>PREVOD:  Nákup PHM do AUS BL807KK - 32,75 l (1,527 €/l)</t>
  </si>
  <si>
    <t xml:space="preserve">SLOVNAFT, a. s. </t>
  </si>
  <si>
    <t>VPD250005</t>
  </si>
  <si>
    <t>3329</t>
  </si>
  <si>
    <t>PREVOD:  Nákup PHM do AUS BL807KK - 32,01l , (1,562€/l)</t>
  </si>
  <si>
    <t>JM-ČS s.r.o.</t>
  </si>
  <si>
    <t>VPD250006</t>
  </si>
  <si>
    <t>PREVOD:  Poštovné za 1x avízo MCRaŠ SR</t>
  </si>
  <si>
    <t>Slovenská pošta a.s.</t>
  </si>
  <si>
    <t>VPD250008</t>
  </si>
  <si>
    <t>10764</t>
  </si>
  <si>
    <t>PREVOD:  Nákup PHM do AUS BL807KK - 42,48l , (1,649€/l)</t>
  </si>
  <si>
    <t>OMV Slovensko, s. r. o.</t>
  </si>
  <si>
    <t>VPD250010</t>
  </si>
  <si>
    <t>PREVOD:  Poštovné za 1x list MCRaŠSR</t>
  </si>
  <si>
    <t>VPD250011</t>
  </si>
  <si>
    <t>241755</t>
  </si>
  <si>
    <t>PREVOD:  Nákup PHM do AUS BL338LC - 70,30 l (1,562 €/l)</t>
  </si>
  <si>
    <t>VPD250013</t>
  </si>
  <si>
    <t xml:space="preserve">PREVOD:  Nákup PHM do AUS AA066HD - 76,42 l (1,629 €/l) </t>
  </si>
  <si>
    <t>VPD250014</t>
  </si>
  <si>
    <t>2437</t>
  </si>
  <si>
    <t>PREVOD:  Nákup PHM do AUS BL338LC - 64,61 l (1,599 €/l)</t>
  </si>
  <si>
    <t>VPD250018</t>
  </si>
  <si>
    <t>2516/00017</t>
  </si>
  <si>
    <t>PREVOD:  Nákup PHM do AUS BL338LC - 64,38 l</t>
  </si>
  <si>
    <t>ORLEN HUNGARY KFT.</t>
  </si>
  <si>
    <t>VPD250019</t>
  </si>
  <si>
    <t>1493/00386</t>
  </si>
  <si>
    <t xml:space="preserve">PREVOD:  Nákup PHM do AUS AA066HD - 75,24 l  </t>
  </si>
  <si>
    <t>MOL NYRT.</t>
  </si>
  <si>
    <t>VPD250020</t>
  </si>
  <si>
    <t>PREVOD:  Poštovné za 1x list MCRaŠ SR</t>
  </si>
  <si>
    <t>VPD250022</t>
  </si>
  <si>
    <t>6968</t>
  </si>
  <si>
    <t>PREVOD:  Nákup PHM do AUS AA066HD - 44,04 l  (1,769 €/l)</t>
  </si>
  <si>
    <t>VPD250023</t>
  </si>
  <si>
    <t>0477/00352</t>
  </si>
  <si>
    <t xml:space="preserve">PREVOD:  Nákup PHM do AUS AA066HD - 70,31 l  </t>
  </si>
  <si>
    <t>OMV HUNGARIA KFT</t>
  </si>
  <si>
    <t>VPD250024</t>
  </si>
  <si>
    <t>546352</t>
  </si>
  <si>
    <t>PREVOD:  Nákup PHM do AUS BL807KK - 32,01 l (1,562 €/l)</t>
  </si>
  <si>
    <t>VPD250025</t>
  </si>
  <si>
    <t>1655</t>
  </si>
  <si>
    <t>PREVOD:  Nákup batérií na preteky DA</t>
  </si>
  <si>
    <t>VPD250030</t>
  </si>
  <si>
    <t>8729</t>
  </si>
  <si>
    <t>PREVOD:  Nákup PHM do AUS BL807KK - 47,06 l (1,629 €/l)</t>
  </si>
  <si>
    <t>VPD250033</t>
  </si>
  <si>
    <t>857550</t>
  </si>
  <si>
    <t>PREVOD:  Nákup PHM do AUS BL338LC - 67,03 l (1,562 €/l)</t>
  </si>
  <si>
    <t>VPD250034</t>
  </si>
  <si>
    <t>PREVOD:  Poštovné za 1x balík ZPM športovec</t>
  </si>
  <si>
    <t>VPD250037</t>
  </si>
  <si>
    <t>PREVOD:  Výmena spätného zrkadla na BL807KK</t>
  </si>
  <si>
    <t>VPD250038</t>
  </si>
  <si>
    <t>400038926912</t>
  </si>
  <si>
    <t>PREVOD: da FP č. 400038926912, ŠÚ -  AT 10-dňová  dialničná známka 1.3.-10.3.2025 - BL338LC</t>
  </si>
  <si>
    <t>43143200</t>
  </si>
  <si>
    <t>Autobahnen- und Schnellstrassen- Finanzierungs-AG</t>
  </si>
  <si>
    <t>VPD250039</t>
  </si>
  <si>
    <t>861062</t>
  </si>
  <si>
    <t>PREVOD:  Nákup PHM do AUS BL338LC - 59,23 l (1,564 €/l)</t>
  </si>
  <si>
    <t>VPD250041</t>
  </si>
  <si>
    <t>861342</t>
  </si>
  <si>
    <t>PREVOD:  Nákup PHM do AUS AA066HD - 79,35 l  (1,564 €/l)</t>
  </si>
  <si>
    <t>VPD250044</t>
  </si>
  <si>
    <t>1403</t>
  </si>
  <si>
    <t>PREVOD:  Nákup spot. materiálu - servítky na sekretariát SAZ</t>
  </si>
  <si>
    <t>VPD250045</t>
  </si>
  <si>
    <t>299</t>
  </si>
  <si>
    <t>PREVOD:  Nákup spot. materiálu - euroobaly</t>
  </si>
  <si>
    <t xml:space="preserve">ŠEVT, a. s. </t>
  </si>
  <si>
    <t>VPD250046</t>
  </si>
  <si>
    <t>576142</t>
  </si>
  <si>
    <t>PREVOD:  Nákup PHM do AUS AA066HD - 69,40 l  (1,549 €/l)</t>
  </si>
  <si>
    <t>VPD250047</t>
  </si>
  <si>
    <t>1553</t>
  </si>
  <si>
    <t>PREVOD:  Nákup spot. materiálu - škatule pre DA sklad</t>
  </si>
  <si>
    <t>IKEA Bratislava, s. r. o.</t>
  </si>
  <si>
    <t>VPD250049</t>
  </si>
  <si>
    <t>68048</t>
  </si>
  <si>
    <t>PREVOD:  Nákup PHM do AUS AA066HD - 79,05 l  (1,529 €/l)</t>
  </si>
  <si>
    <t>VPD250050</t>
  </si>
  <si>
    <t xml:space="preserve">PREVOD:  Poštovné za 1x balík ZPM </t>
  </si>
  <si>
    <t>VPD250052</t>
  </si>
  <si>
    <t>2925</t>
  </si>
  <si>
    <t>PREVOD:  Nákup spot. materiálu - vrecia na podujatie D50</t>
  </si>
  <si>
    <t>VPD250053</t>
  </si>
  <si>
    <t>1475/00340</t>
  </si>
  <si>
    <t xml:space="preserve">PREVOD:  Nákup PHM do AUS AA066HD - 75,25 l  </t>
  </si>
  <si>
    <t>VPD250054</t>
  </si>
  <si>
    <t>1240767</t>
  </si>
  <si>
    <t>PREVOD:  Nákup PHM do AUS BL338LC - 70,28 l (1,494 €/l)</t>
  </si>
  <si>
    <t>VPD250056</t>
  </si>
  <si>
    <t>06889</t>
  </si>
  <si>
    <t xml:space="preserve">PREVOD:  Nákup AD BLUE do AUS BL338LC </t>
  </si>
  <si>
    <t>Tatiana Bobríková</t>
  </si>
  <si>
    <t>VPD250057</t>
  </si>
  <si>
    <t>867155</t>
  </si>
  <si>
    <t>PREVOD:  Nákup PHM do AUS BL338LC - 67,41 l (1,494 €/l)</t>
  </si>
  <si>
    <t>VPD250058</t>
  </si>
  <si>
    <t>1017864</t>
  </si>
  <si>
    <t>PREVOD:  Nákup PHM do AUS AA066HD - 80,08 l  (1,494 €/l) + AD BLUE</t>
  </si>
  <si>
    <t>VPD250059</t>
  </si>
  <si>
    <t>3484</t>
  </si>
  <si>
    <t>PREVOD:  Nákup spot. materiálu na podujatie D50</t>
  </si>
  <si>
    <t>VPD250060</t>
  </si>
  <si>
    <t>558063</t>
  </si>
  <si>
    <t>PREVOD:  Nákup PHM do AUS BL807KK - 47 l (1,494 €/l)</t>
  </si>
  <si>
    <t>VPD250062</t>
  </si>
  <si>
    <t>422</t>
  </si>
  <si>
    <t>PREVOD:  Nákup technického zabezpečenia na testovanie skokanskej sekcie 21.-23.3.2025 - HDMI kábel</t>
  </si>
  <si>
    <t>VPD250063</t>
  </si>
  <si>
    <t>PREVOD:  Poštovné za 1x zmluva MCRaŠ SR</t>
  </si>
  <si>
    <t>VPD250064</t>
  </si>
  <si>
    <t>1472503</t>
  </si>
  <si>
    <t>PREVOD:  Nákup PHM do AUS BL338LC - 73,75 l (1,544€/l)</t>
  </si>
  <si>
    <t>VPD250068</t>
  </si>
  <si>
    <t>186</t>
  </si>
  <si>
    <t>PREVOD:  Tlač certifikátov o účasti na školení DA</t>
  </si>
  <si>
    <t>FaxCopy, a. s.</t>
  </si>
  <si>
    <t>VPD250070</t>
  </si>
  <si>
    <t>1251643</t>
  </si>
  <si>
    <t>PREVOD:  Nákup PHM do AUS BL807KK - 49,80 l (1,509 €/l)</t>
  </si>
  <si>
    <t>VPD250074</t>
  </si>
  <si>
    <t>1600294</t>
  </si>
  <si>
    <t>PREVOD:  Nákup PHM do AUS BL338LC - 66,49 l (1,514€/l)</t>
  </si>
  <si>
    <t>SLOVNAFT, a. s.</t>
  </si>
  <si>
    <t>VPD250078</t>
  </si>
  <si>
    <t>09320</t>
  </si>
  <si>
    <t>PREVOD:  Nákup PHM do AUS BL338LC - 18,39 l (1,364€/l)</t>
  </si>
  <si>
    <t>DALITRANS, s.r.o.</t>
  </si>
  <si>
    <t>VPD250079</t>
  </si>
  <si>
    <t>1837092</t>
  </si>
  <si>
    <t>PREVOD:  Nákup PHM do AUS BL338LC - 72,84 l (1,424€/l)</t>
  </si>
  <si>
    <t>VPD250081</t>
  </si>
  <si>
    <t>1438</t>
  </si>
  <si>
    <t>PREVOD:  Nákup farebného papiera na VZ SAZ (1.5.2025 v BB)</t>
  </si>
  <si>
    <t>VPD250083</t>
  </si>
  <si>
    <t>883053</t>
  </si>
  <si>
    <t>PREVOD:  Nákup PHM do AUS AA066HD - 71,34 l  (1,414 €/l)  + voda do ostrekovačov</t>
  </si>
  <si>
    <t>VPD250085</t>
  </si>
  <si>
    <t>02794</t>
  </si>
  <si>
    <t>PREVOD:  Nákup PHM do AUS BL338LC - 67,17 l (1,489€/l)</t>
  </si>
  <si>
    <t>VPD250087</t>
  </si>
  <si>
    <t>3971</t>
  </si>
  <si>
    <t>PREVOD:  Nákup PHM do AUS BL838TY - 38,13 l (1,494€/l)</t>
  </si>
  <si>
    <t>VPD250088</t>
  </si>
  <si>
    <t>PREVOD:  Poštovné za 2x balík SAZ</t>
  </si>
  <si>
    <t>VPD250090</t>
  </si>
  <si>
    <t>VPD250091</t>
  </si>
  <si>
    <t>PREVOD:  Nákup spot. materiálu - boxy pre DA sklad, stojany pre SAZ</t>
  </si>
  <si>
    <t>VPD250092</t>
  </si>
  <si>
    <t>ECZ722911</t>
  </si>
  <si>
    <t>PREVOD:  Diaľničná známka 10-dňová pre AUS AA066HD - Výjazd - reprez. sústredenie štafiet</t>
  </si>
  <si>
    <t>EcoPass EU s.r.o.</t>
  </si>
  <si>
    <t>VPD250094</t>
  </si>
  <si>
    <t>660</t>
  </si>
  <si>
    <t>PREVOD:  Tlač diplomov na krajské kolo detskej P-T-S BA</t>
  </si>
  <si>
    <t>VPD250095</t>
  </si>
  <si>
    <t>VPD250096</t>
  </si>
  <si>
    <t>1455442</t>
  </si>
  <si>
    <t>PREVOD:  Nákup PHM do AUS BL165DX - 56,59 l (1,459€/l)</t>
  </si>
  <si>
    <t>VPD250097</t>
  </si>
  <si>
    <t>1046361</t>
  </si>
  <si>
    <t xml:space="preserve">PREVOD:  Nákup PHM do AUS AA066HD - 46,34 l  (1,409€/l)  </t>
  </si>
  <si>
    <t>VPD250099</t>
  </si>
  <si>
    <t>1047434</t>
  </si>
  <si>
    <t>PREVOD:  Nákup PHM do AUS BL807KK - 44,49 l  1,409 €/l)  + voda do ostrekovačov</t>
  </si>
  <si>
    <t>VPD250100</t>
  </si>
  <si>
    <t>814631</t>
  </si>
  <si>
    <t>PREVOD:  Nákup PHM do AUS BL165DX - 57,18 l (1,409 €/l)</t>
  </si>
  <si>
    <t>VPD250101</t>
  </si>
  <si>
    <t>1290905</t>
  </si>
  <si>
    <t>PREVOD:  Nákup PHM do AUS BL338LC - 21,29 l (1,409 €/l)</t>
  </si>
  <si>
    <t>VPD250103</t>
  </si>
  <si>
    <t>PREVOD:  Poštovné za 1x žiadosť FNPŠ</t>
  </si>
  <si>
    <t>VPD250104</t>
  </si>
  <si>
    <t>585712</t>
  </si>
  <si>
    <t>PREVOD:  Nákup PHM do AUS BL338LC - 15 l (1,409 €/l)</t>
  </si>
  <si>
    <t>VPD250105</t>
  </si>
  <si>
    <t>1333442</t>
  </si>
  <si>
    <t>PREVOD:  Nákup PHM do AUS BL807KK - 39,32 l (1,409 €/l)</t>
  </si>
  <si>
    <t>VPD250106</t>
  </si>
  <si>
    <t>4010</t>
  </si>
  <si>
    <t>PREVOD:  Nákup spotrebného materiálu na preteky DA - vedro na športové pomôcky</t>
  </si>
  <si>
    <t>MERKURY SHOP s.r.o.</t>
  </si>
  <si>
    <t>VPD250107</t>
  </si>
  <si>
    <t>593462</t>
  </si>
  <si>
    <t>PREVOD:  Nákup PHM do AUS BL338LC - 66,47 l (1,409 €/l)</t>
  </si>
  <si>
    <t>VPD250110</t>
  </si>
  <si>
    <t>03417</t>
  </si>
  <si>
    <t>PREVOD:  Nákup PHM do AUS BL165DX - 70,92 l (1,489 €/l)</t>
  </si>
  <si>
    <t>VPD250111</t>
  </si>
  <si>
    <t>06221</t>
  </si>
  <si>
    <t xml:space="preserve">PREVOD:  Nákup PHM do AUS AA066HD - 47,51 l (1,499€/l)  </t>
  </si>
  <si>
    <t>VPD250112</t>
  </si>
  <si>
    <t>1291470</t>
  </si>
  <si>
    <t>PREVOD:  Nákup PHM do AUS BL338LC - 63,66 l (1,424 €/l)</t>
  </si>
  <si>
    <t>VPD250113</t>
  </si>
  <si>
    <t>901200</t>
  </si>
  <si>
    <t>PREVOD:  Nákup PHM do AUS BL807KK - 39,30 l (1,424 €/l)</t>
  </si>
  <si>
    <t>VPD250114</t>
  </si>
  <si>
    <t>1803</t>
  </si>
  <si>
    <t xml:space="preserve">PREVOD:  Nákup spotrebného materiálu - napájacie káble </t>
  </si>
  <si>
    <t>VPD250115</t>
  </si>
  <si>
    <t>901214</t>
  </si>
  <si>
    <t>PREVOD:  Nákup motorového oleja do AUS BL338LC</t>
  </si>
  <si>
    <t>VPD250118</t>
  </si>
  <si>
    <t>03055</t>
  </si>
  <si>
    <t>PREVOD:  Nákup športových pomôcok na Finále Detskej P-T-S - 17. 6. 2025 v Banskej Bystrici</t>
  </si>
  <si>
    <t xml:space="preserve">Decathlon SK, s. r. o. </t>
  </si>
  <si>
    <t>VPD250119</t>
  </si>
  <si>
    <t>2383</t>
  </si>
  <si>
    <t>PREVOD:  Nákup tuškových batérií do stopiek DA</t>
  </si>
  <si>
    <t>VPD250120</t>
  </si>
  <si>
    <t>04946</t>
  </si>
  <si>
    <t>PREVOD:  Nákup šnúrok na akreditácie na Kritérium SNP 17. 6. 2025 v Banskej Bystrici</t>
  </si>
  <si>
    <t>TEDi Betriebs s. r. o.</t>
  </si>
  <si>
    <t>VPD250123</t>
  </si>
  <si>
    <t>1293573</t>
  </si>
  <si>
    <t>PREVOD:  Nákup PHM do AUS BL838TY - 36,15 l (1,544€/l)</t>
  </si>
  <si>
    <t>VPD250126</t>
  </si>
  <si>
    <t>596007</t>
  </si>
  <si>
    <t>PREVOD:  Nákup PHM do AUS BL338LC - 64,43 l (1,469 €/l)</t>
  </si>
  <si>
    <t>VPD250127</t>
  </si>
  <si>
    <t>13062</t>
  </si>
  <si>
    <t>PREVOD:  Nákup PHM do AUS BL838TY - 38,56 l (1,599 €/l)</t>
  </si>
  <si>
    <t>VPD250129</t>
  </si>
  <si>
    <t>00967</t>
  </si>
  <si>
    <t xml:space="preserve">PREVOD:  Oprava zistených nedostatkov počas servisnej prehliadky AUS BL838TY </t>
  </si>
  <si>
    <t>AUTOGRAND, a. s.</t>
  </si>
  <si>
    <t>VPD250130</t>
  </si>
  <si>
    <t>PREVOD:  Poštovné za 1x list MCRaŠ SR, 1x žiadosť FNPŠ</t>
  </si>
  <si>
    <t>VPD250131</t>
  </si>
  <si>
    <t>00079</t>
  </si>
  <si>
    <t>PREVOD:  Servisné práce AUS BL838TY (batéria)</t>
  </si>
  <si>
    <t>VPD250132</t>
  </si>
  <si>
    <t>1415452</t>
  </si>
  <si>
    <t>PREVOD:  Nákup PHM do AUS BL165DX - 68,78 l (1,454 €/l)</t>
  </si>
  <si>
    <t>VPD250133</t>
  </si>
  <si>
    <t>339</t>
  </si>
  <si>
    <t>PREVOD:  Nákup kancelárskeho materiálu (VPD a obálky s doručenkou)</t>
  </si>
  <si>
    <t>VPD250134</t>
  </si>
  <si>
    <t>VPD250135</t>
  </si>
  <si>
    <t>03059</t>
  </si>
  <si>
    <t>PREVOD:  Nákup PHM do AUS BL838TY - 35,76 l (1,579 €/l)</t>
  </si>
  <si>
    <t>VPD250136</t>
  </si>
  <si>
    <t>VPD250137</t>
  </si>
  <si>
    <t>VPD250138</t>
  </si>
  <si>
    <t>01748</t>
  </si>
  <si>
    <t>PREVOD:  Nákup PHM do AUS BL838TY - 36,29l (1,589 €/l)</t>
  </si>
  <si>
    <t>VPD250142</t>
  </si>
  <si>
    <t>06237</t>
  </si>
  <si>
    <t>PREVOD:  Nákup PHM do AUS BL838TY - 36,97 l (1,509 €/l)</t>
  </si>
  <si>
    <t>VPD250145</t>
  </si>
  <si>
    <t>12595</t>
  </si>
  <si>
    <t>PREVOD:  Nákup PHM do AUS BL838TY - 33,29l (1,599 €/l)</t>
  </si>
  <si>
    <t>VPD250147</t>
  </si>
  <si>
    <t>916579</t>
  </si>
  <si>
    <t>PREVOD:  Nákup PHM do AUS AA066HD - 67,16 l  (1,499 €/l)</t>
  </si>
  <si>
    <t>VPD250148</t>
  </si>
  <si>
    <t>PREVOD:  Poštovné za 1x list na OS Banská Bystrica</t>
  </si>
  <si>
    <t>VPD250151</t>
  </si>
  <si>
    <t>PREVOD:  Nákup spotrebného materiálu - pásky na ruku na TIPOS P-T-S míting (8. 8. 2025 v BB)</t>
  </si>
  <si>
    <t>VPD250152</t>
  </si>
  <si>
    <t>00358</t>
  </si>
  <si>
    <t>PREVOD:  Nákup PHM do AUS BL165DX - 62,41 l (1,499 €/l)</t>
  </si>
  <si>
    <t>Mgr. Vladimíra Príbelová</t>
  </si>
  <si>
    <t>VPD250153</t>
  </si>
  <si>
    <t>601</t>
  </si>
  <si>
    <t>PREVOD:  Nákup PHM do AUS BL338LC - 25,82 l (1,549 €/l)</t>
  </si>
  <si>
    <t>VPD250154</t>
  </si>
  <si>
    <t>01792</t>
  </si>
  <si>
    <t>PREVOD:  Nákup PHM do AUS BL338LC - 62,38 l (1,579 €/l)</t>
  </si>
  <si>
    <t>VPD250155</t>
  </si>
  <si>
    <t>498</t>
  </si>
  <si>
    <t>VPD250157</t>
  </si>
  <si>
    <t>419</t>
  </si>
  <si>
    <t>PREVOD:  Nákup kancelárskeho materiálu (samolepiaci papier + popisovače)</t>
  </si>
  <si>
    <t>Tibor Varga TSV PAPIER</t>
  </si>
  <si>
    <t>VPD250158</t>
  </si>
  <si>
    <t>985</t>
  </si>
  <si>
    <t>PREVOD:  Nákup spotrebného materiálu - toaletný papier - TIPOS P-T-S míting</t>
  </si>
  <si>
    <t>Kaufland Slovenská republika, v. o. s.</t>
  </si>
  <si>
    <t>VPD250159</t>
  </si>
  <si>
    <t>409</t>
  </si>
  <si>
    <t>PREVOD:  Tlač dokumentov TIPOS P-T-S míting 8. 8. 2025 v BB</t>
  </si>
  <si>
    <t>VPD250160</t>
  </si>
  <si>
    <t>499</t>
  </si>
  <si>
    <t>PREVOD:  Nákup kancelárskeho materiálu (popisovače)</t>
  </si>
  <si>
    <t>VPD250161</t>
  </si>
  <si>
    <t>1318783</t>
  </si>
  <si>
    <t>PREVOD:  Nákup PHM do AUS BL807KK - 20,29 l (1,479 €/l)</t>
  </si>
  <si>
    <t>VPD250164</t>
  </si>
  <si>
    <t>05064</t>
  </si>
  <si>
    <t>PREVOD:  Nákup PHM do AUS BL165DX - 73,54 l (1,769 €/l)</t>
  </si>
  <si>
    <t>VPD250165</t>
  </si>
  <si>
    <t>1682</t>
  </si>
  <si>
    <t>PREVOD:  Nákup pások na značenie sektorov</t>
  </si>
  <si>
    <t>Lidl Slovenská republika, v.o.s.</t>
  </si>
  <si>
    <t>VPD250166</t>
  </si>
  <si>
    <t>464000</t>
  </si>
  <si>
    <t>PREVOD:  Nákup PHM do AUS BL807KK - 19,86 l (1,514 €/l)</t>
  </si>
  <si>
    <t>VPD250167</t>
  </si>
  <si>
    <t>3274, 3275</t>
  </si>
  <si>
    <t>PREVOD:  Nákup spotrebného materiálu - TIPOS Challenge Slovakia - 7. 6. 2025 v Trnave</t>
  </si>
  <si>
    <t>226</t>
  </si>
  <si>
    <t>PREVOD:  Nákup vecných odmien pre víťazov - TIPOS Challenge Slovakia - 7. 6. 2025 v Trnave</t>
  </si>
  <si>
    <t>33195196</t>
  </si>
  <si>
    <t>Kormúthová Daniela</t>
  </si>
  <si>
    <t>PREVOD:  Zabezpečenie stravovania pre rozhodcov - TIPOS Challenge Slovakia - 7. 6. 2025 v Trnave</t>
  </si>
  <si>
    <t>50389769</t>
  </si>
  <si>
    <t>Tamara Hrašnová - TIDBIT</t>
  </si>
  <si>
    <t>312</t>
  </si>
  <si>
    <t>VPD250168</t>
  </si>
  <si>
    <t>1074941</t>
  </si>
  <si>
    <t>PREVOD:  Nákup PHM do AUS BL165DX - 65,90 l (1,434 €/l)</t>
  </si>
  <si>
    <t>VPD250169</t>
  </si>
  <si>
    <t>PREVOD:  Nákup spotrebného matierálu - krabica na odoslanie pošty</t>
  </si>
  <si>
    <t>VPD250170</t>
  </si>
  <si>
    <t>PREVOD:  Poštovné za 1x list MCRaŠ SR, 1x balík ON LINE SYSTEM</t>
  </si>
  <si>
    <t>VPD250171</t>
  </si>
  <si>
    <t>606405</t>
  </si>
  <si>
    <t>PREVOD:  Nákup PHM do AUS AA066HD - 70,22 l (1,434 €/l)</t>
  </si>
  <si>
    <t>VPD250172</t>
  </si>
  <si>
    <t>07635</t>
  </si>
  <si>
    <t>PREVOD:  Nákup PHM do AUS BL838TY - 37,75 l (1,549 €/l)</t>
  </si>
  <si>
    <t>VPD250173</t>
  </si>
  <si>
    <t>PREVOD:  Poštovné za 3x zmluva, 1x faktúra</t>
  </si>
  <si>
    <t>VPD250174</t>
  </si>
  <si>
    <t>1078589</t>
  </si>
  <si>
    <t>PREVOD:  Nákup PHM do AUS BL338LC - 66,24 l (1,449 €/l) + AD BLUE</t>
  </si>
  <si>
    <t>VPD250175</t>
  </si>
  <si>
    <t>1078533</t>
  </si>
  <si>
    <t>PREVOD:  Nákup PHM do AUS BL807KK - 47,62 l (1,449 €/l)</t>
  </si>
  <si>
    <t>VPD250177</t>
  </si>
  <si>
    <t>150260859</t>
  </si>
  <si>
    <t>PREVOD:  Nákup meniča napätia pre potreby výpravy na MS v Tokiu (Japonsko)</t>
  </si>
  <si>
    <t>TIPAS, spol. s r. o.</t>
  </si>
  <si>
    <t>VPD250178</t>
  </si>
  <si>
    <t>PREVOD:  Poštovné za 1x list MCRaŠ SR, 1x vyúčtovanie SAUŠ</t>
  </si>
  <si>
    <t>VPD250179</t>
  </si>
  <si>
    <t>1914803</t>
  </si>
  <si>
    <t>PREVOD:  Nákup PHM do AUS BL165DX - 58,04 l (1,449 €/l)</t>
  </si>
  <si>
    <t>VPD250180</t>
  </si>
  <si>
    <t xml:space="preserve">PREVOD:  Poštovné za 1x list </t>
  </si>
  <si>
    <t>VPD250182</t>
  </si>
  <si>
    <t>1083377</t>
  </si>
  <si>
    <t>PREVOD:  Nákup PHM do AUS AA066HD - 77,92 l (1,474 €/l)</t>
  </si>
  <si>
    <t>VPD250184</t>
  </si>
  <si>
    <t>2711250382</t>
  </si>
  <si>
    <t>PREVOD: da FP č. 2711 250382, ŠÚ - servis vozidla BL338LC - batéria</t>
  </si>
  <si>
    <t>VPD250187</t>
  </si>
  <si>
    <t>VPD250190</t>
  </si>
  <si>
    <t>PREVOD:  Poštovné za 1x potvrdenie, 1x balík AK Danica Zvolen</t>
  </si>
  <si>
    <t>VPD250193</t>
  </si>
  <si>
    <t>03577</t>
  </si>
  <si>
    <t>PREVOD:  Nákup PHM do AUS BL807KK - 46,45 l, (1,474 €/l)</t>
  </si>
  <si>
    <t>VPD250194</t>
  </si>
  <si>
    <t>11504</t>
  </si>
  <si>
    <t>PREVOD:  Nákup PHM do AUS BL165DX - 33,14 l (1,509 €/l)</t>
  </si>
  <si>
    <t>VPD250195</t>
  </si>
  <si>
    <t>PREVOD:  Poštovné za 1x list MCRaŠ SR - Žiadosť PUŠ 2026</t>
  </si>
  <si>
    <t>VPD250196</t>
  </si>
  <si>
    <t>PREVOD:  Poštovné za 1x list Mesto Banská Bystrica</t>
  </si>
  <si>
    <t>VPD250197</t>
  </si>
  <si>
    <t>615003</t>
  </si>
  <si>
    <t>PREVOD:  Nákup PHM do AUS BL338LC - 70,08 l (1,494 €/l)</t>
  </si>
  <si>
    <t>VPD250199</t>
  </si>
  <si>
    <t>PREVOD
Cestovný príkaz
Termín: 4-5.9.2025
Účel:  školenie koordinátorov DA, Prešov
Cestovné náhrady: stravné</t>
  </si>
  <si>
    <t>608720</t>
  </si>
  <si>
    <t>PREVOD
Cestovný príkaz
Termín: 4-5.9.2025
Účel:  školenie koordinátorov DA, Prešov
Cestovné náhrady: nákup PHM AUS: AA066HD</t>
  </si>
  <si>
    <t>0010, 0009</t>
  </si>
  <si>
    <t>PREVOD
Cestovný príkaz
Termín: 4-5.9.2025
Účel:  školenie koordinátorov DA, Prešov
Cestovné náhrady: ubytovanie + miestny poplatok</t>
  </si>
  <si>
    <t>708, 707</t>
  </si>
  <si>
    <t>PREVOD
Cestovný príkaz
Termín: 4-5.9.2025
Účel:  školenie koordinátorov DA, Prešov
Cestovné náhrady: tlač dokumentov a kancelársky materiál</t>
  </si>
  <si>
    <t>VPD250201</t>
  </si>
  <si>
    <t>VPD250203</t>
  </si>
  <si>
    <t>594</t>
  </si>
  <si>
    <t>PREVOD:  Tlač certifikátov na školenie koordinátor DA</t>
  </si>
  <si>
    <t>VPD250204</t>
  </si>
  <si>
    <t>09547</t>
  </si>
  <si>
    <t>PREVOD:  Nákup PHM do AUS AA066HD - 75,75 l (1,529 €/l)</t>
  </si>
  <si>
    <t>VPD250205</t>
  </si>
  <si>
    <t>147240</t>
  </si>
  <si>
    <t>PREVOD:  Nákup PHM do AUS BL807KK - 48,40 l, (1,444 €/l)</t>
  </si>
  <si>
    <t>VPD250208</t>
  </si>
  <si>
    <t>PREVOD:  Poštovné za 1x balík DA</t>
  </si>
  <si>
    <t>VPD250209</t>
  </si>
  <si>
    <t>2366</t>
  </si>
  <si>
    <t>FAST PLUS, spol. s r. o.</t>
  </si>
  <si>
    <t>VPD250211</t>
  </si>
  <si>
    <t>00088</t>
  </si>
  <si>
    <t>PREVOD:  Nákup spotrebného materiálu - toner</t>
  </si>
  <si>
    <t>mediatip.sk, s. r. o.</t>
  </si>
  <si>
    <t>VPD250216</t>
  </si>
  <si>
    <t>PREVOD:  Poštovné za 1x list avízo</t>
  </si>
  <si>
    <t>VPD250217</t>
  </si>
  <si>
    <t>322</t>
  </si>
  <si>
    <t>PREVOD:  1x balík štartové čísla M-SR v krose</t>
  </si>
  <si>
    <t>VPD250218</t>
  </si>
  <si>
    <t>1948</t>
  </si>
  <si>
    <t>PREVOD:  Nákup spotrebného materiálu na Seminár mládeže dňa 29. 11. 2025 v Banskej Bystrici</t>
  </si>
  <si>
    <t>VPD250219</t>
  </si>
  <si>
    <t>25FV40838</t>
  </si>
  <si>
    <t>PREVOD: da FP č. 25FVS40838, ŠÚ - pečiatka 1ks - printer 40-white</t>
  </si>
  <si>
    <t>REPRESS, spol. s r.o.</t>
  </si>
  <si>
    <t>VPD250220</t>
  </si>
  <si>
    <t xml:space="preserve">PREVOD:  Poštovné za 1x list avízo o vrátení dokladov </t>
  </si>
  <si>
    <t>VPD250221</t>
  </si>
  <si>
    <t>1774489</t>
  </si>
  <si>
    <t>PREVOD:  Nákup PHM do AUS BL338LC - 62,34 l (1,534 €/l)</t>
  </si>
  <si>
    <t>VPD250222</t>
  </si>
  <si>
    <t>PREVOD:  Poštovné za 1x list avízo o vrátení finan. prostriedkov</t>
  </si>
  <si>
    <t>VPD250223</t>
  </si>
  <si>
    <t>959760</t>
  </si>
  <si>
    <t>PREVOD:  Nákup PHM do AUS BL338LC - 36,09 l (1,534 €/l)</t>
  </si>
  <si>
    <t>VPD250225</t>
  </si>
  <si>
    <t>537</t>
  </si>
  <si>
    <t>PREVOD:  Nákup spotrebného materiálu - napájací kábel</t>
  </si>
  <si>
    <t>VPD250228</t>
  </si>
  <si>
    <t>PREVOD:  Poštovné za 1x záznam o kontrole SNA</t>
  </si>
  <si>
    <t>VPD250229</t>
  </si>
  <si>
    <t>PREVOD:  Poštovné za 1x kniha maratóny</t>
  </si>
  <si>
    <t>VPD250230</t>
  </si>
  <si>
    <t>4434</t>
  </si>
  <si>
    <t>PREVOD:  Nákup kancelárskeho materiálu - dovolenkové lístky</t>
  </si>
  <si>
    <t>VPD250231</t>
  </si>
  <si>
    <t>PREVOD:  Poštovné za avízo o vratke</t>
  </si>
  <si>
    <t>26OZ0121</t>
  </si>
  <si>
    <t>Cestovný príkaz
Termín: 24.2.2026
Účel: Banskobystrická latka 2026 míting
Trasa: Bratislava-Banská Bystrica a späť
Spôsob dopravy: AUV
Počet prepravovaných osôb: 3
Cestovné náhrady: cestovné</t>
  </si>
  <si>
    <t>26OZ0122</t>
  </si>
  <si>
    <t>Cestovný príkaz
Termín: 21.2.2026
Účel: HMSR viacboj ml žiaci
Trasa: Bratislava-Banská Bystrica a späť
Spôsob dopravy: AUV
Počet prepravovaných osôb: 1
Cestovné náhrady: cestovné</t>
  </si>
  <si>
    <t>26OZ0123</t>
  </si>
  <si>
    <t>Cestovný príkaz
Termín: 12-16.3.2026
Účel: EP vo vrhoch, Nicosia CYP
Trasa: Banská Bystrica-Bratislava a späť
Spôsob dopravy: AUV
Počet prepravovaných osôb: 2
Cestovné náhrady: cestovné</t>
  </si>
  <si>
    <t>26OZ0124</t>
  </si>
  <si>
    <t>Cestovný príkaz
Termín: 7-8.3.2026
Účel: HMSR dorast
Trasa: Nitra-Nyiregyháza HU a späť
Spôsob dopravy: AUV
Počet prepravovaných osôb: 1
Cestovné náhrady: cestovné</t>
  </si>
  <si>
    <t>INV-HU-8766110</t>
  </si>
  <si>
    <t>Cestovný príkaz -Michal Vozárik
Termín: 7-8.3.2026
Účel: HMSR dorast, Nyiregyháza HU
Cestovné náhrady: diaľničná známka 1 deň HU</t>
  </si>
  <si>
    <t>26OZ0125</t>
  </si>
  <si>
    <t>Cestovný príkaz
Termín: 7-8.3.2026
Účel: HMSR dorast
Trasa: Kráľová n/V-Nyiregyháza HU a späť
Spôsob dopravy: AUV
Počet prepravovaných osôb: 4
Cestovné náhrady: cestovné</t>
  </si>
  <si>
    <t>26OZ0126</t>
  </si>
  <si>
    <t>Cestovný príkaz
Termín: 14-15.3.2026
Účel: HMSR viacboj
Trasa: Prešov-Nyiregyháza HU a späť
Spôsob dopravy: AUV
Počet prepravovaných osôb: 4
Cestovné náhrady: cestovné</t>
  </si>
  <si>
    <t>26OZ0127</t>
  </si>
  <si>
    <t>Cestovný príkaz
Termín: 14-15.3.2026
Účel: HMSR viacboj
Trasa: Košice-Nyiregyháza HU a späť
Spôsob dopravy: AUV
Počet prepravovaných osôb: 4
Cestovné náhrady: cestovné</t>
  </si>
  <si>
    <t>26OZ0128</t>
  </si>
  <si>
    <t>26OZ0129</t>
  </si>
  <si>
    <t>Cestovný príkaz
Termín: 26-27.2.2026
Účel: HMSR dospelí
Trasa: Nová Dubnica-Ostrava CZ a späť
Spôsob dopravy: AUV
Počet prepravovaných osôb: 2
Cestovné náhrady: cestovné</t>
  </si>
  <si>
    <t>26OZ0130</t>
  </si>
  <si>
    <t>Cestovný príkaz
Termín: 9.3.2026
Účel: pracovné stretnutie
Trasa: Banská Bystrica-Bratislava a späť
Spôsob dopravy: AUV
Počet prepravovaných osôb: 1
Cestovné náhrady: cestovné</t>
  </si>
  <si>
    <t>26OZ0131</t>
  </si>
  <si>
    <t>Cestovný príkaz
Termín: 9.3.2026
Účel: pracovné stretnutie
Trasa: Dolná Krupá-Bratislava a späť
Spôsob dopravy: AUV
Počet prepravovaných osôb: 1
Cestovné náhrady: cestovné</t>
  </si>
  <si>
    <t>26OZ0132</t>
  </si>
  <si>
    <t>126519/2703198</t>
  </si>
  <si>
    <t>Cestovný príkaz - Zoran Kollárovič
Termín: 10-11.3.2026
Účel: VV SAZ
Trasa: Bardejov-Košice
Spôsob dopravy: bus
Počet prepravovaných osôb: 1
Cestovné náhrady: cestovné</t>
  </si>
  <si>
    <t>Cestovný príkaz - Zoran Kollárovič
Termín: 10-11.3.2026
Účel: VV SAZ
Trasa: Košice-Bratislava a späť
Spôsob dopravy: vlak
Počet prepravovaných osôb: 1
Cestovné náhrady: cestovné</t>
  </si>
  <si>
    <t>26OZ0133</t>
  </si>
  <si>
    <t>Cestovný príkaz
Termín: 11.3.2026
Účel: VV SAZ
Trasa: Kráľová n/V-Bratislava a späť
Spôsob dopravy: AUV
Počet prepravovaných osôb: 2
Cestovné náhrady: cestovné</t>
  </si>
  <si>
    <t>26OZ0134</t>
  </si>
  <si>
    <t>Cestovný príkaz
Termín: 11.3.2026
Účel: VV SAZ
Trasa: Piešťany-Bratislava a späť
Spôsob dopravy: AUV
Počet prepravovaných osôb: 1
Cestovné náhrady: cestovné</t>
  </si>
  <si>
    <t>26OZ0135</t>
  </si>
  <si>
    <t>Cestovný príkaz
Termín: 11.3.2026
Účel: VV SAZ
Trasa: Dolná Krupá-Bratislava a späť
Spôsob dopravy: AUV
Počet prepravovaných osôb: 1
Cestovné náhrady: cestovné</t>
  </si>
  <si>
    <t>26OZ0136</t>
  </si>
  <si>
    <t>Cestovný príkaz
Termín: 11.3.2026
Účel: VV SAZ
Trasa: Šurany-Bratislava a späť
Spôsob dopravy: AUV
Počet prepravovaných osôb: 1
Cestovné náhrady: cestovné</t>
  </si>
  <si>
    <t>26OZ0137</t>
  </si>
  <si>
    <t>Cestovný príkaz
Termín: 11.3.2026
Účel: VV SAZ
Trasa: Martin-Bratislava a späť
Spôsob dopravy: AUV
Počet prepravovaných osôb: 1
Cestovné náhrady: cestovné</t>
  </si>
  <si>
    <t>26OZ0138</t>
  </si>
  <si>
    <t>Cestovný príkaz
Termín: 11.3.2026
Účel: VV SAZ
Trasa: Banská Bystrica-Bratislava a späť
Spôsob dopravy: AUV
Počet prepravovaných osôb: 1
Cestovné náhrady: cestovné</t>
  </si>
  <si>
    <t>26OZ0139</t>
  </si>
  <si>
    <t>Cestovný príkaz
Termín: 16.3.2026
Účel: odvoz atlétov z letiska Viedeň - EP vo vrhoch, Nicosia
Cestovné náhrady: stravné</t>
  </si>
  <si>
    <t>Nicolas Špacír</t>
  </si>
  <si>
    <t>26OZ0140</t>
  </si>
  <si>
    <t>Cestovný príkaz
Termín: 17.3.2026
Účel: odvoz atlétov na letisko Viedeň - MS Toruň PL
Cestovné náhrady: stravné</t>
  </si>
  <si>
    <t>26OZ0141</t>
  </si>
  <si>
    <t>Cestovný príkaz
Termín: 19.3.2026
Účel: odvoz gen. sekretára na letisko Viedeň - MS Toruň PL
Cestovné náhrady: stravné</t>
  </si>
  <si>
    <t>26OZ0142</t>
  </si>
  <si>
    <t>Cestovný príkaz
Termín: 23.3.2026
Účel: odvoz gen. sekretára z letiska Viedeň - MS Toruň PL
Cestovné náhrady: stravné</t>
  </si>
  <si>
    <t>PF260081</t>
  </si>
  <si>
    <t>8126008272</t>
  </si>
  <si>
    <t>PREVOD
Letenka Viedeň-Varšava-Viedeň 19-23.3.2026 - Gubrický, MS Toruň PL</t>
  </si>
  <si>
    <t>PF260087</t>
  </si>
  <si>
    <t>8126008869</t>
  </si>
  <si>
    <t>PREVOD
Letenky Zurich-Bydgoszcz PL-Zurich 18-23.3.2026 - Heyer, Gajanová, MS Toruň PL</t>
  </si>
  <si>
    <t>PF260196</t>
  </si>
  <si>
    <t>8126014762</t>
  </si>
  <si>
    <t>PREVOD
Letenka Viedeň-Varšava 17.3.2026 - Vrba, Zapletalová, MS Toruň PL</t>
  </si>
  <si>
    <t>PF260197</t>
  </si>
  <si>
    <t>8126015146</t>
  </si>
  <si>
    <t>PREVOD
Letenka Viedeň-Varšava 17.3.2026 - Vrba, MS Toruň PL - príplatok za batožinu</t>
  </si>
  <si>
    <t>PF260198</t>
  </si>
  <si>
    <t>WIC26/0160</t>
  </si>
  <si>
    <t>PREVOD
Ubytovanie 19-23.3.2026 - Gubrický, MS Toruň PL</t>
  </si>
  <si>
    <t>Kujawsko-Pomorski Zwiazek Lekkiej Atletyki
PL</t>
  </si>
  <si>
    <t>PF260199</t>
  </si>
  <si>
    <t>WIC26/0128</t>
  </si>
  <si>
    <t>PREVOD
Ubytovanie 19-23.3.2026 - Korčok, MS Toruň PL</t>
  </si>
  <si>
    <t>PF260086</t>
  </si>
  <si>
    <t>8126008230</t>
  </si>
  <si>
    <t>PREVOD
Letenky Viedeň-Larnaca-Viedeň 12-16.3.2026 - 4 osoby, EP vo vrhoch Cyprus</t>
  </si>
  <si>
    <t>PF260169</t>
  </si>
  <si>
    <t>169</t>
  </si>
  <si>
    <t>PREVOD
Ubytovanie 12-15.3.2026 - 4 osoby, EP vo vrhoch Cyprus</t>
  </si>
  <si>
    <t>European Athletics
SUI</t>
  </si>
  <si>
    <t>26OZ0143</t>
  </si>
  <si>
    <t>13047</t>
  </si>
  <si>
    <t>PREVOD
Nákup PHM - AUS AA437HO 27,39 l</t>
  </si>
  <si>
    <t>SCARIS s.r.o.</t>
  </si>
  <si>
    <t>26OZ0144</t>
  </si>
  <si>
    <t>3350122</t>
  </si>
  <si>
    <t>PREVOD
Nákup PHM - AUS AA437HO 31,19 l</t>
  </si>
  <si>
    <t>15890554</t>
  </si>
  <si>
    <t>Shell Czech Republic, a.s.</t>
  </si>
  <si>
    <t>26OZ0035</t>
  </si>
  <si>
    <t>288</t>
  </si>
  <si>
    <t>PREVOD
Nákup PHM - AUS AA437HO 29,95 l</t>
  </si>
  <si>
    <t>26OZ0036</t>
  </si>
  <si>
    <t>3995</t>
  </si>
  <si>
    <t>PREVOD
Nákup PHM - AUS AA437HO 33,52 l</t>
  </si>
  <si>
    <t>26OZ0044</t>
  </si>
  <si>
    <t>875464</t>
  </si>
  <si>
    <t>PREVOD
Nákup PHM - AUS AA437HO 20,63 l</t>
  </si>
  <si>
    <t>26OZ0045</t>
  </si>
  <si>
    <t>5000</t>
  </si>
  <si>
    <t>PREVOD
Nákup PHM - AUS AA437HO 34,24 l</t>
  </si>
  <si>
    <t>46625429</t>
  </si>
  <si>
    <t>CARDIF s.r.o. - SHELL 8209</t>
  </si>
  <si>
    <t>26OZ0056</t>
  </si>
  <si>
    <t>5848</t>
  </si>
  <si>
    <t>PREVOD
Nákup PHM - AUS AA437HO 29,22 l</t>
  </si>
  <si>
    <t>26OZ0057</t>
  </si>
  <si>
    <t>7845</t>
  </si>
  <si>
    <t>PREVOD
Nákup PHM - AUS AA437HO 29,03 l</t>
  </si>
  <si>
    <t>PF260238</t>
  </si>
  <si>
    <t>260038</t>
  </si>
  <si>
    <t>Ubytovanie 10-11.3.2026 - VV SAZ Kollárovič</t>
  </si>
  <si>
    <t>PF260239</t>
  </si>
  <si>
    <t>260044</t>
  </si>
  <si>
    <t>26OZ0145</t>
  </si>
  <si>
    <t>181</t>
  </si>
  <si>
    <t>PREVOD
Ubytovanie 18-23.3.2026 - HMS Toruň PL pre 19 osôb</t>
  </si>
  <si>
    <t>World Athletics</t>
  </si>
  <si>
    <t>PF260017</t>
  </si>
  <si>
    <t>12-260007</t>
  </si>
  <si>
    <t>PREVOD 
Ubytovanie 20.3.-1.4.2026 pre 12 osôb, sústredene sekcie vrhov a hodov Turecko</t>
  </si>
  <si>
    <t>PF260253</t>
  </si>
  <si>
    <t>Fyzioterapeutické služby 17.3.2026 pre reprezentantov SR pred HMS Toruň PL</t>
  </si>
  <si>
    <t>09587144</t>
  </si>
  <si>
    <t>Pavel Bělunek</t>
  </si>
  <si>
    <t>DÚ0030304</t>
  </si>
  <si>
    <t>003/0304</t>
  </si>
  <si>
    <t>Bankový poplatok za úhradu v zahraničnej mene k PF260253</t>
  </si>
  <si>
    <t>PF260228</t>
  </si>
  <si>
    <t>260111</t>
  </si>
  <si>
    <t>Organizačno-technické zabezpečenie HMSR dospelí 26-27.2.2026 Ostrava CZ</t>
  </si>
  <si>
    <t>DÚ0030306</t>
  </si>
  <si>
    <t>003/0306</t>
  </si>
  <si>
    <t>Bankový poplatok za úhradu v zahraničnej mene k PF260228</t>
  </si>
  <si>
    <t>26DPH0015</t>
  </si>
  <si>
    <t>Priznanie DPH z nadobudnutia služby, FP č. PF260228</t>
  </si>
  <si>
    <t>PF260229</t>
  </si>
  <si>
    <t>Meranie trate - Dudinská 50, 7.3.2026</t>
  </si>
  <si>
    <t>Lucija Kolic
CRO</t>
  </si>
  <si>
    <t>PF260230</t>
  </si>
  <si>
    <t>26030001</t>
  </si>
  <si>
    <t>Technické zabezpečenie podujatí:
HMSR juniori, st. žiaci 14-15.2.2026, Nyiregyháza HU
HMSR dorast 8.3.2026, Nyiregyháza HU
Časť nákladov</t>
  </si>
  <si>
    <t>50476149</t>
  </si>
  <si>
    <t>Event Engineering s.r.o.</t>
  </si>
  <si>
    <t>Technické zabezpečenie podujatí:
HMSR dospelí 26-27.2.2026, Ostrava CZ
HMSR viacboje 14-15.3.2026, Nyiregyháza HU
Časť nákladov</t>
  </si>
  <si>
    <t>PF260231</t>
  </si>
  <si>
    <t>640795893</t>
  </si>
  <si>
    <t>Športové oblečenie - topy</t>
  </si>
  <si>
    <t>PF260232</t>
  </si>
  <si>
    <t>640795892</t>
  </si>
  <si>
    <t>PF260233</t>
  </si>
  <si>
    <t>640795894</t>
  </si>
  <si>
    <t>PF260234</t>
  </si>
  <si>
    <t>640795934</t>
  </si>
  <si>
    <t>Športové oblečenie - tričká - detská atletika</t>
  </si>
  <si>
    <t>PF260235</t>
  </si>
  <si>
    <t>202607</t>
  </si>
  <si>
    <t>Zabezpečenie stravovania pre rozhodcov a realizačný tím - Dudinská 50, 6-7.3.2026</t>
  </si>
  <si>
    <t>44535643</t>
  </si>
  <si>
    <t>Dušan Kováč</t>
  </si>
  <si>
    <t>PF260236</t>
  </si>
  <si>
    <t>FA2026025</t>
  </si>
  <si>
    <t>Príprava a moderovanie - Dudinská 50, 7.3.2026</t>
  </si>
  <si>
    <t>PF260237</t>
  </si>
  <si>
    <t>260021</t>
  </si>
  <si>
    <t>Vysielanie priameho prenosu HMSR viacboje 14-15.3.2026, Nyiregyháza HU</t>
  </si>
  <si>
    <t>PF260241</t>
  </si>
  <si>
    <t>20260007</t>
  </si>
  <si>
    <t>Organizačné a usporiadateľské služby počas podujatia Dudinská 50, 7.3.2026</t>
  </si>
  <si>
    <t>PF260242</t>
  </si>
  <si>
    <t>70260062</t>
  </si>
  <si>
    <t>Doručovateľský servis za obdobie 02/2026</t>
  </si>
  <si>
    <t>PF260243</t>
  </si>
  <si>
    <t>20260041</t>
  </si>
  <si>
    <t>Nákup lekárskych pomôcok, Dudinská 50, 7.3.2026</t>
  </si>
  <si>
    <t>34789910</t>
  </si>
  <si>
    <t>PharmDr. Gyerpál Zsolt</t>
  </si>
  <si>
    <t>PF260244</t>
  </si>
  <si>
    <t>26400023</t>
  </si>
  <si>
    <t>Analýza vzoriek - stanovenie jedinečného identifikačného genetického profilu pre 8 športovcov (HMS Toruň PL)</t>
  </si>
  <si>
    <t>36285595</t>
  </si>
  <si>
    <t>GENETON s.r.o.</t>
  </si>
  <si>
    <t>PF260245</t>
  </si>
  <si>
    <t>2026005</t>
  </si>
  <si>
    <t>Technické zabezpečenie HMSR dorast 8.3.2026, Nyiregyháza HU</t>
  </si>
  <si>
    <t>PF260246</t>
  </si>
  <si>
    <t>Technické zabezpečenie HMSR viacboje 14-15.3.2026, Nyiregyháza HU</t>
  </si>
  <si>
    <t>PF260247</t>
  </si>
  <si>
    <t>EX26/00061</t>
  </si>
  <si>
    <t>Prenájom atletickej haly - HMSR viacboje 13-15.3.2026, Nyiregyháza HU</t>
  </si>
  <si>
    <t>PF260248</t>
  </si>
  <si>
    <t>2026-0010</t>
  </si>
  <si>
    <t>Webhostingové služby "Atletická kancelář 2" - 3/2026</t>
  </si>
  <si>
    <t>PF260249</t>
  </si>
  <si>
    <t>640796071</t>
  </si>
  <si>
    <t>Športové vybavenie - kufor</t>
  </si>
  <si>
    <t>PF260250</t>
  </si>
  <si>
    <t>1260283</t>
  </si>
  <si>
    <t>Výroba zástavy - Dunajská 50, 7.3.2026</t>
  </si>
  <si>
    <t>17315786</t>
  </si>
  <si>
    <t>2U spol. s r.o.</t>
  </si>
  <si>
    <t>PF260251</t>
  </si>
  <si>
    <t>Technické zabezpečenie podujatia Dunajská 50, 7.3.2026</t>
  </si>
  <si>
    <t>46880721</t>
  </si>
  <si>
    <t>Sol4you s.r.o.</t>
  </si>
  <si>
    <t>PF260252</t>
  </si>
  <si>
    <t>2026011</t>
  </si>
  <si>
    <t>Štartovné čísla:
HMSR st. žiaci, juniori 14-15.2.2026, Nyiregyháza HU
HMSR viacboj ml žiaci 21.2.2026, Banská Bystrica
HMSR dorast 8.3.2026, Nyiregyháza HU
Časť nákladov</t>
  </si>
  <si>
    <t>Štartovné čísla:
HMSR dospelí 26-27.2.2026, Ostrava CZ
HMSR viacboje 14-15.3.2026, Nyiregyháza HU
Časť nákladov</t>
  </si>
  <si>
    <t>Štartovné čísla:
Dunajská 50, 7.3.2026
Časť nákladov</t>
  </si>
  <si>
    <t>PF260255</t>
  </si>
  <si>
    <t>202600321</t>
  </si>
  <si>
    <t>Kancelárske potreby - perá 300ks</t>
  </si>
  <si>
    <t>PF260256</t>
  </si>
  <si>
    <t>640796166</t>
  </si>
  <si>
    <t>Športové oblečenie - tričká, tielka</t>
  </si>
  <si>
    <t>PF251163</t>
  </si>
  <si>
    <t>2025/292</t>
  </si>
  <si>
    <t>Ubytovanie 5-6.7.2025 - Prokša, MSR do 23 rokov, Nové Zámky</t>
  </si>
  <si>
    <t>PF260257</t>
  </si>
  <si>
    <t>640796164</t>
  </si>
  <si>
    <t>Športové oblečenie - teplákové súpravy - medzištátne stretnutie 2026</t>
  </si>
  <si>
    <t>PF260262</t>
  </si>
  <si>
    <t>260123</t>
  </si>
  <si>
    <t>26DPH0009</t>
  </si>
  <si>
    <t>Priznanie DPH z nadobudnutia služby, FP č. PF260104</t>
  </si>
  <si>
    <t>26DPH0008</t>
  </si>
  <si>
    <t>Priznanie DPH z nadobudnutia služby, FP č. PF260102</t>
  </si>
  <si>
    <t>Zrážková daň - Činnosť reprezentačného trénera mládeže U16 - 01/2026 k faktúre PF260094</t>
  </si>
  <si>
    <t>Zrážková daň - Činnosť trénera sekcie šprintov - 1/2026 k faktúre PF260079</t>
  </si>
  <si>
    <t>Zrážková daň - Honorár za mediálne aktivity 5-11/2025 k 25OZ1608</t>
  </si>
  <si>
    <t>Zrážková daň - Koordinátorstvo v projekte DA - 2. polrok 2025 - Trenčiansky kraj k faktúre PF251141</t>
  </si>
  <si>
    <t>Zrážková daň - Činnosť reprezentačného trénera pre sekciu behov mimo dráhu - 12/2025 k faktúre PF251135</t>
  </si>
  <si>
    <t>Zrážková daň - Seminár Endurance Academy 20-23.11.2025 Belehrad - účasť k faktúre PF251134</t>
  </si>
  <si>
    <t>26DPH0010</t>
  </si>
  <si>
    <t>Priznanie DPH z nadobudnutia služby, FP č. PF26108</t>
  </si>
  <si>
    <t>Spracovanie podkladov a vyhodnotení Bežeckého pohára 2025</t>
  </si>
  <si>
    <t>Autobusová preprava 17-23.3.2026 Bratislava-Toruň PL, HMS Toruň
Časť nákladov</t>
  </si>
  <si>
    <t>Refundácia nákladov na činnosť klubu s účelom športu mládeže podľa bodového hodnotenia MSR v roku 2024
ŠK DUKLA Banská Bystrica o.z.
Účel: doplnky výživy</t>
  </si>
  <si>
    <t>Refundácia nákladov na činnosť klubu s účelom športu mládeže podľa počtu aktívnych športovcov do 23 rokov
1. AK Humenné
Účel: zvuková technika</t>
  </si>
  <si>
    <t>PREVOD
Refundácia nákladov na činnosť OAZ
Atletický zväz Bratislavy
Účel: zvuková technika
Časť nákladov</t>
  </si>
  <si>
    <t>Refundácia nákladov na činnosť OAZ
Atletický zväz Bratislavy
Účel: zvuková technika
Časť nákladov</t>
  </si>
  <si>
    <t>25OZ1607</t>
  </si>
  <si>
    <t>Refundácia nákladov na činnosť klubu s účelom športu mládeže podľa počtu aktívnych športovcov do 23 rokov
Kids Sports Zlaté Klasy
Účel: športové doplnky</t>
  </si>
  <si>
    <t>Refundácia nákladov na činnosť klubu s účelom športu mládeže podľa počtu aktívnych športovcov do 23 rokov
Kids Sports Zlaté Klasy
Účel: športové náčinie</t>
  </si>
  <si>
    <t>Refundácia nákladov na činnosť klubu s účelom športu mládeže podľa počtu aktívnych športovcov do 23 rokov
Kids Sports Zlaté Klasy
Účel: športové oblečenie</t>
  </si>
  <si>
    <t>Refundácia nákladov na činnosť klubu s účelom športu mládeže podľa počtu aktívnych športovcov do 23 rokov
Kids Sports Zlaté Klasy
Účel: športové doplnky a pomôcky
Časť nákladov</t>
  </si>
  <si>
    <t>Refundácia nákladov na činnosť klubu s účelom športu mládeže podľa počtu aktívnych športovcov do 23 rokov
Kids Sports Zlaté Klasy
Účel: športové náčinie a vybavenie</t>
  </si>
  <si>
    <t>Refundácia nákladov na činnosť klubu s účelom športu mládeže podľa počtu aktívnych športovcov do 23 rokov
Kids Sports Zlaté Klasy
Účel: športové vybavenie a oblečenie</t>
  </si>
  <si>
    <t>Refundácia nákladov na činnosť klubu - halová sezóna 2025
Atletický klub Slávia UK Bratislava
Účel: prenájom telocvične 01/2025</t>
  </si>
  <si>
    <t>Refundácia nákladov na činnosť klubu - halová sezóna 2025
Atletický klub Slávia UK Bratislava
Účel: prenájom telocvične - energie 01/2025</t>
  </si>
  <si>
    <t>Refundácia nákladov na činnosť klubu - halová sezóna 2025
Atletický klub Slávia UK Bratislava
Účel: prenájom telocvične 02/2025</t>
  </si>
  <si>
    <t>Refundácia nákladov na usporiadanie atl. Podujatia - MSR v krose, 22.11.2025
MŠK Žiar nad Hronom
Účel: propagačné materiály k podujatiu
Časť nákladov</t>
  </si>
  <si>
    <t>Refundácia nákladov na prípravu športovca zaradeného v TOPTÍME MCRaŠ SR - Hana Burzalová
Účel: komplexné výživové poradenstvo</t>
  </si>
  <si>
    <t>Refundácia nákladov na prípravu športovca zaradeného v TOPTÍME MCRaŠ SR - Gabriela Gajanová
Účel: nákup výpočtovej techniky pre analýzu športového výkonu</t>
  </si>
  <si>
    <t>Grafické spracovanie a tlač - štatistické tabuľky SAZ</t>
  </si>
  <si>
    <t>Ubytovanie 16-17.3.2026 - HMS Toruň PL Zapletalová</t>
  </si>
  <si>
    <t>Cestovný príkaz - Rastislav Srnánek
Termín: 25-27.2.2026
Účel: HMSR dospelí, Ostrava CZ
Cestovné náhrady: PHM 67,58 l do AUS AA066HD</t>
  </si>
  <si>
    <t>Autobusová preprava Košice-Nyiregyháza HU a späť, HMSR dorast 8.3.2026 (rozhodcovia)</t>
  </si>
  <si>
    <t>Refundácia nákladov na prípravu športovca zaradeného v TOPTÍME MCRaŠ SR - Hana Černá
Účel: biochemické vyšetrenie</t>
  </si>
  <si>
    <t>25OZ1378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</si>
</sst>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2"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8"/>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2">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64" fontId="1" fillId="3" borderId="0" xfId="0" applyNumberFormat="1" applyFont="1" applyFill="1" applyAlignment="1" applyProtection="1">
      <alignment horizontal="right" vertical="top" wrapText="1"/>
      <protection locked="0"/>
    </xf>
    <xf numFmtId="0" fontId="1" fillId="3" borderId="0" xfId="0" applyFont="1" applyFill="1" applyAlignment="1" applyProtection="1">
      <alignment horizontal="center" vertical="top"/>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46">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29" val="11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52"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30"/>
      <c r="D1" s="330"/>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1673</v>
      </c>
      <c r="C6" s="205"/>
      <c r="D6" s="205"/>
    </row>
    <row r="7" spans="1:4" s="18" customFormat="1" ht="15" customHeight="1" x14ac:dyDescent="0.25">
      <c r="A7" s="294" t="s">
        <v>4</v>
      </c>
      <c r="C7" s="205"/>
      <c r="D7" s="205"/>
    </row>
    <row r="8" spans="1:4" s="18" customFormat="1" ht="15" customHeight="1" x14ac:dyDescent="0.25">
      <c r="A8" s="269" t="s">
        <v>1328</v>
      </c>
      <c r="C8" s="205"/>
      <c r="D8" s="205"/>
    </row>
    <row r="9" spans="1:4" s="18" customFormat="1" ht="15" customHeight="1" x14ac:dyDescent="0.25">
      <c r="A9" s="269" t="s">
        <v>1329</v>
      </c>
      <c r="C9" s="205"/>
      <c r="D9" s="205"/>
    </row>
    <row r="10" spans="1:4" s="18" customFormat="1" ht="15.75" customHeight="1" x14ac:dyDescent="0.25">
      <c r="A10" s="294" t="s">
        <v>1330</v>
      </c>
      <c r="C10" s="205"/>
      <c r="D10" s="205"/>
    </row>
    <row r="11" spans="1:4" s="18" customFormat="1" ht="42.75" customHeight="1" x14ac:dyDescent="0.25">
      <c r="A11" s="294" t="s">
        <v>1331</v>
      </c>
      <c r="C11" s="205"/>
      <c r="D11" s="205"/>
    </row>
    <row r="12" spans="1:4" s="18" customFormat="1" ht="20.5" customHeight="1" x14ac:dyDescent="0.25">
      <c r="A12" s="302" t="s">
        <v>1350</v>
      </c>
      <c r="C12" s="205"/>
      <c r="D12" s="205"/>
    </row>
    <row r="13" spans="1:4" s="18" customFormat="1" ht="23.5" customHeight="1" x14ac:dyDescent="0.25">
      <c r="A13" s="307"/>
      <c r="C13" s="205"/>
      <c r="D13" s="205"/>
    </row>
    <row r="14" spans="1:4" s="18" customFormat="1" ht="17.5" x14ac:dyDescent="0.25">
      <c r="A14" s="308" t="s">
        <v>5</v>
      </c>
      <c r="C14" s="205"/>
      <c r="D14" s="205"/>
    </row>
    <row r="15" spans="1:4" ht="16.399999999999999" customHeight="1" x14ac:dyDescent="0.25">
      <c r="A15" s="127"/>
      <c r="C15" s="21"/>
    </row>
    <row r="16" spans="1:4" ht="303" x14ac:dyDescent="0.25">
      <c r="A16" s="296" t="s">
        <v>6</v>
      </c>
      <c r="C16" s="21"/>
    </row>
    <row r="17" spans="1:4" ht="17.5"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31"/>
      <c r="D21" s="331"/>
    </row>
    <row r="22" spans="1:4" x14ac:dyDescent="0.25">
      <c r="C22" s="332"/>
      <c r="D22" s="331"/>
    </row>
    <row r="23" spans="1:4" ht="64" x14ac:dyDescent="0.25">
      <c r="A23" s="23" t="s">
        <v>1351</v>
      </c>
      <c r="C23" s="255"/>
      <c r="D23" s="256"/>
    </row>
    <row r="24" spans="1:4" ht="12.75" customHeight="1" x14ac:dyDescent="0.25">
      <c r="C24" s="328"/>
      <c r="D24" s="329"/>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1332</v>
      </c>
    </row>
    <row r="32" spans="1:4" ht="12.65" customHeight="1" x14ac:dyDescent="0.25"/>
    <row r="33" spans="1:3" ht="15.75" customHeight="1" x14ac:dyDescent="0.25">
      <c r="A33" s="19" t="s">
        <v>1333</v>
      </c>
    </row>
    <row r="34" spans="1:3" ht="12.65" customHeight="1" x14ac:dyDescent="0.25"/>
    <row r="35" spans="1:3" ht="52" x14ac:dyDescent="0.25">
      <c r="A35" s="19" t="s">
        <v>1335</v>
      </c>
    </row>
    <row r="36" spans="1:3" ht="12" customHeight="1" x14ac:dyDescent="0.25"/>
    <row r="37" spans="1:3" ht="25.5" x14ac:dyDescent="0.25">
      <c r="A37" s="271" t="s">
        <v>1334</v>
      </c>
    </row>
    <row r="39" spans="1:3" ht="77" x14ac:dyDescent="0.25">
      <c r="A39" s="23" t="s">
        <v>1336</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1337</v>
      </c>
      <c r="C44" s="22"/>
    </row>
    <row r="45" spans="1:3" ht="12.75" customHeight="1" x14ac:dyDescent="0.25">
      <c r="A45" s="291"/>
      <c r="C45" s="22"/>
    </row>
    <row r="46" spans="1:3" ht="41.5" customHeight="1" x14ac:dyDescent="0.25">
      <c r="A46" s="299" t="s">
        <v>15</v>
      </c>
      <c r="C46" s="22"/>
    </row>
    <row r="47" spans="1:3" ht="11.5" customHeight="1" x14ac:dyDescent="0.25"/>
    <row r="48" spans="1:3" ht="13" x14ac:dyDescent="0.25">
      <c r="A48" s="300" t="s">
        <v>1338</v>
      </c>
    </row>
    <row r="49" spans="1:1" ht="12" customHeight="1" x14ac:dyDescent="0.25"/>
    <row r="50" spans="1:1" ht="39" x14ac:dyDescent="0.25">
      <c r="A50" s="19" t="s">
        <v>1339</v>
      </c>
    </row>
    <row r="51" spans="1:1" ht="12.75" customHeight="1" x14ac:dyDescent="0.25"/>
    <row r="52" spans="1:1" ht="75.5" x14ac:dyDescent="0.25">
      <c r="A52" s="19" t="s">
        <v>1340</v>
      </c>
    </row>
    <row r="53" spans="1:1" ht="12.75" customHeight="1" x14ac:dyDescent="0.25"/>
    <row r="54" spans="1:1" ht="38.5" x14ac:dyDescent="0.25">
      <c r="A54" s="19" t="s">
        <v>1341</v>
      </c>
    </row>
    <row r="56" spans="1:1" ht="13" x14ac:dyDescent="0.25">
      <c r="A56" s="19" t="s">
        <v>16</v>
      </c>
    </row>
    <row r="58" spans="1:1" ht="13" x14ac:dyDescent="0.25">
      <c r="A58" s="19" t="s">
        <v>17</v>
      </c>
    </row>
    <row r="60" spans="1:1" ht="121.75" customHeight="1" x14ac:dyDescent="0.25">
      <c r="A60" s="23" t="s">
        <v>1342</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1343</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09" t="s">
        <v>1361</v>
      </c>
    </row>
    <row r="73" spans="1:1" ht="37.5" x14ac:dyDescent="0.25">
      <c r="A73" s="23" t="s">
        <v>1362</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1352</v>
      </c>
    </row>
    <row r="96" spans="1:2" x14ac:dyDescent="0.25">
      <c r="A96" s="23"/>
    </row>
    <row r="97" spans="1:4" ht="13" x14ac:dyDescent="0.25">
      <c r="A97" s="260" t="s">
        <v>40</v>
      </c>
    </row>
    <row r="98" spans="1:4" ht="68.5" customHeight="1" x14ac:dyDescent="0.25">
      <c r="A98" s="23" t="s">
        <v>1353</v>
      </c>
    </row>
    <row r="99" spans="1:4" x14ac:dyDescent="0.25">
      <c r="A99" s="23"/>
    </row>
    <row r="100" spans="1:4" ht="13" x14ac:dyDescent="0.25">
      <c r="A100" s="260" t="s">
        <v>41</v>
      </c>
    </row>
    <row r="101" spans="1:4" ht="75.5" x14ac:dyDescent="0.25">
      <c r="A101" s="23" t="s">
        <v>1354</v>
      </c>
    </row>
    <row r="102" spans="1:4" x14ac:dyDescent="0.25">
      <c r="A102" s="23"/>
    </row>
    <row r="103" spans="1:4" ht="13" x14ac:dyDescent="0.25">
      <c r="A103" s="295" t="s">
        <v>42</v>
      </c>
    </row>
    <row r="104" spans="1:4" ht="50.5" x14ac:dyDescent="0.25">
      <c r="A104" s="23" t="s">
        <v>1355</v>
      </c>
    </row>
    <row r="105" spans="1:4" x14ac:dyDescent="0.25">
      <c r="A105" s="23"/>
      <c r="B105" s="20" t="s">
        <v>43</v>
      </c>
    </row>
    <row r="106" spans="1:4" ht="13" x14ac:dyDescent="0.25">
      <c r="A106" s="260" t="s">
        <v>44</v>
      </c>
    </row>
    <row r="107" spans="1:4" ht="71.25" customHeight="1" x14ac:dyDescent="0.25">
      <c r="A107" s="19" t="s">
        <v>1356</v>
      </c>
    </row>
    <row r="108" spans="1:4" ht="37.5" x14ac:dyDescent="0.25">
      <c r="A108" s="19" t="s">
        <v>1346</v>
      </c>
    </row>
    <row r="109" spans="1:4" ht="25" x14ac:dyDescent="0.25">
      <c r="A109" s="19" t="s">
        <v>45</v>
      </c>
    </row>
    <row r="110" spans="1:4" ht="10.5" customHeight="1" x14ac:dyDescent="0.25">
      <c r="D110" s="20" t="s">
        <v>43</v>
      </c>
    </row>
    <row r="111" spans="1:4" ht="99.75" customHeight="1" x14ac:dyDescent="0.25">
      <c r="A111" s="23" t="s">
        <v>1345</v>
      </c>
    </row>
    <row r="112" spans="1:4" ht="26" x14ac:dyDescent="0.25">
      <c r="A112" s="19" t="s">
        <v>1344</v>
      </c>
    </row>
    <row r="114" spans="1:2" ht="175" x14ac:dyDescent="0.25">
      <c r="A114" s="23" t="s">
        <v>1357</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1358</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1347</v>
      </c>
    </row>
    <row r="133" spans="1:1" ht="61.5" customHeight="1" x14ac:dyDescent="0.25">
      <c r="A133" s="301" t="s">
        <v>1359</v>
      </c>
    </row>
    <row r="134" spans="1:1" ht="13" x14ac:dyDescent="0.25">
      <c r="A134" s="260" t="s">
        <v>1360</v>
      </c>
    </row>
    <row r="135" spans="1:1" ht="101" x14ac:dyDescent="0.25">
      <c r="A135" s="301" t="s">
        <v>1348</v>
      </c>
    </row>
    <row r="136" spans="1:1" x14ac:dyDescent="0.25">
      <c r="A136"/>
    </row>
    <row r="137" spans="1:1" ht="71.5" customHeight="1" x14ac:dyDescent="0.25">
      <c r="A137" s="300" t="s">
        <v>1349</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82" t="str">
        <f>Spolu!C3&amp;", "&amp;Spolu!C6</f>
        <v>Slovenský atletický zväz, Olympijské námestie 14290/1, Bratislava, 831 04</v>
      </c>
      <c r="B1" s="382"/>
      <c r="C1" s="382"/>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3" t="s">
        <v>1250</v>
      </c>
      <c r="F3" s="384"/>
      <c r="N3" s="137" t="str">
        <f t="shared" si="0"/>
        <v>c - príspevok Slovenskému paralympijskému výboru</v>
      </c>
      <c r="O3" s="137" t="s">
        <v>343</v>
      </c>
      <c r="P3" s="137" t="str">
        <f>Spolu!B19</f>
        <v>príspevok Slovenskému paralympijskému výboru</v>
      </c>
    </row>
    <row r="4" spans="1:16" ht="45.75" customHeight="1" x14ac:dyDescent="0.25">
      <c r="E4" s="384"/>
      <c r="F4" s="384"/>
      <c r="N4" s="137" t="str">
        <f t="shared" si="0"/>
        <v>d - príspevok športovcom top tímu</v>
      </c>
      <c r="O4" s="137" t="s">
        <v>345</v>
      </c>
      <c r="P4" s="137" t="str">
        <f>Spolu!B20</f>
        <v>príspevok športovcom top tímu</v>
      </c>
    </row>
    <row r="5" spans="1:16" ht="30.75" customHeight="1" x14ac:dyDescent="0.25">
      <c r="C5" s="272" t="s">
        <v>1251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1252</v>
      </c>
      <c r="E6" s="140" t="s">
        <v>1253</v>
      </c>
      <c r="F6" s="149"/>
      <c r="N6" s="137" t="str">
        <f t="shared" si="0"/>
        <v>f - plnenie úloh verejného záujmu v športe</v>
      </c>
      <c r="O6" s="137" t="s">
        <v>349</v>
      </c>
      <c r="P6" s="137" t="str">
        <f>Spolu!B22</f>
        <v>plnenie úloh verejného záujmu v športe</v>
      </c>
    </row>
    <row r="7" spans="1:16" x14ac:dyDescent="0.25">
      <c r="C7" s="138" t="s">
        <v>1255</v>
      </c>
      <c r="E7" s="140" t="s">
        <v>1256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1668</v>
      </c>
      <c r="E8" s="140" t="s">
        <v>1258</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5" t="s">
        <v>1281</v>
      </c>
      <c r="B12" s="385"/>
      <c r="C12" s="385"/>
      <c r="D12" s="138"/>
      <c r="E12" s="138"/>
      <c r="F12" s="195" t="s">
        <v>1282</v>
      </c>
      <c r="G12" s="138"/>
      <c r="N12" s="137" t="str">
        <f t="shared" si="0"/>
        <v>l - športové pohybové tábory pre mládež</v>
      </c>
      <c r="O12" s="137" t="s">
        <v>360</v>
      </c>
      <c r="P12" s="137" t="str">
        <f>Spolu!B28</f>
        <v>športové pohybové tábory pre mládež</v>
      </c>
    </row>
    <row r="13" spans="1:16" ht="55.4" customHeight="1" x14ac:dyDescent="0.25">
      <c r="A13" s="386"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6"/>
      <c r="C13" s="386"/>
      <c r="F13" s="195" t="s">
        <v>1371</v>
      </c>
      <c r="N13" s="137" t="str">
        <f t="shared" si="0"/>
        <v>m - organizácia tradičných športových podujatí</v>
      </c>
      <c r="O13" s="137" t="s">
        <v>362</v>
      </c>
      <c r="P13" s="137" t="str">
        <f>Spolu!B29</f>
        <v>organizácia tradičných športových podujatí</v>
      </c>
    </row>
    <row r="14" spans="1:16" ht="34.4" customHeight="1" x14ac:dyDescent="0.25">
      <c r="A14" s="139" t="s">
        <v>1265</v>
      </c>
      <c r="B14" s="387" t="s">
        <v>1283</v>
      </c>
      <c r="C14" s="388"/>
      <c r="F14" s="311"/>
      <c r="N14" s="137" t="str">
        <f t="shared" si="0"/>
        <v xml:space="preserve">n - </v>
      </c>
      <c r="O14" s="137" t="s">
        <v>364</v>
      </c>
    </row>
    <row r="15" spans="1:16" ht="34.4" customHeight="1" x14ac:dyDescent="0.25">
      <c r="A15" s="139" t="s">
        <v>1284</v>
      </c>
      <c r="B15" s="387"/>
      <c r="C15" s="388"/>
      <c r="F15" s="390"/>
      <c r="N15" s="137" t="str">
        <f t="shared" si="0"/>
        <v xml:space="preserve">o - </v>
      </c>
      <c r="O15" s="137" t="s">
        <v>365</v>
      </c>
    </row>
    <row r="16" spans="1:16" x14ac:dyDescent="0.25">
      <c r="A16" s="139" t="s">
        <v>1268</v>
      </c>
      <c r="B16" s="142">
        <f>F8</f>
        <v>0</v>
      </c>
      <c r="C16" s="137"/>
      <c r="F16" s="390"/>
      <c r="N16" s="137" t="str">
        <f t="shared" si="0"/>
        <v xml:space="preserve">p - </v>
      </c>
      <c r="O16" s="137" t="s">
        <v>366</v>
      </c>
    </row>
    <row r="17" spans="1:16" ht="32.15" customHeight="1" x14ac:dyDescent="0.25">
      <c r="A17" s="139" t="s">
        <v>1271</v>
      </c>
      <c r="B17" s="142">
        <f>F9</f>
        <v>0</v>
      </c>
      <c r="C17" s="137"/>
      <c r="F17" s="390"/>
      <c r="N17" s="137" t="str">
        <f t="shared" si="0"/>
        <v xml:space="preserve">q - </v>
      </c>
      <c r="O17" s="137" t="s">
        <v>367</v>
      </c>
    </row>
    <row r="18" spans="1:16" ht="16" thickBot="1" x14ac:dyDescent="0.3">
      <c r="B18" s="193" t="s">
        <v>1285</v>
      </c>
      <c r="C18" s="194">
        <v>31</v>
      </c>
      <c r="N18" s="137" t="str">
        <f t="shared" si="0"/>
        <v xml:space="preserve">r - </v>
      </c>
      <c r="O18" s="137" t="s">
        <v>368</v>
      </c>
    </row>
    <row r="19" spans="1:16" x14ac:dyDescent="0.25">
      <c r="B19" s="193" t="s">
        <v>1273</v>
      </c>
      <c r="C19" s="142" t="str">
        <f>Spolu!C4</f>
        <v>36063835</v>
      </c>
      <c r="F19" s="145" t="s">
        <v>1269</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1274</v>
      </c>
      <c r="G21" s="284">
        <v>421947749446</v>
      </c>
      <c r="H21" s="148"/>
      <c r="N21" s="137" t="str">
        <f>O21&amp;" - "&amp;P21</f>
        <v>026 01 - Šport pre všetkých, školský a univerzitný šport</v>
      </c>
      <c r="O21" s="137" t="s">
        <v>317</v>
      </c>
      <c r="P21" s="137" t="s">
        <v>318</v>
      </c>
    </row>
    <row r="22" spans="1:16" x14ac:dyDescent="0.25">
      <c r="A22" s="137"/>
      <c r="B22" s="137"/>
      <c r="F22" s="147" t="s">
        <v>1275</v>
      </c>
      <c r="G22" s="284">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9" t="s">
        <v>1276</v>
      </c>
      <c r="C24" s="389"/>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1286</v>
      </c>
    </row>
    <row r="28" spans="1:16" x14ac:dyDescent="0.25">
      <c r="N28" s="137" t="s">
        <v>1287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1288</v>
      </c>
    </row>
    <row r="2" spans="1:2" ht="30" customHeight="1" x14ac:dyDescent="0.25">
      <c r="A2" s="391" t="s">
        <v>1289</v>
      </c>
      <c r="B2" s="391"/>
    </row>
    <row r="3" spans="1:2" ht="13" x14ac:dyDescent="0.25">
      <c r="A3" s="61" t="s">
        <v>1290</v>
      </c>
      <c r="B3" s="61" t="s">
        <v>1291</v>
      </c>
    </row>
    <row r="4" spans="1:2" x14ac:dyDescent="0.25">
      <c r="A4" s="62" t="s">
        <v>1292</v>
      </c>
      <c r="B4" s="62" t="s">
        <v>1293</v>
      </c>
    </row>
    <row r="5" spans="1:2" x14ac:dyDescent="0.25">
      <c r="A5" s="62" t="s">
        <v>1294</v>
      </c>
      <c r="B5" s="62" t="s">
        <v>1295</v>
      </c>
    </row>
    <row r="6" spans="1:2" x14ac:dyDescent="0.25">
      <c r="A6" s="62" t="s">
        <v>1296</v>
      </c>
      <c r="B6" s="62" t="s">
        <v>1297</v>
      </c>
    </row>
    <row r="7" spans="1:2" x14ac:dyDescent="0.25">
      <c r="A7" s="62" t="s">
        <v>1298</v>
      </c>
      <c r="B7" s="62" t="s">
        <v>1299</v>
      </c>
    </row>
    <row r="8" spans="1:2" x14ac:dyDescent="0.25">
      <c r="A8" s="62" t="s">
        <v>1300</v>
      </c>
      <c r="B8" s="62" t="s">
        <v>1301</v>
      </c>
    </row>
    <row r="9" spans="1:2" x14ac:dyDescent="0.25">
      <c r="A9" s="62" t="s">
        <v>1302</v>
      </c>
      <c r="B9" s="62" t="s">
        <v>1303</v>
      </c>
    </row>
    <row r="10" spans="1:2" x14ac:dyDescent="0.25">
      <c r="A10" s="62" t="s">
        <v>1304</v>
      </c>
      <c r="B10" s="62" t="s">
        <v>1305</v>
      </c>
    </row>
    <row r="11" spans="1:2" x14ac:dyDescent="0.25">
      <c r="A11" s="62" t="s">
        <v>1306</v>
      </c>
      <c r="B11" s="62" t="s">
        <v>1307</v>
      </c>
    </row>
    <row r="12" spans="1:2" x14ac:dyDescent="0.25">
      <c r="A12" s="62" t="s">
        <v>1308</v>
      </c>
      <c r="B12" s="62" t="s">
        <v>1309</v>
      </c>
    </row>
    <row r="13" spans="1:2" x14ac:dyDescent="0.25">
      <c r="A13" s="62" t="s">
        <v>1310</v>
      </c>
      <c r="B13" s="62" t="s">
        <v>1311</v>
      </c>
    </row>
    <row r="14" spans="1:2" x14ac:dyDescent="0.25">
      <c r="A14" s="62" t="s">
        <v>1312</v>
      </c>
      <c r="B14" s="62" t="s">
        <v>1313</v>
      </c>
    </row>
    <row r="15" spans="1:2" x14ac:dyDescent="0.25">
      <c r="A15" s="62" t="s">
        <v>1314</v>
      </c>
      <c r="B15" s="62" t="s">
        <v>1315</v>
      </c>
    </row>
    <row r="16" spans="1:2" x14ac:dyDescent="0.25">
      <c r="A16" s="62" t="s">
        <v>1316</v>
      </c>
      <c r="B16" s="62" t="s">
        <v>1317</v>
      </c>
    </row>
    <row r="17" spans="1:2" x14ac:dyDescent="0.25">
      <c r="A17" s="62" t="s">
        <v>1318</v>
      </c>
      <c r="B17" s="62" t="s">
        <v>1319</v>
      </c>
    </row>
    <row r="18" spans="1:2" x14ac:dyDescent="0.25">
      <c r="A18" s="62" t="s">
        <v>1320</v>
      </c>
      <c r="B18" s="62" t="s">
        <v>1321</v>
      </c>
    </row>
    <row r="19" spans="1:2" x14ac:dyDescent="0.25">
      <c r="A19" s="62" t="s">
        <v>1322</v>
      </c>
      <c r="B19" s="62" t="s">
        <v>1323</v>
      </c>
    </row>
    <row r="20" spans="1:2" x14ac:dyDescent="0.25">
      <c r="A20" s="62" t="s">
        <v>1324</v>
      </c>
      <c r="B20" s="62" t="s">
        <v>1325</v>
      </c>
    </row>
    <row r="21" spans="1:2" x14ac:dyDescent="0.25">
      <c r="A21" s="62" t="s">
        <v>1326</v>
      </c>
      <c r="B21" s="62" t="s">
        <v>1327</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3" t="s">
        <v>57</v>
      </c>
      <c r="B1" s="333"/>
      <c r="C1" s="333"/>
      <c r="D1" s="333"/>
      <c r="E1" s="333"/>
      <c r="F1" s="333"/>
      <c r="G1" s="333"/>
      <c r="H1" s="333"/>
      <c r="I1" s="52"/>
      <c r="J1" s="37"/>
    </row>
    <row r="2" spans="1:11" ht="15.5" x14ac:dyDescent="0.35">
      <c r="A2" s="339" t="s">
        <v>58</v>
      </c>
      <c r="B2" s="339"/>
      <c r="C2" s="339"/>
      <c r="D2" s="339"/>
      <c r="E2" s="339"/>
      <c r="F2" s="339"/>
      <c r="G2" s="339"/>
      <c r="H2" s="337" t="str">
        <f>+Doklady!I100</f>
        <v>V4</v>
      </c>
      <c r="I2" s="337"/>
    </row>
    <row r="3" spans="1:11" ht="14" x14ac:dyDescent="0.3">
      <c r="A3" s="40"/>
      <c r="B3" s="40"/>
      <c r="C3" s="40"/>
      <c r="D3" s="40"/>
      <c r="E3" s="40"/>
      <c r="F3" s="40"/>
      <c r="G3" s="40"/>
      <c r="H3" s="338">
        <f>+Doklady!I101</f>
        <v>46048</v>
      </c>
      <c r="I3" s="338"/>
    </row>
    <row r="4" spans="1:11" ht="15.75" customHeight="1" x14ac:dyDescent="0.3">
      <c r="A4" s="41" t="s">
        <v>59</v>
      </c>
      <c r="B4" s="334" t="s">
        <v>60</v>
      </c>
      <c r="C4" s="335"/>
      <c r="D4" s="335"/>
      <c r="E4" s="336"/>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45" priority="2" stopIfTrue="1">
      <formula>$A78&lt;&gt;""</formula>
    </cfRule>
  </conditionalFormatting>
  <conditionalFormatting sqref="A8:I76 I78">
    <cfRule type="expression" dxfId="144" priority="7" stopIfTrue="1">
      <formula>$A8&lt;&gt;""</formula>
    </cfRule>
  </conditionalFormatting>
  <conditionalFormatting sqref="B78:H2888">
    <cfRule type="expression" dxfId="143" priority="3" stopIfTrue="1">
      <formula>$A78&lt;&gt;""</formula>
    </cfRule>
  </conditionalFormatting>
  <conditionalFormatting sqref="D2886:D2913">
    <cfRule type="expression" dxfId="142"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42" t="s">
        <v>311</v>
      </c>
      <c r="B1" s="343"/>
      <c r="C1" s="174">
        <v>45688</v>
      </c>
      <c r="D1" s="26"/>
      <c r="G1" s="252">
        <v>45688</v>
      </c>
    </row>
    <row r="2" spans="1:7" ht="14" x14ac:dyDescent="0.3">
      <c r="A2" s="28"/>
      <c r="B2" s="28"/>
      <c r="G2" s="252">
        <v>45716</v>
      </c>
    </row>
    <row r="3" spans="1:7" ht="14" x14ac:dyDescent="0.3">
      <c r="A3" s="30" t="s">
        <v>312</v>
      </c>
      <c r="B3" s="340" t="str">
        <f>INDEX(Adr!B:B,Doklady!B102+1)</f>
        <v>Slovenský atletický zväz</v>
      </c>
      <c r="C3" s="340"/>
      <c r="D3" s="340"/>
      <c r="G3" s="252">
        <v>45747</v>
      </c>
    </row>
    <row r="4" spans="1:7" ht="14" x14ac:dyDescent="0.3">
      <c r="A4" s="30" t="s">
        <v>313</v>
      </c>
      <c r="B4" s="29" t="str">
        <f>RIGHT("0000"&amp;INDEX(Adr!A:A,Doklady!B102+1),8)</f>
        <v>36063835</v>
      </c>
      <c r="G4" s="252">
        <v>45777</v>
      </c>
    </row>
    <row r="5" spans="1:7" ht="14" x14ac:dyDescent="0.3">
      <c r="A5" s="30" t="s">
        <v>314</v>
      </c>
      <c r="B5" s="29" t="str">
        <f>INDEX(Adr!D:D,Doklady!B102+1)&amp;", "&amp;INDEX(Adr!E:E,Doklady!B102+1)</f>
        <v>Olympijské námestie 14290/1,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2167461</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2167461</v>
      </c>
      <c r="G15" s="252"/>
    </row>
    <row r="16" spans="1:7" ht="14" x14ac:dyDescent="0.3">
      <c r="G16" s="252"/>
    </row>
    <row r="17" spans="1:5" ht="72" customHeight="1" x14ac:dyDescent="0.25">
      <c r="A17" s="341" t="s">
        <v>328</v>
      </c>
      <c r="B17" s="341"/>
      <c r="C17" s="341"/>
      <c r="D17" s="341"/>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pageSetUpPr fitToPage="1"/>
  </sheetPr>
  <dimension ref="A1:Z145"/>
  <sheetViews>
    <sheetView tabSelected="1" topLeftCell="A22" zoomScaleNormal="100" workbookViewId="0">
      <selection sqref="A1:I131"/>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52" t="s">
        <v>329</v>
      </c>
      <c r="B1" s="352"/>
      <c r="C1" s="352"/>
      <c r="D1" s="352"/>
      <c r="E1" s="352"/>
      <c r="F1" s="352"/>
      <c r="G1" s="352"/>
      <c r="H1" s="352"/>
      <c r="I1" s="352"/>
    </row>
    <row r="2" spans="1:26" ht="7.5" customHeight="1" x14ac:dyDescent="0.2">
      <c r="C2" s="8"/>
      <c r="D2" s="8"/>
      <c r="E2" s="8"/>
      <c r="F2" s="8"/>
      <c r="G2" s="8"/>
      <c r="H2" s="8"/>
      <c r="I2" s="8"/>
    </row>
    <row r="3" spans="1:26" s="9" customFormat="1" ht="26.15" customHeight="1" x14ac:dyDescent="0.25">
      <c r="B3" s="160" t="s">
        <v>59</v>
      </c>
      <c r="C3" s="353" t="str">
        <f>INDEX(Adr!B2:B240,Doklady!B102)</f>
        <v>Slovenský atletický zväz</v>
      </c>
      <c r="D3" s="353"/>
      <c r="E3" s="353"/>
      <c r="F3" s="353"/>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INDEX(Adr!A2:A240,Doklady!B102)</f>
        <v>36063835</v>
      </c>
      <c r="I4" s="65">
        <f>Doklady!I101</f>
        <v>46048</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INDEX(Adr!D2:D240,Doklady!B102)&amp;", "&amp;INDEX(Adr!E2:E240,Doklady!B102)&amp;", "&amp;INDEX(Adr!F2:F240,Doklady!B102)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4" t="s">
        <v>334</v>
      </c>
      <c r="F9" s="355"/>
      <c r="J9" s="8"/>
      <c r="L9" s="118"/>
      <c r="M9" s="118"/>
      <c r="N9" s="118"/>
      <c r="O9" s="118"/>
      <c r="P9" s="118"/>
      <c r="Q9" s="118"/>
      <c r="R9" s="118"/>
      <c r="S9" s="118"/>
    </row>
    <row r="10" spans="1:26" ht="18" x14ac:dyDescent="0.4">
      <c r="A10" s="69" t="s">
        <v>317</v>
      </c>
      <c r="B10" s="70" t="s">
        <v>318</v>
      </c>
      <c r="C10" s="126">
        <f>SUMIF(FP!J:J,Doklady!$B$1&amp;A10,FP!D:D)</f>
        <v>0</v>
      </c>
      <c r="D10" s="126">
        <f>C10-E10</f>
        <v>0</v>
      </c>
      <c r="E10" s="345">
        <f>SUMIF(K:K,A10,I:I)</f>
        <v>0</v>
      </c>
      <c r="F10" s="346"/>
      <c r="L10" s="120" t="s">
        <v>335</v>
      </c>
      <c r="M10" s="118"/>
      <c r="N10" s="118"/>
      <c r="O10" s="118"/>
      <c r="P10" s="118"/>
      <c r="Q10" s="118"/>
      <c r="R10" s="118"/>
      <c r="S10" s="118"/>
    </row>
    <row r="11" spans="1:26" ht="18" x14ac:dyDescent="0.4">
      <c r="A11" s="69" t="s">
        <v>319</v>
      </c>
      <c r="B11" s="70" t="s">
        <v>320</v>
      </c>
      <c r="C11" s="126">
        <f>SUMIF(FP!J:J,Doklady!$B$1&amp;A11,FP!D:D)</f>
        <v>2167461</v>
      </c>
      <c r="D11" s="126">
        <f>+C11-E11</f>
        <v>2161018.3199999994</v>
      </c>
      <c r="E11" s="356">
        <f>+I39-I42+I44-I47</f>
        <v>6442.6800000006333</v>
      </c>
      <c r="F11" s="357"/>
      <c r="J11" s="176"/>
      <c r="L11" s="161" t="str">
        <f>L41</f>
        <v>a - atletika - bežné transfery</v>
      </c>
      <c r="M11" s="118"/>
      <c r="N11" s="118"/>
      <c r="O11" s="118"/>
      <c r="P11" s="118"/>
      <c r="Q11" s="118"/>
      <c r="R11" s="118"/>
      <c r="S11" s="118"/>
    </row>
    <row r="12" spans="1:26" ht="18" x14ac:dyDescent="0.4">
      <c r="A12" s="69" t="s">
        <v>321</v>
      </c>
      <c r="B12" s="70" t="s">
        <v>322</v>
      </c>
      <c r="C12" s="126">
        <f>SUMIF(FP!J:J,Doklady!$B$1&amp;A12,FP!D:D)</f>
        <v>210974.27000000002</v>
      </c>
      <c r="D12" s="126">
        <f>C12-E12</f>
        <v>209293.58000000002</v>
      </c>
      <c r="E12" s="345">
        <f>SUMIF(K:K,A12,I:I)</f>
        <v>1680.6900000000023</v>
      </c>
      <c r="F12" s="346"/>
      <c r="J12" s="177"/>
      <c r="L12" s="161" t="str">
        <f>L42</f>
        <v>a - atletika - kapitálové transfery</v>
      </c>
      <c r="N12" s="118"/>
      <c r="O12" s="118"/>
      <c r="P12" s="118"/>
      <c r="Q12" s="118"/>
      <c r="R12" s="118"/>
      <c r="S12" s="118"/>
    </row>
    <row r="13" spans="1:26" ht="18" x14ac:dyDescent="0.4">
      <c r="A13" s="69" t="s">
        <v>323</v>
      </c>
      <c r="B13" s="70" t="s">
        <v>324</v>
      </c>
      <c r="C13" s="126">
        <f>SUMIF(FP!J:J,Doklady!$B$1&amp;A13,FP!D:D)</f>
        <v>0</v>
      </c>
      <c r="D13" s="126">
        <f>C13-E13</f>
        <v>0</v>
      </c>
      <c r="E13" s="345">
        <f>SUMIF(K:K,A13,I:I)</f>
        <v>0</v>
      </c>
      <c r="F13" s="346"/>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8">
        <f>SUMIF(K:K,A14,I:I)</f>
        <v>0</v>
      </c>
      <c r="F14" s="359"/>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65" t="s">
        <v>337</v>
      </c>
      <c r="C16" s="366"/>
      <c r="D16" s="366"/>
      <c r="E16" s="366"/>
      <c r="F16" s="366"/>
      <c r="G16" s="366"/>
      <c r="H16" s="367"/>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0" t="s">
        <v>340</v>
      </c>
      <c r="C17" s="360"/>
      <c r="D17" s="360"/>
      <c r="E17" s="360"/>
      <c r="F17" s="360"/>
      <c r="G17" s="360"/>
      <c r="H17" s="360"/>
      <c r="I17" s="73">
        <f>SUMIF(FP!I:I,Doklady!$B$1&amp;A17,FP!D:D)</f>
        <v>2167461</v>
      </c>
      <c r="T17" s="86"/>
    </row>
    <row r="18" spans="1:20" x14ac:dyDescent="0.2">
      <c r="A18" s="135" t="s">
        <v>341</v>
      </c>
      <c r="B18" s="360" t="s">
        <v>342</v>
      </c>
      <c r="C18" s="360"/>
      <c r="D18" s="360"/>
      <c r="E18" s="360"/>
      <c r="F18" s="360"/>
      <c r="G18" s="360"/>
      <c r="H18" s="360"/>
      <c r="I18" s="73">
        <f>SUMIF(FP!I:I,Doklady!$B$1&amp;A18,FP!D:D)</f>
        <v>0</v>
      </c>
    </row>
    <row r="19" spans="1:20" x14ac:dyDescent="0.2">
      <c r="A19" s="115" t="s">
        <v>343</v>
      </c>
      <c r="B19" s="360" t="s">
        <v>344</v>
      </c>
      <c r="C19" s="360"/>
      <c r="D19" s="360"/>
      <c r="E19" s="360"/>
      <c r="F19" s="360"/>
      <c r="G19" s="360"/>
      <c r="H19" s="360"/>
      <c r="I19" s="73">
        <f>SUMIF(FP!I:I,Doklady!$B$1&amp;A19,FP!D:D)</f>
        <v>0</v>
      </c>
    </row>
    <row r="20" spans="1:20" x14ac:dyDescent="0.2">
      <c r="A20" s="135" t="s">
        <v>345</v>
      </c>
      <c r="B20" s="349" t="s">
        <v>346</v>
      </c>
      <c r="C20" s="350"/>
      <c r="D20" s="350"/>
      <c r="E20" s="350"/>
      <c r="F20" s="350"/>
      <c r="G20" s="350"/>
      <c r="H20" s="351"/>
      <c r="I20" s="73">
        <f>SUMIF(FP!I:I,Doklady!$B$1&amp;A20,FP!D:D)</f>
        <v>210974.27000000002</v>
      </c>
      <c r="T20" s="86"/>
    </row>
    <row r="21" spans="1:20" x14ac:dyDescent="0.2">
      <c r="A21" s="115" t="s">
        <v>347</v>
      </c>
      <c r="B21" s="349" t="s">
        <v>348</v>
      </c>
      <c r="C21" s="350"/>
      <c r="D21" s="350"/>
      <c r="E21" s="350"/>
      <c r="F21" s="350"/>
      <c r="G21" s="350"/>
      <c r="H21" s="351"/>
      <c r="I21" s="73">
        <f>SUMIF(FP!I:I,Doklady!$B$1&amp;A21,FP!D:D)</f>
        <v>0</v>
      </c>
      <c r="T21" s="86"/>
    </row>
    <row r="22" spans="1:20" x14ac:dyDescent="0.2">
      <c r="A22" s="135" t="s">
        <v>349</v>
      </c>
      <c r="B22" s="368" t="s">
        <v>350</v>
      </c>
      <c r="C22" s="369"/>
      <c r="D22" s="369"/>
      <c r="E22" s="369"/>
      <c r="F22" s="369"/>
      <c r="G22" s="369"/>
      <c r="H22" s="370"/>
      <c r="I22" s="73">
        <f>SUMIF(FP!I:I,Doklady!$B$1&amp;A22,FP!D:D)</f>
        <v>0</v>
      </c>
      <c r="T22" s="86"/>
    </row>
    <row r="23" spans="1:20" x14ac:dyDescent="0.2">
      <c r="A23" s="115" t="s">
        <v>351</v>
      </c>
      <c r="B23" s="349" t="s">
        <v>352</v>
      </c>
      <c r="C23" s="350"/>
      <c r="D23" s="350"/>
      <c r="E23" s="350"/>
      <c r="F23" s="350"/>
      <c r="G23" s="350"/>
      <c r="H23" s="351"/>
      <c r="I23" s="73">
        <f>SUMIF(FP!I:I,Doklady!$B$1&amp;A23,FP!D:D)</f>
        <v>0</v>
      </c>
      <c r="T23" s="86"/>
    </row>
    <row r="24" spans="1:20" x14ac:dyDescent="0.2">
      <c r="A24" s="135" t="s">
        <v>353</v>
      </c>
      <c r="B24" s="349" t="s">
        <v>354</v>
      </c>
      <c r="C24" s="350"/>
      <c r="D24" s="350"/>
      <c r="E24" s="350"/>
      <c r="F24" s="350"/>
      <c r="G24" s="350"/>
      <c r="H24" s="351"/>
      <c r="I24" s="73">
        <f>SUMIF(FP!I:I,Doklady!$B$1&amp;A24,FP!D:D)</f>
        <v>0</v>
      </c>
      <c r="T24" s="86"/>
    </row>
    <row r="25" spans="1:20" x14ac:dyDescent="0.2">
      <c r="A25" s="115" t="s">
        <v>355</v>
      </c>
      <c r="B25" s="361" t="s">
        <v>2234</v>
      </c>
      <c r="C25" s="362"/>
      <c r="D25" s="362"/>
      <c r="E25" s="362"/>
      <c r="F25" s="362"/>
      <c r="G25" s="362"/>
      <c r="H25" s="363"/>
      <c r="I25" s="73">
        <f>SUMIF(FP!I:I,Doklady!$B$1&amp;A25,FP!D:D)</f>
        <v>0</v>
      </c>
      <c r="T25" s="86"/>
    </row>
    <row r="26" spans="1:20" x14ac:dyDescent="0.2">
      <c r="A26" s="135" t="s">
        <v>356</v>
      </c>
      <c r="B26" s="349" t="s">
        <v>357</v>
      </c>
      <c r="C26" s="350"/>
      <c r="D26" s="350"/>
      <c r="E26" s="350"/>
      <c r="F26" s="350"/>
      <c r="G26" s="350"/>
      <c r="H26" s="351"/>
      <c r="I26" s="73">
        <f>SUMIF(FP!I:I,Doklady!$B$1&amp;A26,FP!D:D)</f>
        <v>0</v>
      </c>
      <c r="T26" s="86"/>
    </row>
    <row r="27" spans="1:20" x14ac:dyDescent="0.2">
      <c r="A27" s="115" t="s">
        <v>358</v>
      </c>
      <c r="B27" s="349" t="s">
        <v>359</v>
      </c>
      <c r="C27" s="350"/>
      <c r="D27" s="350"/>
      <c r="E27" s="350"/>
      <c r="F27" s="350"/>
      <c r="G27" s="350"/>
      <c r="H27" s="351"/>
      <c r="I27" s="73">
        <f>SUMIF(FP!I:I,Doklady!$B$1&amp;A27,FP!D:D)</f>
        <v>0</v>
      </c>
      <c r="T27" s="86"/>
    </row>
    <row r="28" spans="1:20" x14ac:dyDescent="0.2">
      <c r="A28" s="135" t="s">
        <v>360</v>
      </c>
      <c r="B28" s="349" t="s">
        <v>2975</v>
      </c>
      <c r="C28" s="350"/>
      <c r="D28" s="350"/>
      <c r="E28" s="350"/>
      <c r="F28" s="350"/>
      <c r="G28" s="350"/>
      <c r="H28" s="351"/>
      <c r="I28" s="73">
        <f>SUMIF(FP!I:I,Doklady!$B$1&amp;A28,FP!D:D)</f>
        <v>0</v>
      </c>
      <c r="T28" s="86"/>
    </row>
    <row r="29" spans="1:20" x14ac:dyDescent="0.2">
      <c r="A29" s="115" t="s">
        <v>362</v>
      </c>
      <c r="B29" s="349" t="s">
        <v>363</v>
      </c>
      <c r="C29" s="350"/>
      <c r="D29" s="350"/>
      <c r="E29" s="350"/>
      <c r="F29" s="350"/>
      <c r="G29" s="350"/>
      <c r="H29" s="351"/>
      <c r="I29" s="73">
        <f>SUMIF(FP!I:I,Doklady!$B$1&amp;A29,FP!D:D)</f>
        <v>0</v>
      </c>
      <c r="T29" s="86"/>
    </row>
    <row r="30" spans="1:20" hidden="1" x14ac:dyDescent="0.2">
      <c r="A30" s="135" t="s">
        <v>364</v>
      </c>
      <c r="B30" s="349"/>
      <c r="C30" s="350"/>
      <c r="D30" s="350"/>
      <c r="E30" s="350"/>
      <c r="F30" s="350"/>
      <c r="G30" s="350"/>
      <c r="H30" s="351"/>
      <c r="I30" s="73">
        <f>SUMIF(FP!I:I,Doklady!$B$1&amp;A30,FP!D:D)</f>
        <v>0</v>
      </c>
      <c r="T30" s="86"/>
    </row>
    <row r="31" spans="1:20" hidden="1" x14ac:dyDescent="0.2">
      <c r="A31" s="115" t="s">
        <v>365</v>
      </c>
      <c r="B31" s="349"/>
      <c r="C31" s="350"/>
      <c r="D31" s="350"/>
      <c r="E31" s="350"/>
      <c r="F31" s="350"/>
      <c r="G31" s="350"/>
      <c r="H31" s="351"/>
      <c r="I31" s="73">
        <f>SUMIF(FP!I:I,Doklady!$B$1&amp;A31,FP!D:D)</f>
        <v>0</v>
      </c>
      <c r="T31" s="86"/>
    </row>
    <row r="32" spans="1:20" hidden="1" x14ac:dyDescent="0.2">
      <c r="A32" s="135" t="s">
        <v>366</v>
      </c>
      <c r="B32" s="371"/>
      <c r="C32" s="372"/>
      <c r="D32" s="372"/>
      <c r="E32" s="372"/>
      <c r="F32" s="372"/>
      <c r="G32" s="372"/>
      <c r="H32" s="373"/>
      <c r="I32" s="73">
        <f>SUMIF(FP!I:I,Doklady!$B$1&amp;A32,FP!D:D)</f>
        <v>0</v>
      </c>
      <c r="T32" s="86"/>
    </row>
    <row r="33" spans="1:21" hidden="1" x14ac:dyDescent="0.2">
      <c r="A33" s="115" t="s">
        <v>367</v>
      </c>
      <c r="B33" s="371"/>
      <c r="C33" s="372"/>
      <c r="D33" s="372"/>
      <c r="E33" s="372"/>
      <c r="F33" s="372"/>
      <c r="G33" s="372"/>
      <c r="H33" s="373"/>
      <c r="I33" s="73">
        <f>SUMIF(FP!I:I,Doklady!$B$1&amp;A33,FP!D:D)</f>
        <v>0</v>
      </c>
      <c r="T33" s="86"/>
    </row>
    <row r="34" spans="1:21" hidden="1" x14ac:dyDescent="0.2">
      <c r="A34" s="135" t="s">
        <v>368</v>
      </c>
      <c r="B34" s="374"/>
      <c r="C34" s="374"/>
      <c r="D34" s="374"/>
      <c r="E34" s="374"/>
      <c r="F34" s="374"/>
      <c r="G34" s="374"/>
      <c r="H34" s="374"/>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atletika</v>
      </c>
      <c r="C38" s="68" t="s">
        <v>1670</v>
      </c>
      <c r="D38" s="68" t="s">
        <v>1671</v>
      </c>
      <c r="E38" s="68" t="s">
        <v>1672</v>
      </c>
      <c r="F38" s="68" t="s">
        <v>1669</v>
      </c>
      <c r="G38" s="68" t="s">
        <v>370</v>
      </c>
      <c r="H38" s="68" t="s">
        <v>371</v>
      </c>
      <c r="I38" s="67" t="s">
        <v>327</v>
      </c>
      <c r="L38" s="84">
        <f>COUNTIF(FP!N:N,Doklady!B1&amp;"aB")</f>
        <v>1</v>
      </c>
    </row>
    <row r="39" spans="1:21" x14ac:dyDescent="0.2">
      <c r="A39" s="115" t="s">
        <v>339</v>
      </c>
      <c r="B39" s="116" t="s">
        <v>372</v>
      </c>
      <c r="C39" s="78">
        <f>I39*0.2</f>
        <v>433492.2</v>
      </c>
      <c r="D39" s="78">
        <f>I39*0.2</f>
        <v>433492.2</v>
      </c>
      <c r="E39" s="78">
        <f>I39*0.25</f>
        <v>541865.25</v>
      </c>
      <c r="F39" s="78">
        <f>+I39*0.15</f>
        <v>325119.14999999997</v>
      </c>
      <c r="G39" s="78">
        <f>+MAX(I39-C39-D39-E39-F39-H39,0)</f>
        <v>433492.20000000013</v>
      </c>
      <c r="H39" s="78">
        <f>+IFERROR(VLOOKUP(K40&amp;" - kapitálové transfery",B$53:C$90,2,0),0)</f>
        <v>0</v>
      </c>
      <c r="I39" s="73">
        <f>SUMIF(FP!K:K,K40,FP!D:D)</f>
        <v>2167461</v>
      </c>
      <c r="L39" s="84">
        <f>COUNTIF(FP!N:N,Doklady!B1&amp;"aK")</f>
        <v>0</v>
      </c>
      <c r="T39" s="86"/>
    </row>
    <row r="40" spans="1:21" x14ac:dyDescent="0.2">
      <c r="A40" s="115" t="s">
        <v>339</v>
      </c>
      <c r="B40" s="116" t="s">
        <v>373</v>
      </c>
      <c r="C40" s="78">
        <f>DSUM(Doklady!A103:J9868,"GGG",Spolu!L40:M42)</f>
        <v>427049.52000000014</v>
      </c>
      <c r="D40" s="78">
        <f>DSUM(Doklady!A103:J9868,"GGG",Spolu!N40:O42)</f>
        <v>770438.22999999928</v>
      </c>
      <c r="E40" s="78">
        <f>DSUM(Doklady!A103:J9868,"GGG",Spolu!P40:Q42)</f>
        <v>583980.37999999989</v>
      </c>
      <c r="F40" s="78">
        <f>DSUM(Doklady!A103:J9868,"GGG",Spolu!R40:S42)</f>
        <v>259853.05999999997</v>
      </c>
      <c r="G40" s="78">
        <f>DSUM(Doklady!A103:J9868,"GGG",Spolu!T40:U42)-H40</f>
        <v>119697.12999999999</v>
      </c>
      <c r="H40" s="78">
        <f>+IFERROR(VLOOKUP(K40&amp;" - kapitálové transfery",B$53:D$90,3,0),0)</f>
        <v>0</v>
      </c>
      <c r="I40" s="73">
        <f>+C40+D40+E40+F40+G40+H40</f>
        <v>2161018.3199999994</v>
      </c>
      <c r="J40" s="218" t="str">
        <f>+K45</f>
        <v>.</v>
      </c>
      <c r="K40" s="218" t="str">
        <f>IF(L38&gt;0,INDEX(FP!K:K,Doklady!B2),".")</f>
        <v>atletika</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6442.6799999998766</v>
      </c>
      <c r="D41" s="78">
        <f>MAX(D39-D40,0)</f>
        <v>0</v>
      </c>
      <c r="E41" s="78">
        <f>MAX(E39-E40,0)</f>
        <v>0</v>
      </c>
      <c r="F41" s="78">
        <f>MIN(I39,MAX(-F39+F40,0))</f>
        <v>0</v>
      </c>
      <c r="G41" s="78">
        <f>MIN(J39,MAX(-G39+G40+MIN(F40-F39,0),0))</f>
        <v>0</v>
      </c>
      <c r="H41" s="78">
        <f>MAX(H39-H40,0)</f>
        <v>0</v>
      </c>
      <c r="I41" s="124">
        <f>+I39-I42</f>
        <v>6442.6800000006333</v>
      </c>
      <c r="J41" s="219">
        <f>+K46</f>
        <v>0</v>
      </c>
      <c r="K41" s="219">
        <f>+I41-H41</f>
        <v>6442.6800000006333</v>
      </c>
      <c r="L41" s="161" t="str">
        <f>IF(L38&gt;0,"a - "&amp;INDEX(FP!C:C,Doklady!B2),2)</f>
        <v>a - atletika - bežné transfery</v>
      </c>
      <c r="M41" s="120">
        <v>1</v>
      </c>
      <c r="N41" s="161" t="str">
        <f>+L41</f>
        <v>a - atletika - bežné transfery</v>
      </c>
      <c r="O41" s="120">
        <v>2</v>
      </c>
      <c r="P41" s="161" t="str">
        <f>+L41</f>
        <v>a - atletika - bežné transfery</v>
      </c>
      <c r="Q41" s="120">
        <v>3</v>
      </c>
      <c r="R41" s="161" t="str">
        <f>+L41</f>
        <v>a - atletika - bežné transfery</v>
      </c>
      <c r="S41" s="120">
        <v>4</v>
      </c>
      <c r="T41" s="161" t="str">
        <f>+L41</f>
        <v>a - atletika - bežné transfery</v>
      </c>
      <c r="U41" s="120">
        <v>5</v>
      </c>
    </row>
    <row r="42" spans="1:21" ht="10.5" customHeight="1" x14ac:dyDescent="0.2">
      <c r="A42" s="115" t="s">
        <v>339</v>
      </c>
      <c r="B42" s="116" t="s">
        <v>376</v>
      </c>
      <c r="C42" s="73">
        <f>+C40</f>
        <v>427049.52000000014</v>
      </c>
      <c r="D42" s="216">
        <f>+D40</f>
        <v>770438.22999999928</v>
      </c>
      <c r="E42" s="216">
        <f>+E40</f>
        <v>583980.37999999989</v>
      </c>
      <c r="F42" s="216">
        <f>+MIN(F39:F40)</f>
        <v>259853.05999999997</v>
      </c>
      <c r="G42" s="216">
        <f>+MIN(G39+MAX(F39-F40,0)-MAX(E40-E39,0)-MAX(D40-D39,0)-MAX(C40-C39,0),G40)</f>
        <v>119697.12999999999</v>
      </c>
      <c r="H42" s="216">
        <f>+MIN(H39:H40)</f>
        <v>0</v>
      </c>
      <c r="I42" s="73">
        <f>+C42+D42+E42+MIN(F39:F40)+G42+H42</f>
        <v>2161018.3199999994</v>
      </c>
      <c r="J42" s="219">
        <f>+K47</f>
        <v>0</v>
      </c>
      <c r="K42" s="219">
        <f>+I42-H42</f>
        <v>2161018.3199999994</v>
      </c>
      <c r="L42" s="161" t="str">
        <f>+SUBSTITUTE(L41,"bežné","kapitálové")</f>
        <v>a - atletika - kapitálové transfery</v>
      </c>
      <c r="M42" s="120">
        <v>1</v>
      </c>
      <c r="N42" s="161" t="str">
        <f>+L42</f>
        <v>a - atletika - kapitálové transfery</v>
      </c>
      <c r="O42" s="120">
        <v>2</v>
      </c>
      <c r="P42" s="161" t="str">
        <f>+L42</f>
        <v>a - atletika - kapitálové transfery</v>
      </c>
      <c r="Q42" s="120">
        <v>3</v>
      </c>
      <c r="R42" s="161" t="str">
        <f>+L42</f>
        <v>a - atletika - kapitálové transfery</v>
      </c>
      <c r="S42" s="120">
        <v>4</v>
      </c>
      <c r="T42" s="161" t="str">
        <f>+L42</f>
        <v>a - atletika - kapitálové transfery</v>
      </c>
      <c r="U42" s="120">
        <v>5</v>
      </c>
    </row>
    <row r="43" spans="1:21" ht="31.5" x14ac:dyDescent="0.2">
      <c r="A43" s="67" t="s">
        <v>336</v>
      </c>
      <c r="B43" s="67" t="str">
        <f>IF(L38&gt;2,"Šport "&amp;INDEX(FP!K:K,Doklady!B2+2),"Šport "&amp;K45)</f>
        <v>Šport .</v>
      </c>
      <c r="C43" s="68" t="s">
        <v>1670</v>
      </c>
      <c r="D43" s="68" t="s">
        <v>1671</v>
      </c>
      <c r="E43" s="68" t="s">
        <v>1672</v>
      </c>
      <c r="F43" s="68" t="s">
        <v>1669</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DSUM(Doklady!A103:J9868,"GGG",Spolu!L45:M47)</f>
        <v>0</v>
      </c>
      <c r="D45" s="78">
        <f>DSUM(Doklady!A103:J9868,"GGG",Spolu!N45:O47)</f>
        <v>0</v>
      </c>
      <c r="E45" s="78">
        <f>DSUM(Doklady!A103:J9868,"GGG",Spolu!P45:Q47)</f>
        <v>0</v>
      </c>
      <c r="F45" s="78">
        <f>DSUM(Doklady!A103:J9868,"GGG",Spolu!R45:S47)</f>
        <v>0</v>
      </c>
      <c r="G45" s="78">
        <f>DSUM(Doklady!A103:J9868,"GGG",Spolu!T45:U47)-H45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7"/>
      <c r="B50" s="348"/>
      <c r="C50" s="348"/>
      <c r="D50" s="348"/>
      <c r="E50" s="348"/>
      <c r="F50" s="348"/>
      <c r="G50" s="348"/>
      <c r="H50" s="348"/>
      <c r="I50" s="348"/>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atletika - bežné transfery</v>
      </c>
      <c r="C53" s="73">
        <f>IF(A53&lt;&gt;"",INDEX(FP!D:D,Doklady!B$2+(ROW()-53)),"")</f>
        <v>2167461</v>
      </c>
      <c r="D53" s="73">
        <f>IF(A53&lt;&gt;"",Doklady!I1-Doklady!J1,"")</f>
        <v>2161018.3199999961</v>
      </c>
      <c r="E53" s="73">
        <f>IF(A53&lt;&gt;"",MIN(D53,C53)*Doklady!C1/(1-Doklady!C1),"")</f>
        <v>0</v>
      </c>
      <c r="F53" s="71">
        <f>IF(A53&lt;&gt;"",Doklady!J1,"")</f>
        <v>0</v>
      </c>
      <c r="G53" s="73">
        <f>+IFERROR(HLOOKUP(IF(RIGHT(B53,15)="bežné transfery",LEFT(B53,LEN(B53)-18),0),$J$40:$K$42,3,0),MIN(C53,D53))</f>
        <v>2161018.3199999994</v>
      </c>
      <c r="H53" s="71"/>
      <c r="I53" s="73">
        <f>IF(A53&lt;&gt;"",MAX(IF(G53&lt;C53,C53-G53,0)+IF(F53&lt;E53,E53-F53,0),0),0)</f>
        <v>6442.6800000006333</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Burzalová Hana</v>
      </c>
      <c r="C54" s="73">
        <f>IF(A54&lt;&gt;"",INDEX(FP!D:D,Doklady!B$2+(ROW()-53)),"")</f>
        <v>20000</v>
      </c>
      <c r="D54" s="73">
        <f>IF(A54&lt;&gt;"",Doklady!I2-Doklady!J2,"")</f>
        <v>19996.95</v>
      </c>
      <c r="E54" s="73">
        <f>IF(A54&lt;&gt;"",MIN(D54,C54)*Doklady!C2/(1-Doklady!C2),"")</f>
        <v>0</v>
      </c>
      <c r="F54" s="71">
        <f>IF(A54&lt;&gt;"",Doklady!J2,"")</f>
        <v>0</v>
      </c>
      <c r="G54" s="73">
        <f t="shared" ref="G54:G117" si="0">+IFERROR(HLOOKUP(IF(RIGHT(B54,15)="bežné transfery",LEFT(B54,LEN(B54)-18),0),$J$40:$K$42,3,0),MIN(C54,D54))</f>
        <v>19996.95</v>
      </c>
      <c r="H54" s="71"/>
      <c r="I54" s="73">
        <f t="shared" ref="I54:I117" si="1">IF(A54&lt;&gt;"",MAX(IF(G54&lt;C54,C54-G54,0)+IF(F54&lt;E54,E54-F54,0),0),0)</f>
        <v>3.0499999999992724</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Czaková Mária Katerinka</v>
      </c>
      <c r="C55" s="73">
        <f>IF(A55&lt;&gt;"",INDEX(FP!D:D,Doklady!B$2+(ROW()-53)),"")</f>
        <v>15974.27</v>
      </c>
      <c r="D55" s="73">
        <f>IF(A55&lt;&gt;"",Doklady!I3-Doklady!J3,"")</f>
        <v>15974.269999999999</v>
      </c>
      <c r="E55" s="73">
        <f>IF(A55&lt;&gt;"",MIN(D55,C55)*Doklady!C3/(1-Doklady!C3),"")</f>
        <v>0</v>
      </c>
      <c r="F55" s="71">
        <f>IF(A55&lt;&gt;"",Doklady!J3,"")</f>
        <v>0</v>
      </c>
      <c r="G55" s="73">
        <f t="shared" si="0"/>
        <v>15974.269999999999</v>
      </c>
      <c r="H55" s="71"/>
      <c r="I55" s="73">
        <f t="shared" si="1"/>
        <v>0</v>
      </c>
      <c r="J55" s="84" t="str">
        <f t="shared" si="2"/>
        <v/>
      </c>
      <c r="K55" s="84" t="str">
        <f>Doklady!F3</f>
        <v>026 03</v>
      </c>
      <c r="L55" s="84" t="str">
        <f>IF(A55&lt;&gt;"",INDEX(FP!H:H,Doklady!B$2+(ROW()-52)),"")</f>
        <v>B</v>
      </c>
      <c r="M55" s="84" t="str">
        <f t="shared" si="3"/>
        <v>026 03B</v>
      </c>
    </row>
    <row r="56" spans="1:20" x14ac:dyDescent="0.2">
      <c r="A56" s="75" t="str">
        <f>Doklady!D4</f>
        <v>d</v>
      </c>
      <c r="B56" s="119" t="str">
        <f>Doklady!H4</f>
        <v>Černý Dominik</v>
      </c>
      <c r="C56" s="73">
        <f>IF(A56&lt;&gt;"",INDEX(FP!D:D,Doklady!B$2+(ROW()-53)),"")</f>
        <v>20000</v>
      </c>
      <c r="D56" s="73">
        <f>IF(A56&lt;&gt;"",Doklady!I4-Doklady!J4,"")</f>
        <v>19807.239999999998</v>
      </c>
      <c r="E56" s="73">
        <f>IF(A56&lt;&gt;"",MIN(D56,C56)*Doklady!C4/(1-Doklady!C4),"")</f>
        <v>0</v>
      </c>
      <c r="F56" s="71">
        <f>IF(A56&lt;&gt;"",Doklady!J4,"")</f>
        <v>0</v>
      </c>
      <c r="G56" s="73">
        <f t="shared" si="0"/>
        <v>19807.239999999998</v>
      </c>
      <c r="H56" s="71"/>
      <c r="I56" s="73">
        <f t="shared" si="1"/>
        <v>192.76000000000204</v>
      </c>
      <c r="J56" s="84" t="str">
        <f t="shared" si="2"/>
        <v/>
      </c>
      <c r="K56" s="84" t="str">
        <f>Doklady!F4</f>
        <v>026 03</v>
      </c>
      <c r="L56" s="84" t="str">
        <f>IF(A56&lt;&gt;"",INDEX(FP!H:H,Doklady!B$2+(ROW()-52)),"")</f>
        <v>B</v>
      </c>
      <c r="M56" s="84" t="str">
        <f t="shared" si="3"/>
        <v>026 03B</v>
      </c>
    </row>
    <row r="57" spans="1:20" x14ac:dyDescent="0.2">
      <c r="A57" s="75" t="str">
        <f>Doklady!D5</f>
        <v>d</v>
      </c>
      <c r="B57" s="119" t="str">
        <f>Doklady!H5</f>
        <v>Federič Filip</v>
      </c>
      <c r="C57" s="73">
        <f>IF(A57&lt;&gt;"",INDEX(FP!D:D,Doklady!B$2+(ROW()-53)),"")</f>
        <v>10000</v>
      </c>
      <c r="D57" s="73">
        <f>IF(A57&lt;&gt;"",Doklady!I5-Doklady!J5,"")</f>
        <v>9515.66</v>
      </c>
      <c r="E57" s="73">
        <f>IF(A57&lt;&gt;"",MIN(D57,C57)*Doklady!C5/(1-Doklady!C5),"")</f>
        <v>0</v>
      </c>
      <c r="F57" s="71">
        <f>IF(A57&lt;&gt;"",Doklady!J5,"")</f>
        <v>0</v>
      </c>
      <c r="G57" s="73">
        <f t="shared" si="0"/>
        <v>9515.66</v>
      </c>
      <c r="H57" s="71"/>
      <c r="I57" s="73">
        <f t="shared" si="1"/>
        <v>484.34000000000015</v>
      </c>
      <c r="J57" s="84" t="str">
        <f t="shared" si="2"/>
        <v/>
      </c>
      <c r="K57" s="84" t="str">
        <f>Doklady!F5</f>
        <v>026 03</v>
      </c>
      <c r="L57" s="84" t="str">
        <f>IF(A57&lt;&gt;"",INDEX(FP!H:H,Doklady!B$2+(ROW()-52)),"")</f>
        <v>B</v>
      </c>
      <c r="M57" s="84" t="str">
        <f t="shared" si="3"/>
        <v>026 03B</v>
      </c>
    </row>
    <row r="58" spans="1:20" x14ac:dyDescent="0.2">
      <c r="A58" s="75" t="str">
        <f>Doklady!D6</f>
        <v>d</v>
      </c>
      <c r="B58" s="119" t="str">
        <f>Doklady!H6</f>
        <v>Forster Viktória</v>
      </c>
      <c r="C58" s="73">
        <f>IF(A58&lt;&gt;"",INDEX(FP!D:D,Doklady!B$2+(ROW()-53)),"")</f>
        <v>20000</v>
      </c>
      <c r="D58" s="73">
        <f>IF(A58&lt;&gt;"",Doklady!I6-Doklady!J6,"")</f>
        <v>20000</v>
      </c>
      <c r="E58" s="73">
        <f>IF(A58&lt;&gt;"",MIN(D58,C58)*Doklady!C6/(1-Doklady!C6),"")</f>
        <v>0</v>
      </c>
      <c r="F58" s="71">
        <f>IF(A58&lt;&gt;"",Doklady!J6,"")</f>
        <v>0</v>
      </c>
      <c r="G58" s="73">
        <f t="shared" si="0"/>
        <v>20000</v>
      </c>
      <c r="H58" s="71"/>
      <c r="I58" s="73">
        <f t="shared" si="1"/>
        <v>0</v>
      </c>
      <c r="J58" s="84" t="str">
        <f t="shared" si="2"/>
        <v/>
      </c>
      <c r="K58" s="84" t="str">
        <f>Doklady!F6</f>
        <v>026 03</v>
      </c>
      <c r="L58" s="84" t="str">
        <f>IF(A58&lt;&gt;"",INDEX(FP!H:H,Doklady!B$2+(ROW()-52)),"")</f>
        <v>B</v>
      </c>
      <c r="M58" s="84" t="str">
        <f t="shared" si="3"/>
        <v>026 03B</v>
      </c>
    </row>
    <row r="59" spans="1:20" x14ac:dyDescent="0.2">
      <c r="A59" s="75" t="str">
        <f>Doklady!D7</f>
        <v>d</v>
      </c>
      <c r="B59" s="119" t="str">
        <f>Doklady!H7</f>
        <v>Fraňo Peter</v>
      </c>
      <c r="C59" s="73">
        <f>IF(A59&lt;&gt;"",INDEX(FP!D:D,Doklady!B$2+(ROW()-53)),"")</f>
        <v>20000</v>
      </c>
      <c r="D59" s="73">
        <f>IF(A59&lt;&gt;"",Doklady!I7-Doklady!J7,"")</f>
        <v>20000</v>
      </c>
      <c r="E59" s="73">
        <f>IF(A59&lt;&gt;"",MIN(D59,C59)*Doklady!C7/(1-Doklady!C7),"")</f>
        <v>0</v>
      </c>
      <c r="F59" s="71">
        <f>IF(A59&lt;&gt;"",Doklady!J7,"")</f>
        <v>0</v>
      </c>
      <c r="G59" s="73">
        <f t="shared" si="0"/>
        <v>20000</v>
      </c>
      <c r="H59" s="71"/>
      <c r="I59" s="73">
        <f t="shared" si="1"/>
        <v>0</v>
      </c>
      <c r="J59" s="84" t="str">
        <f t="shared" si="2"/>
        <v/>
      </c>
      <c r="K59" s="84" t="str">
        <f>Doklady!F7</f>
        <v>026 03</v>
      </c>
      <c r="L59" s="84" t="str">
        <f>IF(A59&lt;&gt;"",INDEX(FP!H:H,Doklady!B$2+(ROW()-52)),"")</f>
        <v>B</v>
      </c>
      <c r="M59" s="84" t="str">
        <f t="shared" si="3"/>
        <v>026 03B</v>
      </c>
    </row>
    <row r="60" spans="1:20" x14ac:dyDescent="0.2">
      <c r="A60" s="75" t="str">
        <f>Doklady!D8</f>
        <v>d</v>
      </c>
      <c r="B60" s="119" t="str">
        <f>Doklady!H8</f>
        <v>Frličková Laura</v>
      </c>
      <c r="C60" s="73">
        <f>IF(A60&lt;&gt;"",INDEX(FP!D:D,Doklady!B$2+(ROW()-53)),"")</f>
        <v>10000</v>
      </c>
      <c r="D60" s="73">
        <f>IF(A60&lt;&gt;"",Doklady!I8-Doklady!J8,"")</f>
        <v>9999.4599999999991</v>
      </c>
      <c r="E60" s="73">
        <f>IF(A60&lt;&gt;"",MIN(D60,C60)*Doklady!C8/(1-Doklady!C8),"")</f>
        <v>0</v>
      </c>
      <c r="F60" s="71">
        <f>IF(A60&lt;&gt;"",Doklady!J8,"")</f>
        <v>0</v>
      </c>
      <c r="G60" s="73">
        <f t="shared" si="0"/>
        <v>9999.4599999999991</v>
      </c>
      <c r="H60" s="71"/>
      <c r="I60" s="73">
        <f t="shared" si="1"/>
        <v>0.54000000000087311</v>
      </c>
      <c r="J60" s="84" t="str">
        <f t="shared" si="2"/>
        <v/>
      </c>
      <c r="K60" s="84" t="str">
        <f>Doklady!F8</f>
        <v>026 03</v>
      </c>
      <c r="L60" s="84" t="str">
        <f>IF(A60&lt;&gt;"",INDEX(FP!H:H,Doklady!B$2+(ROW()-52)),"")</f>
        <v>B</v>
      </c>
      <c r="M60" s="84" t="str">
        <f t="shared" si="3"/>
        <v>026 03B</v>
      </c>
    </row>
    <row r="61" spans="1:20" x14ac:dyDescent="0.2">
      <c r="A61" s="75" t="str">
        <f>Doklady!D9</f>
        <v>d</v>
      </c>
      <c r="B61" s="119" t="str">
        <f>Doklady!H9</f>
        <v>Gajanová Gabriela</v>
      </c>
      <c r="C61" s="73">
        <f>IF(A61&lt;&gt;"",INDEX(FP!D:D,Doklady!B$2+(ROW()-53)),"")</f>
        <v>50000</v>
      </c>
      <c r="D61" s="73">
        <f>IF(A61&lt;&gt;"",Doklady!I9-Doklady!J9,"")</f>
        <v>50000.000000000007</v>
      </c>
      <c r="E61" s="73">
        <f>IF(A61&lt;&gt;"",MIN(D61,C61)*Doklady!C9/(1-Doklady!C9),"")</f>
        <v>0</v>
      </c>
      <c r="F61" s="71">
        <f>IF(A61&lt;&gt;"",Doklady!J9,"")</f>
        <v>0</v>
      </c>
      <c r="G61" s="73">
        <f t="shared" si="0"/>
        <v>50000</v>
      </c>
      <c r="H61" s="71"/>
      <c r="I61" s="73">
        <f t="shared" si="1"/>
        <v>0</v>
      </c>
      <c r="J61" s="84" t="str">
        <f t="shared" si="2"/>
        <v/>
      </c>
      <c r="K61" s="84" t="str">
        <f>Doklady!F9</f>
        <v>026 03</v>
      </c>
      <c r="L61" s="84" t="str">
        <f>IF(A61&lt;&gt;"",INDEX(FP!H:H,Doklady!B$2+(ROW()-52)),"")</f>
        <v>B</v>
      </c>
      <c r="M61" s="84" t="str">
        <f t="shared" si="3"/>
        <v>026 03B</v>
      </c>
    </row>
    <row r="62" spans="1:20" x14ac:dyDescent="0.2">
      <c r="A62" s="75" t="str">
        <f>Doklady!D10</f>
        <v>d</v>
      </c>
      <c r="B62" s="119" t="str">
        <f>Doklady!H10</f>
        <v>Ruffíni Robert</v>
      </c>
      <c r="C62" s="73">
        <f>IF(A62&lt;&gt;"",INDEX(FP!D:D,Doklady!B$2+(ROW()-53)),"")</f>
        <v>15000</v>
      </c>
      <c r="D62" s="73">
        <f>IF(A62&lt;&gt;"",Doklady!I10-Doklady!J10,"")</f>
        <v>14000</v>
      </c>
      <c r="E62" s="73">
        <f>IF(A62&lt;&gt;"",MIN(D62,C62)*Doklady!C10/(1-Doklady!C10),"")</f>
        <v>0</v>
      </c>
      <c r="F62" s="71">
        <f>IF(A62&lt;&gt;"",Doklady!J10,"")</f>
        <v>0</v>
      </c>
      <c r="G62" s="73">
        <f t="shared" si="0"/>
        <v>14000</v>
      </c>
      <c r="H62" s="71"/>
      <c r="I62" s="73">
        <f t="shared" si="1"/>
        <v>1000</v>
      </c>
      <c r="J62" s="84" t="str">
        <f t="shared" si="2"/>
        <v/>
      </c>
      <c r="K62" s="84" t="str">
        <f>Doklady!F10</f>
        <v>026 03</v>
      </c>
      <c r="L62" s="84" t="str">
        <f>IF(A62&lt;&gt;"",INDEX(FP!H:H,Doklady!B$2+(ROW()-52)),"")</f>
        <v>B</v>
      </c>
      <c r="M62" s="84" t="str">
        <f t="shared" si="3"/>
        <v>026 03B</v>
      </c>
    </row>
    <row r="63" spans="1:20" x14ac:dyDescent="0.2">
      <c r="A63" s="75" t="str">
        <f>Doklady!D11</f>
        <v>d</v>
      </c>
      <c r="B63" s="119" t="str">
        <f>Doklady!H11</f>
        <v>Slezáková Rebecca</v>
      </c>
      <c r="C63" s="73">
        <f>IF(A63&lt;&gt;"",INDEX(FP!D:D,Doklady!B$2+(ROW()-53)),"")</f>
        <v>10000</v>
      </c>
      <c r="D63" s="73">
        <f>IF(A63&lt;&gt;"",Doklady!I11-Doklady!J11,"")</f>
        <v>10000</v>
      </c>
      <c r="E63" s="73">
        <f>IF(A63&lt;&gt;"",MIN(D63,C63)*Doklady!C11/(1-Doklady!C11),"")</f>
        <v>0</v>
      </c>
      <c r="F63" s="71">
        <f>IF(A63&lt;&gt;"",Doklady!J11,"")</f>
        <v>0</v>
      </c>
      <c r="G63" s="73">
        <f t="shared" si="0"/>
        <v>10000</v>
      </c>
      <c r="H63" s="71"/>
      <c r="I63" s="73">
        <f t="shared" si="1"/>
        <v>0</v>
      </c>
      <c r="J63" s="84" t="str">
        <f t="shared" si="2"/>
        <v/>
      </c>
      <c r="K63" s="84" t="str">
        <f>Doklady!F11</f>
        <v>026 03</v>
      </c>
      <c r="L63" s="84" t="str">
        <f>IF(A63&lt;&gt;"",INDEX(FP!H:H,Doklady!B$2+(ROW()-52)),"")</f>
        <v>B</v>
      </c>
      <c r="M63" s="84" t="str">
        <f t="shared" si="3"/>
        <v>026 03B</v>
      </c>
    </row>
    <row r="64" spans="1:20" x14ac:dyDescent="0.2">
      <c r="A64" s="75" t="str">
        <f>Doklady!D12</f>
        <v>d</v>
      </c>
      <c r="B64" s="119" t="str">
        <f>Doklady!H12</f>
        <v>Volko Ján</v>
      </c>
      <c r="C64" s="73">
        <f>IF(A64&lt;&gt;"",INDEX(FP!D:D,Doklady!B$2+(ROW()-53)),"")</f>
        <v>20000</v>
      </c>
      <c r="D64" s="73">
        <f>IF(A64&lt;&gt;"",Doklady!I12-Doklady!J12,"")</f>
        <v>20000</v>
      </c>
      <c r="E64" s="73">
        <f>IF(A64&lt;&gt;"",MIN(D64,C64)*Doklady!C12/(1-Doklady!C12),"")</f>
        <v>0</v>
      </c>
      <c r="F64" s="71">
        <f>IF(A64&lt;&gt;"",Doklady!J12,"")</f>
        <v>0</v>
      </c>
      <c r="G64" s="73">
        <f t="shared" si="0"/>
        <v>20000</v>
      </c>
      <c r="H64" s="71"/>
      <c r="I64" s="73">
        <f t="shared" si="1"/>
        <v>0</v>
      </c>
      <c r="J64" s="84" t="s">
        <v>386</v>
      </c>
      <c r="K64" s="84" t="str">
        <f>Doklady!F12</f>
        <v>026 03</v>
      </c>
      <c r="L64" s="84" t="str">
        <f>IF(A64&lt;&gt;"",INDEX(FP!H:H,Doklady!B$2+(ROW()-52)),"")</f>
        <v>B</v>
      </c>
      <c r="M64" s="84" t="str">
        <f t="shared" si="3"/>
        <v>026 03B</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2378435.27</v>
      </c>
      <c r="D130" s="228">
        <f t="shared" ref="D130:I130" si="9">SUM(D53:D129)</f>
        <v>2370311.8999999966</v>
      </c>
      <c r="E130" s="228">
        <f t="shared" si="9"/>
        <v>0</v>
      </c>
      <c r="F130" s="228">
        <f t="shared" si="9"/>
        <v>0</v>
      </c>
      <c r="G130" s="228">
        <f t="shared" si="9"/>
        <v>2370311.9</v>
      </c>
      <c r="H130" s="228">
        <f t="shared" si="9"/>
        <v>0</v>
      </c>
      <c r="I130" s="228">
        <f t="shared" si="9"/>
        <v>8123.3700000006356</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64"/>
      <c r="E140" s="364"/>
      <c r="F140" s="364"/>
      <c r="G140" s="364"/>
      <c r="H140" s="364"/>
      <c r="I140" s="364"/>
      <c r="J140" s="85"/>
    </row>
    <row r="141" spans="1:26" ht="68.25" customHeight="1" x14ac:dyDescent="0.25">
      <c r="A141" s="9"/>
      <c r="B141" s="281" t="s">
        <v>393</v>
      </c>
      <c r="C141" s="214"/>
      <c r="D141" s="344" t="s">
        <v>394</v>
      </c>
      <c r="E141" s="344"/>
      <c r="F141" s="344"/>
      <c r="G141" s="344"/>
      <c r="H141" s="344"/>
      <c r="I141" s="344"/>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41" priority="43" stopIfTrue="1" operator="lessThanOrEqual">
      <formula>0</formula>
    </cfRule>
    <cfRule type="cellIs" dxfId="140" priority="44" stopIfTrue="1" operator="greaterThan">
      <formula>0</formula>
    </cfRule>
  </conditionalFormatting>
  <conditionalFormatting sqref="D53:D129">
    <cfRule type="expression" dxfId="139" priority="31" stopIfTrue="1">
      <formula>$C53=$D53</formula>
    </cfRule>
    <cfRule type="expression" dxfId="138" priority="33" stopIfTrue="1">
      <formula>$C53&lt;&gt;$D53</formula>
    </cfRule>
  </conditionalFormatting>
  <conditionalFormatting sqref="E9:F9">
    <cfRule type="expression" dxfId="137" priority="38" stopIfTrue="1">
      <formula>SUM($E$10:$F$14)&gt;0</formula>
    </cfRule>
  </conditionalFormatting>
  <conditionalFormatting sqref="G53:G129">
    <cfRule type="expression" dxfId="136" priority="13" stopIfTrue="1">
      <formula>$C53=$G53</formula>
    </cfRule>
    <cfRule type="expression" dxfId="135" priority="14" stopIfTrue="1">
      <formula>$C53&lt;&gt;$G53</formula>
    </cfRule>
  </conditionalFormatting>
  <conditionalFormatting sqref="I42">
    <cfRule type="cellIs" dxfId="134" priority="1" stopIfTrue="1" operator="greaterThan">
      <formula>0</formula>
    </cfRule>
  </conditionalFormatting>
  <conditionalFormatting sqref="I47">
    <cfRule type="cellIs" dxfId="133" priority="15" stopIfTrue="1" operator="greaterThan">
      <formula>0</formula>
    </cfRule>
  </conditionalFormatting>
  <conditionalFormatting sqref="I53:I129">
    <cfRule type="cellIs" dxfId="132" priority="40" stopIfTrue="1" operator="equal">
      <formula>0</formula>
    </cfRule>
    <cfRule type="cellIs" dxfId="13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72" orientation="portrait"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868"/>
  <sheetViews>
    <sheetView topLeftCell="A105" zoomScaleNormal="100" workbookViewId="0">
      <selection activeCell="A105" sqref="A105:J105"/>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a - atletika - bežné transfery</v>
      </c>
      <c r="B1" s="232" t="str">
        <f>INDEX(Adr!A:A,B102+1)</f>
        <v>36063835</v>
      </c>
      <c r="C1" s="233">
        <f>IF(ROW()&lt;=B$3,INDEX(FP!E:E,B$2+ROW()-1),"")</f>
        <v>0</v>
      </c>
      <c r="D1" s="234" t="str">
        <f>IF(ROW()&lt;=B$3,INDEX(FP!F:F,B$2+ROW()-1),"")</f>
        <v>a</v>
      </c>
      <c r="E1" s="234"/>
      <c r="F1" s="234" t="str">
        <f>IF(ROW()&lt;=B$3,INDEX(FP!G:G,B$2+ROW()-1),"")</f>
        <v>026 02</v>
      </c>
      <c r="G1" s="234"/>
      <c r="H1" s="235" t="str">
        <f>IF(ROW()&lt;=B$3,INDEX(FP!C:C,B$2+ROW()-1),"")</f>
        <v>atletika - bežné transfery</v>
      </c>
      <c r="I1" s="236">
        <f t="shared" ref="I1:I32" si="0">IF(ROW()&lt;=B$3,SUMIF(A$107:A$9910,A1,I$107:I$9910),"")</f>
        <v>2161018.3199999961</v>
      </c>
      <c r="J1" s="236">
        <f t="shared" ref="J1:J32" si="1">IF(ROW()&lt;=B$3,SUMIFS(I$103:I$49910,A$103:A$49910,K1,J$103:J$49910,L1),"")</f>
        <v>0</v>
      </c>
      <c r="K1" s="110" t="str">
        <f>$A1</f>
        <v>a - atletika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d - Burzalová Hana</v>
      </c>
      <c r="B2" s="237">
        <f>MATCH(B1,FP!A:A,0)</f>
        <v>234</v>
      </c>
      <c r="C2" s="233">
        <f>IF(ROW()&lt;=B$3,INDEX(FP!E:E,B$2+ROW()-1),"")</f>
        <v>0</v>
      </c>
      <c r="D2" s="234" t="str">
        <f>IF(ROW()&lt;=B$3,INDEX(FP!F:F,B$2+ROW()-1),"")</f>
        <v>d</v>
      </c>
      <c r="E2" s="234"/>
      <c r="F2" s="234" t="str">
        <f>IF(ROW()&lt;=B$3,INDEX(FP!G:G,B$2+ROW()-1),"")</f>
        <v>026 03</v>
      </c>
      <c r="G2" s="234"/>
      <c r="H2" s="235" t="str">
        <f>IF(ROW()&lt;=B$3,INDEX(FP!C:C,B$2+ROW()-1),"")</f>
        <v>Burzalová Hana</v>
      </c>
      <c r="I2" s="236">
        <f t="shared" si="0"/>
        <v>19996.95</v>
      </c>
      <c r="J2" s="236">
        <f t="shared" si="1"/>
        <v>0</v>
      </c>
      <c r="K2" s="110" t="str">
        <f>$A2</f>
        <v>d - Burzalová Hana</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d - Czaková Mária Katerinka</v>
      </c>
      <c r="B3" s="238">
        <f>COUNTIF(FP!A:A,Doklady!B1)</f>
        <v>12</v>
      </c>
      <c r="C3" s="233">
        <f>IF(ROW()&lt;=B$3,INDEX(FP!E:E,B$2+ROW()-1),"")</f>
        <v>0</v>
      </c>
      <c r="D3" s="234" t="str">
        <f>IF(ROW()&lt;=B$3,INDEX(FP!F:F,B$2+ROW()-1),"")</f>
        <v>d</v>
      </c>
      <c r="E3" s="234"/>
      <c r="F3" s="234" t="str">
        <f>IF(ROW()&lt;=B$3,INDEX(FP!G:G,B$2+ROW()-1),"")</f>
        <v>026 03</v>
      </c>
      <c r="G3" s="234"/>
      <c r="H3" s="235" t="str">
        <f>IF(ROW()&lt;=B$3,INDEX(FP!C:C,B$2+ROW()-1),"")</f>
        <v>Czaková Mária Katerinka</v>
      </c>
      <c r="I3" s="236">
        <f t="shared" si="0"/>
        <v>15974.269999999999</v>
      </c>
      <c r="J3" s="236">
        <f t="shared" si="1"/>
        <v>0</v>
      </c>
      <c r="K3" s="110" t="str">
        <f t="shared" ref="K3:K66" si="2">$A3</f>
        <v>d - Czaková Mária Katerinka</v>
      </c>
      <c r="L3" s="101">
        <v>99</v>
      </c>
      <c r="M3" s="99" t="str">
        <f>$A2</f>
        <v>d - Burzalová Hana</v>
      </c>
      <c r="N3" s="100">
        <v>99</v>
      </c>
      <c r="O3" s="88"/>
      <c r="P3" s="88"/>
      <c r="Q3" s="88"/>
      <c r="R3" s="88"/>
      <c r="S3" s="88"/>
      <c r="T3" s="88"/>
      <c r="U3" s="88"/>
      <c r="V3" s="88"/>
      <c r="W3" s="88"/>
      <c r="X3" s="88"/>
      <c r="Y3" s="88"/>
    </row>
    <row r="4" spans="1:25" s="6" customFormat="1" ht="10.5" hidden="1" thickBot="1" x14ac:dyDescent="0.25">
      <c r="A4" s="235" t="str">
        <f>IF(ROW()&lt;=B$3,INDEX(FP!F:F,B$2+ROW()-1)&amp;" - "&amp;INDEX(FP!C:C,B$2+ROW()-1),"")</f>
        <v>d - Černý Dominik</v>
      </c>
      <c r="B4" s="239"/>
      <c r="C4" s="240">
        <f>IF(ROW()&lt;=B$3,INDEX(FP!E:E,B$2+ROW()-1),"")</f>
        <v>0</v>
      </c>
      <c r="D4" s="234" t="str">
        <f>IF(ROW()&lt;=B$3,INDEX(FP!F:F,B$2+ROW()-1),"")</f>
        <v>d</v>
      </c>
      <c r="E4" s="234"/>
      <c r="F4" s="234" t="str">
        <f>IF(ROW()&lt;=B$3,INDEX(FP!G:G,B$2+ROW()-1),"")</f>
        <v>026 03</v>
      </c>
      <c r="G4" s="234"/>
      <c r="H4" s="235" t="str">
        <f>IF(ROW()&lt;=B$3,INDEX(FP!C:C,B$2+ROW()-1),"")</f>
        <v>Černý Dominik</v>
      </c>
      <c r="I4" s="236">
        <f t="shared" si="0"/>
        <v>19807.239999999998</v>
      </c>
      <c r="J4" s="236">
        <f t="shared" si="1"/>
        <v>0</v>
      </c>
      <c r="K4" s="110" t="str">
        <f t="shared" si="2"/>
        <v>d - Černý Dominik</v>
      </c>
      <c r="L4" s="101">
        <v>99</v>
      </c>
      <c r="M4" s="102" t="s">
        <v>335</v>
      </c>
      <c r="N4" s="103" t="s">
        <v>374</v>
      </c>
    </row>
    <row r="5" spans="1:25" s="6" customFormat="1" ht="10.5" hidden="1" thickBot="1" x14ac:dyDescent="0.25">
      <c r="A5" s="235" t="str">
        <f>IF(ROW()&lt;=B$3,INDEX(FP!F:F,B$2+ROW()-1)&amp;" - "&amp;INDEX(FP!C:C,B$2+ROW()-1),"")</f>
        <v>d - Federič Filip</v>
      </c>
      <c r="B5" s="235"/>
      <c r="C5" s="240">
        <f>IF(ROW()&lt;=B$3,INDEX(FP!E:E,B$2+ROW()-1),"")</f>
        <v>0</v>
      </c>
      <c r="D5" s="234" t="str">
        <f>IF(ROW()&lt;=B$3,INDEX(FP!F:F,B$2+ROW()-1),"")</f>
        <v>d</v>
      </c>
      <c r="E5" s="234"/>
      <c r="F5" s="234" t="str">
        <f>IF(ROW()&lt;=B$3,INDEX(FP!G:G,B$2+ROW()-1),"")</f>
        <v>026 03</v>
      </c>
      <c r="G5" s="234"/>
      <c r="H5" s="235" t="str">
        <f>IF(ROW()&lt;=B$3,INDEX(FP!C:C,B$2+ROW()-1),"")</f>
        <v>Federič Filip</v>
      </c>
      <c r="I5" s="236">
        <f t="shared" si="0"/>
        <v>9515.66</v>
      </c>
      <c r="J5" s="236">
        <f t="shared" si="1"/>
        <v>0</v>
      </c>
      <c r="K5" s="110" t="str">
        <f t="shared" si="2"/>
        <v>d - Federič Filip</v>
      </c>
      <c r="L5" s="101">
        <v>99</v>
      </c>
      <c r="M5" s="104" t="str">
        <f>$A4</f>
        <v>d - Černý Dominik</v>
      </c>
      <c r="N5" s="105">
        <v>99</v>
      </c>
      <c r="O5" s="88"/>
      <c r="P5" s="88"/>
      <c r="Q5" s="88"/>
      <c r="R5" s="88"/>
      <c r="S5" s="88"/>
      <c r="T5" s="88"/>
      <c r="U5" s="88"/>
      <c r="V5" s="88"/>
      <c r="W5" s="88"/>
      <c r="X5" s="88"/>
      <c r="Y5" s="88"/>
    </row>
    <row r="6" spans="1:25" s="6" customFormat="1" ht="10.5" hidden="1" thickBot="1" x14ac:dyDescent="0.25">
      <c r="A6" s="235" t="str">
        <f>IF(ROW()&lt;=B$3,INDEX(FP!F:F,B$2+ROW()-1)&amp;" - "&amp;INDEX(FP!C:C,B$2+ROW()-1),"")</f>
        <v>d - Forster Viktória</v>
      </c>
      <c r="B6" s="235"/>
      <c r="C6" s="240">
        <f>IF(ROW()&lt;=B$3,INDEX(FP!E:E,B$2+ROW()-1),"")</f>
        <v>0</v>
      </c>
      <c r="D6" s="234" t="str">
        <f>IF(ROW()&lt;=B$3,INDEX(FP!F:F,B$2+ROW()-1),"")</f>
        <v>d</v>
      </c>
      <c r="E6" s="234"/>
      <c r="F6" s="234" t="str">
        <f>IF(ROW()&lt;=B$3,INDEX(FP!G:G,B$2+ROW()-1),"")</f>
        <v>026 03</v>
      </c>
      <c r="G6" s="234"/>
      <c r="H6" s="235" t="str">
        <f>IF(ROW()&lt;=B$3,INDEX(FP!C:C,B$2+ROW()-1),"")</f>
        <v>Forster Viktória</v>
      </c>
      <c r="I6" s="236">
        <f t="shared" si="0"/>
        <v>20000</v>
      </c>
      <c r="J6" s="236">
        <f t="shared" si="1"/>
        <v>0</v>
      </c>
      <c r="K6" s="110" t="str">
        <f t="shared" si="2"/>
        <v>d - Forster Viktória</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d - Fraňo Peter</v>
      </c>
      <c r="B7" s="235"/>
      <c r="C7" s="240">
        <f>IF(ROW()&lt;=B$3,INDEX(FP!E:E,B$2+ROW()-1),"")</f>
        <v>0</v>
      </c>
      <c r="D7" s="234" t="str">
        <f>IF(ROW()&lt;=B$3,INDEX(FP!F:F,B$2+ROW()-1),"")</f>
        <v>d</v>
      </c>
      <c r="E7" s="234"/>
      <c r="F7" s="234" t="str">
        <f>IF(ROW()&lt;=B$3,INDEX(FP!G:G,B$2+ROW()-1),"")</f>
        <v>026 03</v>
      </c>
      <c r="G7" s="234"/>
      <c r="H7" s="235" t="str">
        <f>IF(ROW()&lt;=B$3,INDEX(FP!C:C,B$2+ROW()-1),"")</f>
        <v>Fraňo Peter</v>
      </c>
      <c r="I7" s="236">
        <f t="shared" si="0"/>
        <v>20000</v>
      </c>
      <c r="J7" s="236">
        <f t="shared" si="1"/>
        <v>0</v>
      </c>
      <c r="K7" s="110" t="str">
        <f t="shared" si="2"/>
        <v>d - Fraňo Peter</v>
      </c>
      <c r="L7" s="101">
        <v>99</v>
      </c>
      <c r="M7" s="99" t="str">
        <f>$A6</f>
        <v>d - Forster Viktória</v>
      </c>
      <c r="N7" s="100">
        <v>99</v>
      </c>
      <c r="S7" s="88"/>
      <c r="T7" s="88"/>
      <c r="U7" s="88"/>
      <c r="V7" s="88"/>
      <c r="W7" s="88"/>
      <c r="X7" s="88"/>
      <c r="Y7" s="88"/>
    </row>
    <row r="8" spans="1:25" s="6" customFormat="1" ht="10.5" hidden="1" thickBot="1" x14ac:dyDescent="0.25">
      <c r="A8" s="235" t="str">
        <f>IF(ROW()&lt;=B$3,INDEX(FP!F:F,B$2+ROW()-1)&amp;" - "&amp;INDEX(FP!C:C,B$2+ROW()-1),"")</f>
        <v>d - Frličková Laura</v>
      </c>
      <c r="B8" s="235"/>
      <c r="C8" s="240">
        <f>IF(ROW()&lt;=B$3,INDEX(FP!E:E,B$2+ROW()-1),"")</f>
        <v>0</v>
      </c>
      <c r="D8" s="234" t="str">
        <f>IF(ROW()&lt;=B$3,INDEX(FP!F:F,B$2+ROW()-1),"")</f>
        <v>d</v>
      </c>
      <c r="E8" s="234"/>
      <c r="F8" s="234" t="str">
        <f>IF(ROW()&lt;=B$3,INDEX(FP!G:G,B$2+ROW()-1),"")</f>
        <v>026 03</v>
      </c>
      <c r="G8" s="234"/>
      <c r="H8" s="235" t="str">
        <f>IF(ROW()&lt;=B$3,INDEX(FP!C:C,B$2+ROW()-1),"")</f>
        <v>Frličková Laura</v>
      </c>
      <c r="I8" s="236">
        <f t="shared" si="0"/>
        <v>9999.4599999999991</v>
      </c>
      <c r="J8" s="236">
        <f t="shared" si="1"/>
        <v>0</v>
      </c>
      <c r="K8" s="110" t="str">
        <f t="shared" si="2"/>
        <v>d - Frličková Laura</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d - Gajanová Gabriela</v>
      </c>
      <c r="B9" s="235"/>
      <c r="C9" s="240">
        <f>IF(ROW()&lt;=B$3,INDEX(FP!E:E,B$2+ROW()-1),"")</f>
        <v>0</v>
      </c>
      <c r="D9" s="234" t="str">
        <f>IF(ROW()&lt;=B$3,INDEX(FP!F:F,B$2+ROW()-1),"")</f>
        <v>d</v>
      </c>
      <c r="E9" s="234"/>
      <c r="F9" s="234" t="str">
        <f>IF(ROW()&lt;=B$3,INDEX(FP!G:G,B$2+ROW()-1),"")</f>
        <v>026 03</v>
      </c>
      <c r="G9" s="234"/>
      <c r="H9" s="235" t="str">
        <f>IF(ROW()&lt;=B$3,INDEX(FP!C:C,B$2+ROW()-1),"")</f>
        <v>Gajanová Gabriela</v>
      </c>
      <c r="I9" s="236">
        <f t="shared" si="0"/>
        <v>50000.000000000007</v>
      </c>
      <c r="J9" s="236">
        <f t="shared" si="1"/>
        <v>0</v>
      </c>
      <c r="K9" s="110" t="str">
        <f t="shared" si="2"/>
        <v>d - Gajanová Gabriela</v>
      </c>
      <c r="L9" s="101">
        <v>99</v>
      </c>
      <c r="M9" s="108" t="str">
        <f>$A8</f>
        <v>d - Frličková Laura</v>
      </c>
      <c r="N9" s="109">
        <v>99</v>
      </c>
      <c r="O9" s="88"/>
      <c r="P9" s="88"/>
      <c r="Q9" s="88"/>
      <c r="R9" s="88"/>
      <c r="W9" s="88"/>
      <c r="X9" s="88"/>
      <c r="Y9" s="88"/>
    </row>
    <row r="10" spans="1:25" s="6" customFormat="1" ht="10.5" hidden="1" thickBot="1" x14ac:dyDescent="0.25">
      <c r="A10" s="235" t="str">
        <f>IF(ROW()&lt;=B$3,INDEX(FP!F:F,B$2+ROW()-1)&amp;" - "&amp;INDEX(FP!C:C,B$2+ROW()-1),"")</f>
        <v>d - Ruffíni Robert</v>
      </c>
      <c r="B10" s="235"/>
      <c r="C10" s="240">
        <f>IF(ROW()&lt;=B$3,INDEX(FP!E:E,B$2+ROW()-1),"")</f>
        <v>0</v>
      </c>
      <c r="D10" s="234" t="str">
        <f>IF(ROW()&lt;=B$3,INDEX(FP!F:F,B$2+ROW()-1),"")</f>
        <v>d</v>
      </c>
      <c r="E10" s="234"/>
      <c r="F10" s="234" t="str">
        <f>IF(ROW()&lt;=B$3,INDEX(FP!G:G,B$2+ROW()-1),"")</f>
        <v>026 03</v>
      </c>
      <c r="G10" s="234"/>
      <c r="H10" s="235" t="str">
        <f>IF(ROW()&lt;=B$3,INDEX(FP!C:C,B$2+ROW()-1),"")</f>
        <v>Ruffíni Robert</v>
      </c>
      <c r="I10" s="236">
        <f t="shared" si="0"/>
        <v>14000</v>
      </c>
      <c r="J10" s="236">
        <f t="shared" si="1"/>
        <v>0</v>
      </c>
      <c r="K10" s="110" t="str">
        <f t="shared" si="2"/>
        <v>d - Ruffíni Robert</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d - Slezáková Rebecca</v>
      </c>
      <c r="B11" s="235"/>
      <c r="C11" s="240">
        <f>IF(ROW()&lt;=B$3,INDEX(FP!E:E,B$2+ROW()-1),"")</f>
        <v>0</v>
      </c>
      <c r="D11" s="234" t="str">
        <f>IF(ROW()&lt;=B$3,INDEX(FP!F:F,B$2+ROW()-1),"")</f>
        <v>d</v>
      </c>
      <c r="E11" s="234"/>
      <c r="F11" s="234" t="str">
        <f>IF(ROW()&lt;=B$3,INDEX(FP!G:G,B$2+ROW()-1),"")</f>
        <v>026 03</v>
      </c>
      <c r="G11" s="234"/>
      <c r="H11" s="235" t="str">
        <f>IF(ROW()&lt;=B$3,INDEX(FP!C:C,B$2+ROW()-1),"")</f>
        <v>Slezáková Rebecca</v>
      </c>
      <c r="I11" s="236">
        <f t="shared" si="0"/>
        <v>10000</v>
      </c>
      <c r="J11" s="236">
        <f t="shared" si="1"/>
        <v>0</v>
      </c>
      <c r="K11" s="110" t="str">
        <f t="shared" si="2"/>
        <v>d - Slezáková Rebecca</v>
      </c>
      <c r="L11" s="101">
        <v>99</v>
      </c>
      <c r="M11" s="99" t="str">
        <f>$A10</f>
        <v>d - Ruffíni Robert</v>
      </c>
      <c r="N11" s="100">
        <v>99</v>
      </c>
      <c r="O11" s="88"/>
      <c r="P11" s="88"/>
      <c r="Q11" s="88"/>
      <c r="R11" s="88"/>
      <c r="S11" s="88"/>
      <c r="T11" s="88"/>
      <c r="Y11" s="88"/>
    </row>
    <row r="12" spans="1:25" s="6" customFormat="1" ht="10.5" hidden="1" thickBot="1" x14ac:dyDescent="0.25">
      <c r="A12" s="235" t="str">
        <f>IF(ROW()&lt;=B$3,INDEX(FP!F:F,B$2+ROW()-1)&amp;" - "&amp;INDEX(FP!C:C,B$2+ROW()-1),"")</f>
        <v>d - Volko Ján</v>
      </c>
      <c r="B12" s="235"/>
      <c r="C12" s="240">
        <f>IF(ROW()&lt;=B$3,INDEX(FP!E:E,B$2+ROW()-1),"")</f>
        <v>0</v>
      </c>
      <c r="D12" s="234" t="str">
        <f>IF(ROW()&lt;=B$3,INDEX(FP!F:F,B$2+ROW()-1),"")</f>
        <v>d</v>
      </c>
      <c r="E12" s="234"/>
      <c r="F12" s="234" t="str">
        <f>IF(ROW()&lt;=B$3,INDEX(FP!G:G,B$2+ROW()-1),"")</f>
        <v>026 03</v>
      </c>
      <c r="G12" s="234"/>
      <c r="H12" s="235" t="str">
        <f>IF(ROW()&lt;=B$3,INDEX(FP!C:C,B$2+ROW()-1),"")</f>
        <v>Volko Ján</v>
      </c>
      <c r="I12" s="236">
        <f t="shared" si="0"/>
        <v>20000</v>
      </c>
      <c r="J12" s="236">
        <f t="shared" si="1"/>
        <v>0</v>
      </c>
      <c r="K12" s="110" t="str">
        <f t="shared" si="2"/>
        <v>d - Volko Ján</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d - Volko Ján</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IF(ROW()&lt;=B$3,SUMIF(A$107:A$9910,A33,I$107:I$9910),"")</f>
        <v/>
      </c>
      <c r="J33" s="236" t="str">
        <f t="shared" ref="J33:J64" si="4">IF(ROW()&lt;=B$3,SUMIFS(I$103:I$49910,A$103:A$49910,K33,J$103:J$49910,L33),"")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IF(ROW()&lt;=B$3,SUMIF(A$107:A$9910,A65,I$107:I$9910),"")</f>
        <v/>
      </c>
      <c r="J65" s="236" t="str">
        <f t="shared" ref="J65:J94" si="6">IF(ROW()&lt;=B$3,SUMIFS(I$103:I$49910,A$103:A$49910,K65,J$103:J$49910,L65),"")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35">
      <c r="A100" s="375" t="s">
        <v>329</v>
      </c>
      <c r="B100" s="375"/>
      <c r="C100" s="375"/>
      <c r="D100" s="375"/>
      <c r="E100" s="375"/>
      <c r="F100" s="375"/>
      <c r="G100" s="375"/>
      <c r="H100" s="375"/>
      <c r="I100" s="377" t="s">
        <v>2977</v>
      </c>
      <c r="J100" s="377"/>
      <c r="K100" s="89"/>
    </row>
    <row r="101" spans="1:25" ht="15.5" x14ac:dyDescent="0.35">
      <c r="A101" s="375"/>
      <c r="B101" s="375"/>
      <c r="C101" s="375"/>
      <c r="D101" s="375"/>
      <c r="E101" s="375"/>
      <c r="F101" s="375"/>
      <c r="G101" s="375"/>
      <c r="H101" s="375"/>
      <c r="I101" s="376">
        <v>46048</v>
      </c>
      <c r="J101" s="376"/>
    </row>
    <row r="102" spans="1:25" ht="14" x14ac:dyDescent="0.3">
      <c r="A102" s="249" t="s">
        <v>399</v>
      </c>
      <c r="B102" s="250">
        <v>129</v>
      </c>
      <c r="C102" s="250"/>
      <c r="D102" s="251"/>
      <c r="E102" s="251"/>
      <c r="F102" s="251"/>
      <c r="G102" s="251"/>
      <c r="H102" s="251"/>
      <c r="I102" s="86"/>
      <c r="J102" s="220"/>
    </row>
    <row r="103" spans="1:25" s="83" customFormat="1" ht="10.5"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8" t="s">
        <v>408</v>
      </c>
      <c r="B105" s="379"/>
      <c r="C105" s="379"/>
      <c r="D105" s="379"/>
      <c r="E105" s="379"/>
      <c r="F105" s="379"/>
      <c r="G105" s="379"/>
      <c r="H105" s="379"/>
      <c r="I105" s="379"/>
      <c r="J105" s="380"/>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 x14ac:dyDescent="0.25">
      <c r="A107" s="14" t="s">
        <v>3027</v>
      </c>
      <c r="B107" s="14" t="s">
        <v>3318</v>
      </c>
      <c r="C107" s="14" t="s">
        <v>3319</v>
      </c>
      <c r="D107" s="16">
        <v>45957</v>
      </c>
      <c r="E107" s="16"/>
      <c r="F107" s="14" t="s">
        <v>11896</v>
      </c>
      <c r="G107" s="14" t="s">
        <v>3320</v>
      </c>
      <c r="H107" s="14" t="s">
        <v>3321</v>
      </c>
      <c r="I107" s="15">
        <v>151.97</v>
      </c>
      <c r="J107" s="77">
        <v>4</v>
      </c>
      <c r="K107" s="92"/>
    </row>
    <row r="108" spans="1:25" ht="50" x14ac:dyDescent="0.25">
      <c r="A108" s="14" t="s">
        <v>3027</v>
      </c>
      <c r="B108" s="14" t="s">
        <v>11889</v>
      </c>
      <c r="C108" s="14" t="s">
        <v>11889</v>
      </c>
      <c r="D108" s="16">
        <v>45939</v>
      </c>
      <c r="E108" s="16"/>
      <c r="F108" s="14" t="s">
        <v>11890</v>
      </c>
      <c r="G108" s="14"/>
      <c r="H108" s="14" t="s">
        <v>11891</v>
      </c>
      <c r="I108" s="15">
        <v>25226.89</v>
      </c>
      <c r="J108" s="77">
        <v>4</v>
      </c>
      <c r="K108" s="92"/>
    </row>
    <row r="109" spans="1:25" ht="50" x14ac:dyDescent="0.25">
      <c r="A109" s="14" t="s">
        <v>3027</v>
      </c>
      <c r="B109" s="14" t="s">
        <v>11889</v>
      </c>
      <c r="C109" s="14" t="s">
        <v>11889</v>
      </c>
      <c r="D109" s="16">
        <v>45939</v>
      </c>
      <c r="E109" s="16"/>
      <c r="F109" s="14" t="s">
        <v>11892</v>
      </c>
      <c r="G109" s="14"/>
      <c r="H109" s="14" t="s">
        <v>11893</v>
      </c>
      <c r="I109" s="15">
        <v>20242.52</v>
      </c>
      <c r="J109" s="77">
        <v>3</v>
      </c>
      <c r="K109" s="92"/>
    </row>
    <row r="110" spans="1:25" ht="50" x14ac:dyDescent="0.25">
      <c r="A110" s="14" t="s">
        <v>3027</v>
      </c>
      <c r="B110" s="14" t="s">
        <v>11889</v>
      </c>
      <c r="C110" s="14" t="s">
        <v>11889</v>
      </c>
      <c r="D110" s="16">
        <v>45939</v>
      </c>
      <c r="E110" s="16"/>
      <c r="F110" s="14" t="s">
        <v>11894</v>
      </c>
      <c r="G110" s="14"/>
      <c r="H110" s="14" t="s">
        <v>11895</v>
      </c>
      <c r="I110" s="15">
        <v>8724.84</v>
      </c>
      <c r="J110" s="77">
        <v>2</v>
      </c>
      <c r="K110" s="92"/>
    </row>
    <row r="111" spans="1:25" ht="12.5" x14ac:dyDescent="0.25">
      <c r="A111" s="14" t="s">
        <v>3027</v>
      </c>
      <c r="B111" s="14" t="s">
        <v>3052</v>
      </c>
      <c r="C111" s="14" t="s">
        <v>3053</v>
      </c>
      <c r="D111" s="16">
        <v>45947</v>
      </c>
      <c r="E111" s="16"/>
      <c r="F111" s="14" t="s">
        <v>3054</v>
      </c>
      <c r="G111" s="14" t="s">
        <v>3055</v>
      </c>
      <c r="H111" s="14" t="s">
        <v>3056</v>
      </c>
      <c r="I111" s="15">
        <v>625</v>
      </c>
      <c r="J111" s="77">
        <v>4</v>
      </c>
      <c r="K111" s="92"/>
    </row>
    <row r="112" spans="1:25" ht="20" x14ac:dyDescent="0.25">
      <c r="A112" s="14" t="s">
        <v>3027</v>
      </c>
      <c r="B112" s="14" t="s">
        <v>3057</v>
      </c>
      <c r="C112" s="14" t="s">
        <v>3057</v>
      </c>
      <c r="D112" s="16">
        <v>45953</v>
      </c>
      <c r="E112" s="16"/>
      <c r="F112" s="14" t="s">
        <v>3058</v>
      </c>
      <c r="G112" s="14"/>
      <c r="H112" s="14" t="s">
        <v>3059</v>
      </c>
      <c r="I112" s="15">
        <v>143.75</v>
      </c>
      <c r="J112" s="77">
        <v>4</v>
      </c>
      <c r="K112" s="92"/>
    </row>
    <row r="113" spans="1:11" ht="20" x14ac:dyDescent="0.25">
      <c r="A113" s="14" t="s">
        <v>3027</v>
      </c>
      <c r="B113" s="14" t="s">
        <v>3063</v>
      </c>
      <c r="C113" s="14" t="s">
        <v>3064</v>
      </c>
      <c r="D113" s="16">
        <v>45947</v>
      </c>
      <c r="E113" s="16"/>
      <c r="F113" s="14" t="s">
        <v>3065</v>
      </c>
      <c r="G113" s="14" t="s">
        <v>3066</v>
      </c>
      <c r="H113" s="14" t="s">
        <v>3067</v>
      </c>
      <c r="I113" s="15">
        <v>503.68</v>
      </c>
      <c r="J113" s="77">
        <v>4</v>
      </c>
      <c r="K113" s="92"/>
    </row>
    <row r="114" spans="1:11" ht="20" x14ac:dyDescent="0.25">
      <c r="A114" s="14" t="s">
        <v>3027</v>
      </c>
      <c r="B114" s="14" t="s">
        <v>3068</v>
      </c>
      <c r="C114" s="14" t="s">
        <v>3069</v>
      </c>
      <c r="D114" s="16">
        <v>45947</v>
      </c>
      <c r="E114" s="16"/>
      <c r="F114" s="14" t="s">
        <v>3070</v>
      </c>
      <c r="G114" s="14" t="s">
        <v>3071</v>
      </c>
      <c r="H114" s="14" t="s">
        <v>3072</v>
      </c>
      <c r="I114" s="15">
        <v>1230</v>
      </c>
      <c r="J114" s="77">
        <v>4</v>
      </c>
      <c r="K114" s="92"/>
    </row>
    <row r="115" spans="1:11" ht="12.5" x14ac:dyDescent="0.25">
      <c r="A115" s="14" t="s">
        <v>3027</v>
      </c>
      <c r="B115" s="14" t="s">
        <v>3075</v>
      </c>
      <c r="C115" s="14" t="s">
        <v>3076</v>
      </c>
      <c r="D115" s="16">
        <v>45947</v>
      </c>
      <c r="E115" s="16"/>
      <c r="F115" s="14" t="s">
        <v>3077</v>
      </c>
      <c r="G115" s="14" t="s">
        <v>3078</v>
      </c>
      <c r="H115" s="14" t="s">
        <v>3079</v>
      </c>
      <c r="I115" s="15">
        <v>27.06</v>
      </c>
      <c r="J115" s="77">
        <v>4</v>
      </c>
      <c r="K115" s="92"/>
    </row>
    <row r="116" spans="1:11" ht="20" x14ac:dyDescent="0.25">
      <c r="A116" s="14" t="s">
        <v>3027</v>
      </c>
      <c r="B116" s="14" t="s">
        <v>3102</v>
      </c>
      <c r="C116" s="14" t="s">
        <v>3103</v>
      </c>
      <c r="D116" s="16">
        <v>45945</v>
      </c>
      <c r="E116" s="16">
        <v>45952</v>
      </c>
      <c r="F116" s="14" t="s">
        <v>3104</v>
      </c>
      <c r="G116" s="14" t="s">
        <v>3105</v>
      </c>
      <c r="H116" s="14" t="s">
        <v>3106</v>
      </c>
      <c r="I116" s="15">
        <v>96</v>
      </c>
      <c r="J116" s="77">
        <v>4</v>
      </c>
      <c r="K116" s="92"/>
    </row>
    <row r="117" spans="1:11" ht="20" x14ac:dyDescent="0.25">
      <c r="A117" s="14" t="s">
        <v>3027</v>
      </c>
      <c r="B117" s="14" t="s">
        <v>3107</v>
      </c>
      <c r="C117" s="14" t="s">
        <v>3108</v>
      </c>
      <c r="D117" s="16">
        <v>45945</v>
      </c>
      <c r="E117" s="16">
        <v>45952</v>
      </c>
      <c r="F117" s="14" t="s">
        <v>3109</v>
      </c>
      <c r="G117" s="14" t="s">
        <v>3105</v>
      </c>
      <c r="H117" s="14" t="s">
        <v>3106</v>
      </c>
      <c r="I117" s="15">
        <v>96</v>
      </c>
      <c r="J117" s="77">
        <v>4</v>
      </c>
      <c r="K117" s="92"/>
    </row>
    <row r="118" spans="1:11" ht="12.5" x14ac:dyDescent="0.25">
      <c r="A118" s="14" t="s">
        <v>3027</v>
      </c>
      <c r="B118" s="14" t="s">
        <v>3113</v>
      </c>
      <c r="C118" s="14" t="s">
        <v>3114</v>
      </c>
      <c r="D118" s="16">
        <v>45952</v>
      </c>
      <c r="E118" s="16"/>
      <c r="F118" s="14" t="s">
        <v>3115</v>
      </c>
      <c r="G118" s="14" t="s">
        <v>3116</v>
      </c>
      <c r="H118" s="14" t="s">
        <v>3117</v>
      </c>
      <c r="I118" s="15">
        <v>61.99</v>
      </c>
      <c r="J118" s="77">
        <v>4</v>
      </c>
      <c r="K118" s="92"/>
    </row>
    <row r="119" spans="1:11" ht="50" x14ac:dyDescent="0.25">
      <c r="A119" s="14" t="s">
        <v>3027</v>
      </c>
      <c r="B119" s="14" t="s">
        <v>3149</v>
      </c>
      <c r="C119" s="14" t="s">
        <v>3150</v>
      </c>
      <c r="D119" s="16">
        <v>45795</v>
      </c>
      <c r="E119" s="16">
        <v>45957</v>
      </c>
      <c r="F119" s="14" t="s">
        <v>3151</v>
      </c>
      <c r="G119" s="14" t="s">
        <v>3152</v>
      </c>
      <c r="H119" s="14" t="s">
        <v>3153</v>
      </c>
      <c r="I119" s="15">
        <v>275.41000000000003</v>
      </c>
      <c r="J119" s="77">
        <v>2</v>
      </c>
      <c r="K119" s="92"/>
    </row>
    <row r="120" spans="1:11" ht="40" x14ac:dyDescent="0.25">
      <c r="A120" s="14" t="s">
        <v>3027</v>
      </c>
      <c r="B120" s="14" t="s">
        <v>3149</v>
      </c>
      <c r="C120" s="14" t="s">
        <v>3154</v>
      </c>
      <c r="D120" s="16">
        <v>45830</v>
      </c>
      <c r="E120" s="16">
        <v>45957</v>
      </c>
      <c r="F120" s="14" t="s">
        <v>3155</v>
      </c>
      <c r="G120" s="14" t="s">
        <v>3156</v>
      </c>
      <c r="H120" s="14" t="s">
        <v>3157</v>
      </c>
      <c r="I120" s="15">
        <v>639</v>
      </c>
      <c r="J120" s="77">
        <v>2</v>
      </c>
      <c r="K120" s="92"/>
    </row>
    <row r="121" spans="1:11" ht="40" x14ac:dyDescent="0.25">
      <c r="A121" s="14" t="s">
        <v>3027</v>
      </c>
      <c r="B121" s="14" t="s">
        <v>3149</v>
      </c>
      <c r="C121" s="14" t="s">
        <v>3158</v>
      </c>
      <c r="D121" s="16">
        <v>45837</v>
      </c>
      <c r="E121" s="16">
        <v>45957</v>
      </c>
      <c r="F121" s="14" t="s">
        <v>3159</v>
      </c>
      <c r="G121" s="14" t="s">
        <v>3160</v>
      </c>
      <c r="H121" s="14" t="s">
        <v>3161</v>
      </c>
      <c r="I121" s="15">
        <v>878.84</v>
      </c>
      <c r="J121" s="77">
        <v>2</v>
      </c>
      <c r="K121" s="92"/>
    </row>
    <row r="122" spans="1:11" ht="50" x14ac:dyDescent="0.25">
      <c r="A122" s="14" t="s">
        <v>3027</v>
      </c>
      <c r="B122" s="14" t="s">
        <v>3149</v>
      </c>
      <c r="C122" s="14" t="s">
        <v>3162</v>
      </c>
      <c r="D122" s="16">
        <v>45861</v>
      </c>
      <c r="E122" s="16">
        <v>45957</v>
      </c>
      <c r="F122" s="14" t="s">
        <v>3163</v>
      </c>
      <c r="G122" s="14" t="s">
        <v>3164</v>
      </c>
      <c r="H122" s="14" t="s">
        <v>3165</v>
      </c>
      <c r="I122" s="15">
        <v>600</v>
      </c>
      <c r="J122" s="77">
        <v>2</v>
      </c>
      <c r="K122" s="92"/>
    </row>
    <row r="123" spans="1:11" ht="50" x14ac:dyDescent="0.25">
      <c r="A123" s="14" t="s">
        <v>3027</v>
      </c>
      <c r="B123" s="14" t="s">
        <v>3149</v>
      </c>
      <c r="C123" s="14" t="s">
        <v>3166</v>
      </c>
      <c r="D123" s="16">
        <v>45861</v>
      </c>
      <c r="E123" s="16">
        <v>45957</v>
      </c>
      <c r="F123" s="14" t="s">
        <v>3167</v>
      </c>
      <c r="G123" s="14" t="s">
        <v>3168</v>
      </c>
      <c r="H123" s="14" t="s">
        <v>3169</v>
      </c>
      <c r="I123" s="15">
        <v>530</v>
      </c>
      <c r="J123" s="77">
        <v>2</v>
      </c>
      <c r="K123" s="92"/>
    </row>
    <row r="124" spans="1:11" ht="40" x14ac:dyDescent="0.25">
      <c r="A124" s="14" t="s">
        <v>3027</v>
      </c>
      <c r="B124" s="14" t="s">
        <v>3149</v>
      </c>
      <c r="C124" s="14" t="s">
        <v>3170</v>
      </c>
      <c r="D124" s="16">
        <v>45783</v>
      </c>
      <c r="E124" s="16">
        <v>45957</v>
      </c>
      <c r="F124" s="14" t="s">
        <v>3171</v>
      </c>
      <c r="G124" s="14" t="s">
        <v>3172</v>
      </c>
      <c r="H124" s="14" t="s">
        <v>3173</v>
      </c>
      <c r="I124" s="15">
        <v>76.75</v>
      </c>
      <c r="J124" s="77">
        <v>2</v>
      </c>
      <c r="K124" s="92"/>
    </row>
    <row r="125" spans="1:11" ht="90" x14ac:dyDescent="0.25">
      <c r="A125" s="14" t="s">
        <v>3027</v>
      </c>
      <c r="B125" s="14" t="s">
        <v>3174</v>
      </c>
      <c r="C125" s="14" t="s">
        <v>3175</v>
      </c>
      <c r="D125" s="16">
        <v>45850</v>
      </c>
      <c r="E125" s="16">
        <v>45957</v>
      </c>
      <c r="F125" s="14" t="s">
        <v>3176</v>
      </c>
      <c r="G125" s="14"/>
      <c r="H125" s="14" t="s">
        <v>3177</v>
      </c>
      <c r="I125" s="15">
        <v>1724</v>
      </c>
      <c r="J125" s="77">
        <v>2</v>
      </c>
      <c r="K125" s="92"/>
    </row>
    <row r="126" spans="1:11" ht="90" x14ac:dyDescent="0.25">
      <c r="A126" s="14" t="s">
        <v>3027</v>
      </c>
      <c r="B126" s="14" t="s">
        <v>3174</v>
      </c>
      <c r="C126" s="14" t="s">
        <v>3178</v>
      </c>
      <c r="D126" s="16">
        <v>45851</v>
      </c>
      <c r="E126" s="16">
        <v>45957</v>
      </c>
      <c r="F126" s="14" t="s">
        <v>3179</v>
      </c>
      <c r="G126" s="14"/>
      <c r="H126" s="14" t="s">
        <v>3180</v>
      </c>
      <c r="I126" s="15">
        <v>1198</v>
      </c>
      <c r="J126" s="77">
        <v>2</v>
      </c>
      <c r="K126" s="92"/>
    </row>
    <row r="127" spans="1:11" ht="60" x14ac:dyDescent="0.25">
      <c r="A127" s="14" t="s">
        <v>3027</v>
      </c>
      <c r="B127" s="14" t="s">
        <v>3174</v>
      </c>
      <c r="C127" s="14" t="s">
        <v>3181</v>
      </c>
      <c r="D127" s="16">
        <v>45853</v>
      </c>
      <c r="E127" s="16">
        <v>45957</v>
      </c>
      <c r="F127" s="14" t="s">
        <v>3182</v>
      </c>
      <c r="G127" s="14" t="s">
        <v>3183</v>
      </c>
      <c r="H127" s="14" t="s">
        <v>3184</v>
      </c>
      <c r="I127" s="15">
        <v>155.97</v>
      </c>
      <c r="J127" s="77">
        <v>2</v>
      </c>
      <c r="K127" s="92"/>
    </row>
    <row r="128" spans="1:11" ht="50" x14ac:dyDescent="0.25">
      <c r="A128" s="14" t="s">
        <v>3027</v>
      </c>
      <c r="B128" s="14" t="s">
        <v>3174</v>
      </c>
      <c r="C128" s="14" t="s">
        <v>3181</v>
      </c>
      <c r="D128" s="16">
        <v>45853</v>
      </c>
      <c r="E128" s="16">
        <v>45957</v>
      </c>
      <c r="F128" s="14" t="s">
        <v>3185</v>
      </c>
      <c r="G128" s="14" t="s">
        <v>3183</v>
      </c>
      <c r="H128" s="14" t="s">
        <v>3184</v>
      </c>
      <c r="I128" s="15">
        <v>434.03</v>
      </c>
      <c r="J128" s="77">
        <v>2</v>
      </c>
      <c r="K128" s="92"/>
    </row>
    <row r="129" spans="1:11" ht="40" x14ac:dyDescent="0.25">
      <c r="A129" s="14" t="s">
        <v>3027</v>
      </c>
      <c r="B129" s="14" t="s">
        <v>3174</v>
      </c>
      <c r="C129" s="14" t="s">
        <v>3186</v>
      </c>
      <c r="D129" s="16">
        <v>45827</v>
      </c>
      <c r="E129" s="16">
        <v>45957</v>
      </c>
      <c r="F129" s="14" t="s">
        <v>3187</v>
      </c>
      <c r="G129" s="14" t="s">
        <v>3188</v>
      </c>
      <c r="H129" s="14" t="s">
        <v>3189</v>
      </c>
      <c r="I129" s="15">
        <v>465.97</v>
      </c>
      <c r="J129" s="77">
        <v>2</v>
      </c>
      <c r="K129" s="92"/>
    </row>
    <row r="130" spans="1:11" ht="40" x14ac:dyDescent="0.25">
      <c r="A130" s="14" t="s">
        <v>3027</v>
      </c>
      <c r="B130" s="14" t="s">
        <v>3174</v>
      </c>
      <c r="C130" s="14" t="s">
        <v>3190</v>
      </c>
      <c r="D130" s="16">
        <v>45825</v>
      </c>
      <c r="E130" s="16">
        <v>45957</v>
      </c>
      <c r="F130" s="14" t="s">
        <v>3187</v>
      </c>
      <c r="G130" s="14">
        <v>29213291</v>
      </c>
      <c r="H130" s="14" t="s">
        <v>3029</v>
      </c>
      <c r="I130" s="15">
        <v>140</v>
      </c>
      <c r="J130" s="77">
        <v>2</v>
      </c>
      <c r="K130" s="92"/>
    </row>
    <row r="131" spans="1:11" ht="50" x14ac:dyDescent="0.25">
      <c r="A131" s="14" t="s">
        <v>3027</v>
      </c>
      <c r="B131" s="14" t="s">
        <v>3174</v>
      </c>
      <c r="C131" s="14" t="s">
        <v>3191</v>
      </c>
      <c r="D131" s="16" t="s">
        <v>3192</v>
      </c>
      <c r="E131" s="16">
        <v>45957</v>
      </c>
      <c r="F131" s="14" t="s">
        <v>3193</v>
      </c>
      <c r="G131" s="14" t="s">
        <v>3194</v>
      </c>
      <c r="H131" s="14" t="s">
        <v>3195</v>
      </c>
      <c r="I131" s="15">
        <v>820.15</v>
      </c>
      <c r="J131" s="77">
        <v>2</v>
      </c>
      <c r="K131" s="92"/>
    </row>
    <row r="132" spans="1:11" ht="50" x14ac:dyDescent="0.25">
      <c r="A132" s="14" t="s">
        <v>3027</v>
      </c>
      <c r="B132" s="14" t="s">
        <v>3174</v>
      </c>
      <c r="C132" s="14" t="s">
        <v>3196</v>
      </c>
      <c r="D132" s="16">
        <v>45849</v>
      </c>
      <c r="E132" s="16">
        <v>45957</v>
      </c>
      <c r="F132" s="14" t="s">
        <v>3193</v>
      </c>
      <c r="G132" s="14" t="s">
        <v>3197</v>
      </c>
      <c r="H132" s="14" t="s">
        <v>3198</v>
      </c>
      <c r="I132" s="15">
        <v>210</v>
      </c>
      <c r="J132" s="77">
        <v>2</v>
      </c>
      <c r="K132" s="92"/>
    </row>
    <row r="133" spans="1:11" ht="60" x14ac:dyDescent="0.25">
      <c r="A133" s="14" t="s">
        <v>3027</v>
      </c>
      <c r="B133" s="14" t="s">
        <v>3174</v>
      </c>
      <c r="C133" s="14" t="s">
        <v>3199</v>
      </c>
      <c r="D133" s="16">
        <v>45849</v>
      </c>
      <c r="E133" s="16">
        <v>45957</v>
      </c>
      <c r="F133" s="14" t="s">
        <v>3200</v>
      </c>
      <c r="G133" s="14" t="s">
        <v>3032</v>
      </c>
      <c r="H133" s="14" t="s">
        <v>3033</v>
      </c>
      <c r="I133" s="15">
        <v>51.88</v>
      </c>
      <c r="J133" s="77">
        <v>2</v>
      </c>
      <c r="K133" s="92"/>
    </row>
    <row r="134" spans="1:11" ht="50" x14ac:dyDescent="0.25">
      <c r="A134" s="14" t="s">
        <v>3027</v>
      </c>
      <c r="B134" s="14" t="s">
        <v>3201</v>
      </c>
      <c r="C134" s="14" t="s">
        <v>3202</v>
      </c>
      <c r="D134" s="16">
        <v>45900</v>
      </c>
      <c r="E134" s="16">
        <v>45957</v>
      </c>
      <c r="F134" s="14" t="s">
        <v>3203</v>
      </c>
      <c r="G134" s="14" t="s">
        <v>3204</v>
      </c>
      <c r="H134" s="14" t="s">
        <v>3205</v>
      </c>
      <c r="I134" s="15">
        <v>1602.49</v>
      </c>
      <c r="J134" s="77">
        <v>3</v>
      </c>
      <c r="K134" s="92"/>
    </row>
    <row r="135" spans="1:11" ht="50" x14ac:dyDescent="0.25">
      <c r="A135" s="14" t="s">
        <v>3027</v>
      </c>
      <c r="B135" s="14" t="s">
        <v>3201</v>
      </c>
      <c r="C135" s="14" t="s">
        <v>3206</v>
      </c>
      <c r="D135" s="16">
        <v>45904</v>
      </c>
      <c r="E135" s="16">
        <v>45957</v>
      </c>
      <c r="F135" s="14" t="s">
        <v>3207</v>
      </c>
      <c r="G135" s="14" t="s">
        <v>3208</v>
      </c>
      <c r="H135" s="14" t="s">
        <v>3209</v>
      </c>
      <c r="I135" s="15">
        <v>205</v>
      </c>
      <c r="J135" s="77">
        <v>3</v>
      </c>
      <c r="K135" s="92"/>
    </row>
    <row r="136" spans="1:11" ht="50" x14ac:dyDescent="0.25">
      <c r="A136" s="14" t="s">
        <v>3027</v>
      </c>
      <c r="B136" s="14" t="s">
        <v>3201</v>
      </c>
      <c r="C136" s="14" t="s">
        <v>3210</v>
      </c>
      <c r="D136" s="16">
        <v>45906</v>
      </c>
      <c r="E136" s="16">
        <v>45957</v>
      </c>
      <c r="F136" s="14" t="s">
        <v>3211</v>
      </c>
      <c r="G136" s="14" t="s">
        <v>3212</v>
      </c>
      <c r="H136" s="14" t="s">
        <v>3213</v>
      </c>
      <c r="I136" s="15">
        <v>500</v>
      </c>
      <c r="J136" s="77">
        <v>3</v>
      </c>
      <c r="K136" s="92"/>
    </row>
    <row r="137" spans="1:11" ht="50" x14ac:dyDescent="0.25">
      <c r="A137" s="14" t="s">
        <v>3027</v>
      </c>
      <c r="B137" s="14" t="s">
        <v>3201</v>
      </c>
      <c r="C137" s="14" t="s">
        <v>3214</v>
      </c>
      <c r="D137" s="16">
        <v>45884</v>
      </c>
      <c r="E137" s="16">
        <v>45957</v>
      </c>
      <c r="F137" s="14" t="s">
        <v>3215</v>
      </c>
      <c r="G137" s="14" t="s">
        <v>3216</v>
      </c>
      <c r="H137" s="14" t="s">
        <v>3217</v>
      </c>
      <c r="I137" s="15">
        <v>150</v>
      </c>
      <c r="J137" s="77">
        <v>3</v>
      </c>
      <c r="K137" s="92"/>
    </row>
    <row r="138" spans="1:11" ht="50" x14ac:dyDescent="0.25">
      <c r="A138" s="14" t="s">
        <v>3027</v>
      </c>
      <c r="B138" s="14" t="s">
        <v>3201</v>
      </c>
      <c r="C138" s="14" t="s">
        <v>3218</v>
      </c>
      <c r="D138" s="16">
        <v>45887</v>
      </c>
      <c r="E138" s="16">
        <v>45957</v>
      </c>
      <c r="F138" s="14" t="s">
        <v>3219</v>
      </c>
      <c r="G138" s="14" t="s">
        <v>3032</v>
      </c>
      <c r="H138" s="14" t="s">
        <v>3033</v>
      </c>
      <c r="I138" s="15">
        <v>474.7</v>
      </c>
      <c r="J138" s="77">
        <v>3</v>
      </c>
      <c r="K138" s="92"/>
    </row>
    <row r="139" spans="1:11" ht="50" x14ac:dyDescent="0.25">
      <c r="A139" s="14" t="s">
        <v>3027</v>
      </c>
      <c r="B139" s="14" t="s">
        <v>3201</v>
      </c>
      <c r="C139" s="14" t="s">
        <v>3220</v>
      </c>
      <c r="D139" s="16">
        <v>45889</v>
      </c>
      <c r="E139" s="16">
        <v>45957</v>
      </c>
      <c r="F139" s="14" t="s">
        <v>3219</v>
      </c>
      <c r="G139" s="14" t="s">
        <v>3032</v>
      </c>
      <c r="H139" s="14" t="s">
        <v>3033</v>
      </c>
      <c r="I139" s="15">
        <v>23.9</v>
      </c>
      <c r="J139" s="77">
        <v>3</v>
      </c>
      <c r="K139" s="92"/>
    </row>
    <row r="140" spans="1:11" ht="60" x14ac:dyDescent="0.25">
      <c r="A140" s="14" t="s">
        <v>3027</v>
      </c>
      <c r="B140" s="14" t="s">
        <v>3201</v>
      </c>
      <c r="C140" s="14" t="s">
        <v>3221</v>
      </c>
      <c r="D140" s="16">
        <v>45770</v>
      </c>
      <c r="E140" s="16">
        <v>45957</v>
      </c>
      <c r="F140" s="14" t="s">
        <v>3222</v>
      </c>
      <c r="G140" s="14"/>
      <c r="H140" s="14" t="s">
        <v>3223</v>
      </c>
      <c r="I140" s="15">
        <v>43.91</v>
      </c>
      <c r="J140" s="77">
        <v>3</v>
      </c>
      <c r="K140" s="92"/>
    </row>
    <row r="141" spans="1:11" ht="30" x14ac:dyDescent="0.25">
      <c r="A141" s="14" t="s">
        <v>3027</v>
      </c>
      <c r="B141" s="14" t="s">
        <v>3224</v>
      </c>
      <c r="C141" s="14" t="s">
        <v>3225</v>
      </c>
      <c r="D141" s="16">
        <v>45796</v>
      </c>
      <c r="E141" s="16">
        <v>45957</v>
      </c>
      <c r="F141" s="14" t="s">
        <v>3226</v>
      </c>
      <c r="G141" s="14" t="s">
        <v>3227</v>
      </c>
      <c r="H141" s="14" t="s">
        <v>3228</v>
      </c>
      <c r="I141" s="15">
        <v>130</v>
      </c>
      <c r="J141" s="77">
        <v>2</v>
      </c>
      <c r="K141" s="92"/>
    </row>
    <row r="142" spans="1:11" ht="40" x14ac:dyDescent="0.25">
      <c r="A142" s="14" t="s">
        <v>3027</v>
      </c>
      <c r="B142" s="14" t="s">
        <v>3224</v>
      </c>
      <c r="C142" s="14" t="s">
        <v>3229</v>
      </c>
      <c r="D142" s="16">
        <v>45737</v>
      </c>
      <c r="E142" s="16">
        <v>45957</v>
      </c>
      <c r="F142" s="14" t="s">
        <v>3230</v>
      </c>
      <c r="G142" s="14" t="s">
        <v>3147</v>
      </c>
      <c r="H142" s="14" t="s">
        <v>3148</v>
      </c>
      <c r="I142" s="15">
        <v>52</v>
      </c>
      <c r="J142" s="77">
        <v>2</v>
      </c>
      <c r="K142" s="92"/>
    </row>
    <row r="143" spans="1:11" ht="40" x14ac:dyDescent="0.25">
      <c r="A143" s="14" t="s">
        <v>3027</v>
      </c>
      <c r="B143" s="14" t="s">
        <v>3224</v>
      </c>
      <c r="C143" s="14" t="s">
        <v>3231</v>
      </c>
      <c r="D143" s="16">
        <v>45737</v>
      </c>
      <c r="E143" s="16">
        <v>45957</v>
      </c>
      <c r="F143" s="14" t="s">
        <v>3230</v>
      </c>
      <c r="G143" s="14" t="s">
        <v>3147</v>
      </c>
      <c r="H143" s="14" t="s">
        <v>3148</v>
      </c>
      <c r="I143" s="15">
        <v>312</v>
      </c>
      <c r="J143" s="77">
        <v>2</v>
      </c>
      <c r="K143" s="92"/>
    </row>
    <row r="144" spans="1:11" ht="50" x14ac:dyDescent="0.25">
      <c r="A144" s="14" t="s">
        <v>3027</v>
      </c>
      <c r="B144" s="14" t="s">
        <v>3224</v>
      </c>
      <c r="C144" s="14" t="s">
        <v>3232</v>
      </c>
      <c r="D144" s="16">
        <v>45690</v>
      </c>
      <c r="E144" s="16">
        <v>45957</v>
      </c>
      <c r="F144" s="14" t="s">
        <v>3233</v>
      </c>
      <c r="G144" s="14" t="s">
        <v>3234</v>
      </c>
      <c r="H144" s="14" t="s">
        <v>3235</v>
      </c>
      <c r="I144" s="15">
        <v>18</v>
      </c>
      <c r="J144" s="77">
        <v>2</v>
      </c>
      <c r="K144" s="92"/>
    </row>
    <row r="145" spans="1:11" ht="40" x14ac:dyDescent="0.25">
      <c r="A145" s="14" t="s">
        <v>3027</v>
      </c>
      <c r="B145" s="14" t="s">
        <v>3224</v>
      </c>
      <c r="C145" s="14" t="s">
        <v>3028</v>
      </c>
      <c r="D145" s="16">
        <v>45778</v>
      </c>
      <c r="E145" s="16">
        <v>45957</v>
      </c>
      <c r="F145" s="14" t="s">
        <v>3236</v>
      </c>
      <c r="G145" s="14" t="s">
        <v>3237</v>
      </c>
      <c r="H145" s="14" t="s">
        <v>3238</v>
      </c>
      <c r="I145" s="15">
        <v>33.5</v>
      </c>
      <c r="J145" s="77">
        <v>2</v>
      </c>
      <c r="K145" s="92"/>
    </row>
    <row r="146" spans="1:11" ht="50" x14ac:dyDescent="0.25">
      <c r="A146" s="14" t="s">
        <v>3027</v>
      </c>
      <c r="B146" s="14" t="s">
        <v>3224</v>
      </c>
      <c r="C146" s="14" t="s">
        <v>3091</v>
      </c>
      <c r="D146" s="16">
        <v>45787</v>
      </c>
      <c r="E146" s="16">
        <v>45957</v>
      </c>
      <c r="F146" s="14" t="s">
        <v>3239</v>
      </c>
      <c r="G146" s="14" t="s">
        <v>3240</v>
      </c>
      <c r="H146" s="14" t="s">
        <v>3241</v>
      </c>
      <c r="I146" s="15">
        <v>30</v>
      </c>
      <c r="J146" s="77">
        <v>2</v>
      </c>
      <c r="K146" s="92"/>
    </row>
    <row r="147" spans="1:11" ht="50" x14ac:dyDescent="0.25">
      <c r="A147" s="14" t="s">
        <v>3027</v>
      </c>
      <c r="B147" s="14" t="s">
        <v>3224</v>
      </c>
      <c r="C147" s="14" t="s">
        <v>153</v>
      </c>
      <c r="D147" s="16">
        <v>45806</v>
      </c>
      <c r="E147" s="16">
        <v>45957</v>
      </c>
      <c r="F147" s="14" t="s">
        <v>3242</v>
      </c>
      <c r="G147" s="14" t="s">
        <v>3237</v>
      </c>
      <c r="H147" s="14" t="s">
        <v>3238</v>
      </c>
      <c r="I147" s="15">
        <v>10</v>
      </c>
      <c r="J147" s="77">
        <v>2</v>
      </c>
      <c r="K147" s="92"/>
    </row>
    <row r="148" spans="1:11" ht="50" x14ac:dyDescent="0.25">
      <c r="A148" s="14" t="s">
        <v>3027</v>
      </c>
      <c r="B148" s="14" t="s">
        <v>3224</v>
      </c>
      <c r="C148" s="14" t="s">
        <v>182</v>
      </c>
      <c r="D148" s="16">
        <v>45808</v>
      </c>
      <c r="E148" s="16">
        <v>45957</v>
      </c>
      <c r="F148" s="14" t="s">
        <v>3243</v>
      </c>
      <c r="G148" s="14" t="s">
        <v>3244</v>
      </c>
      <c r="H148" s="14" t="s">
        <v>3245</v>
      </c>
      <c r="I148" s="15">
        <v>30</v>
      </c>
      <c r="J148" s="77">
        <v>2</v>
      </c>
      <c r="K148" s="92"/>
    </row>
    <row r="149" spans="1:11" ht="50" x14ac:dyDescent="0.25">
      <c r="A149" s="14" t="s">
        <v>3027</v>
      </c>
      <c r="B149" s="14" t="s">
        <v>3224</v>
      </c>
      <c r="C149" s="14" t="s">
        <v>182</v>
      </c>
      <c r="D149" s="16">
        <v>45809</v>
      </c>
      <c r="E149" s="16">
        <v>45957</v>
      </c>
      <c r="F149" s="14" t="s">
        <v>3246</v>
      </c>
      <c r="G149" s="14" t="s">
        <v>3237</v>
      </c>
      <c r="H149" s="14" t="s">
        <v>3238</v>
      </c>
      <c r="I149" s="15">
        <v>12</v>
      </c>
      <c r="J149" s="77">
        <v>2</v>
      </c>
      <c r="K149" s="92"/>
    </row>
    <row r="150" spans="1:11" ht="50" x14ac:dyDescent="0.25">
      <c r="A150" s="14" t="s">
        <v>3027</v>
      </c>
      <c r="B150" s="14" t="s">
        <v>3224</v>
      </c>
      <c r="C150" s="14" t="s">
        <v>3247</v>
      </c>
      <c r="D150" s="16">
        <v>45813</v>
      </c>
      <c r="E150" s="16">
        <v>45957</v>
      </c>
      <c r="F150" s="14" t="s">
        <v>3248</v>
      </c>
      <c r="G150" s="14" t="s">
        <v>3234</v>
      </c>
      <c r="H150" s="14" t="s">
        <v>3235</v>
      </c>
      <c r="I150" s="15">
        <v>12</v>
      </c>
      <c r="J150" s="77">
        <v>2</v>
      </c>
      <c r="K150" s="92"/>
    </row>
    <row r="151" spans="1:11" ht="40" x14ac:dyDescent="0.25">
      <c r="A151" s="14" t="s">
        <v>3027</v>
      </c>
      <c r="B151" s="14" t="s">
        <v>3224</v>
      </c>
      <c r="C151" s="14" t="s">
        <v>3249</v>
      </c>
      <c r="D151" s="16" t="s">
        <v>3250</v>
      </c>
      <c r="E151" s="16">
        <v>45957</v>
      </c>
      <c r="F151" s="14" t="s">
        <v>3251</v>
      </c>
      <c r="G151" s="14" t="s">
        <v>3252</v>
      </c>
      <c r="H151" s="14" t="s">
        <v>3253</v>
      </c>
      <c r="I151" s="15">
        <v>100</v>
      </c>
      <c r="J151" s="77">
        <v>2</v>
      </c>
      <c r="K151" s="92"/>
    </row>
    <row r="152" spans="1:11" ht="50" x14ac:dyDescent="0.25">
      <c r="A152" s="14" t="s">
        <v>3027</v>
      </c>
      <c r="B152" s="14" t="s">
        <v>3224</v>
      </c>
      <c r="C152" s="14" t="s">
        <v>3254</v>
      </c>
      <c r="D152" s="16">
        <v>45849</v>
      </c>
      <c r="E152" s="16">
        <v>45957</v>
      </c>
      <c r="F152" s="14" t="s">
        <v>3255</v>
      </c>
      <c r="G152" s="14" t="s">
        <v>3256</v>
      </c>
      <c r="H152" s="14" t="s">
        <v>3257</v>
      </c>
      <c r="I152" s="15">
        <v>1792.5</v>
      </c>
      <c r="J152" s="77">
        <v>2</v>
      </c>
      <c r="K152" s="92"/>
    </row>
    <row r="153" spans="1:11" ht="40" x14ac:dyDescent="0.25">
      <c r="A153" s="14" t="s">
        <v>3027</v>
      </c>
      <c r="B153" s="14" t="s">
        <v>3258</v>
      </c>
      <c r="C153" s="14" t="s">
        <v>3259</v>
      </c>
      <c r="D153" s="16">
        <v>45900</v>
      </c>
      <c r="E153" s="16">
        <v>45957</v>
      </c>
      <c r="F153" s="14" t="s">
        <v>3260</v>
      </c>
      <c r="G153" s="14"/>
      <c r="H153" s="14" t="s">
        <v>3261</v>
      </c>
      <c r="I153" s="15">
        <v>150</v>
      </c>
      <c r="J153" s="77">
        <v>3</v>
      </c>
      <c r="K153" s="92"/>
    </row>
    <row r="154" spans="1:11" ht="40" x14ac:dyDescent="0.25">
      <c r="A154" s="14" t="s">
        <v>3027</v>
      </c>
      <c r="B154" s="14" t="s">
        <v>3258</v>
      </c>
      <c r="C154" s="14" t="s">
        <v>3262</v>
      </c>
      <c r="D154" s="16">
        <v>45900</v>
      </c>
      <c r="E154" s="16">
        <v>45957</v>
      </c>
      <c r="F154" s="14" t="s">
        <v>3263</v>
      </c>
      <c r="G154" s="14"/>
      <c r="H154" s="14" t="s">
        <v>3261</v>
      </c>
      <c r="I154" s="15">
        <v>150</v>
      </c>
      <c r="J154" s="77">
        <v>3</v>
      </c>
      <c r="K154" s="92"/>
    </row>
    <row r="155" spans="1:11" ht="40" x14ac:dyDescent="0.25">
      <c r="A155" s="14" t="s">
        <v>3027</v>
      </c>
      <c r="B155" s="14" t="s">
        <v>3258</v>
      </c>
      <c r="C155" s="14" t="s">
        <v>3264</v>
      </c>
      <c r="D155" s="16">
        <v>45900</v>
      </c>
      <c r="E155" s="16">
        <v>45957</v>
      </c>
      <c r="F155" s="14" t="s">
        <v>3265</v>
      </c>
      <c r="G155" s="14"/>
      <c r="H155" s="14" t="s">
        <v>3261</v>
      </c>
      <c r="I155" s="15">
        <v>150</v>
      </c>
      <c r="J155" s="77">
        <v>3</v>
      </c>
      <c r="K155" s="92"/>
    </row>
    <row r="156" spans="1:11" ht="40" x14ac:dyDescent="0.25">
      <c r="A156" s="14" t="s">
        <v>3027</v>
      </c>
      <c r="B156" s="14" t="s">
        <v>3258</v>
      </c>
      <c r="C156" s="14" t="s">
        <v>3266</v>
      </c>
      <c r="D156" s="16">
        <v>45900</v>
      </c>
      <c r="E156" s="16">
        <v>45957</v>
      </c>
      <c r="F156" s="14" t="s">
        <v>3267</v>
      </c>
      <c r="G156" s="14"/>
      <c r="H156" s="14" t="s">
        <v>3261</v>
      </c>
      <c r="I156" s="15">
        <v>150</v>
      </c>
      <c r="J156" s="77">
        <v>3</v>
      </c>
      <c r="K156" s="92"/>
    </row>
    <row r="157" spans="1:11" ht="40" x14ac:dyDescent="0.25">
      <c r="A157" s="14" t="s">
        <v>3027</v>
      </c>
      <c r="B157" s="14" t="s">
        <v>3258</v>
      </c>
      <c r="C157" s="14" t="s">
        <v>3268</v>
      </c>
      <c r="D157" s="16">
        <v>45900</v>
      </c>
      <c r="E157" s="16">
        <v>45957</v>
      </c>
      <c r="F157" s="14" t="s">
        <v>3269</v>
      </c>
      <c r="G157" s="14"/>
      <c r="H157" s="14" t="s">
        <v>3261</v>
      </c>
      <c r="I157" s="15">
        <v>150</v>
      </c>
      <c r="J157" s="77">
        <v>3</v>
      </c>
      <c r="K157" s="92"/>
    </row>
    <row r="158" spans="1:11" ht="40" x14ac:dyDescent="0.25">
      <c r="A158" s="14" t="s">
        <v>3027</v>
      </c>
      <c r="B158" s="14" t="s">
        <v>3258</v>
      </c>
      <c r="C158" s="14" t="s">
        <v>3270</v>
      </c>
      <c r="D158" s="16">
        <v>45900</v>
      </c>
      <c r="E158" s="16">
        <v>45957</v>
      </c>
      <c r="F158" s="14" t="s">
        <v>3271</v>
      </c>
      <c r="G158" s="14"/>
      <c r="H158" s="14" t="s">
        <v>3261</v>
      </c>
      <c r="I158" s="15">
        <v>150</v>
      </c>
      <c r="J158" s="77">
        <v>3</v>
      </c>
      <c r="K158" s="92"/>
    </row>
    <row r="159" spans="1:11" ht="40" x14ac:dyDescent="0.25">
      <c r="A159" s="14" t="s">
        <v>3027</v>
      </c>
      <c r="B159" s="14" t="s">
        <v>3258</v>
      </c>
      <c r="C159" s="14" t="s">
        <v>3272</v>
      </c>
      <c r="D159" s="16">
        <v>45900</v>
      </c>
      <c r="E159" s="16">
        <v>45957</v>
      </c>
      <c r="F159" s="14" t="s">
        <v>3273</v>
      </c>
      <c r="G159" s="14"/>
      <c r="H159" s="14" t="s">
        <v>3261</v>
      </c>
      <c r="I159" s="15">
        <v>150</v>
      </c>
      <c r="J159" s="77">
        <v>3</v>
      </c>
      <c r="K159" s="92"/>
    </row>
    <row r="160" spans="1:11" ht="40" x14ac:dyDescent="0.25">
      <c r="A160" s="14" t="s">
        <v>3027</v>
      </c>
      <c r="B160" s="14" t="s">
        <v>3258</v>
      </c>
      <c r="C160" s="14" t="s">
        <v>3274</v>
      </c>
      <c r="D160" s="16">
        <v>45902</v>
      </c>
      <c r="E160" s="16">
        <v>45957</v>
      </c>
      <c r="F160" s="14" t="s">
        <v>3275</v>
      </c>
      <c r="G160" s="14"/>
      <c r="H160" s="14" t="s">
        <v>3276</v>
      </c>
      <c r="I160" s="15">
        <v>477.41</v>
      </c>
      <c r="J160" s="77">
        <v>3</v>
      </c>
      <c r="K160" s="92"/>
    </row>
    <row r="161" spans="1:11" ht="40" x14ac:dyDescent="0.25">
      <c r="A161" s="14" t="s">
        <v>3027</v>
      </c>
      <c r="B161" s="14" t="s">
        <v>3258</v>
      </c>
      <c r="C161" s="14" t="s">
        <v>3277</v>
      </c>
      <c r="D161" s="16">
        <v>45910</v>
      </c>
      <c r="E161" s="16">
        <v>45957</v>
      </c>
      <c r="F161" s="14" t="s">
        <v>3278</v>
      </c>
      <c r="G161" s="14"/>
      <c r="H161" s="14" t="s">
        <v>3261</v>
      </c>
      <c r="I161" s="15">
        <v>32.590000000000003</v>
      </c>
      <c r="J161" s="77">
        <v>3</v>
      </c>
      <c r="K161" s="92"/>
    </row>
    <row r="162" spans="1:11" ht="40" x14ac:dyDescent="0.25">
      <c r="A162" s="14" t="s">
        <v>3027</v>
      </c>
      <c r="B162" s="14" t="s">
        <v>3258</v>
      </c>
      <c r="C162" s="14" t="s">
        <v>3279</v>
      </c>
      <c r="D162" s="16">
        <v>45910</v>
      </c>
      <c r="E162" s="16">
        <v>45957</v>
      </c>
      <c r="F162" s="14" t="s">
        <v>3269</v>
      </c>
      <c r="G162" s="14"/>
      <c r="H162" s="14" t="s">
        <v>3261</v>
      </c>
      <c r="I162" s="15">
        <v>32.590000000000003</v>
      </c>
      <c r="J162" s="77">
        <v>3</v>
      </c>
      <c r="K162" s="92"/>
    </row>
    <row r="163" spans="1:11" ht="40" x14ac:dyDescent="0.25">
      <c r="A163" s="14" t="s">
        <v>3027</v>
      </c>
      <c r="B163" s="14" t="s">
        <v>3258</v>
      </c>
      <c r="C163" s="14" t="s">
        <v>3280</v>
      </c>
      <c r="D163" s="16">
        <v>45910</v>
      </c>
      <c r="E163" s="16">
        <v>45957</v>
      </c>
      <c r="F163" s="14" t="s">
        <v>3265</v>
      </c>
      <c r="G163" s="14"/>
      <c r="H163" s="14" t="s">
        <v>3261</v>
      </c>
      <c r="I163" s="15">
        <v>32.590000000000003</v>
      </c>
      <c r="J163" s="77">
        <v>3</v>
      </c>
      <c r="K163" s="92"/>
    </row>
    <row r="164" spans="1:11" ht="40" x14ac:dyDescent="0.25">
      <c r="A164" s="14" t="s">
        <v>3027</v>
      </c>
      <c r="B164" s="14" t="s">
        <v>3258</v>
      </c>
      <c r="C164" s="14" t="s">
        <v>3281</v>
      </c>
      <c r="D164" s="16">
        <v>45910</v>
      </c>
      <c r="E164" s="16">
        <v>45957</v>
      </c>
      <c r="F164" s="14" t="s">
        <v>3267</v>
      </c>
      <c r="G164" s="14"/>
      <c r="H164" s="14" t="s">
        <v>3261</v>
      </c>
      <c r="I164" s="15">
        <v>32.590000000000003</v>
      </c>
      <c r="J164" s="77">
        <v>3</v>
      </c>
      <c r="K164" s="92"/>
    </row>
    <row r="165" spans="1:11" ht="70" x14ac:dyDescent="0.25">
      <c r="A165" s="14" t="s">
        <v>3027</v>
      </c>
      <c r="B165" s="14" t="s">
        <v>3282</v>
      </c>
      <c r="C165" s="14" t="s">
        <v>3282</v>
      </c>
      <c r="D165" s="16">
        <v>45957</v>
      </c>
      <c r="E165" s="16"/>
      <c r="F165" s="14" t="s">
        <v>3283</v>
      </c>
      <c r="G165" s="14"/>
      <c r="H165" s="14" t="s">
        <v>3284</v>
      </c>
      <c r="I165" s="15">
        <v>108.34</v>
      </c>
      <c r="J165" s="77">
        <v>3</v>
      </c>
      <c r="K165" s="92"/>
    </row>
    <row r="166" spans="1:11" ht="70" x14ac:dyDescent="0.25">
      <c r="A166" s="14" t="s">
        <v>3027</v>
      </c>
      <c r="B166" s="14" t="s">
        <v>3285</v>
      </c>
      <c r="C166" s="14" t="s">
        <v>3285</v>
      </c>
      <c r="D166" s="16">
        <v>45957</v>
      </c>
      <c r="E166" s="16"/>
      <c r="F166" s="14" t="s">
        <v>3286</v>
      </c>
      <c r="G166" s="14"/>
      <c r="H166" s="14" t="s">
        <v>3287</v>
      </c>
      <c r="I166" s="15">
        <v>84.06</v>
      </c>
      <c r="J166" s="77">
        <v>2</v>
      </c>
      <c r="K166" s="92"/>
    </row>
    <row r="167" spans="1:11" ht="70" x14ac:dyDescent="0.25">
      <c r="A167" s="14" t="s">
        <v>3027</v>
      </c>
      <c r="B167" s="14" t="s">
        <v>3288</v>
      </c>
      <c r="C167" s="14" t="s">
        <v>3288</v>
      </c>
      <c r="D167" s="16">
        <v>45957</v>
      </c>
      <c r="E167" s="16"/>
      <c r="F167" s="14" t="s">
        <v>3289</v>
      </c>
      <c r="G167" s="14"/>
      <c r="H167" s="14" t="s">
        <v>3290</v>
      </c>
      <c r="I167" s="15">
        <v>248.64</v>
      </c>
      <c r="J167" s="77">
        <v>2</v>
      </c>
      <c r="K167" s="92"/>
    </row>
    <row r="168" spans="1:11" ht="70" x14ac:dyDescent="0.25">
      <c r="A168" s="14" t="s">
        <v>3027</v>
      </c>
      <c r="B168" s="14" t="s">
        <v>3291</v>
      </c>
      <c r="C168" s="14" t="s">
        <v>3291</v>
      </c>
      <c r="D168" s="16">
        <v>45957</v>
      </c>
      <c r="E168" s="16"/>
      <c r="F168" s="14" t="s">
        <v>3292</v>
      </c>
      <c r="G168" s="14"/>
      <c r="H168" s="14" t="s">
        <v>3293</v>
      </c>
      <c r="I168" s="15">
        <v>14.8</v>
      </c>
      <c r="J168" s="77">
        <v>2</v>
      </c>
      <c r="K168" s="92"/>
    </row>
    <row r="169" spans="1:11" ht="50" x14ac:dyDescent="0.25">
      <c r="A169" s="14" t="s">
        <v>3027</v>
      </c>
      <c r="B169" s="14" t="s">
        <v>3294</v>
      </c>
      <c r="C169" s="14" t="s">
        <v>3130</v>
      </c>
      <c r="D169" s="16">
        <v>45917</v>
      </c>
      <c r="E169" s="16">
        <v>45957</v>
      </c>
      <c r="F169" s="14" t="s">
        <v>3295</v>
      </c>
      <c r="G169" s="14" t="s">
        <v>3296</v>
      </c>
      <c r="H169" s="14" t="s">
        <v>3297</v>
      </c>
      <c r="I169" s="15">
        <v>476</v>
      </c>
      <c r="J169" s="77">
        <v>2</v>
      </c>
      <c r="K169" s="92"/>
    </row>
    <row r="170" spans="1:11" ht="60" x14ac:dyDescent="0.25">
      <c r="A170" s="14" t="s">
        <v>3027</v>
      </c>
      <c r="B170" s="14" t="s">
        <v>3294</v>
      </c>
      <c r="C170" s="14" t="s">
        <v>3298</v>
      </c>
      <c r="D170" s="16">
        <v>45920</v>
      </c>
      <c r="E170" s="16">
        <v>45957</v>
      </c>
      <c r="F170" s="14" t="s">
        <v>3299</v>
      </c>
      <c r="G170" s="14">
        <v>29213291</v>
      </c>
      <c r="H170" s="14" t="s">
        <v>3029</v>
      </c>
      <c r="I170" s="15">
        <v>144</v>
      </c>
      <c r="J170" s="77">
        <v>2</v>
      </c>
      <c r="K170" s="92"/>
    </row>
    <row r="171" spans="1:11" ht="60" x14ac:dyDescent="0.25">
      <c r="A171" s="14" t="s">
        <v>3027</v>
      </c>
      <c r="B171" s="14" t="s">
        <v>3294</v>
      </c>
      <c r="C171" s="14" t="s">
        <v>3300</v>
      </c>
      <c r="D171" s="16">
        <v>45917</v>
      </c>
      <c r="E171" s="16">
        <v>45957</v>
      </c>
      <c r="F171" s="14" t="s">
        <v>3299</v>
      </c>
      <c r="G171" s="14">
        <v>29213291</v>
      </c>
      <c r="H171" s="14" t="s">
        <v>3029</v>
      </c>
      <c r="I171" s="15">
        <v>200</v>
      </c>
      <c r="J171" s="77">
        <v>2</v>
      </c>
      <c r="K171" s="92"/>
    </row>
    <row r="172" spans="1:11" ht="70" x14ac:dyDescent="0.25">
      <c r="A172" s="14" t="s">
        <v>3027</v>
      </c>
      <c r="B172" s="14" t="s">
        <v>3294</v>
      </c>
      <c r="C172" s="14" t="s">
        <v>3301</v>
      </c>
      <c r="D172" s="16">
        <v>45773</v>
      </c>
      <c r="E172" s="16">
        <v>45957</v>
      </c>
      <c r="F172" s="14" t="s">
        <v>3302</v>
      </c>
      <c r="G172" s="14">
        <v>34009833</v>
      </c>
      <c r="H172" s="14" t="s">
        <v>3303</v>
      </c>
      <c r="I172" s="15">
        <v>15</v>
      </c>
      <c r="J172" s="77">
        <v>2</v>
      </c>
      <c r="K172" s="92"/>
    </row>
    <row r="173" spans="1:11" ht="60" x14ac:dyDescent="0.25">
      <c r="A173" s="14" t="s">
        <v>3027</v>
      </c>
      <c r="B173" s="14" t="s">
        <v>3294</v>
      </c>
      <c r="C173" s="14" t="s">
        <v>3304</v>
      </c>
      <c r="D173" s="16">
        <v>45785</v>
      </c>
      <c r="E173" s="16">
        <v>45957</v>
      </c>
      <c r="F173" s="14" t="s">
        <v>3305</v>
      </c>
      <c r="G173" s="14" t="s">
        <v>3237</v>
      </c>
      <c r="H173" s="14" t="s">
        <v>3306</v>
      </c>
      <c r="I173" s="15">
        <v>6</v>
      </c>
      <c r="J173" s="77">
        <v>2</v>
      </c>
      <c r="K173" s="92"/>
    </row>
    <row r="174" spans="1:11" ht="60" x14ac:dyDescent="0.25">
      <c r="A174" s="14" t="s">
        <v>3027</v>
      </c>
      <c r="B174" s="14" t="s">
        <v>3294</v>
      </c>
      <c r="C174" s="14" t="s">
        <v>3307</v>
      </c>
      <c r="D174" s="16">
        <v>45788</v>
      </c>
      <c r="E174" s="16">
        <v>45957</v>
      </c>
      <c r="F174" s="14" t="s">
        <v>3308</v>
      </c>
      <c r="G174" s="14" t="s">
        <v>3237</v>
      </c>
      <c r="H174" s="14" t="s">
        <v>3306</v>
      </c>
      <c r="I174" s="15">
        <v>31</v>
      </c>
      <c r="J174" s="77">
        <v>2</v>
      </c>
      <c r="K174" s="92"/>
    </row>
    <row r="175" spans="1:11" ht="50" x14ac:dyDescent="0.25">
      <c r="A175" s="14" t="s">
        <v>3027</v>
      </c>
      <c r="B175" s="14" t="s">
        <v>3294</v>
      </c>
      <c r="C175" s="14" t="s">
        <v>3309</v>
      </c>
      <c r="D175" s="16">
        <v>45884</v>
      </c>
      <c r="E175" s="16">
        <v>45957</v>
      </c>
      <c r="F175" s="14" t="s">
        <v>3310</v>
      </c>
      <c r="G175" s="14" t="s">
        <v>3227</v>
      </c>
      <c r="H175" s="14" t="s">
        <v>3228</v>
      </c>
      <c r="I175" s="15">
        <v>70</v>
      </c>
      <c r="J175" s="77">
        <v>2</v>
      </c>
      <c r="K175" s="92"/>
    </row>
    <row r="176" spans="1:11" ht="60" x14ac:dyDescent="0.25">
      <c r="A176" s="14" t="s">
        <v>3027</v>
      </c>
      <c r="B176" s="14" t="s">
        <v>3294</v>
      </c>
      <c r="C176" s="14" t="s">
        <v>3311</v>
      </c>
      <c r="D176" s="16">
        <v>45793</v>
      </c>
      <c r="E176" s="16">
        <v>45957</v>
      </c>
      <c r="F176" s="14" t="s">
        <v>3312</v>
      </c>
      <c r="G176" s="14" t="s">
        <v>3252</v>
      </c>
      <c r="H176" s="14" t="s">
        <v>3253</v>
      </c>
      <c r="I176" s="15">
        <v>150</v>
      </c>
      <c r="J176" s="77">
        <v>2</v>
      </c>
      <c r="K176" s="92"/>
    </row>
    <row r="177" spans="1:11" ht="60" x14ac:dyDescent="0.25">
      <c r="A177" s="14" t="s">
        <v>3027</v>
      </c>
      <c r="B177" s="14" t="s">
        <v>3294</v>
      </c>
      <c r="C177" s="14" t="s">
        <v>3313</v>
      </c>
      <c r="D177" s="16">
        <v>45838</v>
      </c>
      <c r="E177" s="16">
        <v>45957</v>
      </c>
      <c r="F177" s="14" t="s">
        <v>3312</v>
      </c>
      <c r="G177" s="14" t="s">
        <v>3314</v>
      </c>
      <c r="H177" s="14" t="s">
        <v>3315</v>
      </c>
      <c r="I177" s="15">
        <v>1000</v>
      </c>
      <c r="J177" s="77">
        <v>2</v>
      </c>
      <c r="K177" s="92"/>
    </row>
    <row r="178" spans="1:11" ht="70" x14ac:dyDescent="0.25">
      <c r="A178" s="14" t="s">
        <v>3027</v>
      </c>
      <c r="B178" s="14" t="s">
        <v>3294</v>
      </c>
      <c r="C178" s="14" t="s">
        <v>3316</v>
      </c>
      <c r="D178" s="16">
        <v>45936</v>
      </c>
      <c r="E178" s="16">
        <v>45957</v>
      </c>
      <c r="F178" s="14" t="s">
        <v>3317</v>
      </c>
      <c r="G178" s="14" t="s">
        <v>3256</v>
      </c>
      <c r="H178" s="14" t="s">
        <v>3257</v>
      </c>
      <c r="I178" s="15">
        <v>1657</v>
      </c>
      <c r="J178" s="77">
        <v>2</v>
      </c>
      <c r="K178" s="92"/>
    </row>
    <row r="179" spans="1:11" ht="50" x14ac:dyDescent="0.25">
      <c r="A179" s="14" t="s">
        <v>3027</v>
      </c>
      <c r="B179" s="14" t="s">
        <v>3322</v>
      </c>
      <c r="C179" s="14" t="s">
        <v>3322</v>
      </c>
      <c r="D179" s="16">
        <v>45957</v>
      </c>
      <c r="E179" s="16"/>
      <c r="F179" s="14" t="s">
        <v>3323</v>
      </c>
      <c r="G179" s="14"/>
      <c r="H179" s="14" t="s">
        <v>3324</v>
      </c>
      <c r="I179" s="15">
        <v>22.5</v>
      </c>
      <c r="J179" s="77">
        <v>2</v>
      </c>
      <c r="K179" s="92"/>
    </row>
    <row r="180" spans="1:11" ht="50" x14ac:dyDescent="0.25">
      <c r="A180" s="14" t="s">
        <v>3027</v>
      </c>
      <c r="B180" s="14" t="s">
        <v>3322</v>
      </c>
      <c r="C180" s="14" t="s">
        <v>3322</v>
      </c>
      <c r="D180" s="16">
        <v>45957</v>
      </c>
      <c r="E180" s="16"/>
      <c r="F180" s="14" t="s">
        <v>3323</v>
      </c>
      <c r="G180" s="14"/>
      <c r="H180" s="14" t="s">
        <v>3325</v>
      </c>
      <c r="I180" s="15">
        <v>22.5</v>
      </c>
      <c r="J180" s="77">
        <v>2</v>
      </c>
      <c r="K180" s="92"/>
    </row>
    <row r="181" spans="1:11" ht="50" x14ac:dyDescent="0.25">
      <c r="A181" s="14" t="s">
        <v>3027</v>
      </c>
      <c r="B181" s="14" t="s">
        <v>3322</v>
      </c>
      <c r="C181" s="14" t="s">
        <v>3322</v>
      </c>
      <c r="D181" s="16">
        <v>45957</v>
      </c>
      <c r="E181" s="16"/>
      <c r="F181" s="14" t="s">
        <v>3323</v>
      </c>
      <c r="G181" s="14"/>
      <c r="H181" s="14" t="s">
        <v>3326</v>
      </c>
      <c r="I181" s="15">
        <v>22.5</v>
      </c>
      <c r="J181" s="77">
        <v>2</v>
      </c>
      <c r="K181" s="92"/>
    </row>
    <row r="182" spans="1:11" ht="50" x14ac:dyDescent="0.25">
      <c r="A182" s="14" t="s">
        <v>3027</v>
      </c>
      <c r="B182" s="14" t="s">
        <v>3322</v>
      </c>
      <c r="C182" s="14" t="s">
        <v>3322</v>
      </c>
      <c r="D182" s="16">
        <v>45957</v>
      </c>
      <c r="E182" s="16"/>
      <c r="F182" s="14" t="s">
        <v>3327</v>
      </c>
      <c r="G182" s="14"/>
      <c r="H182" s="14" t="s">
        <v>3328</v>
      </c>
      <c r="I182" s="15">
        <v>22.5</v>
      </c>
      <c r="J182" s="77">
        <v>2</v>
      </c>
      <c r="K182" s="92"/>
    </row>
    <row r="183" spans="1:11" ht="50" x14ac:dyDescent="0.25">
      <c r="A183" s="14" t="s">
        <v>3027</v>
      </c>
      <c r="B183" s="14" t="s">
        <v>3322</v>
      </c>
      <c r="C183" s="14" t="s">
        <v>3322</v>
      </c>
      <c r="D183" s="16">
        <v>45957</v>
      </c>
      <c r="E183" s="16"/>
      <c r="F183" s="14" t="s">
        <v>3329</v>
      </c>
      <c r="G183" s="14"/>
      <c r="H183" s="14" t="s">
        <v>3330</v>
      </c>
      <c r="I183" s="15">
        <v>22.5</v>
      </c>
      <c r="J183" s="77">
        <v>2</v>
      </c>
      <c r="K183" s="92"/>
    </row>
    <row r="184" spans="1:11" ht="50" x14ac:dyDescent="0.25">
      <c r="A184" s="14" t="s">
        <v>3027</v>
      </c>
      <c r="B184" s="14" t="s">
        <v>3322</v>
      </c>
      <c r="C184" s="14" t="s">
        <v>3322</v>
      </c>
      <c r="D184" s="16">
        <v>45957</v>
      </c>
      <c r="E184" s="16"/>
      <c r="F184" s="14" t="s">
        <v>3327</v>
      </c>
      <c r="G184" s="14"/>
      <c r="H184" s="14" t="s">
        <v>3331</v>
      </c>
      <c r="I184" s="15">
        <v>22.5</v>
      </c>
      <c r="J184" s="77">
        <v>2</v>
      </c>
      <c r="K184" s="92"/>
    </row>
    <row r="185" spans="1:11" ht="50" x14ac:dyDescent="0.25">
      <c r="A185" s="14" t="s">
        <v>3027</v>
      </c>
      <c r="B185" s="14" t="s">
        <v>3322</v>
      </c>
      <c r="C185" s="14" t="s">
        <v>3322</v>
      </c>
      <c r="D185" s="16">
        <v>45957</v>
      </c>
      <c r="E185" s="16"/>
      <c r="F185" s="14" t="s">
        <v>3323</v>
      </c>
      <c r="G185" s="14"/>
      <c r="H185" s="14" t="s">
        <v>3332</v>
      </c>
      <c r="I185" s="15">
        <v>22.5</v>
      </c>
      <c r="J185" s="77">
        <v>2</v>
      </c>
      <c r="K185" s="92"/>
    </row>
    <row r="186" spans="1:11" ht="50" x14ac:dyDescent="0.25">
      <c r="A186" s="14" t="s">
        <v>3027</v>
      </c>
      <c r="B186" s="14" t="s">
        <v>3322</v>
      </c>
      <c r="C186" s="14" t="s">
        <v>3322</v>
      </c>
      <c r="D186" s="16">
        <v>45957</v>
      </c>
      <c r="E186" s="16"/>
      <c r="F186" s="14" t="s">
        <v>3333</v>
      </c>
      <c r="G186" s="14"/>
      <c r="H186" s="14" t="s">
        <v>3334</v>
      </c>
      <c r="I186" s="15">
        <v>33.75</v>
      </c>
      <c r="J186" s="77">
        <v>2</v>
      </c>
      <c r="K186" s="92"/>
    </row>
    <row r="187" spans="1:11" ht="50" x14ac:dyDescent="0.25">
      <c r="A187" s="14" t="s">
        <v>3027</v>
      </c>
      <c r="B187" s="14" t="s">
        <v>3322</v>
      </c>
      <c r="C187" s="14" t="s">
        <v>3322</v>
      </c>
      <c r="D187" s="16">
        <v>45957</v>
      </c>
      <c r="E187" s="16"/>
      <c r="F187" s="14" t="s">
        <v>3333</v>
      </c>
      <c r="G187" s="14"/>
      <c r="H187" s="14" t="s">
        <v>3335</v>
      </c>
      <c r="I187" s="15">
        <v>33.75</v>
      </c>
      <c r="J187" s="77">
        <v>2</v>
      </c>
      <c r="K187" s="92"/>
    </row>
    <row r="188" spans="1:11" ht="50" x14ac:dyDescent="0.25">
      <c r="A188" s="14" t="s">
        <v>3027</v>
      </c>
      <c r="B188" s="14" t="s">
        <v>3322</v>
      </c>
      <c r="C188" s="14" t="s">
        <v>3322</v>
      </c>
      <c r="D188" s="16">
        <v>45957</v>
      </c>
      <c r="E188" s="16"/>
      <c r="F188" s="14" t="s">
        <v>3336</v>
      </c>
      <c r="G188" s="14"/>
      <c r="H188" s="14" t="s">
        <v>3098</v>
      </c>
      <c r="I188" s="15">
        <v>51.75</v>
      </c>
      <c r="J188" s="77">
        <v>2</v>
      </c>
      <c r="K188" s="92"/>
    </row>
    <row r="189" spans="1:11" ht="50" x14ac:dyDescent="0.25">
      <c r="A189" s="14" t="s">
        <v>3027</v>
      </c>
      <c r="B189" s="14" t="s">
        <v>3322</v>
      </c>
      <c r="C189" s="14" t="s">
        <v>3322</v>
      </c>
      <c r="D189" s="16">
        <v>45957</v>
      </c>
      <c r="E189" s="16"/>
      <c r="F189" s="14" t="s">
        <v>3337</v>
      </c>
      <c r="G189" s="14"/>
      <c r="H189" s="14" t="s">
        <v>3338</v>
      </c>
      <c r="I189" s="15">
        <v>51.75</v>
      </c>
      <c r="J189" s="77">
        <v>2</v>
      </c>
      <c r="K189" s="92"/>
    </row>
    <row r="190" spans="1:11" ht="50" x14ac:dyDescent="0.25">
      <c r="A190" s="14" t="s">
        <v>3027</v>
      </c>
      <c r="B190" s="14" t="s">
        <v>3322</v>
      </c>
      <c r="C190" s="14" t="s">
        <v>3322</v>
      </c>
      <c r="D190" s="16">
        <v>45957</v>
      </c>
      <c r="E190" s="16"/>
      <c r="F190" s="14" t="s">
        <v>3339</v>
      </c>
      <c r="G190" s="14"/>
      <c r="H190" s="14" t="s">
        <v>3340</v>
      </c>
      <c r="I190" s="15">
        <v>51.75</v>
      </c>
      <c r="J190" s="77">
        <v>2</v>
      </c>
      <c r="K190" s="92"/>
    </row>
    <row r="191" spans="1:11" ht="50" x14ac:dyDescent="0.25">
      <c r="A191" s="14" t="s">
        <v>3027</v>
      </c>
      <c r="B191" s="14" t="s">
        <v>3322</v>
      </c>
      <c r="C191" s="14" t="s">
        <v>3322</v>
      </c>
      <c r="D191" s="16">
        <v>45957</v>
      </c>
      <c r="E191" s="16"/>
      <c r="F191" s="14" t="s">
        <v>3341</v>
      </c>
      <c r="G191" s="14"/>
      <c r="H191" s="14" t="s">
        <v>3100</v>
      </c>
      <c r="I191" s="15">
        <v>51.75</v>
      </c>
      <c r="J191" s="77">
        <v>2</v>
      </c>
      <c r="K191" s="92"/>
    </row>
    <row r="192" spans="1:11" ht="50" x14ac:dyDescent="0.25">
      <c r="A192" s="14" t="s">
        <v>3027</v>
      </c>
      <c r="B192" s="14" t="s">
        <v>3322</v>
      </c>
      <c r="C192" s="14" t="s">
        <v>3322</v>
      </c>
      <c r="D192" s="16">
        <v>45957</v>
      </c>
      <c r="E192" s="16"/>
      <c r="F192" s="14" t="s">
        <v>3341</v>
      </c>
      <c r="G192" s="14"/>
      <c r="H192" s="14" t="s">
        <v>3342</v>
      </c>
      <c r="I192" s="15">
        <v>51.75</v>
      </c>
      <c r="J192" s="77">
        <v>2</v>
      </c>
      <c r="K192" s="92"/>
    </row>
    <row r="193" spans="1:11" ht="50" x14ac:dyDescent="0.25">
      <c r="A193" s="14" t="s">
        <v>3027</v>
      </c>
      <c r="B193" s="14" t="s">
        <v>3322</v>
      </c>
      <c r="C193" s="14" t="s">
        <v>3322</v>
      </c>
      <c r="D193" s="16">
        <v>45957</v>
      </c>
      <c r="E193" s="16"/>
      <c r="F193" s="14" t="s">
        <v>3343</v>
      </c>
      <c r="G193" s="14"/>
      <c r="H193" s="14" t="s">
        <v>3344</v>
      </c>
      <c r="I193" s="15">
        <v>51.75</v>
      </c>
      <c r="J193" s="77">
        <v>2</v>
      </c>
      <c r="K193" s="92"/>
    </row>
    <row r="194" spans="1:11" ht="50" x14ac:dyDescent="0.25">
      <c r="A194" s="14" t="s">
        <v>3027</v>
      </c>
      <c r="B194" s="14" t="s">
        <v>3322</v>
      </c>
      <c r="C194" s="14" t="s">
        <v>3322</v>
      </c>
      <c r="D194" s="16">
        <v>45957</v>
      </c>
      <c r="E194" s="16"/>
      <c r="F194" s="14" t="s">
        <v>3341</v>
      </c>
      <c r="G194" s="14"/>
      <c r="H194" s="14" t="s">
        <v>3345</v>
      </c>
      <c r="I194" s="15">
        <v>51.75</v>
      </c>
      <c r="J194" s="77">
        <v>2</v>
      </c>
      <c r="K194" s="92"/>
    </row>
    <row r="195" spans="1:11" ht="50" x14ac:dyDescent="0.25">
      <c r="A195" s="14" t="s">
        <v>3027</v>
      </c>
      <c r="B195" s="14" t="s">
        <v>3322</v>
      </c>
      <c r="C195" s="14" t="s">
        <v>3322</v>
      </c>
      <c r="D195" s="16">
        <v>45957</v>
      </c>
      <c r="E195" s="16"/>
      <c r="F195" s="14" t="s">
        <v>3337</v>
      </c>
      <c r="G195" s="14"/>
      <c r="H195" s="14" t="s">
        <v>3346</v>
      </c>
      <c r="I195" s="15">
        <v>51.75</v>
      </c>
      <c r="J195" s="77">
        <v>2</v>
      </c>
      <c r="K195" s="92"/>
    </row>
    <row r="196" spans="1:11" ht="50" x14ac:dyDescent="0.25">
      <c r="A196" s="14" t="s">
        <v>3027</v>
      </c>
      <c r="B196" s="14" t="s">
        <v>3322</v>
      </c>
      <c r="C196" s="14" t="s">
        <v>3322</v>
      </c>
      <c r="D196" s="16">
        <v>45957</v>
      </c>
      <c r="E196" s="16"/>
      <c r="F196" s="14" t="s">
        <v>3337</v>
      </c>
      <c r="G196" s="14"/>
      <c r="H196" s="14" t="s">
        <v>3347</v>
      </c>
      <c r="I196" s="15">
        <v>51.75</v>
      </c>
      <c r="J196" s="77">
        <v>2</v>
      </c>
      <c r="K196" s="92"/>
    </row>
    <row r="197" spans="1:11" ht="50" x14ac:dyDescent="0.25">
      <c r="A197" s="14" t="s">
        <v>3027</v>
      </c>
      <c r="B197" s="14" t="s">
        <v>3322</v>
      </c>
      <c r="C197" s="14" t="s">
        <v>3322</v>
      </c>
      <c r="D197" s="16">
        <v>45957</v>
      </c>
      <c r="E197" s="16"/>
      <c r="F197" s="14" t="s">
        <v>3341</v>
      </c>
      <c r="G197" s="14"/>
      <c r="H197" s="14" t="s">
        <v>3099</v>
      </c>
      <c r="I197" s="15">
        <v>51.75</v>
      </c>
      <c r="J197" s="77">
        <v>2</v>
      </c>
      <c r="K197" s="92"/>
    </row>
    <row r="198" spans="1:11" ht="50" x14ac:dyDescent="0.25">
      <c r="A198" s="14" t="s">
        <v>3027</v>
      </c>
      <c r="B198" s="14" t="s">
        <v>3322</v>
      </c>
      <c r="C198" s="14" t="s">
        <v>3322</v>
      </c>
      <c r="D198" s="16">
        <v>45957</v>
      </c>
      <c r="E198" s="16"/>
      <c r="F198" s="14" t="s">
        <v>3348</v>
      </c>
      <c r="G198" s="14"/>
      <c r="H198" s="14" t="s">
        <v>3101</v>
      </c>
      <c r="I198" s="15">
        <v>42.55</v>
      </c>
      <c r="J198" s="77">
        <v>2</v>
      </c>
      <c r="K198" s="92"/>
    </row>
    <row r="199" spans="1:11" ht="50" x14ac:dyDescent="0.25">
      <c r="A199" s="14" t="s">
        <v>3027</v>
      </c>
      <c r="B199" s="14" t="s">
        <v>3322</v>
      </c>
      <c r="C199" s="14" t="s">
        <v>3322</v>
      </c>
      <c r="D199" s="16">
        <v>45957</v>
      </c>
      <c r="E199" s="16"/>
      <c r="F199" s="14" t="s">
        <v>3349</v>
      </c>
      <c r="G199" s="14"/>
      <c r="H199" s="14" t="s">
        <v>3350</v>
      </c>
      <c r="I199" s="15">
        <v>40.5</v>
      </c>
      <c r="J199" s="77">
        <v>2</v>
      </c>
      <c r="K199" s="92"/>
    </row>
    <row r="200" spans="1:11" ht="40" x14ac:dyDescent="0.25">
      <c r="A200" s="14" t="s">
        <v>3027</v>
      </c>
      <c r="B200" s="14" t="s">
        <v>3351</v>
      </c>
      <c r="C200" s="14" t="s">
        <v>3352</v>
      </c>
      <c r="D200" s="16">
        <v>45936</v>
      </c>
      <c r="E200" s="16">
        <v>45957</v>
      </c>
      <c r="F200" s="14" t="s">
        <v>3353</v>
      </c>
      <c r="G200" s="14" t="s">
        <v>3354</v>
      </c>
      <c r="H200" s="14" t="s">
        <v>3355</v>
      </c>
      <c r="I200" s="15">
        <v>464.4</v>
      </c>
      <c r="J200" s="77">
        <v>2</v>
      </c>
      <c r="K200" s="92"/>
    </row>
    <row r="201" spans="1:11" ht="50" x14ac:dyDescent="0.25">
      <c r="A201" s="14" t="s">
        <v>3027</v>
      </c>
      <c r="B201" s="14" t="s">
        <v>3351</v>
      </c>
      <c r="C201" s="14" t="s">
        <v>3356</v>
      </c>
      <c r="D201" s="16">
        <v>45936</v>
      </c>
      <c r="E201" s="16">
        <v>45957</v>
      </c>
      <c r="F201" s="14" t="s">
        <v>3357</v>
      </c>
      <c r="G201" s="14" t="s">
        <v>3358</v>
      </c>
      <c r="H201" s="14" t="s">
        <v>3359</v>
      </c>
      <c r="I201" s="15">
        <v>235.8</v>
      </c>
      <c r="J201" s="77">
        <v>2</v>
      </c>
      <c r="K201" s="92"/>
    </row>
    <row r="202" spans="1:11" ht="60" x14ac:dyDescent="0.25">
      <c r="A202" s="14" t="s">
        <v>3027</v>
      </c>
      <c r="B202" s="14" t="s">
        <v>3360</v>
      </c>
      <c r="C202" s="14" t="s">
        <v>3360</v>
      </c>
      <c r="D202" s="16">
        <v>45957</v>
      </c>
      <c r="E202" s="16"/>
      <c r="F202" s="14" t="s">
        <v>3361</v>
      </c>
      <c r="G202" s="14"/>
      <c r="H202" s="14" t="s">
        <v>3362</v>
      </c>
      <c r="I202" s="15">
        <v>121.5</v>
      </c>
      <c r="J202" s="77">
        <v>3</v>
      </c>
      <c r="K202" s="92"/>
    </row>
    <row r="203" spans="1:11" ht="110" x14ac:dyDescent="0.25">
      <c r="A203" s="14" t="s">
        <v>3027</v>
      </c>
      <c r="B203" s="14" t="s">
        <v>3363</v>
      </c>
      <c r="C203" s="14" t="s">
        <v>3364</v>
      </c>
      <c r="D203" s="16">
        <v>45810</v>
      </c>
      <c r="E203" s="16">
        <v>45957</v>
      </c>
      <c r="F203" s="14" t="s">
        <v>3365</v>
      </c>
      <c r="G203" s="14"/>
      <c r="H203" s="14" t="s">
        <v>3366</v>
      </c>
      <c r="I203" s="15">
        <v>91.04</v>
      </c>
      <c r="J203" s="77">
        <v>2</v>
      </c>
      <c r="K203" s="92"/>
    </row>
    <row r="204" spans="1:11" ht="110" x14ac:dyDescent="0.25">
      <c r="A204" s="14" t="s">
        <v>3027</v>
      </c>
      <c r="B204" s="14" t="s">
        <v>3363</v>
      </c>
      <c r="C204" s="14" t="s">
        <v>3367</v>
      </c>
      <c r="D204" s="16">
        <v>45810</v>
      </c>
      <c r="E204" s="16">
        <v>45957</v>
      </c>
      <c r="F204" s="14" t="s">
        <v>3368</v>
      </c>
      <c r="G204" s="14"/>
      <c r="H204" s="14" t="s">
        <v>3366</v>
      </c>
      <c r="I204" s="15">
        <v>143.1</v>
      </c>
      <c r="J204" s="77">
        <v>2</v>
      </c>
      <c r="K204" s="92"/>
    </row>
    <row r="205" spans="1:11" ht="110" x14ac:dyDescent="0.25">
      <c r="A205" s="14" t="s">
        <v>3027</v>
      </c>
      <c r="B205" s="14" t="s">
        <v>3363</v>
      </c>
      <c r="C205" s="14" t="s">
        <v>3369</v>
      </c>
      <c r="D205" s="16">
        <v>45905</v>
      </c>
      <c r="E205" s="16">
        <v>45957</v>
      </c>
      <c r="F205" s="14" t="s">
        <v>3370</v>
      </c>
      <c r="G205" s="14"/>
      <c r="H205" s="14" t="s">
        <v>3371</v>
      </c>
      <c r="I205" s="15">
        <v>35.22</v>
      </c>
      <c r="J205" s="77">
        <v>2</v>
      </c>
      <c r="K205" s="92"/>
    </row>
    <row r="206" spans="1:11" ht="50" x14ac:dyDescent="0.25">
      <c r="A206" s="14" t="s">
        <v>3027</v>
      </c>
      <c r="B206" s="14" t="s">
        <v>3363</v>
      </c>
      <c r="C206" s="14" t="s">
        <v>3372</v>
      </c>
      <c r="D206" s="16">
        <v>45897</v>
      </c>
      <c r="E206" s="16">
        <v>45957</v>
      </c>
      <c r="F206" s="14" t="s">
        <v>3373</v>
      </c>
      <c r="G206" s="14">
        <v>29213291</v>
      </c>
      <c r="H206" s="14" t="s">
        <v>3029</v>
      </c>
      <c r="I206" s="15">
        <v>134.80000000000001</v>
      </c>
      <c r="J206" s="77">
        <v>2</v>
      </c>
      <c r="K206" s="92"/>
    </row>
    <row r="207" spans="1:11" ht="50" x14ac:dyDescent="0.25">
      <c r="A207" s="14" t="s">
        <v>3027</v>
      </c>
      <c r="B207" s="14" t="s">
        <v>3363</v>
      </c>
      <c r="C207" s="14" t="s">
        <v>3374</v>
      </c>
      <c r="D207" s="16">
        <v>45895</v>
      </c>
      <c r="E207" s="16">
        <v>45957</v>
      </c>
      <c r="F207" s="14" t="s">
        <v>3373</v>
      </c>
      <c r="G207" s="14">
        <v>29213291</v>
      </c>
      <c r="H207" s="14" t="s">
        <v>3029</v>
      </c>
      <c r="I207" s="15">
        <v>133.38</v>
      </c>
      <c r="J207" s="77">
        <v>2</v>
      </c>
      <c r="K207" s="92"/>
    </row>
    <row r="208" spans="1:11" ht="60" x14ac:dyDescent="0.25">
      <c r="A208" s="14" t="s">
        <v>3027</v>
      </c>
      <c r="B208" s="14" t="s">
        <v>3363</v>
      </c>
      <c r="C208" s="14" t="s">
        <v>3375</v>
      </c>
      <c r="D208" s="16">
        <v>45901</v>
      </c>
      <c r="E208" s="16">
        <v>45957</v>
      </c>
      <c r="F208" s="14" t="s">
        <v>3376</v>
      </c>
      <c r="G208" s="14">
        <v>29213291</v>
      </c>
      <c r="H208" s="14" t="s">
        <v>3029</v>
      </c>
      <c r="I208" s="15">
        <v>138.46</v>
      </c>
      <c r="J208" s="77">
        <v>2</v>
      </c>
      <c r="K208" s="92"/>
    </row>
    <row r="209" spans="1:11" ht="12.5" x14ac:dyDescent="0.25">
      <c r="A209" s="14" t="s">
        <v>3027</v>
      </c>
      <c r="B209" s="14" t="s">
        <v>3377</v>
      </c>
      <c r="C209" s="14" t="s">
        <v>3378</v>
      </c>
      <c r="D209" s="16">
        <v>45957</v>
      </c>
      <c r="E209" s="16"/>
      <c r="F209" s="14" t="s">
        <v>3379</v>
      </c>
      <c r="G209" s="14" t="s">
        <v>3030</v>
      </c>
      <c r="H209" s="14" t="s">
        <v>3031</v>
      </c>
      <c r="I209" s="15">
        <v>126.23</v>
      </c>
      <c r="J209" s="77">
        <v>3</v>
      </c>
      <c r="K209" s="92"/>
    </row>
    <row r="210" spans="1:11" ht="50" x14ac:dyDescent="0.25">
      <c r="A210" s="14" t="s">
        <v>3027</v>
      </c>
      <c r="B210" s="14" t="s">
        <v>3380</v>
      </c>
      <c r="C210" s="14" t="s">
        <v>3381</v>
      </c>
      <c r="D210" s="16">
        <v>45957</v>
      </c>
      <c r="E210" s="16"/>
      <c r="F210" s="14" t="s">
        <v>3382</v>
      </c>
      <c r="G210" s="14" t="s">
        <v>3120</v>
      </c>
      <c r="H210" s="14" t="s">
        <v>3383</v>
      </c>
      <c r="I210" s="15">
        <v>340</v>
      </c>
      <c r="J210" s="77">
        <v>5</v>
      </c>
      <c r="K210" s="92"/>
    </row>
    <row r="211" spans="1:11" ht="20" x14ac:dyDescent="0.25">
      <c r="A211" s="14" t="s">
        <v>3027</v>
      </c>
      <c r="B211" s="14" t="s">
        <v>3121</v>
      </c>
      <c r="C211" s="14" t="s">
        <v>3121</v>
      </c>
      <c r="D211" s="16">
        <v>45985</v>
      </c>
      <c r="E211" s="16"/>
      <c r="F211" s="14" t="s">
        <v>3384</v>
      </c>
      <c r="G211" s="14"/>
      <c r="H211" s="14" t="s">
        <v>3059</v>
      </c>
      <c r="I211" s="15">
        <v>78.2</v>
      </c>
      <c r="J211" s="77">
        <v>5</v>
      </c>
      <c r="K211" s="92"/>
    </row>
    <row r="212" spans="1:11" ht="12.5" x14ac:dyDescent="0.25">
      <c r="A212" s="14" t="s">
        <v>3027</v>
      </c>
      <c r="B212" s="14" t="s">
        <v>3385</v>
      </c>
      <c r="C212" s="14" t="s">
        <v>3042</v>
      </c>
      <c r="D212" s="16">
        <v>45959</v>
      </c>
      <c r="E212" s="16"/>
      <c r="F212" s="14" t="s">
        <v>3386</v>
      </c>
      <c r="G212" s="14" t="s">
        <v>3387</v>
      </c>
      <c r="H212" s="14" t="s">
        <v>3388</v>
      </c>
      <c r="I212" s="15">
        <v>1156.2</v>
      </c>
      <c r="J212" s="77">
        <v>5</v>
      </c>
      <c r="K212" s="92"/>
    </row>
    <row r="213" spans="1:11" ht="20" x14ac:dyDescent="0.25">
      <c r="A213" s="14" t="s">
        <v>3027</v>
      </c>
      <c r="B213" s="14" t="s">
        <v>3389</v>
      </c>
      <c r="C213" s="14" t="s">
        <v>3390</v>
      </c>
      <c r="D213" s="16">
        <v>45947</v>
      </c>
      <c r="E213" s="16">
        <v>45959</v>
      </c>
      <c r="F213" s="14" t="s">
        <v>3391</v>
      </c>
      <c r="G213" s="14" t="s">
        <v>3392</v>
      </c>
      <c r="H213" s="14" t="s">
        <v>3393</v>
      </c>
      <c r="I213" s="15">
        <v>225.77</v>
      </c>
      <c r="J213" s="77">
        <v>4</v>
      </c>
      <c r="K213" s="92"/>
    </row>
    <row r="214" spans="1:11" ht="40" x14ac:dyDescent="0.25">
      <c r="A214" s="14" t="s">
        <v>3027</v>
      </c>
      <c r="B214" s="14" t="s">
        <v>3394</v>
      </c>
      <c r="C214" s="14" t="s">
        <v>3395</v>
      </c>
      <c r="D214" s="16">
        <v>45904</v>
      </c>
      <c r="E214" s="16">
        <v>45959</v>
      </c>
      <c r="F214" s="14" t="s">
        <v>3396</v>
      </c>
      <c r="G214" s="14" t="s">
        <v>3397</v>
      </c>
      <c r="H214" s="14" t="s">
        <v>3398</v>
      </c>
      <c r="I214" s="15">
        <v>727.7</v>
      </c>
      <c r="J214" s="77">
        <v>5</v>
      </c>
      <c r="K214" s="92"/>
    </row>
    <row r="215" spans="1:11" ht="70" x14ac:dyDescent="0.25">
      <c r="A215" s="14" t="s">
        <v>3027</v>
      </c>
      <c r="B215" s="14" t="s">
        <v>3399</v>
      </c>
      <c r="C215" s="14" t="s">
        <v>3400</v>
      </c>
      <c r="D215" s="16">
        <v>45921</v>
      </c>
      <c r="E215" s="16">
        <v>45959</v>
      </c>
      <c r="F215" s="14" t="s">
        <v>3401</v>
      </c>
      <c r="G215" s="14"/>
      <c r="H215" s="14" t="s">
        <v>3402</v>
      </c>
      <c r="I215" s="15">
        <v>9.3000000000000007</v>
      </c>
      <c r="J215" s="77">
        <v>3</v>
      </c>
      <c r="K215" s="92"/>
    </row>
    <row r="216" spans="1:11" ht="70" x14ac:dyDescent="0.25">
      <c r="A216" s="14" t="s">
        <v>3027</v>
      </c>
      <c r="B216" s="14" t="s">
        <v>3399</v>
      </c>
      <c r="C216" s="14" t="s">
        <v>3403</v>
      </c>
      <c r="D216" s="16">
        <v>45921</v>
      </c>
      <c r="E216" s="16">
        <v>45959</v>
      </c>
      <c r="F216" s="14" t="s">
        <v>3404</v>
      </c>
      <c r="G216" s="14"/>
      <c r="H216" s="14" t="s">
        <v>3405</v>
      </c>
      <c r="I216" s="15">
        <v>23.2</v>
      </c>
      <c r="J216" s="77">
        <v>3</v>
      </c>
      <c r="K216" s="92"/>
    </row>
    <row r="217" spans="1:11" ht="70" x14ac:dyDescent="0.25">
      <c r="A217" s="14" t="s">
        <v>3027</v>
      </c>
      <c r="B217" s="14" t="s">
        <v>3399</v>
      </c>
      <c r="C217" s="14" t="s">
        <v>3406</v>
      </c>
      <c r="D217" s="16">
        <v>45926</v>
      </c>
      <c r="E217" s="16">
        <v>45959</v>
      </c>
      <c r="F217" s="14" t="s">
        <v>3407</v>
      </c>
      <c r="G217" s="14"/>
      <c r="H217" s="14" t="s">
        <v>3405</v>
      </c>
      <c r="I217" s="15">
        <v>54.1</v>
      </c>
      <c r="J217" s="77">
        <v>3</v>
      </c>
      <c r="K217" s="92"/>
    </row>
    <row r="218" spans="1:11" ht="70" x14ac:dyDescent="0.25">
      <c r="A218" s="14" t="s">
        <v>3027</v>
      </c>
      <c r="B218" s="14" t="s">
        <v>3399</v>
      </c>
      <c r="C218" s="14" t="s">
        <v>3408</v>
      </c>
      <c r="D218" s="16">
        <v>45926</v>
      </c>
      <c r="E218" s="16">
        <v>45959</v>
      </c>
      <c r="F218" s="14" t="s">
        <v>3409</v>
      </c>
      <c r="G218" s="14"/>
      <c r="H218" s="14" t="s">
        <v>3410</v>
      </c>
      <c r="I218" s="15">
        <v>12.29</v>
      </c>
      <c r="J218" s="77">
        <v>3</v>
      </c>
      <c r="K218" s="92"/>
    </row>
    <row r="219" spans="1:11" ht="30" x14ac:dyDescent="0.25">
      <c r="A219" s="14" t="s">
        <v>3027</v>
      </c>
      <c r="B219" s="14" t="s">
        <v>3411</v>
      </c>
      <c r="C219" s="14" t="s">
        <v>3412</v>
      </c>
      <c r="D219" s="16">
        <v>45910</v>
      </c>
      <c r="E219" s="16">
        <v>45959</v>
      </c>
      <c r="F219" s="14" t="s">
        <v>3413</v>
      </c>
      <c r="G219" s="14" t="s">
        <v>3414</v>
      </c>
      <c r="H219" s="14" t="s">
        <v>3415</v>
      </c>
      <c r="I219" s="15">
        <v>75.62</v>
      </c>
      <c r="J219" s="77">
        <v>4</v>
      </c>
      <c r="K219" s="92"/>
    </row>
    <row r="220" spans="1:11" ht="12.5" x14ac:dyDescent="0.25">
      <c r="A220" s="14" t="s">
        <v>3027</v>
      </c>
      <c r="B220" s="14" t="s">
        <v>3416</v>
      </c>
      <c r="C220" s="14" t="s">
        <v>3417</v>
      </c>
      <c r="D220" s="16">
        <v>45905</v>
      </c>
      <c r="E220" s="16">
        <v>45959</v>
      </c>
      <c r="F220" s="14" t="s">
        <v>3077</v>
      </c>
      <c r="G220" s="14" t="s">
        <v>3418</v>
      </c>
      <c r="H220" s="14" t="s">
        <v>3419</v>
      </c>
      <c r="I220" s="15">
        <v>209.7</v>
      </c>
      <c r="J220" s="77">
        <v>4</v>
      </c>
      <c r="K220" s="92"/>
    </row>
    <row r="221" spans="1:11" ht="12.5" x14ac:dyDescent="0.25">
      <c r="A221" s="14" t="s">
        <v>3027</v>
      </c>
      <c r="B221" s="14" t="s">
        <v>3420</v>
      </c>
      <c r="C221" s="14" t="s">
        <v>3421</v>
      </c>
      <c r="D221" s="16">
        <v>45959</v>
      </c>
      <c r="E221" s="16"/>
      <c r="F221" s="14" t="s">
        <v>3422</v>
      </c>
      <c r="G221" s="14" t="s">
        <v>3423</v>
      </c>
      <c r="H221" s="14" t="s">
        <v>3424</v>
      </c>
      <c r="I221" s="15">
        <v>306.52999999999997</v>
      </c>
      <c r="J221" s="77">
        <v>4</v>
      </c>
      <c r="K221" s="92"/>
    </row>
    <row r="222" spans="1:11" ht="20" x14ac:dyDescent="0.25">
      <c r="A222" s="14" t="s">
        <v>3027</v>
      </c>
      <c r="B222" s="14" t="s">
        <v>3425</v>
      </c>
      <c r="C222" s="14" t="s">
        <v>3426</v>
      </c>
      <c r="D222" s="16">
        <v>45937</v>
      </c>
      <c r="E222" s="16">
        <v>45959</v>
      </c>
      <c r="F222" s="14" t="s">
        <v>3427</v>
      </c>
      <c r="G222" s="14" t="s">
        <v>3414</v>
      </c>
      <c r="H222" s="14" t="s">
        <v>3428</v>
      </c>
      <c r="I222" s="15">
        <v>113.33</v>
      </c>
      <c r="J222" s="77">
        <v>4</v>
      </c>
      <c r="K222" s="92"/>
    </row>
    <row r="223" spans="1:11" ht="20" x14ac:dyDescent="0.25">
      <c r="A223" s="14" t="s">
        <v>3027</v>
      </c>
      <c r="B223" s="14" t="s">
        <v>3429</v>
      </c>
      <c r="C223" s="14" t="s">
        <v>3430</v>
      </c>
      <c r="D223" s="16">
        <v>45908</v>
      </c>
      <c r="E223" s="16">
        <v>45959</v>
      </c>
      <c r="F223" s="14" t="s">
        <v>3431</v>
      </c>
      <c r="G223" s="14" t="s">
        <v>3432</v>
      </c>
      <c r="H223" s="14" t="s">
        <v>3433</v>
      </c>
      <c r="I223" s="15">
        <v>105.97</v>
      </c>
      <c r="J223" s="77">
        <v>4</v>
      </c>
      <c r="K223" s="92"/>
    </row>
    <row r="224" spans="1:11" ht="50" x14ac:dyDescent="0.25">
      <c r="A224" s="14" t="s">
        <v>3027</v>
      </c>
      <c r="B224" s="14" t="s">
        <v>3434</v>
      </c>
      <c r="C224" s="14" t="s">
        <v>3435</v>
      </c>
      <c r="D224" s="16">
        <v>45895</v>
      </c>
      <c r="E224" s="16">
        <v>45959</v>
      </c>
      <c r="F224" s="14" t="s">
        <v>3436</v>
      </c>
      <c r="G224" s="14" t="s">
        <v>3437</v>
      </c>
      <c r="H224" s="14" t="s">
        <v>3438</v>
      </c>
      <c r="I224" s="15">
        <v>716</v>
      </c>
      <c r="J224" s="77">
        <v>2</v>
      </c>
      <c r="K224" s="92"/>
    </row>
    <row r="225" spans="1:11" ht="60" x14ac:dyDescent="0.25">
      <c r="A225" s="14" t="s">
        <v>3027</v>
      </c>
      <c r="B225" s="14" t="s">
        <v>3439</v>
      </c>
      <c r="C225" s="14" t="s">
        <v>3440</v>
      </c>
      <c r="D225" s="16">
        <v>45722</v>
      </c>
      <c r="E225" s="16">
        <v>45959</v>
      </c>
      <c r="F225" s="14" t="s">
        <v>3441</v>
      </c>
      <c r="G225" s="14" t="s">
        <v>3442</v>
      </c>
      <c r="H225" s="14" t="s">
        <v>3443</v>
      </c>
      <c r="I225" s="15">
        <v>283</v>
      </c>
      <c r="J225" s="77">
        <v>2</v>
      </c>
      <c r="K225" s="92"/>
    </row>
    <row r="226" spans="1:11" ht="50" x14ac:dyDescent="0.25">
      <c r="A226" s="14" t="s">
        <v>3027</v>
      </c>
      <c r="B226" s="14" t="s">
        <v>3439</v>
      </c>
      <c r="C226" s="14" t="s">
        <v>3444</v>
      </c>
      <c r="D226" s="16">
        <v>45763</v>
      </c>
      <c r="E226" s="16">
        <v>45959</v>
      </c>
      <c r="F226" s="14" t="s">
        <v>3445</v>
      </c>
      <c r="G226" s="14" t="s">
        <v>3442</v>
      </c>
      <c r="H226" s="14" t="s">
        <v>3443</v>
      </c>
      <c r="I226" s="15">
        <v>360</v>
      </c>
      <c r="J226" s="77">
        <v>2</v>
      </c>
      <c r="K226" s="92"/>
    </row>
    <row r="227" spans="1:11" ht="50" x14ac:dyDescent="0.25">
      <c r="A227" s="14" t="s">
        <v>3027</v>
      </c>
      <c r="B227" s="14" t="s">
        <v>3439</v>
      </c>
      <c r="C227" s="14" t="s">
        <v>3446</v>
      </c>
      <c r="D227" s="16">
        <v>45803</v>
      </c>
      <c r="E227" s="16">
        <v>45959</v>
      </c>
      <c r="F227" s="14" t="s">
        <v>3447</v>
      </c>
      <c r="G227" s="14" t="s">
        <v>3442</v>
      </c>
      <c r="H227" s="14" t="s">
        <v>3443</v>
      </c>
      <c r="I227" s="15">
        <v>300</v>
      </c>
      <c r="J227" s="77">
        <v>2</v>
      </c>
      <c r="K227" s="92"/>
    </row>
    <row r="228" spans="1:11" ht="50" x14ac:dyDescent="0.25">
      <c r="A228" s="14" t="s">
        <v>3027</v>
      </c>
      <c r="B228" s="14" t="s">
        <v>3439</v>
      </c>
      <c r="C228" s="14" t="s">
        <v>3448</v>
      </c>
      <c r="D228" s="16">
        <v>45835</v>
      </c>
      <c r="E228" s="16">
        <v>45959</v>
      </c>
      <c r="F228" s="14" t="s">
        <v>3449</v>
      </c>
      <c r="G228" s="14" t="s">
        <v>3442</v>
      </c>
      <c r="H228" s="14" t="s">
        <v>3443</v>
      </c>
      <c r="I228" s="15">
        <v>60</v>
      </c>
      <c r="J228" s="77">
        <v>2</v>
      </c>
      <c r="K228" s="92"/>
    </row>
    <row r="229" spans="1:11" ht="60" x14ac:dyDescent="0.25">
      <c r="A229" s="14" t="s">
        <v>3027</v>
      </c>
      <c r="B229" s="14" t="s">
        <v>3439</v>
      </c>
      <c r="C229" s="14" t="s">
        <v>3450</v>
      </c>
      <c r="D229" s="16">
        <v>45771</v>
      </c>
      <c r="E229" s="16">
        <v>45959</v>
      </c>
      <c r="F229" s="14" t="s">
        <v>3451</v>
      </c>
      <c r="G229" s="14" t="s">
        <v>3452</v>
      </c>
      <c r="H229" s="14" t="s">
        <v>3453</v>
      </c>
      <c r="I229" s="15">
        <v>223</v>
      </c>
      <c r="J229" s="77">
        <v>2</v>
      </c>
      <c r="K229" s="92"/>
    </row>
    <row r="230" spans="1:11" ht="50" x14ac:dyDescent="0.25">
      <c r="A230" s="14" t="s">
        <v>3027</v>
      </c>
      <c r="B230" s="14" t="s">
        <v>3454</v>
      </c>
      <c r="C230" s="14" t="s">
        <v>3455</v>
      </c>
      <c r="D230" s="16">
        <v>45813</v>
      </c>
      <c r="E230" s="16">
        <v>45959</v>
      </c>
      <c r="F230" s="14" t="s">
        <v>3456</v>
      </c>
      <c r="G230" s="14">
        <v>29213291</v>
      </c>
      <c r="H230" s="14" t="s">
        <v>3029</v>
      </c>
      <c r="I230" s="15">
        <v>129.93</v>
      </c>
      <c r="J230" s="77">
        <v>2</v>
      </c>
      <c r="K230" s="92"/>
    </row>
    <row r="231" spans="1:11" ht="50" x14ac:dyDescent="0.25">
      <c r="A231" s="14" t="s">
        <v>3027</v>
      </c>
      <c r="B231" s="14" t="s">
        <v>3454</v>
      </c>
      <c r="C231" s="14" t="s">
        <v>3457</v>
      </c>
      <c r="D231" s="16">
        <v>45874</v>
      </c>
      <c r="E231" s="16">
        <v>45959</v>
      </c>
      <c r="F231" s="14" t="s">
        <v>3456</v>
      </c>
      <c r="G231" s="14" t="s">
        <v>3458</v>
      </c>
      <c r="H231" s="14" t="s">
        <v>3459</v>
      </c>
      <c r="I231" s="15">
        <v>159.49</v>
      </c>
      <c r="J231" s="77">
        <v>2</v>
      </c>
      <c r="K231" s="92"/>
    </row>
    <row r="232" spans="1:11" ht="60" x14ac:dyDescent="0.25">
      <c r="A232" s="14" t="s">
        <v>3027</v>
      </c>
      <c r="B232" s="14" t="s">
        <v>3454</v>
      </c>
      <c r="C232" s="14" t="s">
        <v>3460</v>
      </c>
      <c r="D232" s="16">
        <v>45762</v>
      </c>
      <c r="E232" s="16">
        <v>45959</v>
      </c>
      <c r="F232" s="14" t="s">
        <v>3461</v>
      </c>
      <c r="G232" s="14" t="s">
        <v>3462</v>
      </c>
      <c r="H232" s="14" t="s">
        <v>3463</v>
      </c>
      <c r="I232" s="15">
        <v>101.58</v>
      </c>
      <c r="J232" s="77">
        <v>2</v>
      </c>
      <c r="K232" s="92"/>
    </row>
    <row r="233" spans="1:11" ht="70" x14ac:dyDescent="0.25">
      <c r="A233" s="14" t="s">
        <v>3027</v>
      </c>
      <c r="B233" s="14" t="s">
        <v>3464</v>
      </c>
      <c r="C233" s="14" t="s">
        <v>3041</v>
      </c>
      <c r="D233" s="16" t="s">
        <v>3465</v>
      </c>
      <c r="E233" s="16">
        <v>45959</v>
      </c>
      <c r="F233" s="14" t="s">
        <v>3466</v>
      </c>
      <c r="G233" s="14" t="s">
        <v>3467</v>
      </c>
      <c r="H233" s="14" t="s">
        <v>3468</v>
      </c>
      <c r="I233" s="15">
        <v>1546</v>
      </c>
      <c r="J233" s="77">
        <v>2</v>
      </c>
      <c r="K233" s="92"/>
    </row>
    <row r="234" spans="1:11" ht="30" x14ac:dyDescent="0.25">
      <c r="A234" s="14" t="s">
        <v>3027</v>
      </c>
      <c r="B234" s="14" t="s">
        <v>3469</v>
      </c>
      <c r="C234" s="14" t="s">
        <v>3470</v>
      </c>
      <c r="D234" s="16">
        <v>45959</v>
      </c>
      <c r="E234" s="16"/>
      <c r="F234" s="14" t="s">
        <v>3471</v>
      </c>
      <c r="G234" s="14" t="s">
        <v>3472</v>
      </c>
      <c r="H234" s="14" t="s">
        <v>3473</v>
      </c>
      <c r="I234" s="15">
        <v>69.650000000000006</v>
      </c>
      <c r="J234" s="77">
        <v>2</v>
      </c>
      <c r="K234" s="92"/>
    </row>
    <row r="235" spans="1:11" ht="70" x14ac:dyDescent="0.25">
      <c r="A235" s="14" t="s">
        <v>3027</v>
      </c>
      <c r="B235" s="14" t="s">
        <v>3474</v>
      </c>
      <c r="C235" s="14" t="s">
        <v>3474</v>
      </c>
      <c r="D235" s="16">
        <v>45959</v>
      </c>
      <c r="E235" s="16"/>
      <c r="F235" s="14" t="s">
        <v>3475</v>
      </c>
      <c r="G235" s="14"/>
      <c r="H235" s="14" t="s">
        <v>3476</v>
      </c>
      <c r="I235" s="15">
        <v>208.38</v>
      </c>
      <c r="J235" s="77">
        <v>3</v>
      </c>
      <c r="K235" s="92"/>
    </row>
    <row r="236" spans="1:11" ht="70" x14ac:dyDescent="0.25">
      <c r="A236" s="14" t="s">
        <v>3027</v>
      </c>
      <c r="B236" s="14" t="s">
        <v>3474</v>
      </c>
      <c r="C236" s="14" t="s">
        <v>3477</v>
      </c>
      <c r="D236" s="16">
        <v>45924</v>
      </c>
      <c r="E236" s="16">
        <v>45959</v>
      </c>
      <c r="F236" s="14" t="s">
        <v>3478</v>
      </c>
      <c r="G236" s="14"/>
      <c r="H236" s="14" t="s">
        <v>3405</v>
      </c>
      <c r="I236" s="15">
        <v>23.2</v>
      </c>
      <c r="J236" s="77">
        <v>3</v>
      </c>
      <c r="K236" s="92"/>
    </row>
    <row r="237" spans="1:11" ht="60" x14ac:dyDescent="0.25">
      <c r="A237" s="14" t="s">
        <v>3027</v>
      </c>
      <c r="B237" s="14" t="s">
        <v>3479</v>
      </c>
      <c r="C237" s="14" t="s">
        <v>3479</v>
      </c>
      <c r="D237" s="16">
        <v>45959</v>
      </c>
      <c r="E237" s="16"/>
      <c r="F237" s="14" t="s">
        <v>3480</v>
      </c>
      <c r="G237" s="14"/>
      <c r="H237" s="14" t="s">
        <v>3481</v>
      </c>
      <c r="I237" s="15">
        <v>191.25</v>
      </c>
      <c r="J237" s="77">
        <v>3</v>
      </c>
      <c r="K237" s="92"/>
    </row>
    <row r="238" spans="1:11" ht="60" x14ac:dyDescent="0.25">
      <c r="A238" s="14" t="s">
        <v>3027</v>
      </c>
      <c r="B238" s="14" t="s">
        <v>3479</v>
      </c>
      <c r="C238" s="14" t="s">
        <v>3479</v>
      </c>
      <c r="D238" s="16">
        <v>45959</v>
      </c>
      <c r="E238" s="16"/>
      <c r="F238" s="14" t="s">
        <v>3482</v>
      </c>
      <c r="G238" s="14"/>
      <c r="H238" s="14" t="s">
        <v>3481</v>
      </c>
      <c r="I238" s="15">
        <v>400.5</v>
      </c>
      <c r="J238" s="77">
        <v>5</v>
      </c>
      <c r="K238" s="92"/>
    </row>
    <row r="239" spans="1:11" ht="70" x14ac:dyDescent="0.25">
      <c r="A239" s="14" t="s">
        <v>3027</v>
      </c>
      <c r="B239" s="14" t="s">
        <v>3483</v>
      </c>
      <c r="C239" s="14" t="s">
        <v>3483</v>
      </c>
      <c r="D239" s="16">
        <v>45959</v>
      </c>
      <c r="E239" s="16"/>
      <c r="F239" s="14" t="s">
        <v>3484</v>
      </c>
      <c r="G239" s="14"/>
      <c r="H239" s="14" t="s">
        <v>3485</v>
      </c>
      <c r="I239" s="15">
        <v>238.27</v>
      </c>
      <c r="J239" s="77">
        <v>2</v>
      </c>
      <c r="K239" s="92"/>
    </row>
    <row r="240" spans="1:11" ht="70" x14ac:dyDescent="0.25">
      <c r="A240" s="14" t="s">
        <v>3027</v>
      </c>
      <c r="B240" s="14" t="s">
        <v>3483</v>
      </c>
      <c r="C240" s="14" t="s">
        <v>3486</v>
      </c>
      <c r="D240" s="16">
        <v>45846</v>
      </c>
      <c r="E240" s="16">
        <v>45959</v>
      </c>
      <c r="F240" s="14" t="s">
        <v>3487</v>
      </c>
      <c r="G240" s="14"/>
      <c r="H240" s="14" t="s">
        <v>3488</v>
      </c>
      <c r="I240" s="15">
        <v>301.61</v>
      </c>
      <c r="J240" s="77">
        <v>2</v>
      </c>
      <c r="K240" s="92"/>
    </row>
    <row r="241" spans="1:11" ht="40" x14ac:dyDescent="0.25">
      <c r="A241" s="14" t="s">
        <v>3027</v>
      </c>
      <c r="B241" s="14" t="s">
        <v>3483</v>
      </c>
      <c r="C241" s="14" t="s">
        <v>3489</v>
      </c>
      <c r="D241" s="16">
        <v>45880</v>
      </c>
      <c r="E241" s="16">
        <v>45959</v>
      </c>
      <c r="F241" s="14" t="s">
        <v>3490</v>
      </c>
      <c r="G241" s="14"/>
      <c r="H241" s="14" t="s">
        <v>3491</v>
      </c>
      <c r="I241" s="15">
        <v>54.5</v>
      </c>
      <c r="J241" s="77">
        <v>2</v>
      </c>
      <c r="K241" s="92"/>
    </row>
    <row r="242" spans="1:11" ht="40" x14ac:dyDescent="0.25">
      <c r="A242" s="14" t="s">
        <v>3027</v>
      </c>
      <c r="B242" s="14" t="s">
        <v>3483</v>
      </c>
      <c r="C242" s="14" t="s">
        <v>3492</v>
      </c>
      <c r="D242" s="16">
        <v>45848</v>
      </c>
      <c r="E242" s="16">
        <v>45959</v>
      </c>
      <c r="F242" s="14" t="s">
        <v>3493</v>
      </c>
      <c r="G242" s="14"/>
      <c r="H242" s="14" t="s">
        <v>3494</v>
      </c>
      <c r="I242" s="15">
        <v>468</v>
      </c>
      <c r="J242" s="77">
        <v>2</v>
      </c>
      <c r="K242" s="92"/>
    </row>
    <row r="243" spans="1:11" ht="60" x14ac:dyDescent="0.25">
      <c r="A243" s="14" t="s">
        <v>3027</v>
      </c>
      <c r="B243" s="14" t="s">
        <v>3495</v>
      </c>
      <c r="C243" s="14" t="s">
        <v>3495</v>
      </c>
      <c r="D243" s="16">
        <v>45959</v>
      </c>
      <c r="E243" s="16"/>
      <c r="F243" s="14" t="s">
        <v>3496</v>
      </c>
      <c r="G243" s="14"/>
      <c r="H243" s="14" t="s">
        <v>3497</v>
      </c>
      <c r="I243" s="15">
        <v>346.5</v>
      </c>
      <c r="J243" s="77">
        <v>2</v>
      </c>
      <c r="K243" s="92"/>
    </row>
    <row r="244" spans="1:11" ht="30" x14ac:dyDescent="0.25">
      <c r="A244" s="14" t="s">
        <v>3027</v>
      </c>
      <c r="B244" s="14" t="s">
        <v>3498</v>
      </c>
      <c r="C244" s="14" t="s">
        <v>3499</v>
      </c>
      <c r="D244" s="16">
        <v>45959</v>
      </c>
      <c r="E244" s="16"/>
      <c r="F244" s="14" t="s">
        <v>3500</v>
      </c>
      <c r="G244" s="14" t="s">
        <v>3501</v>
      </c>
      <c r="H244" s="14" t="s">
        <v>3502</v>
      </c>
      <c r="I244" s="15">
        <v>1170.96</v>
      </c>
      <c r="J244" s="77">
        <v>3</v>
      </c>
      <c r="K244" s="92"/>
    </row>
    <row r="245" spans="1:11" ht="30" x14ac:dyDescent="0.25">
      <c r="A245" s="14" t="s">
        <v>3027</v>
      </c>
      <c r="B245" s="14" t="s">
        <v>3498</v>
      </c>
      <c r="C245" s="14" t="s">
        <v>3499</v>
      </c>
      <c r="D245" s="16">
        <v>45959</v>
      </c>
      <c r="E245" s="16"/>
      <c r="F245" s="14" t="s">
        <v>3503</v>
      </c>
      <c r="G245" s="14" t="s">
        <v>3501</v>
      </c>
      <c r="H245" s="14" t="s">
        <v>3502</v>
      </c>
      <c r="I245" s="15">
        <v>184.5</v>
      </c>
      <c r="J245" s="77">
        <v>2</v>
      </c>
      <c r="K245" s="92"/>
    </row>
    <row r="246" spans="1:11" ht="12.5" x14ac:dyDescent="0.25">
      <c r="A246" s="14" t="s">
        <v>3027</v>
      </c>
      <c r="B246" s="14" t="s">
        <v>3504</v>
      </c>
      <c r="C246" s="14" t="s">
        <v>3505</v>
      </c>
      <c r="D246" s="16">
        <v>45961</v>
      </c>
      <c r="E246" s="16"/>
      <c r="F246" s="14" t="s">
        <v>3506</v>
      </c>
      <c r="G246" s="14" t="s">
        <v>3507</v>
      </c>
      <c r="H246" s="14" t="s">
        <v>3508</v>
      </c>
      <c r="I246" s="15">
        <v>60</v>
      </c>
      <c r="J246" s="77">
        <v>5</v>
      </c>
      <c r="K246" s="92"/>
    </row>
    <row r="247" spans="1:11" ht="12.5" x14ac:dyDescent="0.25">
      <c r="A247" s="14" t="s">
        <v>3027</v>
      </c>
      <c r="B247" s="14" t="s">
        <v>3509</v>
      </c>
      <c r="C247" s="14" t="s">
        <v>3510</v>
      </c>
      <c r="D247" s="16">
        <v>45961</v>
      </c>
      <c r="E247" s="16"/>
      <c r="F247" s="14" t="s">
        <v>3511</v>
      </c>
      <c r="G247" s="14" t="s">
        <v>3512</v>
      </c>
      <c r="H247" s="14" t="s">
        <v>3513</v>
      </c>
      <c r="I247" s="15">
        <v>244.71</v>
      </c>
      <c r="J247" s="77">
        <v>4</v>
      </c>
      <c r="K247" s="92"/>
    </row>
    <row r="248" spans="1:11" ht="12.5" x14ac:dyDescent="0.25">
      <c r="A248" s="14" t="s">
        <v>3027</v>
      </c>
      <c r="B248" s="14" t="s">
        <v>3514</v>
      </c>
      <c r="C248" s="14" t="s">
        <v>3515</v>
      </c>
      <c r="D248" s="16">
        <v>45961</v>
      </c>
      <c r="E248" s="16"/>
      <c r="F248" s="14" t="s">
        <v>3516</v>
      </c>
      <c r="G248" s="14" t="s">
        <v>3049</v>
      </c>
      <c r="H248" s="14" t="s">
        <v>3050</v>
      </c>
      <c r="I248" s="15">
        <v>7</v>
      </c>
      <c r="J248" s="77">
        <v>4</v>
      </c>
      <c r="K248" s="92"/>
    </row>
    <row r="249" spans="1:11" ht="12.5" x14ac:dyDescent="0.25">
      <c r="A249" s="14" t="s">
        <v>3027</v>
      </c>
      <c r="B249" s="14" t="s">
        <v>3517</v>
      </c>
      <c r="C249" s="14" t="s">
        <v>3518</v>
      </c>
      <c r="D249" s="16">
        <v>45961</v>
      </c>
      <c r="E249" s="16"/>
      <c r="F249" s="14" t="s">
        <v>3519</v>
      </c>
      <c r="G249" s="14" t="s">
        <v>3049</v>
      </c>
      <c r="H249" s="14" t="s">
        <v>3050</v>
      </c>
      <c r="I249" s="15">
        <v>0.2</v>
      </c>
      <c r="J249" s="77">
        <v>4</v>
      </c>
      <c r="K249" s="92"/>
    </row>
    <row r="250" spans="1:11" ht="12.5" x14ac:dyDescent="0.25">
      <c r="A250" s="14" t="s">
        <v>3027</v>
      </c>
      <c r="B250" s="14" t="s">
        <v>3520</v>
      </c>
      <c r="C250" s="14" t="s">
        <v>3521</v>
      </c>
      <c r="D250" s="16">
        <v>45961</v>
      </c>
      <c r="E250" s="16"/>
      <c r="F250" s="14" t="s">
        <v>3522</v>
      </c>
      <c r="G250" s="14" t="s">
        <v>3049</v>
      </c>
      <c r="H250" s="14" t="s">
        <v>3050</v>
      </c>
      <c r="I250" s="15">
        <v>95.5</v>
      </c>
      <c r="J250" s="77">
        <v>4</v>
      </c>
      <c r="K250" s="92"/>
    </row>
    <row r="251" spans="1:11" ht="12.5" x14ac:dyDescent="0.25">
      <c r="A251" s="14" t="s">
        <v>3027</v>
      </c>
      <c r="B251" s="14" t="s">
        <v>3523</v>
      </c>
      <c r="C251" s="14" t="s">
        <v>3524</v>
      </c>
      <c r="D251" s="16">
        <v>45964</v>
      </c>
      <c r="E251" s="16"/>
      <c r="F251" s="14" t="s">
        <v>3525</v>
      </c>
      <c r="G251" s="14" t="s">
        <v>3526</v>
      </c>
      <c r="H251" s="14" t="s">
        <v>3527</v>
      </c>
      <c r="I251" s="15">
        <v>369</v>
      </c>
      <c r="J251" s="77">
        <v>4</v>
      </c>
      <c r="K251" s="92"/>
    </row>
    <row r="252" spans="1:11" ht="12.5" x14ac:dyDescent="0.25">
      <c r="A252" s="14" t="s">
        <v>3027</v>
      </c>
      <c r="B252" s="14" t="s">
        <v>3528</v>
      </c>
      <c r="C252" s="14" t="s">
        <v>3529</v>
      </c>
      <c r="D252" s="16">
        <v>45961</v>
      </c>
      <c r="E252" s="16"/>
      <c r="F252" s="14" t="s">
        <v>3516</v>
      </c>
      <c r="G252" s="14" t="s">
        <v>3049</v>
      </c>
      <c r="H252" s="14" t="s">
        <v>3050</v>
      </c>
      <c r="I252" s="15">
        <v>8.1999999999999993</v>
      </c>
      <c r="J252" s="77">
        <v>4</v>
      </c>
      <c r="K252" s="92"/>
    </row>
    <row r="253" spans="1:11" ht="12.5" x14ac:dyDescent="0.25">
      <c r="A253" s="14" t="s">
        <v>3027</v>
      </c>
      <c r="B253" s="14" t="s">
        <v>3530</v>
      </c>
      <c r="C253" s="14" t="s">
        <v>3531</v>
      </c>
      <c r="D253" s="16">
        <v>45965</v>
      </c>
      <c r="E253" s="16"/>
      <c r="F253" s="14" t="s">
        <v>3532</v>
      </c>
      <c r="G253" s="14" t="s">
        <v>3533</v>
      </c>
      <c r="H253" s="14" t="s">
        <v>3534</v>
      </c>
      <c r="I253" s="15">
        <v>1099.5</v>
      </c>
      <c r="J253" s="77">
        <v>4</v>
      </c>
      <c r="K253" s="92"/>
    </row>
    <row r="254" spans="1:11" ht="40" x14ac:dyDescent="0.25">
      <c r="A254" s="14" t="s">
        <v>3027</v>
      </c>
      <c r="B254" s="14" t="s">
        <v>3535</v>
      </c>
      <c r="C254" s="14" t="s">
        <v>3536</v>
      </c>
      <c r="D254" s="16">
        <v>45916</v>
      </c>
      <c r="E254" s="16">
        <v>45965</v>
      </c>
      <c r="F254" s="14" t="s">
        <v>3537</v>
      </c>
      <c r="G254" s="14" t="s">
        <v>3538</v>
      </c>
      <c r="H254" s="14" t="s">
        <v>3539</v>
      </c>
      <c r="I254" s="15">
        <v>800</v>
      </c>
      <c r="J254" s="77">
        <v>3</v>
      </c>
      <c r="K254" s="92"/>
    </row>
    <row r="255" spans="1:11" ht="30" x14ac:dyDescent="0.25">
      <c r="A255" s="14" t="s">
        <v>3027</v>
      </c>
      <c r="B255" s="14" t="s">
        <v>3535</v>
      </c>
      <c r="C255" s="14" t="s">
        <v>3540</v>
      </c>
      <c r="D255" s="16">
        <v>45896</v>
      </c>
      <c r="E255" s="16">
        <v>45965</v>
      </c>
      <c r="F255" s="14" t="s">
        <v>3541</v>
      </c>
      <c r="G255" s="14" t="s">
        <v>3462</v>
      </c>
      <c r="H255" s="14" t="s">
        <v>3463</v>
      </c>
      <c r="I255" s="15">
        <v>129.75</v>
      </c>
      <c r="J255" s="77">
        <v>3</v>
      </c>
      <c r="K255" s="92"/>
    </row>
    <row r="256" spans="1:11" ht="50" x14ac:dyDescent="0.25">
      <c r="A256" s="14" t="s">
        <v>3027</v>
      </c>
      <c r="B256" s="14" t="s">
        <v>3535</v>
      </c>
      <c r="C256" s="14" t="s">
        <v>3542</v>
      </c>
      <c r="D256" s="16">
        <v>45904</v>
      </c>
      <c r="E256" s="16">
        <v>45965</v>
      </c>
      <c r="F256" s="14" t="s">
        <v>3543</v>
      </c>
      <c r="G256" s="14" t="s">
        <v>3544</v>
      </c>
      <c r="H256" s="14" t="s">
        <v>3545</v>
      </c>
      <c r="I256" s="15">
        <v>400</v>
      </c>
      <c r="J256" s="77">
        <v>3</v>
      </c>
      <c r="K256" s="92"/>
    </row>
    <row r="257" spans="1:11" ht="40" x14ac:dyDescent="0.25">
      <c r="A257" s="14" t="s">
        <v>3027</v>
      </c>
      <c r="B257" s="14" t="s">
        <v>3535</v>
      </c>
      <c r="C257" s="14" t="s">
        <v>3546</v>
      </c>
      <c r="D257" s="16">
        <v>45904</v>
      </c>
      <c r="E257" s="16">
        <v>45965</v>
      </c>
      <c r="F257" s="14" t="s">
        <v>3547</v>
      </c>
      <c r="G257" s="14" t="s">
        <v>3548</v>
      </c>
      <c r="H257" s="14" t="s">
        <v>3549</v>
      </c>
      <c r="I257" s="15">
        <v>500</v>
      </c>
      <c r="J257" s="77">
        <v>3</v>
      </c>
      <c r="K257" s="92"/>
    </row>
    <row r="258" spans="1:11" ht="50" x14ac:dyDescent="0.25">
      <c r="A258" s="14" t="s">
        <v>3027</v>
      </c>
      <c r="B258" s="14" t="s">
        <v>3535</v>
      </c>
      <c r="C258" s="14" t="s">
        <v>3550</v>
      </c>
      <c r="D258" s="16">
        <v>45901</v>
      </c>
      <c r="E258" s="16">
        <v>45965</v>
      </c>
      <c r="F258" s="14" t="s">
        <v>3551</v>
      </c>
      <c r="G258" s="14" t="s">
        <v>3240</v>
      </c>
      <c r="H258" s="14" t="s">
        <v>3552</v>
      </c>
      <c r="I258" s="15">
        <v>901.5</v>
      </c>
      <c r="J258" s="77">
        <v>3</v>
      </c>
      <c r="K258" s="92"/>
    </row>
    <row r="259" spans="1:11" ht="50" x14ac:dyDescent="0.25">
      <c r="A259" s="14" t="s">
        <v>3027</v>
      </c>
      <c r="B259" s="14" t="s">
        <v>3535</v>
      </c>
      <c r="C259" s="14" t="s">
        <v>3553</v>
      </c>
      <c r="D259" s="16">
        <v>45896</v>
      </c>
      <c r="E259" s="16">
        <v>45965</v>
      </c>
      <c r="F259" s="14" t="s">
        <v>3554</v>
      </c>
      <c r="G259" s="14" t="s">
        <v>3244</v>
      </c>
      <c r="H259" s="14" t="s">
        <v>3245</v>
      </c>
      <c r="I259" s="15">
        <v>858</v>
      </c>
      <c r="J259" s="77">
        <v>3</v>
      </c>
      <c r="K259" s="92"/>
    </row>
    <row r="260" spans="1:11" ht="30" x14ac:dyDescent="0.25">
      <c r="A260" s="14" t="s">
        <v>3027</v>
      </c>
      <c r="B260" s="14" t="s">
        <v>3535</v>
      </c>
      <c r="C260" s="14" t="s">
        <v>3555</v>
      </c>
      <c r="D260" s="16">
        <v>45911</v>
      </c>
      <c r="E260" s="16">
        <v>45965</v>
      </c>
      <c r="F260" s="14" t="s">
        <v>3541</v>
      </c>
      <c r="G260" s="14" t="s">
        <v>3462</v>
      </c>
      <c r="H260" s="14" t="s">
        <v>3463</v>
      </c>
      <c r="I260" s="15">
        <v>129.75</v>
      </c>
      <c r="J260" s="77">
        <v>3</v>
      </c>
      <c r="K260" s="92"/>
    </row>
    <row r="261" spans="1:11" ht="30" x14ac:dyDescent="0.25">
      <c r="A261" s="14" t="s">
        <v>3027</v>
      </c>
      <c r="B261" s="14" t="s">
        <v>3535</v>
      </c>
      <c r="C261" s="14" t="s">
        <v>3556</v>
      </c>
      <c r="D261" s="16">
        <v>45896</v>
      </c>
      <c r="E261" s="16">
        <v>45965</v>
      </c>
      <c r="F261" s="14" t="s">
        <v>3557</v>
      </c>
      <c r="G261" s="14" t="s">
        <v>3558</v>
      </c>
      <c r="H261" s="14" t="s">
        <v>3559</v>
      </c>
      <c r="I261" s="15">
        <v>411.36</v>
      </c>
      <c r="J261" s="77">
        <v>3</v>
      </c>
      <c r="K261" s="92"/>
    </row>
    <row r="262" spans="1:11" ht="40" x14ac:dyDescent="0.25">
      <c r="A262" s="14" t="s">
        <v>3027</v>
      </c>
      <c r="B262" s="14" t="s">
        <v>3560</v>
      </c>
      <c r="C262" s="14" t="s">
        <v>3561</v>
      </c>
      <c r="D262" s="16">
        <v>45882</v>
      </c>
      <c r="E262" s="16">
        <v>45965</v>
      </c>
      <c r="F262" s="14" t="s">
        <v>3562</v>
      </c>
      <c r="G262" s="14"/>
      <c r="H262" s="14" t="s">
        <v>3563</v>
      </c>
      <c r="I262" s="15">
        <v>400</v>
      </c>
      <c r="J262" s="77">
        <v>2</v>
      </c>
      <c r="K262" s="92"/>
    </row>
    <row r="263" spans="1:11" ht="70" x14ac:dyDescent="0.25">
      <c r="A263" s="14" t="s">
        <v>3027</v>
      </c>
      <c r="B263" s="14" t="s">
        <v>3564</v>
      </c>
      <c r="C263" s="14" t="s">
        <v>3564</v>
      </c>
      <c r="D263" s="16">
        <v>45965</v>
      </c>
      <c r="E263" s="16">
        <v>45965</v>
      </c>
      <c r="F263" s="14" t="s">
        <v>3565</v>
      </c>
      <c r="G263" s="14"/>
      <c r="H263" s="14" t="s">
        <v>3566</v>
      </c>
      <c r="I263" s="15">
        <v>51.8</v>
      </c>
      <c r="J263" s="77">
        <v>3</v>
      </c>
      <c r="K263" s="92"/>
    </row>
    <row r="264" spans="1:11" ht="70" x14ac:dyDescent="0.25">
      <c r="A264" s="14" t="s">
        <v>3027</v>
      </c>
      <c r="B264" s="14" t="s">
        <v>3564</v>
      </c>
      <c r="C264" s="14" t="s">
        <v>3564</v>
      </c>
      <c r="D264" s="16">
        <v>45965</v>
      </c>
      <c r="E264" s="16">
        <v>45965</v>
      </c>
      <c r="F264" s="14" t="s">
        <v>3567</v>
      </c>
      <c r="G264" s="14"/>
      <c r="H264" s="14" t="s">
        <v>3566</v>
      </c>
      <c r="I264" s="15">
        <v>74.25</v>
      </c>
      <c r="J264" s="77">
        <v>3</v>
      </c>
      <c r="K264" s="92"/>
    </row>
    <row r="265" spans="1:11" ht="100" x14ac:dyDescent="0.25">
      <c r="A265" s="14" t="s">
        <v>3027</v>
      </c>
      <c r="B265" s="14" t="s">
        <v>3564</v>
      </c>
      <c r="C265" s="14" t="s">
        <v>3564</v>
      </c>
      <c r="D265" s="16">
        <v>45965</v>
      </c>
      <c r="E265" s="16">
        <v>45965</v>
      </c>
      <c r="F265" s="14" t="s">
        <v>3568</v>
      </c>
      <c r="G265" s="14"/>
      <c r="H265" s="14" t="s">
        <v>3566</v>
      </c>
      <c r="I265" s="15">
        <v>291.23</v>
      </c>
      <c r="J265" s="77">
        <v>3</v>
      </c>
      <c r="K265" s="92"/>
    </row>
    <row r="266" spans="1:11" ht="70" x14ac:dyDescent="0.25">
      <c r="A266" s="14" t="s">
        <v>3027</v>
      </c>
      <c r="B266" s="14" t="s">
        <v>3564</v>
      </c>
      <c r="C266" s="14" t="s">
        <v>3569</v>
      </c>
      <c r="D266" s="16">
        <v>45883</v>
      </c>
      <c r="E266" s="16">
        <v>45965</v>
      </c>
      <c r="F266" s="14" t="s">
        <v>3570</v>
      </c>
      <c r="G266" s="14"/>
      <c r="H266" s="14" t="s">
        <v>3571</v>
      </c>
      <c r="I266" s="15">
        <v>147.91</v>
      </c>
      <c r="J266" s="77">
        <v>3</v>
      </c>
      <c r="K266" s="92"/>
    </row>
    <row r="267" spans="1:11" ht="100" x14ac:dyDescent="0.25">
      <c r="A267" s="14" t="s">
        <v>3027</v>
      </c>
      <c r="B267" s="14" t="s">
        <v>3564</v>
      </c>
      <c r="C267" s="14" t="s">
        <v>3564</v>
      </c>
      <c r="D267" s="16">
        <v>45965</v>
      </c>
      <c r="E267" s="16">
        <v>45965</v>
      </c>
      <c r="F267" s="14" t="s">
        <v>3572</v>
      </c>
      <c r="G267" s="14"/>
      <c r="H267" s="14" t="s">
        <v>3566</v>
      </c>
      <c r="I267" s="15">
        <v>125.34</v>
      </c>
      <c r="J267" s="77">
        <v>3</v>
      </c>
      <c r="K267" s="92"/>
    </row>
    <row r="268" spans="1:11" ht="30" x14ac:dyDescent="0.25">
      <c r="A268" s="14" t="s">
        <v>3027</v>
      </c>
      <c r="B268" s="14" t="s">
        <v>3573</v>
      </c>
      <c r="C268" s="14" t="s">
        <v>3574</v>
      </c>
      <c r="D268" s="16">
        <v>45965</v>
      </c>
      <c r="E268" s="16"/>
      <c r="F268" s="14" t="s">
        <v>3575</v>
      </c>
      <c r="G268" s="14" t="s">
        <v>3576</v>
      </c>
      <c r="H268" s="14" t="s">
        <v>3577</v>
      </c>
      <c r="I268" s="15">
        <v>6390</v>
      </c>
      <c r="J268" s="77">
        <v>3</v>
      </c>
      <c r="K268" s="92"/>
    </row>
    <row r="269" spans="1:11" ht="40" x14ac:dyDescent="0.25">
      <c r="A269" s="14" t="s">
        <v>3027</v>
      </c>
      <c r="B269" s="14" t="s">
        <v>3573</v>
      </c>
      <c r="C269" s="14" t="s">
        <v>3574</v>
      </c>
      <c r="D269" s="16">
        <v>45943</v>
      </c>
      <c r="E269" s="16">
        <v>45965</v>
      </c>
      <c r="F269" s="14" t="s">
        <v>3578</v>
      </c>
      <c r="G269" s="14" t="s">
        <v>3576</v>
      </c>
      <c r="H269" s="14" t="s">
        <v>3577</v>
      </c>
      <c r="I269" s="15">
        <v>2910</v>
      </c>
      <c r="J269" s="77">
        <v>3</v>
      </c>
      <c r="K269" s="92"/>
    </row>
    <row r="270" spans="1:11" ht="100" x14ac:dyDescent="0.25">
      <c r="A270" s="14" t="s">
        <v>3027</v>
      </c>
      <c r="B270" s="14" t="s">
        <v>3579</v>
      </c>
      <c r="C270" s="14" t="s">
        <v>3579</v>
      </c>
      <c r="D270" s="16">
        <v>45965</v>
      </c>
      <c r="E270" s="16">
        <v>45965</v>
      </c>
      <c r="F270" s="14" t="s">
        <v>3580</v>
      </c>
      <c r="G270" s="14"/>
      <c r="H270" s="14" t="s">
        <v>3581</v>
      </c>
      <c r="I270" s="15">
        <v>399.3</v>
      </c>
      <c r="J270" s="77">
        <v>3</v>
      </c>
      <c r="K270" s="92"/>
    </row>
    <row r="271" spans="1:11" ht="100" x14ac:dyDescent="0.25">
      <c r="A271" s="14" t="s">
        <v>3027</v>
      </c>
      <c r="B271" s="14" t="s">
        <v>3579</v>
      </c>
      <c r="C271" s="14" t="s">
        <v>3579</v>
      </c>
      <c r="D271" s="16">
        <v>45965</v>
      </c>
      <c r="E271" s="16">
        <v>45965</v>
      </c>
      <c r="F271" s="14" t="s">
        <v>3582</v>
      </c>
      <c r="G271" s="14"/>
      <c r="H271" s="14" t="s">
        <v>3581</v>
      </c>
      <c r="I271" s="15">
        <v>138.13999999999999</v>
      </c>
      <c r="J271" s="77">
        <v>3</v>
      </c>
      <c r="K271" s="92"/>
    </row>
    <row r="272" spans="1:11" ht="80" x14ac:dyDescent="0.25">
      <c r="A272" s="14" t="s">
        <v>3027</v>
      </c>
      <c r="B272" s="14" t="s">
        <v>3579</v>
      </c>
      <c r="C272" s="14" t="s">
        <v>3583</v>
      </c>
      <c r="D272" s="16" t="s">
        <v>3584</v>
      </c>
      <c r="E272" s="16">
        <v>45965</v>
      </c>
      <c r="F272" s="14" t="s">
        <v>3585</v>
      </c>
      <c r="G272" s="14"/>
      <c r="H272" s="14" t="s">
        <v>3586</v>
      </c>
      <c r="I272" s="15">
        <v>18.57</v>
      </c>
      <c r="J272" s="77">
        <v>3</v>
      </c>
      <c r="K272" s="92"/>
    </row>
    <row r="273" spans="1:11" ht="100" x14ac:dyDescent="0.25">
      <c r="A273" s="14" t="s">
        <v>3027</v>
      </c>
      <c r="B273" s="14" t="s">
        <v>3579</v>
      </c>
      <c r="C273" s="14" t="s">
        <v>3579</v>
      </c>
      <c r="D273" s="16">
        <v>45965</v>
      </c>
      <c r="E273" s="16">
        <v>45965</v>
      </c>
      <c r="F273" s="14" t="s">
        <v>3587</v>
      </c>
      <c r="G273" s="14"/>
      <c r="H273" s="14" t="s">
        <v>3581</v>
      </c>
      <c r="I273" s="15">
        <v>222.47</v>
      </c>
      <c r="J273" s="77">
        <v>3</v>
      </c>
      <c r="K273" s="92"/>
    </row>
    <row r="274" spans="1:11" ht="80" x14ac:dyDescent="0.25">
      <c r="A274" s="14" t="s">
        <v>3027</v>
      </c>
      <c r="B274" s="14" t="s">
        <v>3579</v>
      </c>
      <c r="C274" s="14" t="s">
        <v>3588</v>
      </c>
      <c r="D274" s="16">
        <v>45862</v>
      </c>
      <c r="E274" s="16">
        <v>45965</v>
      </c>
      <c r="F274" s="14" t="s">
        <v>3589</v>
      </c>
      <c r="G274" s="14"/>
      <c r="H274" s="14" t="s">
        <v>3590</v>
      </c>
      <c r="I274" s="15">
        <v>65.400000000000006</v>
      </c>
      <c r="J274" s="77">
        <v>3</v>
      </c>
      <c r="K274" s="92"/>
    </row>
    <row r="275" spans="1:11" ht="100" x14ac:dyDescent="0.25">
      <c r="A275" s="14" t="s">
        <v>3027</v>
      </c>
      <c r="B275" s="14" t="s">
        <v>3579</v>
      </c>
      <c r="C275" s="14" t="s">
        <v>3591</v>
      </c>
      <c r="D275" s="16">
        <v>45868</v>
      </c>
      <c r="E275" s="16">
        <v>45965</v>
      </c>
      <c r="F275" s="14" t="s">
        <v>3592</v>
      </c>
      <c r="G275" s="14" t="s">
        <v>3593</v>
      </c>
      <c r="H275" s="14" t="s">
        <v>3594</v>
      </c>
      <c r="I275" s="15">
        <v>445</v>
      </c>
      <c r="J275" s="77">
        <v>3</v>
      </c>
      <c r="K275" s="92"/>
    </row>
    <row r="276" spans="1:11" ht="100" x14ac:dyDescent="0.25">
      <c r="A276" s="14" t="s">
        <v>3027</v>
      </c>
      <c r="B276" s="14" t="s">
        <v>3579</v>
      </c>
      <c r="C276" s="14" t="s">
        <v>3579</v>
      </c>
      <c r="D276" s="16">
        <v>45965</v>
      </c>
      <c r="E276" s="16">
        <v>45965</v>
      </c>
      <c r="F276" s="14" t="s">
        <v>3595</v>
      </c>
      <c r="G276" s="14"/>
      <c r="H276" s="14" t="s">
        <v>3581</v>
      </c>
      <c r="I276" s="15">
        <v>206.3</v>
      </c>
      <c r="J276" s="77">
        <v>3</v>
      </c>
      <c r="K276" s="92"/>
    </row>
    <row r="277" spans="1:11" ht="40" x14ac:dyDescent="0.25">
      <c r="A277" s="14" t="s">
        <v>3027</v>
      </c>
      <c r="B277" s="14" t="s">
        <v>3579</v>
      </c>
      <c r="C277" s="14" t="s">
        <v>3596</v>
      </c>
      <c r="D277" s="16">
        <v>45885</v>
      </c>
      <c r="E277" s="16">
        <v>45965</v>
      </c>
      <c r="F277" s="14" t="s">
        <v>3597</v>
      </c>
      <c r="G277" s="14"/>
      <c r="H277" s="14" t="s">
        <v>3598</v>
      </c>
      <c r="I277" s="15">
        <v>274.99</v>
      </c>
      <c r="J277" s="77">
        <v>3</v>
      </c>
      <c r="K277" s="92"/>
    </row>
    <row r="278" spans="1:11" ht="40" x14ac:dyDescent="0.25">
      <c r="A278" s="14" t="s">
        <v>3027</v>
      </c>
      <c r="B278" s="14" t="s">
        <v>3579</v>
      </c>
      <c r="C278" s="14" t="s">
        <v>3599</v>
      </c>
      <c r="D278" s="16" t="s">
        <v>3600</v>
      </c>
      <c r="E278" s="16">
        <v>45965</v>
      </c>
      <c r="F278" s="14" t="s">
        <v>3601</v>
      </c>
      <c r="G278" s="14" t="s">
        <v>3602</v>
      </c>
      <c r="H278" s="14" t="s">
        <v>3603</v>
      </c>
      <c r="I278" s="15">
        <v>300</v>
      </c>
      <c r="J278" s="77">
        <v>3</v>
      </c>
      <c r="K278" s="92"/>
    </row>
    <row r="279" spans="1:11" ht="50" x14ac:dyDescent="0.25">
      <c r="A279" s="14" t="s">
        <v>3027</v>
      </c>
      <c r="B279" s="14" t="s">
        <v>3579</v>
      </c>
      <c r="C279" s="14" t="s">
        <v>3604</v>
      </c>
      <c r="D279" s="16">
        <v>45915</v>
      </c>
      <c r="E279" s="16">
        <v>45965</v>
      </c>
      <c r="F279" s="14" t="s">
        <v>3605</v>
      </c>
      <c r="G279" s="14"/>
      <c r="H279" s="14" t="s">
        <v>3606</v>
      </c>
      <c r="I279" s="15">
        <v>187.07</v>
      </c>
      <c r="J279" s="77">
        <v>3</v>
      </c>
      <c r="K279" s="92"/>
    </row>
    <row r="280" spans="1:11" ht="30" x14ac:dyDescent="0.25">
      <c r="A280" s="14" t="s">
        <v>3027</v>
      </c>
      <c r="B280" s="14" t="s">
        <v>3607</v>
      </c>
      <c r="C280" s="14" t="s">
        <v>3608</v>
      </c>
      <c r="D280" s="16">
        <v>45965</v>
      </c>
      <c r="E280" s="16"/>
      <c r="F280" s="14" t="s">
        <v>3609</v>
      </c>
      <c r="G280" s="14" t="s">
        <v>3610</v>
      </c>
      <c r="H280" s="14" t="s">
        <v>3611</v>
      </c>
      <c r="I280" s="15">
        <v>100</v>
      </c>
      <c r="J280" s="77">
        <v>4</v>
      </c>
      <c r="K280" s="92"/>
    </row>
    <row r="281" spans="1:11" ht="90" x14ac:dyDescent="0.25">
      <c r="A281" s="14" t="s">
        <v>3027</v>
      </c>
      <c r="B281" s="14" t="s">
        <v>3612</v>
      </c>
      <c r="C281" s="14" t="s">
        <v>3612</v>
      </c>
      <c r="D281" s="16">
        <v>45965</v>
      </c>
      <c r="E281" s="16">
        <v>45965</v>
      </c>
      <c r="F281" s="14" t="s">
        <v>3613</v>
      </c>
      <c r="G281" s="14"/>
      <c r="H281" s="14" t="s">
        <v>3614</v>
      </c>
      <c r="I281" s="15">
        <v>97</v>
      </c>
      <c r="J281" s="77">
        <v>3</v>
      </c>
      <c r="K281" s="92"/>
    </row>
    <row r="282" spans="1:11" ht="90" x14ac:dyDescent="0.25">
      <c r="A282" s="14" t="s">
        <v>3027</v>
      </c>
      <c r="B282" s="14" t="s">
        <v>3612</v>
      </c>
      <c r="C282" s="14" t="s">
        <v>3615</v>
      </c>
      <c r="D282" s="16">
        <v>45818</v>
      </c>
      <c r="E282" s="16">
        <v>45965</v>
      </c>
      <c r="F282" s="14" t="s">
        <v>3616</v>
      </c>
      <c r="G282" s="14"/>
      <c r="H282" s="14" t="s">
        <v>3617</v>
      </c>
      <c r="I282" s="15">
        <v>127.24</v>
      </c>
      <c r="J282" s="77">
        <v>3</v>
      </c>
      <c r="K282" s="92"/>
    </row>
    <row r="283" spans="1:11" ht="70" x14ac:dyDescent="0.25">
      <c r="A283" s="14" t="s">
        <v>3027</v>
      </c>
      <c r="B283" s="14" t="s">
        <v>3612</v>
      </c>
      <c r="C283" s="14" t="s">
        <v>3618</v>
      </c>
      <c r="D283" s="16">
        <v>45832</v>
      </c>
      <c r="E283" s="16">
        <v>45965</v>
      </c>
      <c r="F283" s="14" t="s">
        <v>3619</v>
      </c>
      <c r="G283" s="14"/>
      <c r="H283" s="14" t="s">
        <v>3620</v>
      </c>
      <c r="I283" s="15">
        <v>77</v>
      </c>
      <c r="J283" s="77">
        <v>3</v>
      </c>
      <c r="K283" s="92"/>
    </row>
    <row r="284" spans="1:11" ht="60" x14ac:dyDescent="0.25">
      <c r="A284" s="14" t="s">
        <v>3027</v>
      </c>
      <c r="B284" s="14" t="s">
        <v>3612</v>
      </c>
      <c r="C284" s="14" t="s">
        <v>3621</v>
      </c>
      <c r="D284" s="16" t="s">
        <v>3622</v>
      </c>
      <c r="E284" s="16">
        <v>45965</v>
      </c>
      <c r="F284" s="14" t="s">
        <v>3623</v>
      </c>
      <c r="G284" s="14"/>
      <c r="H284" s="14" t="s">
        <v>3586</v>
      </c>
      <c r="I284" s="15">
        <v>20</v>
      </c>
      <c r="J284" s="77">
        <v>3</v>
      </c>
      <c r="K284" s="92"/>
    </row>
    <row r="285" spans="1:11" ht="60" x14ac:dyDescent="0.25">
      <c r="A285" s="14" t="s">
        <v>3027</v>
      </c>
      <c r="B285" s="14" t="s">
        <v>3612</v>
      </c>
      <c r="C285" s="14" t="s">
        <v>3624</v>
      </c>
      <c r="D285" s="16">
        <v>45850</v>
      </c>
      <c r="E285" s="16">
        <v>45965</v>
      </c>
      <c r="F285" s="14" t="s">
        <v>3625</v>
      </c>
      <c r="G285" s="14"/>
      <c r="H285" s="14" t="s">
        <v>3626</v>
      </c>
      <c r="I285" s="15">
        <v>70</v>
      </c>
      <c r="J285" s="77">
        <v>3</v>
      </c>
      <c r="K285" s="92"/>
    </row>
    <row r="286" spans="1:11" ht="60" x14ac:dyDescent="0.25">
      <c r="A286" s="14" t="s">
        <v>3027</v>
      </c>
      <c r="B286" s="14" t="s">
        <v>3612</v>
      </c>
      <c r="C286" s="14" t="s">
        <v>3627</v>
      </c>
      <c r="D286" s="16">
        <v>45854</v>
      </c>
      <c r="E286" s="16">
        <v>45965</v>
      </c>
      <c r="F286" s="14" t="s">
        <v>3625</v>
      </c>
      <c r="G286" s="14"/>
      <c r="H286" s="14" t="s">
        <v>3628</v>
      </c>
      <c r="I286" s="15">
        <v>70.03</v>
      </c>
      <c r="J286" s="77">
        <v>3</v>
      </c>
      <c r="K286" s="92"/>
    </row>
    <row r="287" spans="1:11" ht="60" x14ac:dyDescent="0.25">
      <c r="A287" s="14" t="s">
        <v>3027</v>
      </c>
      <c r="B287" s="14" t="s">
        <v>3612</v>
      </c>
      <c r="C287" s="14" t="s">
        <v>3629</v>
      </c>
      <c r="D287" s="16">
        <v>45843</v>
      </c>
      <c r="E287" s="16">
        <v>45965</v>
      </c>
      <c r="F287" s="14" t="s">
        <v>3630</v>
      </c>
      <c r="G287" s="14"/>
      <c r="H287" s="14" t="s">
        <v>3631</v>
      </c>
      <c r="I287" s="15">
        <v>143.58000000000001</v>
      </c>
      <c r="J287" s="77">
        <v>3</v>
      </c>
      <c r="K287" s="92"/>
    </row>
    <row r="288" spans="1:11" ht="70" x14ac:dyDescent="0.25">
      <c r="A288" s="14" t="s">
        <v>3027</v>
      </c>
      <c r="B288" s="14" t="s">
        <v>3612</v>
      </c>
      <c r="C288" s="14" t="s">
        <v>3632</v>
      </c>
      <c r="D288" s="16">
        <v>45846</v>
      </c>
      <c r="E288" s="16">
        <v>45965</v>
      </c>
      <c r="F288" s="14" t="s">
        <v>3633</v>
      </c>
      <c r="G288" s="14"/>
      <c r="H288" s="14" t="s">
        <v>3634</v>
      </c>
      <c r="I288" s="15">
        <v>330.19</v>
      </c>
      <c r="J288" s="77">
        <v>3</v>
      </c>
      <c r="K288" s="92"/>
    </row>
    <row r="289" spans="1:11" ht="90" x14ac:dyDescent="0.25">
      <c r="A289" s="14" t="s">
        <v>3027</v>
      </c>
      <c r="B289" s="14" t="s">
        <v>3612</v>
      </c>
      <c r="C289" s="14" t="s">
        <v>3612</v>
      </c>
      <c r="D289" s="16">
        <v>45965</v>
      </c>
      <c r="E289" s="16">
        <v>45965</v>
      </c>
      <c r="F289" s="14" t="s">
        <v>3635</v>
      </c>
      <c r="G289" s="14"/>
      <c r="H289" s="14" t="s">
        <v>3614</v>
      </c>
      <c r="I289" s="15">
        <v>211.05</v>
      </c>
      <c r="J289" s="77">
        <v>3</v>
      </c>
      <c r="K289" s="92"/>
    </row>
    <row r="290" spans="1:11" ht="30" x14ac:dyDescent="0.25">
      <c r="A290" s="14" t="s">
        <v>3027</v>
      </c>
      <c r="B290" s="14" t="s">
        <v>3612</v>
      </c>
      <c r="C290" s="14" t="s">
        <v>3636</v>
      </c>
      <c r="D290" s="16">
        <v>45841</v>
      </c>
      <c r="E290" s="16">
        <v>45965</v>
      </c>
      <c r="F290" s="14" t="s">
        <v>3637</v>
      </c>
      <c r="G290" s="14"/>
      <c r="H290" s="14" t="s">
        <v>3638</v>
      </c>
      <c r="I290" s="15">
        <v>108.49</v>
      </c>
      <c r="J290" s="77">
        <v>3</v>
      </c>
      <c r="K290" s="92"/>
    </row>
    <row r="291" spans="1:11" ht="30" x14ac:dyDescent="0.25">
      <c r="A291" s="14" t="s">
        <v>3027</v>
      </c>
      <c r="B291" s="14" t="s">
        <v>3612</v>
      </c>
      <c r="C291" s="14" t="s">
        <v>3639</v>
      </c>
      <c r="D291" s="16">
        <v>45882</v>
      </c>
      <c r="E291" s="16">
        <v>45965</v>
      </c>
      <c r="F291" s="14" t="s">
        <v>3637</v>
      </c>
      <c r="G291" s="14"/>
      <c r="H291" s="14" t="s">
        <v>3640</v>
      </c>
      <c r="I291" s="15">
        <v>84.33</v>
      </c>
      <c r="J291" s="77">
        <v>3</v>
      </c>
      <c r="K291" s="92"/>
    </row>
    <row r="292" spans="1:11" ht="30" x14ac:dyDescent="0.25">
      <c r="A292" s="14" t="s">
        <v>3027</v>
      </c>
      <c r="B292" s="14" t="s">
        <v>3612</v>
      </c>
      <c r="C292" s="14" t="s">
        <v>3641</v>
      </c>
      <c r="D292" s="16" t="s">
        <v>3642</v>
      </c>
      <c r="E292" s="16">
        <v>45965</v>
      </c>
      <c r="F292" s="14" t="s">
        <v>3643</v>
      </c>
      <c r="G292" s="14" t="s">
        <v>3644</v>
      </c>
      <c r="H292" s="14" t="s">
        <v>3645</v>
      </c>
      <c r="I292" s="15">
        <v>64</v>
      </c>
      <c r="J292" s="77">
        <v>3</v>
      </c>
      <c r="K292" s="92"/>
    </row>
    <row r="293" spans="1:11" ht="30" x14ac:dyDescent="0.25">
      <c r="A293" s="14" t="s">
        <v>3027</v>
      </c>
      <c r="B293" s="14" t="s">
        <v>3612</v>
      </c>
      <c r="C293" s="14" t="s">
        <v>3646</v>
      </c>
      <c r="D293" s="16" t="s">
        <v>3647</v>
      </c>
      <c r="E293" s="16">
        <v>45965</v>
      </c>
      <c r="F293" s="14" t="s">
        <v>3648</v>
      </c>
      <c r="G293" s="14" t="s">
        <v>3649</v>
      </c>
      <c r="H293" s="14" t="s">
        <v>3650</v>
      </c>
      <c r="I293" s="15">
        <v>140</v>
      </c>
      <c r="J293" s="77">
        <v>3</v>
      </c>
      <c r="K293" s="92"/>
    </row>
    <row r="294" spans="1:11" ht="30" x14ac:dyDescent="0.25">
      <c r="A294" s="14" t="s">
        <v>3027</v>
      </c>
      <c r="B294" s="14" t="s">
        <v>3651</v>
      </c>
      <c r="C294" s="14" t="s">
        <v>3652</v>
      </c>
      <c r="D294" s="16">
        <v>45820</v>
      </c>
      <c r="E294" s="16">
        <v>45965</v>
      </c>
      <c r="F294" s="14" t="s">
        <v>3653</v>
      </c>
      <c r="G294" s="14" t="s">
        <v>3105</v>
      </c>
      <c r="H294" s="14" t="s">
        <v>3106</v>
      </c>
      <c r="I294" s="15">
        <v>106.5</v>
      </c>
      <c r="J294" s="77">
        <v>4</v>
      </c>
      <c r="K294" s="92"/>
    </row>
    <row r="295" spans="1:11" ht="40" x14ac:dyDescent="0.25">
      <c r="A295" s="14" t="s">
        <v>3027</v>
      </c>
      <c r="B295" s="14" t="s">
        <v>3654</v>
      </c>
      <c r="C295" s="14" t="s">
        <v>3655</v>
      </c>
      <c r="D295" s="16">
        <v>45936</v>
      </c>
      <c r="E295" s="16">
        <v>45965</v>
      </c>
      <c r="F295" s="14" t="s">
        <v>3656</v>
      </c>
      <c r="G295" s="14" t="s">
        <v>3657</v>
      </c>
      <c r="H295" s="14" t="s">
        <v>3658</v>
      </c>
      <c r="I295" s="15">
        <v>19334</v>
      </c>
      <c r="J295" s="77">
        <v>3</v>
      </c>
      <c r="K295" s="92"/>
    </row>
    <row r="296" spans="1:11" ht="50" x14ac:dyDescent="0.25">
      <c r="A296" s="14" t="s">
        <v>3027</v>
      </c>
      <c r="B296" s="14" t="s">
        <v>3659</v>
      </c>
      <c r="C296" s="14" t="s">
        <v>3660</v>
      </c>
      <c r="D296" s="16">
        <v>45819</v>
      </c>
      <c r="E296" s="16">
        <v>45965</v>
      </c>
      <c r="F296" s="14" t="s">
        <v>3661</v>
      </c>
      <c r="G296" s="14"/>
      <c r="H296" s="14" t="s">
        <v>3662</v>
      </c>
      <c r="I296" s="15">
        <v>118.69</v>
      </c>
      <c r="J296" s="77">
        <v>2</v>
      </c>
      <c r="K296" s="92"/>
    </row>
    <row r="297" spans="1:11" ht="50" x14ac:dyDescent="0.25">
      <c r="A297" s="14" t="s">
        <v>3027</v>
      </c>
      <c r="B297" s="14" t="s">
        <v>3659</v>
      </c>
      <c r="C297" s="14" t="s">
        <v>3663</v>
      </c>
      <c r="D297" s="16">
        <v>45823</v>
      </c>
      <c r="E297" s="16">
        <v>45965</v>
      </c>
      <c r="F297" s="14" t="s">
        <v>3664</v>
      </c>
      <c r="G297" s="14" t="s">
        <v>3665</v>
      </c>
      <c r="H297" s="14" t="s">
        <v>3666</v>
      </c>
      <c r="I297" s="15">
        <v>8</v>
      </c>
      <c r="J297" s="77">
        <v>2</v>
      </c>
      <c r="K297" s="92"/>
    </row>
    <row r="298" spans="1:11" ht="50" x14ac:dyDescent="0.25">
      <c r="A298" s="14" t="s">
        <v>3027</v>
      </c>
      <c r="B298" s="14" t="s">
        <v>3659</v>
      </c>
      <c r="C298" s="14" t="s">
        <v>3667</v>
      </c>
      <c r="D298" s="16" t="s">
        <v>3668</v>
      </c>
      <c r="E298" s="16">
        <v>45965</v>
      </c>
      <c r="F298" s="14" t="s">
        <v>3669</v>
      </c>
      <c r="G298" s="14" t="s">
        <v>3670</v>
      </c>
      <c r="H298" s="14" t="s">
        <v>3671</v>
      </c>
      <c r="I298" s="15">
        <v>103.4</v>
      </c>
      <c r="J298" s="77">
        <v>2</v>
      </c>
      <c r="K298" s="92"/>
    </row>
    <row r="299" spans="1:11" ht="50" x14ac:dyDescent="0.25">
      <c r="A299" s="14" t="s">
        <v>3027</v>
      </c>
      <c r="B299" s="14" t="s">
        <v>3672</v>
      </c>
      <c r="C299" s="14" t="s">
        <v>3673</v>
      </c>
      <c r="D299" s="16">
        <v>45769</v>
      </c>
      <c r="E299" s="16">
        <v>45965</v>
      </c>
      <c r="F299" s="14" t="s">
        <v>3674</v>
      </c>
      <c r="G299" s="14" t="s">
        <v>3675</v>
      </c>
      <c r="H299" s="14" t="s">
        <v>3676</v>
      </c>
      <c r="I299" s="15">
        <v>336</v>
      </c>
      <c r="J299" s="77">
        <v>3</v>
      </c>
      <c r="K299" s="92"/>
    </row>
    <row r="300" spans="1:11" ht="60" x14ac:dyDescent="0.25">
      <c r="A300" s="14" t="s">
        <v>3027</v>
      </c>
      <c r="B300" s="14" t="s">
        <v>3677</v>
      </c>
      <c r="C300" s="14" t="s">
        <v>3678</v>
      </c>
      <c r="D300" s="16">
        <v>45745</v>
      </c>
      <c r="E300" s="16">
        <v>45965</v>
      </c>
      <c r="F300" s="14" t="s">
        <v>3679</v>
      </c>
      <c r="G300" s="14" t="s">
        <v>3680</v>
      </c>
      <c r="H300" s="14" t="s">
        <v>3681</v>
      </c>
      <c r="I300" s="15">
        <v>7.12</v>
      </c>
      <c r="J300" s="77">
        <v>3</v>
      </c>
      <c r="K300" s="92"/>
    </row>
    <row r="301" spans="1:11" ht="12.5" x14ac:dyDescent="0.25">
      <c r="A301" s="14" t="s">
        <v>3027</v>
      </c>
      <c r="B301" s="14" t="s">
        <v>3682</v>
      </c>
      <c r="C301" s="14" t="s">
        <v>3683</v>
      </c>
      <c r="D301" s="16">
        <v>45965</v>
      </c>
      <c r="E301" s="16"/>
      <c r="F301" s="14" t="s">
        <v>3684</v>
      </c>
      <c r="G301" s="14" t="s">
        <v>3030</v>
      </c>
      <c r="H301" s="14" t="s">
        <v>3031</v>
      </c>
      <c r="I301" s="15">
        <v>117.82</v>
      </c>
      <c r="J301" s="77">
        <v>3</v>
      </c>
      <c r="K301" s="92"/>
    </row>
    <row r="302" spans="1:11" ht="50" x14ac:dyDescent="0.25">
      <c r="A302" s="14" t="s">
        <v>3027</v>
      </c>
      <c r="B302" s="14" t="s">
        <v>3685</v>
      </c>
      <c r="C302" s="14" t="s">
        <v>3686</v>
      </c>
      <c r="D302" s="16">
        <v>45797</v>
      </c>
      <c r="E302" s="16">
        <v>45966</v>
      </c>
      <c r="F302" s="14" t="s">
        <v>3687</v>
      </c>
      <c r="G302" s="14" t="s">
        <v>3512</v>
      </c>
      <c r="H302" s="14" t="s">
        <v>3513</v>
      </c>
      <c r="I302" s="15">
        <v>107</v>
      </c>
      <c r="J302" s="77">
        <v>2</v>
      </c>
      <c r="K302" s="92"/>
    </row>
    <row r="303" spans="1:11" ht="40" x14ac:dyDescent="0.25">
      <c r="A303" s="14" t="s">
        <v>3027</v>
      </c>
      <c r="B303" s="14" t="s">
        <v>3688</v>
      </c>
      <c r="C303" s="14" t="s">
        <v>3689</v>
      </c>
      <c r="D303" s="16">
        <v>45890</v>
      </c>
      <c r="E303" s="16">
        <v>45966</v>
      </c>
      <c r="F303" s="14" t="s">
        <v>3690</v>
      </c>
      <c r="G303" s="14" t="s">
        <v>3691</v>
      </c>
      <c r="H303" s="14" t="s">
        <v>3692</v>
      </c>
      <c r="I303" s="15">
        <v>917</v>
      </c>
      <c r="J303" s="77">
        <v>2</v>
      </c>
      <c r="K303" s="92"/>
    </row>
    <row r="304" spans="1:11" ht="60" x14ac:dyDescent="0.25">
      <c r="A304" s="14" t="s">
        <v>3027</v>
      </c>
      <c r="B304" s="14" t="s">
        <v>3693</v>
      </c>
      <c r="C304" s="14" t="s">
        <v>3693</v>
      </c>
      <c r="D304" s="16">
        <v>45966</v>
      </c>
      <c r="E304" s="16"/>
      <c r="F304" s="14" t="s">
        <v>3694</v>
      </c>
      <c r="G304" s="14"/>
      <c r="H304" s="14" t="s">
        <v>3695</v>
      </c>
      <c r="I304" s="15">
        <v>1401.75</v>
      </c>
      <c r="J304" s="77">
        <v>3</v>
      </c>
      <c r="K304" s="92"/>
    </row>
    <row r="305" spans="1:11" ht="100" x14ac:dyDescent="0.25">
      <c r="A305" s="14" t="s">
        <v>3027</v>
      </c>
      <c r="B305" s="14" t="s">
        <v>3696</v>
      </c>
      <c r="C305" s="14" t="s">
        <v>3697</v>
      </c>
      <c r="D305" s="16">
        <v>45966</v>
      </c>
      <c r="E305" s="16">
        <v>45966</v>
      </c>
      <c r="F305" s="14" t="s">
        <v>3698</v>
      </c>
      <c r="G305" s="14"/>
      <c r="H305" s="14" t="s">
        <v>3335</v>
      </c>
      <c r="I305" s="15">
        <v>103.35</v>
      </c>
      <c r="J305" s="77">
        <v>3</v>
      </c>
      <c r="K305" s="92"/>
    </row>
    <row r="306" spans="1:11" ht="100" x14ac:dyDescent="0.25">
      <c r="A306" s="14" t="s">
        <v>3027</v>
      </c>
      <c r="B306" s="14" t="s">
        <v>3696</v>
      </c>
      <c r="C306" s="14" t="s">
        <v>3699</v>
      </c>
      <c r="D306" s="16">
        <v>45789</v>
      </c>
      <c r="E306" s="16">
        <v>45966</v>
      </c>
      <c r="F306" s="14" t="s">
        <v>3700</v>
      </c>
      <c r="G306" s="14" t="s">
        <v>3701</v>
      </c>
      <c r="H306" s="14" t="s">
        <v>3702</v>
      </c>
      <c r="I306" s="15">
        <v>50</v>
      </c>
      <c r="J306" s="77">
        <v>3</v>
      </c>
      <c r="K306" s="92"/>
    </row>
    <row r="307" spans="1:11" ht="100" x14ac:dyDescent="0.25">
      <c r="A307" s="14" t="s">
        <v>3027</v>
      </c>
      <c r="B307" s="14" t="s">
        <v>3696</v>
      </c>
      <c r="C307" s="14" t="s">
        <v>3703</v>
      </c>
      <c r="D307" s="16">
        <v>45789</v>
      </c>
      <c r="E307" s="16">
        <v>45966</v>
      </c>
      <c r="F307" s="14" t="s">
        <v>3704</v>
      </c>
      <c r="G307" s="14"/>
      <c r="H307" s="14" t="s">
        <v>3335</v>
      </c>
      <c r="I307" s="15">
        <v>103.35</v>
      </c>
      <c r="J307" s="77">
        <v>3</v>
      </c>
      <c r="K307" s="92"/>
    </row>
    <row r="308" spans="1:11" ht="100" x14ac:dyDescent="0.25">
      <c r="A308" s="14" t="s">
        <v>3027</v>
      </c>
      <c r="B308" s="14" t="s">
        <v>3696</v>
      </c>
      <c r="C308" s="14" t="s">
        <v>153</v>
      </c>
      <c r="D308" s="16">
        <v>45789</v>
      </c>
      <c r="E308" s="16">
        <v>45966</v>
      </c>
      <c r="F308" s="14" t="s">
        <v>3705</v>
      </c>
      <c r="G308" s="14"/>
      <c r="H308" s="14" t="s">
        <v>3335</v>
      </c>
      <c r="I308" s="15">
        <v>151.15</v>
      </c>
      <c r="J308" s="77">
        <v>3</v>
      </c>
      <c r="K308" s="92"/>
    </row>
    <row r="309" spans="1:11" ht="100" x14ac:dyDescent="0.25">
      <c r="A309" s="14" t="s">
        <v>3027</v>
      </c>
      <c r="B309" s="14" t="s">
        <v>3696</v>
      </c>
      <c r="C309" s="14" t="s">
        <v>3028</v>
      </c>
      <c r="D309" s="16">
        <v>45789</v>
      </c>
      <c r="E309" s="16">
        <v>45966</v>
      </c>
      <c r="F309" s="14" t="s">
        <v>3706</v>
      </c>
      <c r="G309" s="14"/>
      <c r="H309" s="14" t="s">
        <v>3707</v>
      </c>
      <c r="I309" s="15">
        <v>47.8</v>
      </c>
      <c r="J309" s="77">
        <v>3</v>
      </c>
      <c r="K309" s="92"/>
    </row>
    <row r="310" spans="1:11" ht="100" x14ac:dyDescent="0.25">
      <c r="A310" s="14" t="s">
        <v>3027</v>
      </c>
      <c r="B310" s="14" t="s">
        <v>3696</v>
      </c>
      <c r="C310" s="14" t="s">
        <v>182</v>
      </c>
      <c r="D310" s="16">
        <v>45789</v>
      </c>
      <c r="E310" s="16">
        <v>45966</v>
      </c>
      <c r="F310" s="14" t="s">
        <v>3706</v>
      </c>
      <c r="G310" s="14"/>
      <c r="H310" s="14" t="s">
        <v>3708</v>
      </c>
      <c r="I310" s="15">
        <v>47.8</v>
      </c>
      <c r="J310" s="77">
        <v>3</v>
      </c>
      <c r="K310" s="92"/>
    </row>
    <row r="311" spans="1:11" ht="100" x14ac:dyDescent="0.25">
      <c r="A311" s="14" t="s">
        <v>3027</v>
      </c>
      <c r="B311" s="14" t="s">
        <v>3696</v>
      </c>
      <c r="C311" s="14" t="s">
        <v>3709</v>
      </c>
      <c r="D311" s="16">
        <v>45789</v>
      </c>
      <c r="E311" s="16">
        <v>45966</v>
      </c>
      <c r="F311" s="14" t="s">
        <v>3710</v>
      </c>
      <c r="G311" s="14"/>
      <c r="H311" s="14" t="s">
        <v>3334</v>
      </c>
      <c r="I311" s="15">
        <v>47.8</v>
      </c>
      <c r="J311" s="77">
        <v>3</v>
      </c>
      <c r="K311" s="92"/>
    </row>
    <row r="312" spans="1:11" ht="100" x14ac:dyDescent="0.25">
      <c r="A312" s="14" t="s">
        <v>3027</v>
      </c>
      <c r="B312" s="14" t="s">
        <v>3696</v>
      </c>
      <c r="C312" s="14" t="s">
        <v>3711</v>
      </c>
      <c r="D312" s="16">
        <v>45789</v>
      </c>
      <c r="E312" s="16">
        <v>45966</v>
      </c>
      <c r="F312" s="14" t="s">
        <v>3712</v>
      </c>
      <c r="G312" s="14"/>
      <c r="H312" s="14" t="s">
        <v>3335</v>
      </c>
      <c r="I312" s="15">
        <v>244.23</v>
      </c>
      <c r="J312" s="77">
        <v>3</v>
      </c>
      <c r="K312" s="92"/>
    </row>
    <row r="313" spans="1:11" ht="110" x14ac:dyDescent="0.25">
      <c r="A313" s="14" t="s">
        <v>3027</v>
      </c>
      <c r="B313" s="14" t="s">
        <v>3696</v>
      </c>
      <c r="C313" s="14" t="s">
        <v>3713</v>
      </c>
      <c r="D313" s="16">
        <v>45789</v>
      </c>
      <c r="E313" s="16">
        <v>45966</v>
      </c>
      <c r="F313" s="14" t="s">
        <v>3714</v>
      </c>
      <c r="G313" s="14"/>
      <c r="H313" s="14" t="s">
        <v>3335</v>
      </c>
      <c r="I313" s="15">
        <v>23.52</v>
      </c>
      <c r="J313" s="77">
        <v>3</v>
      </c>
      <c r="K313" s="92"/>
    </row>
    <row r="314" spans="1:11" ht="40" x14ac:dyDescent="0.25">
      <c r="A314" s="14" t="s">
        <v>3027</v>
      </c>
      <c r="B314" s="14" t="s">
        <v>3715</v>
      </c>
      <c r="C314" s="14" t="s">
        <v>3716</v>
      </c>
      <c r="D314" s="16">
        <v>45957</v>
      </c>
      <c r="E314" s="16">
        <v>45966</v>
      </c>
      <c r="F314" s="14" t="s">
        <v>3717</v>
      </c>
      <c r="G314" s="14" t="s">
        <v>3718</v>
      </c>
      <c r="H314" s="14" t="s">
        <v>3157</v>
      </c>
      <c r="I314" s="15">
        <v>400</v>
      </c>
      <c r="J314" s="77">
        <v>2</v>
      </c>
      <c r="K314" s="92"/>
    </row>
    <row r="315" spans="1:11" ht="40" x14ac:dyDescent="0.25">
      <c r="A315" s="14" t="s">
        <v>3027</v>
      </c>
      <c r="B315" s="14" t="s">
        <v>3715</v>
      </c>
      <c r="C315" s="14" t="s">
        <v>3719</v>
      </c>
      <c r="D315" s="16">
        <v>45957</v>
      </c>
      <c r="E315" s="16">
        <v>45966</v>
      </c>
      <c r="F315" s="14" t="s">
        <v>3720</v>
      </c>
      <c r="G315" s="14" t="s">
        <v>3718</v>
      </c>
      <c r="H315" s="14" t="s">
        <v>3157</v>
      </c>
      <c r="I315" s="15">
        <v>400</v>
      </c>
      <c r="J315" s="77">
        <v>2</v>
      </c>
      <c r="K315" s="92"/>
    </row>
    <row r="316" spans="1:11" ht="50" x14ac:dyDescent="0.25">
      <c r="A316" s="14" t="s">
        <v>3027</v>
      </c>
      <c r="B316" s="14" t="s">
        <v>3715</v>
      </c>
      <c r="C316" s="14" t="s">
        <v>3721</v>
      </c>
      <c r="D316" s="16">
        <v>45957</v>
      </c>
      <c r="E316" s="16">
        <v>45966</v>
      </c>
      <c r="F316" s="14" t="s">
        <v>3722</v>
      </c>
      <c r="G316" s="14" t="s">
        <v>3718</v>
      </c>
      <c r="H316" s="14" t="s">
        <v>3157</v>
      </c>
      <c r="I316" s="15">
        <v>200</v>
      </c>
      <c r="J316" s="77">
        <v>2</v>
      </c>
      <c r="K316" s="92"/>
    </row>
    <row r="317" spans="1:11" ht="40" x14ac:dyDescent="0.25">
      <c r="A317" s="14" t="s">
        <v>3027</v>
      </c>
      <c r="B317" s="14" t="s">
        <v>3723</v>
      </c>
      <c r="C317" s="14" t="s">
        <v>3724</v>
      </c>
      <c r="D317" s="16">
        <v>45939</v>
      </c>
      <c r="E317" s="16">
        <v>45966</v>
      </c>
      <c r="F317" s="14" t="s">
        <v>3725</v>
      </c>
      <c r="G317" s="14" t="s">
        <v>3726</v>
      </c>
      <c r="H317" s="14" t="s">
        <v>3727</v>
      </c>
      <c r="I317" s="15">
        <v>373.28</v>
      </c>
      <c r="J317" s="77">
        <v>2</v>
      </c>
      <c r="K317" s="92"/>
    </row>
    <row r="318" spans="1:11" ht="40" x14ac:dyDescent="0.25">
      <c r="A318" s="14" t="s">
        <v>3027</v>
      </c>
      <c r="B318" s="14" t="s">
        <v>3723</v>
      </c>
      <c r="C318" s="14" t="s">
        <v>3728</v>
      </c>
      <c r="D318" s="16">
        <v>45939</v>
      </c>
      <c r="E318" s="16">
        <v>45966</v>
      </c>
      <c r="F318" s="14" t="s">
        <v>3729</v>
      </c>
      <c r="G318" s="14" t="s">
        <v>3726</v>
      </c>
      <c r="H318" s="14" t="s">
        <v>3727</v>
      </c>
      <c r="I318" s="15">
        <v>311.63</v>
      </c>
      <c r="J318" s="77">
        <v>2</v>
      </c>
      <c r="K318" s="92"/>
    </row>
    <row r="319" spans="1:11" ht="50" x14ac:dyDescent="0.25">
      <c r="A319" s="14" t="s">
        <v>3027</v>
      </c>
      <c r="B319" s="14" t="s">
        <v>3723</v>
      </c>
      <c r="C319" s="14" t="s">
        <v>3730</v>
      </c>
      <c r="D319" s="16">
        <v>45939</v>
      </c>
      <c r="E319" s="16">
        <v>45966</v>
      </c>
      <c r="F319" s="14" t="s">
        <v>3731</v>
      </c>
      <c r="G319" s="14" t="s">
        <v>3726</v>
      </c>
      <c r="H319" s="14" t="s">
        <v>3727</v>
      </c>
      <c r="I319" s="15">
        <v>315.08999999999997</v>
      </c>
      <c r="J319" s="77">
        <v>2</v>
      </c>
      <c r="K319" s="92"/>
    </row>
    <row r="320" spans="1:11" ht="60" x14ac:dyDescent="0.25">
      <c r="A320" s="14" t="s">
        <v>3027</v>
      </c>
      <c r="B320" s="14" t="s">
        <v>3732</v>
      </c>
      <c r="C320" s="14" t="s">
        <v>3733</v>
      </c>
      <c r="D320" s="16">
        <v>45818</v>
      </c>
      <c r="E320" s="16">
        <v>45966</v>
      </c>
      <c r="F320" s="14" t="s">
        <v>3734</v>
      </c>
      <c r="G320" s="14" t="s">
        <v>3538</v>
      </c>
      <c r="H320" s="14" t="s">
        <v>3539</v>
      </c>
      <c r="I320" s="15">
        <v>1100</v>
      </c>
      <c r="J320" s="77">
        <v>2</v>
      </c>
      <c r="K320" s="92"/>
    </row>
    <row r="321" spans="1:11" ht="60" x14ac:dyDescent="0.25">
      <c r="A321" s="14" t="s">
        <v>3027</v>
      </c>
      <c r="B321" s="14" t="s">
        <v>3732</v>
      </c>
      <c r="C321" s="14" t="s">
        <v>3735</v>
      </c>
      <c r="D321" s="16">
        <v>45818</v>
      </c>
      <c r="E321" s="16">
        <v>45966</v>
      </c>
      <c r="F321" s="14" t="s">
        <v>3736</v>
      </c>
      <c r="G321" s="14" t="s">
        <v>3538</v>
      </c>
      <c r="H321" s="14" t="s">
        <v>3539</v>
      </c>
      <c r="I321" s="15">
        <v>800</v>
      </c>
      <c r="J321" s="77">
        <v>2</v>
      </c>
      <c r="K321" s="92"/>
    </row>
    <row r="322" spans="1:11" ht="50" x14ac:dyDescent="0.25">
      <c r="A322" s="14" t="s">
        <v>3027</v>
      </c>
      <c r="B322" s="14" t="s">
        <v>3732</v>
      </c>
      <c r="C322" s="14" t="s">
        <v>3737</v>
      </c>
      <c r="D322" s="16">
        <v>45896</v>
      </c>
      <c r="E322" s="16">
        <v>45966</v>
      </c>
      <c r="F322" s="14" t="s">
        <v>3738</v>
      </c>
      <c r="G322" s="14" t="s">
        <v>3739</v>
      </c>
      <c r="H322" s="14" t="s">
        <v>3740</v>
      </c>
      <c r="I322" s="15">
        <v>350</v>
      </c>
      <c r="J322" s="77">
        <v>2</v>
      </c>
      <c r="K322" s="92"/>
    </row>
    <row r="323" spans="1:11" ht="60" x14ac:dyDescent="0.25">
      <c r="A323" s="14" t="s">
        <v>3027</v>
      </c>
      <c r="B323" s="14" t="s">
        <v>3732</v>
      </c>
      <c r="C323" s="14" t="s">
        <v>3741</v>
      </c>
      <c r="D323" s="16">
        <v>45904</v>
      </c>
      <c r="E323" s="16">
        <v>45966</v>
      </c>
      <c r="F323" s="14" t="s">
        <v>3742</v>
      </c>
      <c r="G323" s="14" t="s">
        <v>3743</v>
      </c>
      <c r="H323" s="14" t="s">
        <v>3744</v>
      </c>
      <c r="I323" s="15">
        <v>1246.5</v>
      </c>
      <c r="J323" s="77">
        <v>2</v>
      </c>
      <c r="K323" s="92"/>
    </row>
    <row r="324" spans="1:11" ht="60" x14ac:dyDescent="0.25">
      <c r="A324" s="14" t="s">
        <v>3027</v>
      </c>
      <c r="B324" s="14" t="s">
        <v>3732</v>
      </c>
      <c r="C324" s="14" t="s">
        <v>3125</v>
      </c>
      <c r="D324" s="16">
        <v>45922</v>
      </c>
      <c r="E324" s="16">
        <v>45966</v>
      </c>
      <c r="F324" s="14" t="s">
        <v>3745</v>
      </c>
      <c r="G324" s="14" t="s">
        <v>3538</v>
      </c>
      <c r="H324" s="14" t="s">
        <v>3539</v>
      </c>
      <c r="I324" s="15">
        <v>1312</v>
      </c>
      <c r="J324" s="77">
        <v>2</v>
      </c>
      <c r="K324" s="92"/>
    </row>
    <row r="325" spans="1:11" ht="50" x14ac:dyDescent="0.25">
      <c r="A325" s="14" t="s">
        <v>3027</v>
      </c>
      <c r="B325" s="14" t="s">
        <v>3732</v>
      </c>
      <c r="C325" s="14" t="s">
        <v>3746</v>
      </c>
      <c r="D325" s="16">
        <v>45896</v>
      </c>
      <c r="E325" s="16">
        <v>45966</v>
      </c>
      <c r="F325" s="14" t="s">
        <v>3747</v>
      </c>
      <c r="G325" s="14" t="s">
        <v>3748</v>
      </c>
      <c r="H325" s="14" t="s">
        <v>3749</v>
      </c>
      <c r="I325" s="15">
        <v>350</v>
      </c>
      <c r="J325" s="77">
        <v>2</v>
      </c>
      <c r="K325" s="92"/>
    </row>
    <row r="326" spans="1:11" ht="50" x14ac:dyDescent="0.25">
      <c r="A326" s="14" t="s">
        <v>3027</v>
      </c>
      <c r="B326" s="14" t="s">
        <v>3732</v>
      </c>
      <c r="C326" s="14" t="s">
        <v>3733</v>
      </c>
      <c r="D326" s="16">
        <v>45904</v>
      </c>
      <c r="E326" s="16">
        <v>45966</v>
      </c>
      <c r="F326" s="14" t="s">
        <v>3750</v>
      </c>
      <c r="G326" s="14" t="s">
        <v>3548</v>
      </c>
      <c r="H326" s="14" t="s">
        <v>3549</v>
      </c>
      <c r="I326" s="15">
        <v>400</v>
      </c>
      <c r="J326" s="77">
        <v>2</v>
      </c>
      <c r="K326" s="92"/>
    </row>
    <row r="327" spans="1:11" ht="60" x14ac:dyDescent="0.25">
      <c r="A327" s="14" t="s">
        <v>3027</v>
      </c>
      <c r="B327" s="14" t="s">
        <v>3732</v>
      </c>
      <c r="C327" s="14" t="s">
        <v>3735</v>
      </c>
      <c r="D327" s="16">
        <v>45904</v>
      </c>
      <c r="E327" s="16">
        <v>45966</v>
      </c>
      <c r="F327" s="14" t="s">
        <v>3751</v>
      </c>
      <c r="G327" s="14" t="s">
        <v>3548</v>
      </c>
      <c r="H327" s="14" t="s">
        <v>3549</v>
      </c>
      <c r="I327" s="15">
        <v>441.5</v>
      </c>
      <c r="J327" s="77">
        <v>2</v>
      </c>
      <c r="K327" s="92"/>
    </row>
    <row r="328" spans="1:11" ht="50" x14ac:dyDescent="0.25">
      <c r="A328" s="14" t="s">
        <v>3027</v>
      </c>
      <c r="B328" s="14" t="s">
        <v>3732</v>
      </c>
      <c r="C328" s="14" t="s">
        <v>3735</v>
      </c>
      <c r="D328" s="16">
        <v>45904</v>
      </c>
      <c r="E328" s="16">
        <v>45966</v>
      </c>
      <c r="F328" s="14" t="s">
        <v>3752</v>
      </c>
      <c r="G328" s="14" t="s">
        <v>3548</v>
      </c>
      <c r="H328" s="14" t="s">
        <v>3549</v>
      </c>
      <c r="I328" s="15">
        <v>108.5</v>
      </c>
      <c r="J328" s="77">
        <v>2</v>
      </c>
      <c r="K328" s="92"/>
    </row>
    <row r="329" spans="1:11" ht="30" x14ac:dyDescent="0.25">
      <c r="A329" s="14" t="s">
        <v>3027</v>
      </c>
      <c r="B329" s="14" t="s">
        <v>3753</v>
      </c>
      <c r="C329" s="14" t="s">
        <v>3754</v>
      </c>
      <c r="D329" s="16">
        <v>45902</v>
      </c>
      <c r="E329" s="16">
        <v>45966</v>
      </c>
      <c r="F329" s="14" t="s">
        <v>3755</v>
      </c>
      <c r="G329" s="14"/>
      <c r="H329" s="14" t="s">
        <v>3598</v>
      </c>
      <c r="I329" s="15">
        <v>219.99</v>
      </c>
      <c r="J329" s="77">
        <v>2</v>
      </c>
      <c r="K329" s="92"/>
    </row>
    <row r="330" spans="1:11" ht="30" x14ac:dyDescent="0.25">
      <c r="A330" s="14" t="s">
        <v>3027</v>
      </c>
      <c r="B330" s="14" t="s">
        <v>3753</v>
      </c>
      <c r="C330" s="14" t="s">
        <v>3756</v>
      </c>
      <c r="D330" s="16">
        <v>45895</v>
      </c>
      <c r="E330" s="16">
        <v>45966</v>
      </c>
      <c r="F330" s="14" t="s">
        <v>3755</v>
      </c>
      <c r="G330" s="14">
        <v>29213291</v>
      </c>
      <c r="H330" s="14" t="s">
        <v>3029</v>
      </c>
      <c r="I330" s="15">
        <v>79.989999999999995</v>
      </c>
      <c r="J330" s="77">
        <v>2</v>
      </c>
      <c r="K330" s="92"/>
    </row>
    <row r="331" spans="1:11" ht="20" x14ac:dyDescent="0.25">
      <c r="A331" s="14" t="s">
        <v>3027</v>
      </c>
      <c r="B331" s="14" t="s">
        <v>3757</v>
      </c>
      <c r="C331" s="14" t="s">
        <v>3758</v>
      </c>
      <c r="D331" s="16">
        <v>45960</v>
      </c>
      <c r="E331" s="16">
        <v>45966</v>
      </c>
      <c r="F331" s="14" t="s">
        <v>3759</v>
      </c>
      <c r="G331" s="14" t="s">
        <v>3760</v>
      </c>
      <c r="H331" s="14" t="s">
        <v>3761</v>
      </c>
      <c r="I331" s="15">
        <v>50.58</v>
      </c>
      <c r="J331" s="77">
        <v>4</v>
      </c>
      <c r="K331" s="92"/>
    </row>
    <row r="332" spans="1:11" ht="20" x14ac:dyDescent="0.25">
      <c r="A332" s="14" t="s">
        <v>3027</v>
      </c>
      <c r="B332" s="14" t="s">
        <v>3762</v>
      </c>
      <c r="C332" s="14" t="s">
        <v>3763</v>
      </c>
      <c r="D332" s="16">
        <v>45952</v>
      </c>
      <c r="E332" s="16">
        <v>45966</v>
      </c>
      <c r="F332" s="14" t="s">
        <v>3764</v>
      </c>
      <c r="G332" s="14" t="s">
        <v>3760</v>
      </c>
      <c r="H332" s="14" t="s">
        <v>3761</v>
      </c>
      <c r="I332" s="15">
        <v>43.95</v>
      </c>
      <c r="J332" s="77">
        <v>4</v>
      </c>
      <c r="K332" s="92"/>
    </row>
    <row r="333" spans="1:11" ht="20" x14ac:dyDescent="0.25">
      <c r="A333" s="14" t="s">
        <v>3027</v>
      </c>
      <c r="B333" s="14" t="s">
        <v>3765</v>
      </c>
      <c r="C333" s="14" t="s">
        <v>3766</v>
      </c>
      <c r="D333" s="16">
        <v>45946</v>
      </c>
      <c r="E333" s="16">
        <v>45966</v>
      </c>
      <c r="F333" s="14" t="s">
        <v>3767</v>
      </c>
      <c r="G333" s="14" t="s">
        <v>3760</v>
      </c>
      <c r="H333" s="14" t="s">
        <v>3761</v>
      </c>
      <c r="I333" s="15">
        <v>49.19</v>
      </c>
      <c r="J333" s="77">
        <v>4</v>
      </c>
      <c r="K333" s="92"/>
    </row>
    <row r="334" spans="1:11" ht="20" x14ac:dyDescent="0.25">
      <c r="A334" s="14" t="s">
        <v>3027</v>
      </c>
      <c r="B334" s="14" t="s">
        <v>3768</v>
      </c>
      <c r="C334" s="14" t="s">
        <v>3769</v>
      </c>
      <c r="D334" s="16">
        <v>45938</v>
      </c>
      <c r="E334" s="16">
        <v>45966</v>
      </c>
      <c r="F334" s="14" t="s">
        <v>3770</v>
      </c>
      <c r="G334" s="14" t="s">
        <v>3760</v>
      </c>
      <c r="H334" s="14" t="s">
        <v>3761</v>
      </c>
      <c r="I334" s="15">
        <v>45.92</v>
      </c>
      <c r="J334" s="77">
        <v>4</v>
      </c>
      <c r="K334" s="92"/>
    </row>
    <row r="335" spans="1:11" ht="20" x14ac:dyDescent="0.25">
      <c r="A335" s="14" t="s">
        <v>3027</v>
      </c>
      <c r="B335" s="14" t="s">
        <v>3771</v>
      </c>
      <c r="C335" s="14" t="s">
        <v>3772</v>
      </c>
      <c r="D335" s="16">
        <v>45935</v>
      </c>
      <c r="E335" s="16">
        <v>45966</v>
      </c>
      <c r="F335" s="14" t="s">
        <v>3773</v>
      </c>
      <c r="G335" s="14" t="s">
        <v>3774</v>
      </c>
      <c r="H335" s="14" t="s">
        <v>3775</v>
      </c>
      <c r="I335" s="15">
        <v>39.880000000000003</v>
      </c>
      <c r="J335" s="77">
        <v>4</v>
      </c>
      <c r="K335" s="92"/>
    </row>
    <row r="336" spans="1:11" ht="20" x14ac:dyDescent="0.25">
      <c r="A336" s="14" t="s">
        <v>3027</v>
      </c>
      <c r="B336" s="14" t="s">
        <v>3776</v>
      </c>
      <c r="C336" s="14" t="s">
        <v>3777</v>
      </c>
      <c r="D336" s="16">
        <v>45933</v>
      </c>
      <c r="E336" s="16">
        <v>45966</v>
      </c>
      <c r="F336" s="14" t="s">
        <v>3778</v>
      </c>
      <c r="G336" s="14" t="s">
        <v>3779</v>
      </c>
      <c r="H336" s="14" t="s">
        <v>3780</v>
      </c>
      <c r="I336" s="15">
        <v>55.76</v>
      </c>
      <c r="J336" s="77">
        <v>4</v>
      </c>
      <c r="K336" s="92"/>
    </row>
    <row r="337" spans="1:11" ht="20" x14ac:dyDescent="0.25">
      <c r="A337" s="14" t="s">
        <v>3027</v>
      </c>
      <c r="B337" s="14" t="s">
        <v>3781</v>
      </c>
      <c r="C337" s="14" t="s">
        <v>3782</v>
      </c>
      <c r="D337" s="16">
        <v>45932</v>
      </c>
      <c r="E337" s="16">
        <v>45966</v>
      </c>
      <c r="F337" s="14" t="s">
        <v>3783</v>
      </c>
      <c r="G337" s="14" t="s">
        <v>3779</v>
      </c>
      <c r="H337" s="14" t="s">
        <v>3780</v>
      </c>
      <c r="I337" s="15">
        <v>53.19</v>
      </c>
      <c r="J337" s="77">
        <v>4</v>
      </c>
      <c r="K337" s="92"/>
    </row>
    <row r="338" spans="1:11" ht="20" x14ac:dyDescent="0.25">
      <c r="A338" s="14" t="s">
        <v>3027</v>
      </c>
      <c r="B338" s="14" t="s">
        <v>3784</v>
      </c>
      <c r="C338" s="14" t="s">
        <v>3785</v>
      </c>
      <c r="D338" s="16">
        <v>45966</v>
      </c>
      <c r="E338" s="16"/>
      <c r="F338" s="14" t="s">
        <v>3786</v>
      </c>
      <c r="G338" s="14" t="s">
        <v>3787</v>
      </c>
      <c r="H338" s="14" t="s">
        <v>3788</v>
      </c>
      <c r="I338" s="15">
        <v>891</v>
      </c>
      <c r="J338" s="77">
        <v>5</v>
      </c>
      <c r="K338" s="92"/>
    </row>
    <row r="339" spans="1:11" ht="30" x14ac:dyDescent="0.25">
      <c r="A339" s="14" t="s">
        <v>3027</v>
      </c>
      <c r="B339" s="14" t="s">
        <v>3784</v>
      </c>
      <c r="C339" s="14" t="s">
        <v>3784</v>
      </c>
      <c r="D339" s="16">
        <v>46003</v>
      </c>
      <c r="E339" s="16"/>
      <c r="F339" s="14" t="s">
        <v>3789</v>
      </c>
      <c r="G339" s="14"/>
      <c r="H339" s="14" t="s">
        <v>3059</v>
      </c>
      <c r="I339" s="15">
        <v>209</v>
      </c>
      <c r="J339" s="77">
        <v>5</v>
      </c>
      <c r="K339" s="92"/>
    </row>
    <row r="340" spans="1:11" ht="12.5" x14ac:dyDescent="0.25">
      <c r="A340" s="14" t="s">
        <v>3027</v>
      </c>
      <c r="B340" s="14" t="s">
        <v>3790</v>
      </c>
      <c r="C340" s="14" t="s">
        <v>3791</v>
      </c>
      <c r="D340" s="16">
        <v>45966</v>
      </c>
      <c r="E340" s="16"/>
      <c r="F340" s="14" t="s">
        <v>3792</v>
      </c>
      <c r="G340" s="14" t="s">
        <v>3793</v>
      </c>
      <c r="H340" s="14" t="s">
        <v>3794</v>
      </c>
      <c r="I340" s="15">
        <v>60.57</v>
      </c>
      <c r="J340" s="77">
        <v>3</v>
      </c>
      <c r="K340" s="92"/>
    </row>
    <row r="341" spans="1:11" ht="20" x14ac:dyDescent="0.25">
      <c r="A341" s="14" t="s">
        <v>3027</v>
      </c>
      <c r="B341" s="14" t="s">
        <v>3795</v>
      </c>
      <c r="C341" s="14" t="s">
        <v>3796</v>
      </c>
      <c r="D341" s="16">
        <v>45966</v>
      </c>
      <c r="E341" s="16"/>
      <c r="F341" s="14" t="s">
        <v>3797</v>
      </c>
      <c r="G341" s="14" t="s">
        <v>3798</v>
      </c>
      <c r="H341" s="14" t="s">
        <v>3799</v>
      </c>
      <c r="I341" s="15">
        <v>250</v>
      </c>
      <c r="J341" s="77">
        <v>4</v>
      </c>
      <c r="K341" s="92"/>
    </row>
    <row r="342" spans="1:11" ht="20" x14ac:dyDescent="0.25">
      <c r="A342" s="14" t="s">
        <v>3027</v>
      </c>
      <c r="B342" s="14" t="s">
        <v>3800</v>
      </c>
      <c r="C342" s="14" t="s">
        <v>3801</v>
      </c>
      <c r="D342" s="16">
        <v>45966</v>
      </c>
      <c r="E342" s="16"/>
      <c r="F342" s="14" t="s">
        <v>3802</v>
      </c>
      <c r="G342" s="14" t="s">
        <v>3512</v>
      </c>
      <c r="H342" s="14" t="s">
        <v>3513</v>
      </c>
      <c r="I342" s="15">
        <v>7218.46</v>
      </c>
      <c r="J342" s="77">
        <v>4</v>
      </c>
      <c r="K342" s="92"/>
    </row>
    <row r="343" spans="1:11" ht="20" x14ac:dyDescent="0.25">
      <c r="A343" s="14" t="s">
        <v>3027</v>
      </c>
      <c r="B343" s="14" t="s">
        <v>3803</v>
      </c>
      <c r="C343" s="14" t="s">
        <v>3804</v>
      </c>
      <c r="D343" s="16">
        <v>45966</v>
      </c>
      <c r="E343" s="16"/>
      <c r="F343" s="14" t="s">
        <v>3805</v>
      </c>
      <c r="G343" s="14" t="s">
        <v>3512</v>
      </c>
      <c r="H343" s="14" t="s">
        <v>3513</v>
      </c>
      <c r="I343" s="15">
        <v>2983.45</v>
      </c>
      <c r="J343" s="77">
        <v>4</v>
      </c>
      <c r="K343" s="92"/>
    </row>
    <row r="344" spans="1:11" ht="20" x14ac:dyDescent="0.25">
      <c r="A344" s="14" t="s">
        <v>3027</v>
      </c>
      <c r="B344" s="14" t="s">
        <v>3806</v>
      </c>
      <c r="C344" s="14" t="s">
        <v>3807</v>
      </c>
      <c r="D344" s="16">
        <v>45966</v>
      </c>
      <c r="E344" s="16"/>
      <c r="F344" s="14" t="s">
        <v>3808</v>
      </c>
      <c r="G344" s="14" t="s">
        <v>3216</v>
      </c>
      <c r="H344" s="14" t="s">
        <v>3217</v>
      </c>
      <c r="I344" s="15">
        <v>56.5</v>
      </c>
      <c r="J344" s="77">
        <v>2</v>
      </c>
      <c r="K344" s="92"/>
    </row>
    <row r="345" spans="1:11" ht="20" x14ac:dyDescent="0.25">
      <c r="A345" s="14" t="s">
        <v>3027</v>
      </c>
      <c r="B345" s="14" t="s">
        <v>3809</v>
      </c>
      <c r="C345" s="14" t="s">
        <v>3810</v>
      </c>
      <c r="D345" s="16">
        <v>45966</v>
      </c>
      <c r="E345" s="16"/>
      <c r="F345" s="14" t="s">
        <v>3811</v>
      </c>
      <c r="G345" s="14" t="s">
        <v>3812</v>
      </c>
      <c r="H345" s="14" t="s">
        <v>3813</v>
      </c>
      <c r="I345" s="15">
        <v>1000</v>
      </c>
      <c r="J345" s="77">
        <v>2</v>
      </c>
      <c r="K345" s="92"/>
    </row>
    <row r="346" spans="1:11" ht="40" x14ac:dyDescent="0.25">
      <c r="A346" s="14" t="s">
        <v>3027</v>
      </c>
      <c r="B346" s="14" t="s">
        <v>3814</v>
      </c>
      <c r="C346" s="14" t="s">
        <v>3141</v>
      </c>
      <c r="D346" s="16">
        <v>45966</v>
      </c>
      <c r="E346" s="16"/>
      <c r="F346" s="14" t="s">
        <v>3815</v>
      </c>
      <c r="G346" s="14" t="s">
        <v>3816</v>
      </c>
      <c r="H346" s="14" t="s">
        <v>3817</v>
      </c>
      <c r="I346" s="15">
        <v>1658.7</v>
      </c>
      <c r="J346" s="77">
        <v>4</v>
      </c>
      <c r="K346" s="92"/>
    </row>
    <row r="347" spans="1:11" ht="12.5" x14ac:dyDescent="0.25">
      <c r="A347" s="14" t="s">
        <v>3027</v>
      </c>
      <c r="B347" s="14" t="s">
        <v>3818</v>
      </c>
      <c r="C347" s="14" t="s">
        <v>3819</v>
      </c>
      <c r="D347" s="16">
        <v>45966</v>
      </c>
      <c r="E347" s="16"/>
      <c r="F347" s="14" t="s">
        <v>3820</v>
      </c>
      <c r="G347" s="14" t="s">
        <v>3116</v>
      </c>
      <c r="H347" s="14" t="s">
        <v>3117</v>
      </c>
      <c r="I347" s="15">
        <v>61.99</v>
      </c>
      <c r="J347" s="77">
        <v>4</v>
      </c>
      <c r="K347" s="92"/>
    </row>
    <row r="348" spans="1:11" ht="12.5" x14ac:dyDescent="0.25">
      <c r="A348" s="14" t="s">
        <v>3027</v>
      </c>
      <c r="B348" s="14" t="s">
        <v>3821</v>
      </c>
      <c r="C348" s="14" t="s">
        <v>3822</v>
      </c>
      <c r="D348" s="16">
        <v>45966</v>
      </c>
      <c r="E348" s="16"/>
      <c r="F348" s="14" t="s">
        <v>3823</v>
      </c>
      <c r="G348" s="14" t="s">
        <v>3824</v>
      </c>
      <c r="H348" s="14" t="s">
        <v>3825</v>
      </c>
      <c r="I348" s="15">
        <v>195</v>
      </c>
      <c r="J348" s="77">
        <v>4</v>
      </c>
      <c r="K348" s="92"/>
    </row>
    <row r="349" spans="1:11" ht="12.5" x14ac:dyDescent="0.25">
      <c r="A349" s="14" t="s">
        <v>3027</v>
      </c>
      <c r="B349" s="14" t="s">
        <v>3826</v>
      </c>
      <c r="C349" s="14" t="s">
        <v>3827</v>
      </c>
      <c r="D349" s="16">
        <v>45966</v>
      </c>
      <c r="E349" s="16"/>
      <c r="F349" s="14" t="s">
        <v>3828</v>
      </c>
      <c r="G349" s="14" t="s">
        <v>3829</v>
      </c>
      <c r="H349" s="14" t="s">
        <v>3830</v>
      </c>
      <c r="I349" s="15">
        <v>10.25</v>
      </c>
      <c r="J349" s="77">
        <v>4</v>
      </c>
      <c r="K349" s="92"/>
    </row>
    <row r="350" spans="1:11" ht="20" x14ac:dyDescent="0.25">
      <c r="A350" s="14" t="s">
        <v>3027</v>
      </c>
      <c r="B350" s="14" t="s">
        <v>3831</v>
      </c>
      <c r="C350" s="14" t="s">
        <v>3144</v>
      </c>
      <c r="D350" s="16">
        <v>45966</v>
      </c>
      <c r="E350" s="16"/>
      <c r="F350" s="14" t="s">
        <v>3832</v>
      </c>
      <c r="G350" s="14" t="s">
        <v>3833</v>
      </c>
      <c r="H350" s="14" t="s">
        <v>3834</v>
      </c>
      <c r="I350" s="15">
        <v>3000</v>
      </c>
      <c r="J350" s="77">
        <v>2</v>
      </c>
      <c r="K350" s="92"/>
    </row>
    <row r="351" spans="1:11" ht="30" x14ac:dyDescent="0.25">
      <c r="A351" s="14" t="s">
        <v>3027</v>
      </c>
      <c r="B351" s="14" t="s">
        <v>3835</v>
      </c>
      <c r="C351" s="14" t="s">
        <v>3836</v>
      </c>
      <c r="D351" s="16">
        <v>45966</v>
      </c>
      <c r="E351" s="16"/>
      <c r="F351" s="14" t="s">
        <v>3837</v>
      </c>
      <c r="G351" s="14" t="s">
        <v>3838</v>
      </c>
      <c r="H351" s="14" t="s">
        <v>3839</v>
      </c>
      <c r="I351" s="15">
        <v>2200</v>
      </c>
      <c r="J351" s="77">
        <v>5</v>
      </c>
      <c r="K351" s="92"/>
    </row>
    <row r="352" spans="1:11" ht="20" x14ac:dyDescent="0.25">
      <c r="A352" s="14" t="s">
        <v>3027</v>
      </c>
      <c r="B352" s="14" t="s">
        <v>3840</v>
      </c>
      <c r="C352" s="14" t="s">
        <v>3840</v>
      </c>
      <c r="D352" s="16">
        <v>45985</v>
      </c>
      <c r="E352" s="16"/>
      <c r="F352" s="14" t="s">
        <v>3841</v>
      </c>
      <c r="G352" s="14"/>
      <c r="H352" s="14" t="s">
        <v>3059</v>
      </c>
      <c r="I352" s="15">
        <v>506</v>
      </c>
      <c r="J352" s="77">
        <v>5</v>
      </c>
      <c r="K352" s="92"/>
    </row>
    <row r="353" spans="1:11" ht="40" x14ac:dyDescent="0.25">
      <c r="A353" s="14" t="s">
        <v>3027</v>
      </c>
      <c r="B353" s="14" t="s">
        <v>3842</v>
      </c>
      <c r="C353" s="14" t="s">
        <v>3843</v>
      </c>
      <c r="D353" s="16">
        <v>45966</v>
      </c>
      <c r="E353" s="16"/>
      <c r="F353" s="14" t="s">
        <v>3844</v>
      </c>
      <c r="G353" s="14" t="s">
        <v>3657</v>
      </c>
      <c r="H353" s="14" t="s">
        <v>3658</v>
      </c>
      <c r="I353" s="15">
        <v>583</v>
      </c>
      <c r="J353" s="77">
        <v>3</v>
      </c>
      <c r="K353" s="92"/>
    </row>
    <row r="354" spans="1:11" ht="70" x14ac:dyDescent="0.25">
      <c r="A354" s="14" t="s">
        <v>3027</v>
      </c>
      <c r="B354" s="14" t="s">
        <v>3845</v>
      </c>
      <c r="C354" s="14" t="s">
        <v>3845</v>
      </c>
      <c r="D354" s="16">
        <v>45968</v>
      </c>
      <c r="E354" s="16"/>
      <c r="F354" s="14" t="s">
        <v>3846</v>
      </c>
      <c r="G354" s="14"/>
      <c r="H354" s="14" t="s">
        <v>3089</v>
      </c>
      <c r="I354" s="15">
        <v>65.819999999999993</v>
      </c>
      <c r="J354" s="77">
        <v>2</v>
      </c>
      <c r="K354" s="92"/>
    </row>
    <row r="355" spans="1:11" ht="40" x14ac:dyDescent="0.25">
      <c r="A355" s="14" t="s">
        <v>3027</v>
      </c>
      <c r="B355" s="14" t="s">
        <v>3847</v>
      </c>
      <c r="C355" s="14" t="s">
        <v>3847</v>
      </c>
      <c r="D355" s="16">
        <v>45968</v>
      </c>
      <c r="E355" s="16"/>
      <c r="F355" s="14" t="s">
        <v>3848</v>
      </c>
      <c r="G355" s="14"/>
      <c r="H355" s="14" t="s">
        <v>3849</v>
      </c>
      <c r="I355" s="15">
        <v>113.1</v>
      </c>
      <c r="J355" s="77">
        <v>3</v>
      </c>
      <c r="K355" s="92"/>
    </row>
    <row r="356" spans="1:11" ht="70" x14ac:dyDescent="0.25">
      <c r="A356" s="14" t="s">
        <v>3027</v>
      </c>
      <c r="B356" s="14" t="s">
        <v>3850</v>
      </c>
      <c r="C356" s="14" t="s">
        <v>3850</v>
      </c>
      <c r="D356" s="16">
        <v>45968</v>
      </c>
      <c r="E356" s="16"/>
      <c r="F356" s="14" t="s">
        <v>3851</v>
      </c>
      <c r="G356" s="14"/>
      <c r="H356" s="14" t="s">
        <v>3852</v>
      </c>
      <c r="I356" s="15">
        <v>99.46</v>
      </c>
      <c r="J356" s="77">
        <v>2</v>
      </c>
      <c r="K356" s="92"/>
    </row>
    <row r="357" spans="1:11" ht="40" x14ac:dyDescent="0.25">
      <c r="A357" s="14" t="s">
        <v>3027</v>
      </c>
      <c r="B357" s="14" t="s">
        <v>3850</v>
      </c>
      <c r="C357" s="14" t="s">
        <v>3853</v>
      </c>
      <c r="D357" s="16">
        <v>45913</v>
      </c>
      <c r="E357" s="16">
        <v>45968</v>
      </c>
      <c r="F357" s="14" t="s">
        <v>3854</v>
      </c>
      <c r="G357" s="14" t="s">
        <v>3855</v>
      </c>
      <c r="H357" s="14" t="s">
        <v>3856</v>
      </c>
      <c r="I357" s="15">
        <v>121</v>
      </c>
      <c r="J357" s="77">
        <v>2</v>
      </c>
      <c r="K357" s="92"/>
    </row>
    <row r="358" spans="1:11" ht="70" x14ac:dyDescent="0.25">
      <c r="A358" s="14" t="s">
        <v>3027</v>
      </c>
      <c r="B358" s="14" t="s">
        <v>3857</v>
      </c>
      <c r="C358" s="14" t="s">
        <v>3857</v>
      </c>
      <c r="D358" s="16">
        <v>45968</v>
      </c>
      <c r="E358" s="16"/>
      <c r="F358" s="14" t="s">
        <v>3858</v>
      </c>
      <c r="G358" s="14"/>
      <c r="H358" s="14" t="s">
        <v>3859</v>
      </c>
      <c r="I358" s="15">
        <v>31.97</v>
      </c>
      <c r="J358" s="77">
        <v>3</v>
      </c>
      <c r="K358" s="92"/>
    </row>
    <row r="359" spans="1:11" ht="70" x14ac:dyDescent="0.25">
      <c r="A359" s="14" t="s">
        <v>3027</v>
      </c>
      <c r="B359" s="14" t="s">
        <v>3860</v>
      </c>
      <c r="C359" s="14" t="s">
        <v>3860</v>
      </c>
      <c r="D359" s="16">
        <v>45968</v>
      </c>
      <c r="E359" s="16"/>
      <c r="F359" s="14" t="s">
        <v>3861</v>
      </c>
      <c r="G359" s="14"/>
      <c r="H359" s="14" t="s">
        <v>3859</v>
      </c>
      <c r="I359" s="15">
        <v>31.97</v>
      </c>
      <c r="J359" s="77">
        <v>3</v>
      </c>
      <c r="K359" s="92"/>
    </row>
    <row r="360" spans="1:11" ht="70" x14ac:dyDescent="0.25">
      <c r="A360" s="14" t="s">
        <v>3027</v>
      </c>
      <c r="B360" s="14" t="s">
        <v>3862</v>
      </c>
      <c r="C360" s="14" t="s">
        <v>3862</v>
      </c>
      <c r="D360" s="16">
        <v>45968</v>
      </c>
      <c r="E360" s="16"/>
      <c r="F360" s="14" t="s">
        <v>3863</v>
      </c>
      <c r="G360" s="14"/>
      <c r="H360" s="14" t="s">
        <v>3859</v>
      </c>
      <c r="I360" s="15">
        <v>86.43</v>
      </c>
      <c r="J360" s="77">
        <v>4</v>
      </c>
      <c r="K360" s="92"/>
    </row>
    <row r="361" spans="1:11" ht="70" x14ac:dyDescent="0.25">
      <c r="A361" s="14" t="s">
        <v>3027</v>
      </c>
      <c r="B361" s="14" t="s">
        <v>3864</v>
      </c>
      <c r="C361" s="14" t="s">
        <v>3864</v>
      </c>
      <c r="D361" s="16">
        <v>45968</v>
      </c>
      <c r="E361" s="16"/>
      <c r="F361" s="14" t="s">
        <v>3865</v>
      </c>
      <c r="G361" s="14"/>
      <c r="H361" s="14" t="s">
        <v>3859</v>
      </c>
      <c r="I361" s="15">
        <v>127.87</v>
      </c>
      <c r="J361" s="77">
        <v>4</v>
      </c>
      <c r="K361" s="92"/>
    </row>
    <row r="362" spans="1:11" ht="70" x14ac:dyDescent="0.25">
      <c r="A362" s="14" t="s">
        <v>3027</v>
      </c>
      <c r="B362" s="14" t="s">
        <v>3866</v>
      </c>
      <c r="C362" s="14" t="s">
        <v>3866</v>
      </c>
      <c r="D362" s="16">
        <v>45968</v>
      </c>
      <c r="E362" s="16"/>
      <c r="F362" s="14" t="s">
        <v>3867</v>
      </c>
      <c r="G362" s="14"/>
      <c r="H362" s="14" t="s">
        <v>3287</v>
      </c>
      <c r="I362" s="15">
        <v>69.86</v>
      </c>
      <c r="J362" s="77">
        <v>4</v>
      </c>
      <c r="K362" s="92"/>
    </row>
    <row r="363" spans="1:11" ht="70" x14ac:dyDescent="0.25">
      <c r="A363" s="14" t="s">
        <v>3027</v>
      </c>
      <c r="B363" s="14" t="s">
        <v>3868</v>
      </c>
      <c r="C363" s="14" t="s">
        <v>3868</v>
      </c>
      <c r="D363" s="16">
        <v>45968</v>
      </c>
      <c r="E363" s="16"/>
      <c r="F363" s="14" t="s">
        <v>3869</v>
      </c>
      <c r="G363" s="14"/>
      <c r="H363" s="14" t="s">
        <v>3287</v>
      </c>
      <c r="I363" s="15">
        <v>136.16</v>
      </c>
      <c r="J363" s="77">
        <v>4</v>
      </c>
      <c r="K363" s="92"/>
    </row>
    <row r="364" spans="1:11" ht="70" x14ac:dyDescent="0.25">
      <c r="A364" s="14" t="s">
        <v>3027</v>
      </c>
      <c r="B364" s="14" t="s">
        <v>3870</v>
      </c>
      <c r="C364" s="14" t="s">
        <v>3870</v>
      </c>
      <c r="D364" s="16">
        <v>45968</v>
      </c>
      <c r="E364" s="16"/>
      <c r="F364" s="14" t="s">
        <v>3871</v>
      </c>
      <c r="G364" s="14"/>
      <c r="H364" s="14" t="s">
        <v>3346</v>
      </c>
      <c r="I364" s="15">
        <v>78.739999999999995</v>
      </c>
      <c r="J364" s="77">
        <v>3</v>
      </c>
      <c r="K364" s="92"/>
    </row>
    <row r="365" spans="1:11" ht="70" x14ac:dyDescent="0.25">
      <c r="A365" s="14" t="s">
        <v>3027</v>
      </c>
      <c r="B365" s="14" t="s">
        <v>3872</v>
      </c>
      <c r="C365" s="14" t="s">
        <v>3872</v>
      </c>
      <c r="D365" s="16">
        <v>45968</v>
      </c>
      <c r="E365" s="16"/>
      <c r="F365" s="14" t="s">
        <v>3873</v>
      </c>
      <c r="G365" s="14"/>
      <c r="H365" s="14" t="s">
        <v>3346</v>
      </c>
      <c r="I365" s="15">
        <v>51.5</v>
      </c>
      <c r="J365" s="77">
        <v>4</v>
      </c>
      <c r="K365" s="92"/>
    </row>
    <row r="366" spans="1:11" ht="70" x14ac:dyDescent="0.25">
      <c r="A366" s="14" t="s">
        <v>3027</v>
      </c>
      <c r="B366" s="14" t="s">
        <v>3874</v>
      </c>
      <c r="C366" s="14" t="s">
        <v>3874</v>
      </c>
      <c r="D366" s="16">
        <v>45968</v>
      </c>
      <c r="E366" s="16"/>
      <c r="F366" s="14" t="s">
        <v>3875</v>
      </c>
      <c r="G366" s="14"/>
      <c r="H366" s="14" t="s">
        <v>3876</v>
      </c>
      <c r="I366" s="15">
        <v>51.98</v>
      </c>
      <c r="J366" s="77">
        <v>4</v>
      </c>
      <c r="K366" s="92"/>
    </row>
    <row r="367" spans="1:11" ht="70" x14ac:dyDescent="0.25">
      <c r="A367" s="14" t="s">
        <v>3027</v>
      </c>
      <c r="B367" s="14" t="s">
        <v>3877</v>
      </c>
      <c r="C367" s="14" t="s">
        <v>3877</v>
      </c>
      <c r="D367" s="16">
        <v>45968</v>
      </c>
      <c r="E367" s="16"/>
      <c r="F367" s="14" t="s">
        <v>3878</v>
      </c>
      <c r="G367" s="14"/>
      <c r="H367" s="14" t="s">
        <v>3284</v>
      </c>
      <c r="I367" s="15">
        <v>33.74</v>
      </c>
      <c r="J367" s="77">
        <v>4</v>
      </c>
      <c r="K367" s="92"/>
    </row>
    <row r="368" spans="1:11" ht="70" x14ac:dyDescent="0.25">
      <c r="A368" s="14" t="s">
        <v>3027</v>
      </c>
      <c r="B368" s="14" t="s">
        <v>3879</v>
      </c>
      <c r="C368" s="14" t="s">
        <v>3880</v>
      </c>
      <c r="D368" s="16">
        <v>45944</v>
      </c>
      <c r="E368" s="16">
        <v>45968</v>
      </c>
      <c r="F368" s="14" t="s">
        <v>3881</v>
      </c>
      <c r="G368" s="14" t="s">
        <v>3882</v>
      </c>
      <c r="H368" s="14" t="s">
        <v>3883</v>
      </c>
      <c r="I368" s="15">
        <v>3.5</v>
      </c>
      <c r="J368" s="77">
        <v>4</v>
      </c>
      <c r="K368" s="92"/>
    </row>
    <row r="369" spans="1:11" ht="70" x14ac:dyDescent="0.25">
      <c r="A369" s="14" t="s">
        <v>3027</v>
      </c>
      <c r="B369" s="14" t="s">
        <v>3879</v>
      </c>
      <c r="C369" s="14" t="s">
        <v>3884</v>
      </c>
      <c r="D369" s="16">
        <v>45933</v>
      </c>
      <c r="E369" s="16">
        <v>45968</v>
      </c>
      <c r="F369" s="14" t="s">
        <v>3885</v>
      </c>
      <c r="G369" s="14" t="s">
        <v>3886</v>
      </c>
      <c r="H369" s="14" t="s">
        <v>3887</v>
      </c>
      <c r="I369" s="15">
        <v>52</v>
      </c>
      <c r="J369" s="77">
        <v>4</v>
      </c>
      <c r="K369" s="92"/>
    </row>
    <row r="370" spans="1:11" ht="70" x14ac:dyDescent="0.25">
      <c r="A370" s="14" t="s">
        <v>3027</v>
      </c>
      <c r="B370" s="14" t="s">
        <v>3888</v>
      </c>
      <c r="C370" s="14" t="s">
        <v>3884</v>
      </c>
      <c r="D370" s="16">
        <v>45932</v>
      </c>
      <c r="E370" s="16">
        <v>45968</v>
      </c>
      <c r="F370" s="14" t="s">
        <v>3889</v>
      </c>
      <c r="G370" s="14" t="s">
        <v>3886</v>
      </c>
      <c r="H370" s="14" t="s">
        <v>3887</v>
      </c>
      <c r="I370" s="15">
        <v>51.4</v>
      </c>
      <c r="J370" s="77">
        <v>4</v>
      </c>
      <c r="K370" s="92"/>
    </row>
    <row r="371" spans="1:11" ht="70" x14ac:dyDescent="0.25">
      <c r="A371" s="14" t="s">
        <v>3027</v>
      </c>
      <c r="B371" s="14" t="s">
        <v>3890</v>
      </c>
      <c r="C371" s="14" t="s">
        <v>3847</v>
      </c>
      <c r="D371" s="16">
        <v>45968</v>
      </c>
      <c r="E371" s="16"/>
      <c r="F371" s="14" t="s">
        <v>3891</v>
      </c>
      <c r="G371" s="14"/>
      <c r="H371" s="14" t="s">
        <v>3852</v>
      </c>
      <c r="I371" s="15">
        <v>47.36</v>
      </c>
      <c r="J371" s="77">
        <v>4</v>
      </c>
      <c r="K371" s="92"/>
    </row>
    <row r="372" spans="1:11" ht="40" x14ac:dyDescent="0.25">
      <c r="A372" s="14" t="s">
        <v>3027</v>
      </c>
      <c r="B372" s="14" t="s">
        <v>3892</v>
      </c>
      <c r="C372" s="14" t="s">
        <v>3892</v>
      </c>
      <c r="D372" s="16">
        <v>45968</v>
      </c>
      <c r="E372" s="16"/>
      <c r="F372" s="14" t="s">
        <v>3893</v>
      </c>
      <c r="G372" s="14"/>
      <c r="H372" s="14" t="s">
        <v>3894</v>
      </c>
      <c r="I372" s="15">
        <v>112.96</v>
      </c>
      <c r="J372" s="77">
        <v>4</v>
      </c>
      <c r="K372" s="92"/>
    </row>
    <row r="373" spans="1:11" ht="50" x14ac:dyDescent="0.25">
      <c r="A373" s="14" t="s">
        <v>3027</v>
      </c>
      <c r="B373" s="14" t="s">
        <v>3895</v>
      </c>
      <c r="C373" s="14" t="s">
        <v>3895</v>
      </c>
      <c r="D373" s="16">
        <v>45968</v>
      </c>
      <c r="E373" s="16"/>
      <c r="F373" s="14" t="s">
        <v>3896</v>
      </c>
      <c r="G373" s="14"/>
      <c r="H373" s="14" t="s">
        <v>3897</v>
      </c>
      <c r="I373" s="15">
        <v>11.25</v>
      </c>
      <c r="J373" s="77">
        <v>5</v>
      </c>
      <c r="K373" s="92"/>
    </row>
    <row r="374" spans="1:11" ht="50" x14ac:dyDescent="0.25">
      <c r="A374" s="14" t="s">
        <v>3027</v>
      </c>
      <c r="B374" s="14" t="s">
        <v>3898</v>
      </c>
      <c r="C374" s="14" t="s">
        <v>3898</v>
      </c>
      <c r="D374" s="16">
        <v>45968</v>
      </c>
      <c r="E374" s="16"/>
      <c r="F374" s="14" t="s">
        <v>3899</v>
      </c>
      <c r="G374" s="14"/>
      <c r="H374" s="14" t="s">
        <v>3900</v>
      </c>
      <c r="I374" s="15">
        <v>11.25</v>
      </c>
      <c r="J374" s="77">
        <v>3</v>
      </c>
      <c r="K374" s="92"/>
    </row>
    <row r="375" spans="1:11" ht="40" x14ac:dyDescent="0.25">
      <c r="A375" s="14" t="s">
        <v>3027</v>
      </c>
      <c r="B375" s="14" t="s">
        <v>3901</v>
      </c>
      <c r="C375" s="14" t="s">
        <v>3902</v>
      </c>
      <c r="D375" s="16">
        <v>45865</v>
      </c>
      <c r="E375" s="16">
        <v>45968</v>
      </c>
      <c r="F375" s="14" t="s">
        <v>3903</v>
      </c>
      <c r="G375" s="14"/>
      <c r="H375" s="14" t="s">
        <v>3904</v>
      </c>
      <c r="I375" s="15">
        <v>58.06</v>
      </c>
      <c r="J375" s="77">
        <v>2</v>
      </c>
      <c r="K375" s="92"/>
    </row>
    <row r="376" spans="1:11" ht="90" x14ac:dyDescent="0.25">
      <c r="A376" s="14" t="s">
        <v>3027</v>
      </c>
      <c r="B376" s="14" t="s">
        <v>3905</v>
      </c>
      <c r="C376" s="14" t="s">
        <v>3905</v>
      </c>
      <c r="D376" s="16">
        <v>45968</v>
      </c>
      <c r="E376" s="16">
        <v>45968</v>
      </c>
      <c r="F376" s="14" t="s">
        <v>3906</v>
      </c>
      <c r="G376" s="14"/>
      <c r="H376" s="14" t="s">
        <v>3907</v>
      </c>
      <c r="I376" s="15">
        <v>208.32</v>
      </c>
      <c r="J376" s="77">
        <v>3</v>
      </c>
      <c r="K376" s="92"/>
    </row>
    <row r="377" spans="1:11" ht="100" x14ac:dyDescent="0.25">
      <c r="A377" s="14" t="s">
        <v>3027</v>
      </c>
      <c r="B377" s="14" t="s">
        <v>3905</v>
      </c>
      <c r="C377" s="14" t="s">
        <v>3908</v>
      </c>
      <c r="D377" s="16">
        <v>45887</v>
      </c>
      <c r="E377" s="16">
        <v>45968</v>
      </c>
      <c r="F377" s="14" t="s">
        <v>3909</v>
      </c>
      <c r="G377" s="14"/>
      <c r="H377" s="14" t="s">
        <v>3910</v>
      </c>
      <c r="I377" s="15">
        <v>2443.4</v>
      </c>
      <c r="J377" s="77">
        <v>3</v>
      </c>
      <c r="K377" s="92"/>
    </row>
    <row r="378" spans="1:11" ht="90" x14ac:dyDescent="0.25">
      <c r="A378" s="14" t="s">
        <v>3027</v>
      </c>
      <c r="B378" s="14" t="s">
        <v>3905</v>
      </c>
      <c r="C378" s="14" t="s">
        <v>3911</v>
      </c>
      <c r="D378" s="16">
        <v>45918</v>
      </c>
      <c r="E378" s="16">
        <v>45968</v>
      </c>
      <c r="F378" s="14" t="s">
        <v>3912</v>
      </c>
      <c r="G378" s="14"/>
      <c r="H378" s="14" t="s">
        <v>3910</v>
      </c>
      <c r="I378" s="15">
        <v>1175</v>
      </c>
      <c r="J378" s="77">
        <v>3</v>
      </c>
      <c r="K378" s="92"/>
    </row>
    <row r="379" spans="1:11" ht="60" x14ac:dyDescent="0.25">
      <c r="A379" s="14" t="s">
        <v>3027</v>
      </c>
      <c r="B379" s="14" t="s">
        <v>3905</v>
      </c>
      <c r="C379" s="14" t="s">
        <v>3913</v>
      </c>
      <c r="D379" s="16">
        <v>45902</v>
      </c>
      <c r="E379" s="16">
        <v>45968</v>
      </c>
      <c r="F379" s="14" t="s">
        <v>3914</v>
      </c>
      <c r="G379" s="14"/>
      <c r="H379" s="14" t="s">
        <v>3915</v>
      </c>
      <c r="I379" s="15">
        <v>34.979999999999997</v>
      </c>
      <c r="J379" s="77">
        <v>3</v>
      </c>
      <c r="K379" s="92"/>
    </row>
    <row r="380" spans="1:11" ht="60" x14ac:dyDescent="0.25">
      <c r="A380" s="14" t="s">
        <v>3027</v>
      </c>
      <c r="B380" s="14" t="s">
        <v>3905</v>
      </c>
      <c r="C380" s="14" t="s">
        <v>3916</v>
      </c>
      <c r="D380" s="16">
        <v>45905</v>
      </c>
      <c r="E380" s="16">
        <v>45968</v>
      </c>
      <c r="F380" s="14" t="s">
        <v>3917</v>
      </c>
      <c r="G380" s="14"/>
      <c r="H380" s="14" t="s">
        <v>3918</v>
      </c>
      <c r="I380" s="15">
        <v>13.01</v>
      </c>
      <c r="J380" s="77">
        <v>3</v>
      </c>
      <c r="K380" s="92"/>
    </row>
    <row r="381" spans="1:11" ht="90" x14ac:dyDescent="0.25">
      <c r="A381" s="14" t="s">
        <v>3027</v>
      </c>
      <c r="B381" s="14" t="s">
        <v>3905</v>
      </c>
      <c r="C381" s="14" t="s">
        <v>3905</v>
      </c>
      <c r="D381" s="16">
        <v>45968</v>
      </c>
      <c r="E381" s="16">
        <v>45968</v>
      </c>
      <c r="F381" s="14" t="s">
        <v>3919</v>
      </c>
      <c r="G381" s="14"/>
      <c r="H381" s="14" t="s">
        <v>3907</v>
      </c>
      <c r="I381" s="15">
        <v>208.79</v>
      </c>
      <c r="J381" s="77">
        <v>3</v>
      </c>
      <c r="K381" s="92"/>
    </row>
    <row r="382" spans="1:11" ht="60" x14ac:dyDescent="0.25">
      <c r="A382" s="14" t="s">
        <v>3027</v>
      </c>
      <c r="B382" s="14" t="s">
        <v>3905</v>
      </c>
      <c r="C382" s="14" t="s">
        <v>3920</v>
      </c>
      <c r="D382" s="16">
        <v>45847</v>
      </c>
      <c r="E382" s="16">
        <v>45968</v>
      </c>
      <c r="F382" s="14" t="s">
        <v>3921</v>
      </c>
      <c r="G382" s="14"/>
      <c r="H382" s="14" t="s">
        <v>3922</v>
      </c>
      <c r="I382" s="15">
        <v>204.9</v>
      </c>
      <c r="J382" s="77">
        <v>3</v>
      </c>
      <c r="K382" s="92"/>
    </row>
    <row r="383" spans="1:11" ht="30" x14ac:dyDescent="0.25">
      <c r="A383" s="14" t="s">
        <v>3027</v>
      </c>
      <c r="B383" s="14" t="s">
        <v>3905</v>
      </c>
      <c r="C383" s="14" t="s">
        <v>3923</v>
      </c>
      <c r="D383" s="16">
        <v>45870</v>
      </c>
      <c r="E383" s="16">
        <v>45968</v>
      </c>
      <c r="F383" s="14" t="s">
        <v>3924</v>
      </c>
      <c r="G383" s="14" t="s">
        <v>3925</v>
      </c>
      <c r="H383" s="14" t="s">
        <v>3926</v>
      </c>
      <c r="I383" s="15">
        <v>148.22</v>
      </c>
      <c r="J383" s="77">
        <v>3</v>
      </c>
      <c r="K383" s="92"/>
    </row>
    <row r="384" spans="1:11" ht="12.5" x14ac:dyDescent="0.25">
      <c r="A384" s="14" t="s">
        <v>3027</v>
      </c>
      <c r="B384" s="14" t="s">
        <v>3927</v>
      </c>
      <c r="C384" s="14" t="s">
        <v>3928</v>
      </c>
      <c r="D384" s="16">
        <v>45968</v>
      </c>
      <c r="E384" s="16"/>
      <c r="F384" s="14" t="s">
        <v>3929</v>
      </c>
      <c r="G384" s="14" t="s">
        <v>3118</v>
      </c>
      <c r="H384" s="14" t="s">
        <v>3119</v>
      </c>
      <c r="I384" s="15">
        <v>49.82</v>
      </c>
      <c r="J384" s="77">
        <v>2</v>
      </c>
      <c r="K384" s="92"/>
    </row>
    <row r="385" spans="1:11" ht="12.5" x14ac:dyDescent="0.25">
      <c r="A385" s="14" t="s">
        <v>3027</v>
      </c>
      <c r="B385" s="14" t="s">
        <v>3930</v>
      </c>
      <c r="C385" s="14" t="s">
        <v>3931</v>
      </c>
      <c r="D385" s="16">
        <v>45968</v>
      </c>
      <c r="E385" s="16"/>
      <c r="F385" s="14" t="s">
        <v>3932</v>
      </c>
      <c r="G385" s="14" t="s">
        <v>3933</v>
      </c>
      <c r="H385" s="14" t="s">
        <v>3934</v>
      </c>
      <c r="I385" s="15">
        <v>322.51</v>
      </c>
      <c r="J385" s="77">
        <v>4</v>
      </c>
      <c r="K385" s="92"/>
    </row>
    <row r="386" spans="1:11" ht="12.5" x14ac:dyDescent="0.25">
      <c r="A386" s="14" t="s">
        <v>3027</v>
      </c>
      <c r="B386" s="14" t="s">
        <v>3935</v>
      </c>
      <c r="C386" s="14" t="s">
        <v>3936</v>
      </c>
      <c r="D386" s="16">
        <v>45968</v>
      </c>
      <c r="E386" s="16"/>
      <c r="F386" s="14" t="s">
        <v>3937</v>
      </c>
      <c r="G386" s="14" t="s">
        <v>3938</v>
      </c>
      <c r="H386" s="14" t="s">
        <v>3939</v>
      </c>
      <c r="I386" s="15">
        <v>150</v>
      </c>
      <c r="J386" s="77">
        <v>4</v>
      </c>
      <c r="K386" s="92"/>
    </row>
    <row r="387" spans="1:11" ht="12.5" x14ac:dyDescent="0.25">
      <c r="A387" s="14" t="s">
        <v>3027</v>
      </c>
      <c r="B387" s="14" t="s">
        <v>3940</v>
      </c>
      <c r="C387" s="14" t="s">
        <v>3941</v>
      </c>
      <c r="D387" s="16">
        <v>45968</v>
      </c>
      <c r="E387" s="16"/>
      <c r="F387" s="14" t="s">
        <v>3942</v>
      </c>
      <c r="G387" s="14" t="s">
        <v>3943</v>
      </c>
      <c r="H387" s="14" t="s">
        <v>3944</v>
      </c>
      <c r="I387" s="15">
        <v>1250</v>
      </c>
      <c r="J387" s="77">
        <v>5</v>
      </c>
      <c r="K387" s="92"/>
    </row>
    <row r="388" spans="1:11" ht="12.5" x14ac:dyDescent="0.25">
      <c r="A388" s="14" t="s">
        <v>3027</v>
      </c>
      <c r="B388" s="14" t="s">
        <v>3945</v>
      </c>
      <c r="C388" s="14" t="s">
        <v>3946</v>
      </c>
      <c r="D388" s="16">
        <v>45968</v>
      </c>
      <c r="E388" s="16"/>
      <c r="F388" s="14" t="s">
        <v>3942</v>
      </c>
      <c r="G388" s="14" t="s">
        <v>3947</v>
      </c>
      <c r="H388" s="14" t="s">
        <v>3948</v>
      </c>
      <c r="I388" s="15">
        <v>320</v>
      </c>
      <c r="J388" s="77">
        <v>5</v>
      </c>
      <c r="K388" s="92"/>
    </row>
    <row r="389" spans="1:11" ht="20" x14ac:dyDescent="0.25">
      <c r="A389" s="14" t="s">
        <v>3027</v>
      </c>
      <c r="B389" s="14" t="s">
        <v>3949</v>
      </c>
      <c r="C389" s="14" t="s">
        <v>3950</v>
      </c>
      <c r="D389" s="16">
        <v>45971</v>
      </c>
      <c r="E389" s="16"/>
      <c r="F389" s="14" t="s">
        <v>3951</v>
      </c>
      <c r="G389" s="14" t="s">
        <v>3047</v>
      </c>
      <c r="H389" s="14" t="s">
        <v>3048</v>
      </c>
      <c r="I389" s="15">
        <v>5750</v>
      </c>
      <c r="J389" s="77">
        <v>2</v>
      </c>
      <c r="K389" s="92"/>
    </row>
    <row r="390" spans="1:11" ht="20" x14ac:dyDescent="0.25">
      <c r="A390" s="14" t="s">
        <v>3027</v>
      </c>
      <c r="B390" s="14" t="s">
        <v>3952</v>
      </c>
      <c r="C390" s="14" t="s">
        <v>3735</v>
      </c>
      <c r="D390" s="16">
        <v>45971</v>
      </c>
      <c r="E390" s="16"/>
      <c r="F390" s="14" t="s">
        <v>3953</v>
      </c>
      <c r="G390" s="14" t="s">
        <v>3954</v>
      </c>
      <c r="H390" s="14" t="s">
        <v>3955</v>
      </c>
      <c r="I390" s="15">
        <v>10350</v>
      </c>
      <c r="J390" s="77">
        <v>2</v>
      </c>
      <c r="K390" s="92"/>
    </row>
    <row r="391" spans="1:11" ht="30" x14ac:dyDescent="0.25">
      <c r="A391" s="14" t="s">
        <v>3027</v>
      </c>
      <c r="B391" s="14" t="s">
        <v>3956</v>
      </c>
      <c r="C391" s="14" t="s">
        <v>3957</v>
      </c>
      <c r="D391" s="16">
        <v>45971</v>
      </c>
      <c r="E391" s="16"/>
      <c r="F391" s="14" t="s">
        <v>3958</v>
      </c>
      <c r="G391" s="14" t="s">
        <v>3959</v>
      </c>
      <c r="H391" s="14" t="s">
        <v>3960</v>
      </c>
      <c r="I391" s="15">
        <v>914</v>
      </c>
      <c r="J391" s="77">
        <v>2</v>
      </c>
      <c r="K391" s="92"/>
    </row>
    <row r="392" spans="1:11" ht="20" x14ac:dyDescent="0.25">
      <c r="A392" s="14" t="s">
        <v>3027</v>
      </c>
      <c r="B392" s="14" t="s">
        <v>3961</v>
      </c>
      <c r="C392" s="14" t="s">
        <v>3962</v>
      </c>
      <c r="D392" s="16">
        <v>45971</v>
      </c>
      <c r="E392" s="16"/>
      <c r="F392" s="14" t="s">
        <v>3963</v>
      </c>
      <c r="G392" s="14" t="s">
        <v>3964</v>
      </c>
      <c r="H392" s="14" t="s">
        <v>3965</v>
      </c>
      <c r="I392" s="15">
        <v>800</v>
      </c>
      <c r="J392" s="77">
        <v>2</v>
      </c>
      <c r="K392" s="92"/>
    </row>
    <row r="393" spans="1:11" ht="20" x14ac:dyDescent="0.25">
      <c r="A393" s="14" t="s">
        <v>3027</v>
      </c>
      <c r="B393" s="14" t="s">
        <v>3966</v>
      </c>
      <c r="C393" s="14" t="s">
        <v>3967</v>
      </c>
      <c r="D393" s="16">
        <v>45971</v>
      </c>
      <c r="E393" s="16"/>
      <c r="F393" s="14" t="s">
        <v>3968</v>
      </c>
      <c r="G393" s="14" t="s">
        <v>3969</v>
      </c>
      <c r="H393" s="14" t="s">
        <v>3970</v>
      </c>
      <c r="I393" s="15">
        <v>135.30000000000001</v>
      </c>
      <c r="J393" s="77">
        <v>4</v>
      </c>
      <c r="K393" s="92"/>
    </row>
    <row r="394" spans="1:11" ht="20" x14ac:dyDescent="0.25">
      <c r="A394" s="14" t="s">
        <v>3027</v>
      </c>
      <c r="B394" s="14" t="s">
        <v>3971</v>
      </c>
      <c r="C394" s="14" t="s">
        <v>3972</v>
      </c>
      <c r="D394" s="16">
        <v>45971</v>
      </c>
      <c r="E394" s="16"/>
      <c r="F394" s="14" t="s">
        <v>3973</v>
      </c>
      <c r="G394" s="14" t="s">
        <v>3833</v>
      </c>
      <c r="H394" s="14" t="s">
        <v>3834</v>
      </c>
      <c r="I394" s="15">
        <v>300</v>
      </c>
      <c r="J394" s="77">
        <v>2</v>
      </c>
      <c r="K394" s="92"/>
    </row>
    <row r="395" spans="1:11" ht="12.5" x14ac:dyDescent="0.25">
      <c r="A395" s="14" t="s">
        <v>3027</v>
      </c>
      <c r="B395" s="14" t="s">
        <v>3974</v>
      </c>
      <c r="C395" s="14" t="s">
        <v>3975</v>
      </c>
      <c r="D395" s="16">
        <v>45971</v>
      </c>
      <c r="E395" s="16"/>
      <c r="F395" s="14" t="s">
        <v>3976</v>
      </c>
      <c r="G395" s="14" t="s">
        <v>3977</v>
      </c>
      <c r="H395" s="14" t="s">
        <v>3978</v>
      </c>
      <c r="I395" s="15">
        <v>243</v>
      </c>
      <c r="J395" s="77">
        <v>2</v>
      </c>
      <c r="K395" s="92"/>
    </row>
    <row r="396" spans="1:11" ht="20" x14ac:dyDescent="0.25">
      <c r="A396" s="14" t="s">
        <v>3027</v>
      </c>
      <c r="B396" s="14" t="s">
        <v>3974</v>
      </c>
      <c r="C396" s="14" t="s">
        <v>3974</v>
      </c>
      <c r="D396" s="16">
        <v>46003</v>
      </c>
      <c r="E396" s="16"/>
      <c r="F396" s="14" t="s">
        <v>3979</v>
      </c>
      <c r="G396" s="14"/>
      <c r="H396" s="14" t="s">
        <v>3059</v>
      </c>
      <c r="I396" s="15">
        <v>57</v>
      </c>
      <c r="J396" s="77">
        <v>2</v>
      </c>
      <c r="K396" s="92"/>
    </row>
    <row r="397" spans="1:11" ht="12.5" x14ac:dyDescent="0.25">
      <c r="A397" s="14" t="s">
        <v>3027</v>
      </c>
      <c r="B397" s="14" t="s">
        <v>3980</v>
      </c>
      <c r="C397" s="14" t="s">
        <v>3981</v>
      </c>
      <c r="D397" s="16">
        <v>45971</v>
      </c>
      <c r="E397" s="16"/>
      <c r="F397" s="14" t="s">
        <v>3982</v>
      </c>
      <c r="G397" s="14" t="s">
        <v>3983</v>
      </c>
      <c r="H397" s="14" t="s">
        <v>3984</v>
      </c>
      <c r="I397" s="15">
        <v>512.89</v>
      </c>
      <c r="J397" s="77">
        <v>3</v>
      </c>
      <c r="K397" s="92"/>
    </row>
    <row r="398" spans="1:11" ht="20" x14ac:dyDescent="0.25">
      <c r="A398" s="14" t="s">
        <v>3027</v>
      </c>
      <c r="B398" s="14" t="s">
        <v>3980</v>
      </c>
      <c r="C398" s="14" t="s">
        <v>3980</v>
      </c>
      <c r="D398" s="16">
        <v>46003</v>
      </c>
      <c r="E398" s="16"/>
      <c r="F398" s="14" t="s">
        <v>3985</v>
      </c>
      <c r="G398" s="14"/>
      <c r="H398" s="14" t="s">
        <v>3059</v>
      </c>
      <c r="I398" s="15">
        <v>120.31</v>
      </c>
      <c r="J398" s="77">
        <v>3</v>
      </c>
      <c r="K398" s="92"/>
    </row>
    <row r="399" spans="1:11" ht="20" x14ac:dyDescent="0.25">
      <c r="A399" s="14" t="s">
        <v>3027</v>
      </c>
      <c r="B399" s="14" t="s">
        <v>3986</v>
      </c>
      <c r="C399" s="14" t="s">
        <v>3987</v>
      </c>
      <c r="D399" s="16">
        <v>45971</v>
      </c>
      <c r="E399" s="16"/>
      <c r="F399" s="14" t="s">
        <v>3988</v>
      </c>
      <c r="G399" s="14" t="s">
        <v>3989</v>
      </c>
      <c r="H399" s="14" t="s">
        <v>3990</v>
      </c>
      <c r="I399" s="15">
        <v>486</v>
      </c>
      <c r="J399" s="77">
        <v>2</v>
      </c>
      <c r="K399" s="92"/>
    </row>
    <row r="400" spans="1:11" ht="30" x14ac:dyDescent="0.25">
      <c r="A400" s="14" t="s">
        <v>3027</v>
      </c>
      <c r="B400" s="14" t="s">
        <v>3986</v>
      </c>
      <c r="C400" s="14" t="s">
        <v>3986</v>
      </c>
      <c r="D400" s="16">
        <v>46003</v>
      </c>
      <c r="E400" s="16"/>
      <c r="F400" s="14" t="s">
        <v>3991</v>
      </c>
      <c r="G400" s="14"/>
      <c r="H400" s="14" t="s">
        <v>3059</v>
      </c>
      <c r="I400" s="15">
        <v>114</v>
      </c>
      <c r="J400" s="77">
        <v>2</v>
      </c>
      <c r="K400" s="92"/>
    </row>
    <row r="401" spans="1:11" ht="20" x14ac:dyDescent="0.25">
      <c r="A401" s="14" t="s">
        <v>3027</v>
      </c>
      <c r="B401" s="14" t="s">
        <v>3992</v>
      </c>
      <c r="C401" s="14" t="s">
        <v>3785</v>
      </c>
      <c r="D401" s="16">
        <v>45971</v>
      </c>
      <c r="E401" s="16"/>
      <c r="F401" s="14" t="s">
        <v>3993</v>
      </c>
      <c r="G401" s="14" t="s">
        <v>3994</v>
      </c>
      <c r="H401" s="14" t="s">
        <v>3995</v>
      </c>
      <c r="I401" s="15">
        <v>250</v>
      </c>
      <c r="J401" s="77">
        <v>3</v>
      </c>
      <c r="K401" s="92"/>
    </row>
    <row r="402" spans="1:11" ht="20" x14ac:dyDescent="0.25">
      <c r="A402" s="14" t="s">
        <v>3027</v>
      </c>
      <c r="B402" s="14" t="s">
        <v>3992</v>
      </c>
      <c r="C402" s="14" t="s">
        <v>3785</v>
      </c>
      <c r="D402" s="16">
        <v>45971</v>
      </c>
      <c r="E402" s="16"/>
      <c r="F402" s="14" t="s">
        <v>3996</v>
      </c>
      <c r="G402" s="14" t="s">
        <v>3994</v>
      </c>
      <c r="H402" s="14" t="s">
        <v>3995</v>
      </c>
      <c r="I402" s="15">
        <v>2600</v>
      </c>
      <c r="J402" s="77">
        <v>2</v>
      </c>
      <c r="K402" s="92"/>
    </row>
    <row r="403" spans="1:11" ht="20" x14ac:dyDescent="0.25">
      <c r="A403" s="14" t="s">
        <v>3027</v>
      </c>
      <c r="B403" s="14" t="s">
        <v>3997</v>
      </c>
      <c r="C403" s="14" t="s">
        <v>3998</v>
      </c>
      <c r="D403" s="16">
        <v>45971</v>
      </c>
      <c r="E403" s="16"/>
      <c r="F403" s="14" t="s">
        <v>3999</v>
      </c>
      <c r="G403" s="14" t="s">
        <v>4000</v>
      </c>
      <c r="H403" s="14" t="s">
        <v>4001</v>
      </c>
      <c r="I403" s="15">
        <v>1550</v>
      </c>
      <c r="J403" s="77">
        <v>2</v>
      </c>
      <c r="K403" s="92"/>
    </row>
    <row r="404" spans="1:11" ht="20" x14ac:dyDescent="0.25">
      <c r="A404" s="14" t="s">
        <v>3027</v>
      </c>
      <c r="B404" s="14" t="s">
        <v>4002</v>
      </c>
      <c r="C404" s="14" t="s">
        <v>4003</v>
      </c>
      <c r="D404" s="16">
        <v>45971</v>
      </c>
      <c r="E404" s="16"/>
      <c r="F404" s="14" t="s">
        <v>4004</v>
      </c>
      <c r="G404" s="14" t="s">
        <v>4005</v>
      </c>
      <c r="H404" s="14" t="s">
        <v>4006</v>
      </c>
      <c r="I404" s="15">
        <v>500</v>
      </c>
      <c r="J404" s="77">
        <v>2</v>
      </c>
      <c r="K404" s="92"/>
    </row>
    <row r="405" spans="1:11" ht="50" x14ac:dyDescent="0.25">
      <c r="A405" s="14" t="s">
        <v>3027</v>
      </c>
      <c r="B405" s="14" t="s">
        <v>4007</v>
      </c>
      <c r="C405" s="14" t="s">
        <v>4007</v>
      </c>
      <c r="D405" s="16">
        <v>45971</v>
      </c>
      <c r="E405" s="16"/>
      <c r="F405" s="14" t="s">
        <v>4008</v>
      </c>
      <c r="G405" s="14"/>
      <c r="H405" s="14" t="s">
        <v>4009</v>
      </c>
      <c r="I405" s="15">
        <v>1198</v>
      </c>
      <c r="J405" s="77">
        <v>5</v>
      </c>
      <c r="K405" s="92"/>
    </row>
    <row r="406" spans="1:11" ht="50" x14ac:dyDescent="0.25">
      <c r="A406" s="14" t="s">
        <v>3027</v>
      </c>
      <c r="B406" s="14" t="s">
        <v>4007</v>
      </c>
      <c r="C406" s="14" t="s">
        <v>4007</v>
      </c>
      <c r="D406" s="16">
        <v>45971</v>
      </c>
      <c r="E406" s="16"/>
      <c r="F406" s="14" t="s">
        <v>4010</v>
      </c>
      <c r="G406" s="14"/>
      <c r="H406" s="14" t="s">
        <v>4011</v>
      </c>
      <c r="I406" s="15">
        <v>49618.04</v>
      </c>
      <c r="J406" s="77">
        <v>4</v>
      </c>
      <c r="K406" s="92"/>
    </row>
    <row r="407" spans="1:11" ht="50" x14ac:dyDescent="0.25">
      <c r="A407" s="14" t="s">
        <v>3027</v>
      </c>
      <c r="B407" s="14" t="s">
        <v>4007</v>
      </c>
      <c r="C407" s="14" t="s">
        <v>4007</v>
      </c>
      <c r="D407" s="16">
        <v>45971</v>
      </c>
      <c r="E407" s="16"/>
      <c r="F407" s="14" t="s">
        <v>4012</v>
      </c>
      <c r="G407" s="14"/>
      <c r="H407" s="14" t="s">
        <v>4013</v>
      </c>
      <c r="I407" s="15">
        <v>35325.08</v>
      </c>
      <c r="J407" s="77">
        <v>3</v>
      </c>
      <c r="K407" s="92"/>
    </row>
    <row r="408" spans="1:11" ht="50" x14ac:dyDescent="0.25">
      <c r="A408" s="14" t="s">
        <v>3027</v>
      </c>
      <c r="B408" s="14" t="s">
        <v>4007</v>
      </c>
      <c r="C408" s="14" t="s">
        <v>4007</v>
      </c>
      <c r="D408" s="16">
        <v>45971</v>
      </c>
      <c r="E408" s="16"/>
      <c r="F408" s="14" t="s">
        <v>4014</v>
      </c>
      <c r="G408" s="14"/>
      <c r="H408" s="14" t="s">
        <v>4015</v>
      </c>
      <c r="I408" s="15">
        <v>15702.75</v>
      </c>
      <c r="J408" s="77">
        <v>2</v>
      </c>
      <c r="K408" s="92"/>
    </row>
    <row r="409" spans="1:11" ht="30" x14ac:dyDescent="0.25">
      <c r="A409" s="14" t="s">
        <v>3027</v>
      </c>
      <c r="B409" s="14" t="s">
        <v>4016</v>
      </c>
      <c r="C409" s="14" t="s">
        <v>3145</v>
      </c>
      <c r="D409" s="16">
        <v>45971</v>
      </c>
      <c r="E409" s="16"/>
      <c r="F409" s="14" t="s">
        <v>4017</v>
      </c>
      <c r="G409" s="14" t="s">
        <v>4018</v>
      </c>
      <c r="H409" s="14" t="s">
        <v>4019</v>
      </c>
      <c r="I409" s="15">
        <v>350</v>
      </c>
      <c r="J409" s="77">
        <v>5</v>
      </c>
      <c r="K409" s="92"/>
    </row>
    <row r="410" spans="1:11" ht="40" x14ac:dyDescent="0.25">
      <c r="A410" s="14" t="s">
        <v>3027</v>
      </c>
      <c r="B410" s="14" t="s">
        <v>4020</v>
      </c>
      <c r="C410" s="14" t="s">
        <v>4021</v>
      </c>
      <c r="D410" s="16">
        <v>45695</v>
      </c>
      <c r="E410" s="16">
        <v>45972</v>
      </c>
      <c r="F410" s="14" t="s">
        <v>4022</v>
      </c>
      <c r="G410" s="14" t="s">
        <v>4023</v>
      </c>
      <c r="H410" s="14" t="s">
        <v>4024</v>
      </c>
      <c r="I410" s="15">
        <v>14</v>
      </c>
      <c r="J410" s="77">
        <v>5</v>
      </c>
      <c r="K410" s="92"/>
    </row>
    <row r="411" spans="1:11" ht="40" x14ac:dyDescent="0.25">
      <c r="A411" s="14" t="s">
        <v>3027</v>
      </c>
      <c r="B411" s="14" t="s">
        <v>4025</v>
      </c>
      <c r="C411" s="14" t="s">
        <v>4026</v>
      </c>
      <c r="D411" s="16">
        <v>45695</v>
      </c>
      <c r="E411" s="16">
        <v>45972</v>
      </c>
      <c r="F411" s="14" t="s">
        <v>4027</v>
      </c>
      <c r="G411" s="14" t="s">
        <v>4028</v>
      </c>
      <c r="H411" s="14" t="s">
        <v>4029</v>
      </c>
      <c r="I411" s="15">
        <v>64.73</v>
      </c>
      <c r="J411" s="77">
        <v>5</v>
      </c>
      <c r="K411" s="92"/>
    </row>
    <row r="412" spans="1:11" ht="30" x14ac:dyDescent="0.25">
      <c r="A412" s="14" t="s">
        <v>3027</v>
      </c>
      <c r="B412" s="14" t="s">
        <v>4030</v>
      </c>
      <c r="C412" s="14" t="s">
        <v>4031</v>
      </c>
      <c r="D412" s="16">
        <v>45716</v>
      </c>
      <c r="E412" s="16">
        <v>45972</v>
      </c>
      <c r="F412" s="14" t="s">
        <v>4032</v>
      </c>
      <c r="G412" s="14" t="s">
        <v>4033</v>
      </c>
      <c r="H412" s="14" t="s">
        <v>4034</v>
      </c>
      <c r="I412" s="15">
        <v>1187.48</v>
      </c>
      <c r="J412" s="77">
        <v>5</v>
      </c>
      <c r="K412" s="92"/>
    </row>
    <row r="413" spans="1:11" ht="40" x14ac:dyDescent="0.25">
      <c r="A413" s="14" t="s">
        <v>3027</v>
      </c>
      <c r="B413" s="14" t="s">
        <v>4035</v>
      </c>
      <c r="C413" s="14" t="s">
        <v>4036</v>
      </c>
      <c r="D413" s="16">
        <v>45743</v>
      </c>
      <c r="E413" s="16">
        <v>45972</v>
      </c>
      <c r="F413" s="14" t="s">
        <v>4037</v>
      </c>
      <c r="G413" s="14" t="s">
        <v>4038</v>
      </c>
      <c r="H413" s="14" t="s">
        <v>4039</v>
      </c>
      <c r="I413" s="15">
        <v>95</v>
      </c>
      <c r="J413" s="77">
        <v>5</v>
      </c>
      <c r="K413" s="92"/>
    </row>
    <row r="414" spans="1:11" ht="40" x14ac:dyDescent="0.25">
      <c r="A414" s="14" t="s">
        <v>3027</v>
      </c>
      <c r="B414" s="14" t="s">
        <v>4040</v>
      </c>
      <c r="C414" s="14" t="s">
        <v>4041</v>
      </c>
      <c r="D414" s="16">
        <v>45750</v>
      </c>
      <c r="E414" s="16">
        <v>45972</v>
      </c>
      <c r="F414" s="14" t="s">
        <v>4042</v>
      </c>
      <c r="G414" s="14" t="s">
        <v>4043</v>
      </c>
      <c r="H414" s="14" t="s">
        <v>4044</v>
      </c>
      <c r="I414" s="15">
        <v>97.04</v>
      </c>
      <c r="J414" s="77">
        <v>5</v>
      </c>
      <c r="K414" s="92"/>
    </row>
    <row r="415" spans="1:11" ht="40" x14ac:dyDescent="0.25">
      <c r="A415" s="14" t="s">
        <v>3027</v>
      </c>
      <c r="B415" s="14" t="s">
        <v>4045</v>
      </c>
      <c r="C415" s="14" t="s">
        <v>4046</v>
      </c>
      <c r="D415" s="16">
        <v>45771</v>
      </c>
      <c r="E415" s="16">
        <v>45972</v>
      </c>
      <c r="F415" s="14" t="s">
        <v>4047</v>
      </c>
      <c r="G415" s="14" t="s">
        <v>4048</v>
      </c>
      <c r="H415" s="14" t="s">
        <v>4049</v>
      </c>
      <c r="I415" s="15">
        <v>406</v>
      </c>
      <c r="J415" s="77">
        <v>5</v>
      </c>
      <c r="K415" s="92"/>
    </row>
    <row r="416" spans="1:11" ht="30" x14ac:dyDescent="0.25">
      <c r="A416" s="14" t="s">
        <v>3027</v>
      </c>
      <c r="B416" s="14" t="s">
        <v>4050</v>
      </c>
      <c r="C416" s="14" t="s">
        <v>4051</v>
      </c>
      <c r="D416" s="16">
        <v>45820</v>
      </c>
      <c r="E416" s="16">
        <v>45972</v>
      </c>
      <c r="F416" s="14" t="s">
        <v>4052</v>
      </c>
      <c r="G416" s="14" t="s">
        <v>4053</v>
      </c>
      <c r="H416" s="14" t="s">
        <v>4054</v>
      </c>
      <c r="I416" s="15">
        <v>879.21</v>
      </c>
      <c r="J416" s="77">
        <v>3</v>
      </c>
      <c r="K416" s="92"/>
    </row>
    <row r="417" spans="1:11" ht="30" x14ac:dyDescent="0.25">
      <c r="A417" s="14" t="s">
        <v>3027</v>
      </c>
      <c r="B417" s="14" t="s">
        <v>4055</v>
      </c>
      <c r="C417" s="14" t="s">
        <v>4056</v>
      </c>
      <c r="D417" s="16">
        <v>45820</v>
      </c>
      <c r="E417" s="16">
        <v>45972</v>
      </c>
      <c r="F417" s="14" t="s">
        <v>4057</v>
      </c>
      <c r="G417" s="14" t="s">
        <v>4053</v>
      </c>
      <c r="H417" s="14" t="s">
        <v>4054</v>
      </c>
      <c r="I417" s="15">
        <v>926.21</v>
      </c>
      <c r="J417" s="77">
        <v>3</v>
      </c>
      <c r="K417" s="92"/>
    </row>
    <row r="418" spans="1:11" ht="30" x14ac:dyDescent="0.25">
      <c r="A418" s="14" t="s">
        <v>3027</v>
      </c>
      <c r="B418" s="14" t="s">
        <v>4058</v>
      </c>
      <c r="C418" s="14" t="s">
        <v>4059</v>
      </c>
      <c r="D418" s="16">
        <v>45881</v>
      </c>
      <c r="E418" s="16">
        <v>45972</v>
      </c>
      <c r="F418" s="14" t="s">
        <v>4060</v>
      </c>
      <c r="G418" s="14" t="s">
        <v>4053</v>
      </c>
      <c r="H418" s="14" t="s">
        <v>4054</v>
      </c>
      <c r="I418" s="15">
        <v>150</v>
      </c>
      <c r="J418" s="77">
        <v>2</v>
      </c>
      <c r="K418" s="92"/>
    </row>
    <row r="419" spans="1:11" ht="30" x14ac:dyDescent="0.25">
      <c r="A419" s="14" t="s">
        <v>3027</v>
      </c>
      <c r="B419" s="14" t="s">
        <v>4061</v>
      </c>
      <c r="C419" s="14" t="s">
        <v>4062</v>
      </c>
      <c r="D419" s="16">
        <v>45902</v>
      </c>
      <c r="E419" s="16">
        <v>45972</v>
      </c>
      <c r="F419" s="14" t="s">
        <v>4063</v>
      </c>
      <c r="G419" s="14" t="s">
        <v>4053</v>
      </c>
      <c r="H419" s="14" t="s">
        <v>4054</v>
      </c>
      <c r="I419" s="15">
        <v>2491.65</v>
      </c>
      <c r="J419" s="77">
        <v>3</v>
      </c>
      <c r="K419" s="92"/>
    </row>
    <row r="420" spans="1:11" ht="30" x14ac:dyDescent="0.25">
      <c r="A420" s="14" t="s">
        <v>3027</v>
      </c>
      <c r="B420" s="14" t="s">
        <v>4064</v>
      </c>
      <c r="C420" s="14" t="s">
        <v>4065</v>
      </c>
      <c r="D420" s="16">
        <v>45896</v>
      </c>
      <c r="E420" s="16">
        <v>45972</v>
      </c>
      <c r="F420" s="14" t="s">
        <v>4066</v>
      </c>
      <c r="G420" s="14" t="s">
        <v>4053</v>
      </c>
      <c r="H420" s="14" t="s">
        <v>4054</v>
      </c>
      <c r="I420" s="15">
        <v>252.04</v>
      </c>
      <c r="J420" s="77">
        <v>5</v>
      </c>
      <c r="K420" s="92"/>
    </row>
    <row r="421" spans="1:11" ht="40" x14ac:dyDescent="0.25">
      <c r="A421" s="14" t="s">
        <v>3027</v>
      </c>
      <c r="B421" s="14" t="s">
        <v>4067</v>
      </c>
      <c r="C421" s="14" t="s">
        <v>4068</v>
      </c>
      <c r="D421" s="16">
        <v>45882</v>
      </c>
      <c r="E421" s="16">
        <v>45972</v>
      </c>
      <c r="F421" s="14" t="s">
        <v>4069</v>
      </c>
      <c r="G421" s="14"/>
      <c r="H421" s="14" t="s">
        <v>4070</v>
      </c>
      <c r="I421" s="15">
        <v>92.54</v>
      </c>
      <c r="J421" s="77">
        <v>5</v>
      </c>
      <c r="K421" s="92"/>
    </row>
    <row r="422" spans="1:11" ht="30" x14ac:dyDescent="0.25">
      <c r="A422" s="14" t="s">
        <v>3027</v>
      </c>
      <c r="B422" s="14" t="s">
        <v>4071</v>
      </c>
      <c r="C422" s="14" t="s">
        <v>4072</v>
      </c>
      <c r="D422" s="16">
        <v>45918</v>
      </c>
      <c r="E422" s="16">
        <v>45972</v>
      </c>
      <c r="F422" s="14" t="s">
        <v>4073</v>
      </c>
      <c r="G422" s="14" t="s">
        <v>4053</v>
      </c>
      <c r="H422" s="14" t="s">
        <v>4054</v>
      </c>
      <c r="I422" s="15">
        <v>461.66</v>
      </c>
      <c r="J422" s="77">
        <v>3</v>
      </c>
      <c r="K422" s="92"/>
    </row>
    <row r="423" spans="1:11" ht="70" x14ac:dyDescent="0.25">
      <c r="A423" s="14" t="s">
        <v>3027</v>
      </c>
      <c r="B423" s="14" t="s">
        <v>4074</v>
      </c>
      <c r="C423" s="14" t="s">
        <v>4075</v>
      </c>
      <c r="D423" s="16">
        <v>45855</v>
      </c>
      <c r="E423" s="16">
        <v>45973</v>
      </c>
      <c r="F423" s="14" t="s">
        <v>4076</v>
      </c>
      <c r="G423" s="14"/>
      <c r="H423" s="14" t="s">
        <v>4077</v>
      </c>
      <c r="I423" s="15">
        <v>1000</v>
      </c>
      <c r="J423" s="77">
        <v>3</v>
      </c>
      <c r="K423" s="92"/>
    </row>
    <row r="424" spans="1:11" ht="80" x14ac:dyDescent="0.25">
      <c r="A424" s="14" t="s">
        <v>3027</v>
      </c>
      <c r="B424" s="14" t="s">
        <v>4074</v>
      </c>
      <c r="C424" s="14" t="s">
        <v>4075</v>
      </c>
      <c r="D424" s="16">
        <v>45855</v>
      </c>
      <c r="E424" s="16">
        <v>45973</v>
      </c>
      <c r="F424" s="14" t="s">
        <v>4078</v>
      </c>
      <c r="G424" s="14"/>
      <c r="H424" s="14" t="s">
        <v>4077</v>
      </c>
      <c r="I424" s="15">
        <v>3856.07</v>
      </c>
      <c r="J424" s="77">
        <v>3</v>
      </c>
      <c r="K424" s="92"/>
    </row>
    <row r="425" spans="1:11" ht="60" x14ac:dyDescent="0.25">
      <c r="A425" s="14" t="s">
        <v>3027</v>
      </c>
      <c r="B425" s="14" t="s">
        <v>4079</v>
      </c>
      <c r="C425" s="14" t="s">
        <v>4080</v>
      </c>
      <c r="D425" s="16">
        <v>45763</v>
      </c>
      <c r="E425" s="16">
        <v>45973</v>
      </c>
      <c r="F425" s="14" t="s">
        <v>4081</v>
      </c>
      <c r="G425" s="14"/>
      <c r="H425" s="14" t="s">
        <v>4082</v>
      </c>
      <c r="I425" s="15">
        <v>640</v>
      </c>
      <c r="J425" s="77">
        <v>2</v>
      </c>
      <c r="K425" s="92"/>
    </row>
    <row r="426" spans="1:11" ht="60" x14ac:dyDescent="0.25">
      <c r="A426" s="14" t="s">
        <v>3027</v>
      </c>
      <c r="B426" s="14" t="s">
        <v>4079</v>
      </c>
      <c r="C426" s="14" t="s">
        <v>4083</v>
      </c>
      <c r="D426" s="16">
        <v>45823</v>
      </c>
      <c r="E426" s="16">
        <v>45973</v>
      </c>
      <c r="F426" s="14" t="s">
        <v>4084</v>
      </c>
      <c r="G426" s="14" t="s">
        <v>4085</v>
      </c>
      <c r="H426" s="14" t="s">
        <v>4086</v>
      </c>
      <c r="I426" s="15">
        <v>94</v>
      </c>
      <c r="J426" s="77">
        <v>2</v>
      </c>
      <c r="K426" s="92"/>
    </row>
    <row r="427" spans="1:11" ht="70" x14ac:dyDescent="0.25">
      <c r="A427" s="14" t="s">
        <v>3027</v>
      </c>
      <c r="B427" s="14" t="s">
        <v>4079</v>
      </c>
      <c r="C427" s="14" t="s">
        <v>4087</v>
      </c>
      <c r="D427" s="16">
        <v>45828</v>
      </c>
      <c r="E427" s="16">
        <v>45973</v>
      </c>
      <c r="F427" s="14" t="s">
        <v>4088</v>
      </c>
      <c r="G427" s="14" t="s">
        <v>4089</v>
      </c>
      <c r="H427" s="14" t="s">
        <v>4090</v>
      </c>
      <c r="I427" s="15">
        <v>16</v>
      </c>
      <c r="J427" s="77">
        <v>2</v>
      </c>
      <c r="K427" s="92"/>
    </row>
    <row r="428" spans="1:11" ht="30" x14ac:dyDescent="0.25">
      <c r="A428" s="14" t="s">
        <v>3027</v>
      </c>
      <c r="B428" s="14" t="s">
        <v>4091</v>
      </c>
      <c r="C428" s="14" t="s">
        <v>4092</v>
      </c>
      <c r="D428" s="16">
        <v>45894</v>
      </c>
      <c r="E428" s="16">
        <v>45973</v>
      </c>
      <c r="F428" s="14" t="s">
        <v>4093</v>
      </c>
      <c r="G428" s="14">
        <v>29213291</v>
      </c>
      <c r="H428" s="14" t="s">
        <v>3029</v>
      </c>
      <c r="I428" s="15">
        <v>159.22</v>
      </c>
      <c r="J428" s="77">
        <v>2</v>
      </c>
      <c r="K428" s="92"/>
    </row>
    <row r="429" spans="1:11" ht="30" x14ac:dyDescent="0.25">
      <c r="A429" s="14" t="s">
        <v>3027</v>
      </c>
      <c r="B429" s="14" t="s">
        <v>4094</v>
      </c>
      <c r="C429" s="14" t="s">
        <v>4095</v>
      </c>
      <c r="D429" s="16">
        <v>45852</v>
      </c>
      <c r="E429" s="16">
        <v>45973</v>
      </c>
      <c r="F429" s="14" t="s">
        <v>4096</v>
      </c>
      <c r="G429" s="14">
        <v>29213291</v>
      </c>
      <c r="H429" s="14" t="s">
        <v>3029</v>
      </c>
      <c r="I429" s="15">
        <v>219.99</v>
      </c>
      <c r="J429" s="77">
        <v>2</v>
      </c>
      <c r="K429" s="92"/>
    </row>
    <row r="430" spans="1:11" ht="30" x14ac:dyDescent="0.25">
      <c r="A430" s="14" t="s">
        <v>3027</v>
      </c>
      <c r="B430" s="14" t="s">
        <v>4094</v>
      </c>
      <c r="C430" s="14" t="s">
        <v>4097</v>
      </c>
      <c r="D430" s="16">
        <v>45925</v>
      </c>
      <c r="E430" s="16">
        <v>45973</v>
      </c>
      <c r="F430" s="14" t="s">
        <v>4096</v>
      </c>
      <c r="G430" s="14">
        <v>29213291</v>
      </c>
      <c r="H430" s="14" t="s">
        <v>3029</v>
      </c>
      <c r="I430" s="15">
        <v>160.09</v>
      </c>
      <c r="J430" s="77">
        <v>2</v>
      </c>
      <c r="K430" s="92"/>
    </row>
    <row r="431" spans="1:11" ht="30" x14ac:dyDescent="0.25">
      <c r="A431" s="14" t="s">
        <v>3027</v>
      </c>
      <c r="B431" s="14" t="s">
        <v>4094</v>
      </c>
      <c r="C431" s="14" t="s">
        <v>3673</v>
      </c>
      <c r="D431" s="16">
        <v>45875</v>
      </c>
      <c r="E431" s="16">
        <v>45973</v>
      </c>
      <c r="F431" s="14" t="s">
        <v>4098</v>
      </c>
      <c r="G431" s="14" t="s">
        <v>4099</v>
      </c>
      <c r="H431" s="14" t="s">
        <v>4100</v>
      </c>
      <c r="I431" s="15">
        <v>38</v>
      </c>
      <c r="J431" s="77">
        <v>2</v>
      </c>
      <c r="K431" s="92"/>
    </row>
    <row r="432" spans="1:11" ht="40" x14ac:dyDescent="0.25">
      <c r="A432" s="14" t="s">
        <v>3027</v>
      </c>
      <c r="B432" s="14" t="s">
        <v>4094</v>
      </c>
      <c r="C432" s="14" t="s">
        <v>4101</v>
      </c>
      <c r="D432" s="16">
        <v>45931</v>
      </c>
      <c r="E432" s="16">
        <v>45973</v>
      </c>
      <c r="F432" s="14" t="s">
        <v>4102</v>
      </c>
      <c r="G432" s="14" t="s">
        <v>4103</v>
      </c>
      <c r="H432" s="14" t="s">
        <v>4104</v>
      </c>
      <c r="I432" s="15">
        <v>5.03</v>
      </c>
      <c r="J432" s="77">
        <v>2</v>
      </c>
      <c r="K432" s="92"/>
    </row>
    <row r="433" spans="1:11" ht="30" x14ac:dyDescent="0.25">
      <c r="A433" s="14" t="s">
        <v>3027</v>
      </c>
      <c r="B433" s="14" t="s">
        <v>4105</v>
      </c>
      <c r="C433" s="14" t="s">
        <v>4106</v>
      </c>
      <c r="D433" s="16">
        <v>45909</v>
      </c>
      <c r="E433" s="16">
        <v>45973</v>
      </c>
      <c r="F433" s="14" t="s">
        <v>4107</v>
      </c>
      <c r="G433" s="14">
        <v>29213291</v>
      </c>
      <c r="H433" s="14" t="s">
        <v>3029</v>
      </c>
      <c r="I433" s="15">
        <v>477.74</v>
      </c>
      <c r="J433" s="77">
        <v>2</v>
      </c>
      <c r="K433" s="92"/>
    </row>
    <row r="434" spans="1:11" ht="40" x14ac:dyDescent="0.25">
      <c r="A434" s="14" t="s">
        <v>3027</v>
      </c>
      <c r="B434" s="14" t="s">
        <v>4105</v>
      </c>
      <c r="C434" s="14" t="s">
        <v>4108</v>
      </c>
      <c r="D434" s="16">
        <v>45931</v>
      </c>
      <c r="E434" s="16">
        <v>45973</v>
      </c>
      <c r="F434" s="14" t="s">
        <v>4109</v>
      </c>
      <c r="G434" s="14">
        <v>29213291</v>
      </c>
      <c r="H434" s="14" t="s">
        <v>3029</v>
      </c>
      <c r="I434" s="15">
        <v>117.67</v>
      </c>
      <c r="J434" s="77">
        <v>2</v>
      </c>
      <c r="K434" s="92"/>
    </row>
    <row r="435" spans="1:11" ht="70" x14ac:dyDescent="0.25">
      <c r="A435" s="14" t="s">
        <v>3027</v>
      </c>
      <c r="B435" s="14" t="s">
        <v>4110</v>
      </c>
      <c r="C435" s="14" t="s">
        <v>4111</v>
      </c>
      <c r="D435" s="16">
        <v>45947</v>
      </c>
      <c r="E435" s="16">
        <v>45973</v>
      </c>
      <c r="F435" s="14" t="s">
        <v>4112</v>
      </c>
      <c r="G435" s="14" t="s">
        <v>3188</v>
      </c>
      <c r="H435" s="14" t="s">
        <v>3189</v>
      </c>
      <c r="I435" s="15">
        <v>1000</v>
      </c>
      <c r="J435" s="77">
        <v>2</v>
      </c>
      <c r="K435" s="92"/>
    </row>
    <row r="436" spans="1:11" ht="30" x14ac:dyDescent="0.25">
      <c r="A436" s="14" t="s">
        <v>3027</v>
      </c>
      <c r="B436" s="14" t="s">
        <v>4113</v>
      </c>
      <c r="C436" s="14" t="s">
        <v>4114</v>
      </c>
      <c r="D436" s="16">
        <v>45927</v>
      </c>
      <c r="E436" s="16">
        <v>45973</v>
      </c>
      <c r="F436" s="14" t="s">
        <v>4115</v>
      </c>
      <c r="G436" s="14" t="s">
        <v>4116</v>
      </c>
      <c r="H436" s="14" t="s">
        <v>4117</v>
      </c>
      <c r="I436" s="15">
        <v>194.35</v>
      </c>
      <c r="J436" s="77">
        <v>2</v>
      </c>
      <c r="K436" s="92"/>
    </row>
    <row r="437" spans="1:11" ht="40" x14ac:dyDescent="0.25">
      <c r="A437" s="14" t="s">
        <v>3027</v>
      </c>
      <c r="B437" s="14" t="s">
        <v>4113</v>
      </c>
      <c r="C437" s="14" t="s">
        <v>4118</v>
      </c>
      <c r="D437" s="16">
        <v>45847</v>
      </c>
      <c r="E437" s="16">
        <v>45973</v>
      </c>
      <c r="F437" s="14" t="s">
        <v>4119</v>
      </c>
      <c r="G437" s="14" t="s">
        <v>4116</v>
      </c>
      <c r="H437" s="14" t="s">
        <v>4117</v>
      </c>
      <c r="I437" s="15">
        <v>5.65</v>
      </c>
      <c r="J437" s="77">
        <v>2</v>
      </c>
      <c r="K437" s="92"/>
    </row>
    <row r="438" spans="1:11" ht="30" x14ac:dyDescent="0.25">
      <c r="A438" s="14" t="s">
        <v>3027</v>
      </c>
      <c r="B438" s="14" t="s">
        <v>4120</v>
      </c>
      <c r="C438" s="14" t="s">
        <v>4121</v>
      </c>
      <c r="D438" s="16">
        <v>45919</v>
      </c>
      <c r="E438" s="16">
        <v>45973</v>
      </c>
      <c r="F438" s="14" t="s">
        <v>4122</v>
      </c>
      <c r="G438" s="14">
        <v>29213291</v>
      </c>
      <c r="H438" s="14" t="s">
        <v>3029</v>
      </c>
      <c r="I438" s="15">
        <v>299.44</v>
      </c>
      <c r="J438" s="77">
        <v>2</v>
      </c>
      <c r="K438" s="92"/>
    </row>
    <row r="439" spans="1:11" ht="40" x14ac:dyDescent="0.25">
      <c r="A439" s="14" t="s">
        <v>3027</v>
      </c>
      <c r="B439" s="14" t="s">
        <v>4123</v>
      </c>
      <c r="C439" s="14" t="s">
        <v>4124</v>
      </c>
      <c r="D439" s="16">
        <v>45912</v>
      </c>
      <c r="E439" s="16">
        <v>45973</v>
      </c>
      <c r="F439" s="14" t="s">
        <v>4125</v>
      </c>
      <c r="G439" s="14" t="s">
        <v>3354</v>
      </c>
      <c r="H439" s="14" t="s">
        <v>3355</v>
      </c>
      <c r="I439" s="15">
        <v>118.06</v>
      </c>
      <c r="J439" s="77">
        <v>2</v>
      </c>
      <c r="K439" s="92"/>
    </row>
    <row r="440" spans="1:11" ht="30" x14ac:dyDescent="0.25">
      <c r="A440" s="14" t="s">
        <v>3027</v>
      </c>
      <c r="B440" s="14" t="s">
        <v>4123</v>
      </c>
      <c r="C440" s="14" t="s">
        <v>4126</v>
      </c>
      <c r="D440" s="16">
        <v>45927</v>
      </c>
      <c r="E440" s="16">
        <v>45973</v>
      </c>
      <c r="F440" s="14" t="s">
        <v>4127</v>
      </c>
      <c r="G440" s="14"/>
      <c r="H440" s="14" t="s">
        <v>4128</v>
      </c>
      <c r="I440" s="15">
        <v>296.95</v>
      </c>
      <c r="J440" s="77">
        <v>2</v>
      </c>
      <c r="K440" s="92"/>
    </row>
    <row r="441" spans="1:11" ht="40" x14ac:dyDescent="0.25">
      <c r="A441" s="14" t="s">
        <v>3027</v>
      </c>
      <c r="B441" s="14" t="s">
        <v>4123</v>
      </c>
      <c r="C441" s="14" t="s">
        <v>4129</v>
      </c>
      <c r="D441" s="16" t="s">
        <v>4130</v>
      </c>
      <c r="E441" s="16">
        <v>45973</v>
      </c>
      <c r="F441" s="14" t="s">
        <v>4131</v>
      </c>
      <c r="G441" s="14" t="s">
        <v>4132</v>
      </c>
      <c r="H441" s="14" t="s">
        <v>4133</v>
      </c>
      <c r="I441" s="15">
        <v>323.27</v>
      </c>
      <c r="J441" s="77">
        <v>2</v>
      </c>
      <c r="K441" s="92"/>
    </row>
    <row r="442" spans="1:11" ht="30" x14ac:dyDescent="0.25">
      <c r="A442" s="14" t="s">
        <v>3027</v>
      </c>
      <c r="B442" s="14" t="s">
        <v>4134</v>
      </c>
      <c r="C442" s="14" t="s">
        <v>4135</v>
      </c>
      <c r="D442" s="16">
        <v>45936</v>
      </c>
      <c r="E442" s="16">
        <v>45973</v>
      </c>
      <c r="F442" s="14" t="s">
        <v>4136</v>
      </c>
      <c r="G442" s="14">
        <v>29213291</v>
      </c>
      <c r="H442" s="14" t="s">
        <v>3029</v>
      </c>
      <c r="I442" s="15">
        <v>275.79000000000002</v>
      </c>
      <c r="J442" s="77">
        <v>3</v>
      </c>
      <c r="K442" s="92"/>
    </row>
    <row r="443" spans="1:11" ht="30" x14ac:dyDescent="0.25">
      <c r="A443" s="14" t="s">
        <v>3027</v>
      </c>
      <c r="B443" s="14" t="s">
        <v>4134</v>
      </c>
      <c r="C443" s="14" t="s">
        <v>4137</v>
      </c>
      <c r="D443" s="16">
        <v>45914</v>
      </c>
      <c r="E443" s="16">
        <v>45973</v>
      </c>
      <c r="F443" s="14" t="s">
        <v>4138</v>
      </c>
      <c r="G443" s="14" t="s">
        <v>3032</v>
      </c>
      <c r="H443" s="14" t="s">
        <v>3033</v>
      </c>
      <c r="I443" s="15">
        <v>103.65</v>
      </c>
      <c r="J443" s="77">
        <v>3</v>
      </c>
      <c r="K443" s="92"/>
    </row>
    <row r="444" spans="1:11" ht="30" x14ac:dyDescent="0.25">
      <c r="A444" s="14" t="s">
        <v>3027</v>
      </c>
      <c r="B444" s="14" t="s">
        <v>4134</v>
      </c>
      <c r="C444" s="14" t="s">
        <v>4139</v>
      </c>
      <c r="D444" s="16">
        <v>45931</v>
      </c>
      <c r="E444" s="16">
        <v>45973</v>
      </c>
      <c r="F444" s="14" t="s">
        <v>4140</v>
      </c>
      <c r="G444" s="14" t="s">
        <v>4141</v>
      </c>
      <c r="H444" s="14" t="s">
        <v>4142</v>
      </c>
      <c r="I444" s="15">
        <v>118.32</v>
      </c>
      <c r="J444" s="77">
        <v>3</v>
      </c>
      <c r="K444" s="92"/>
    </row>
    <row r="445" spans="1:11" ht="30" x14ac:dyDescent="0.25">
      <c r="A445" s="14" t="s">
        <v>3027</v>
      </c>
      <c r="B445" s="14" t="s">
        <v>4143</v>
      </c>
      <c r="C445" s="14" t="s">
        <v>4144</v>
      </c>
      <c r="D445" s="16">
        <v>45920</v>
      </c>
      <c r="E445" s="16">
        <v>45973</v>
      </c>
      <c r="F445" s="14" t="s">
        <v>4145</v>
      </c>
      <c r="G445" s="14"/>
      <c r="H445" s="14" t="s">
        <v>4146</v>
      </c>
      <c r="I445" s="15">
        <v>114.95</v>
      </c>
      <c r="J445" s="77">
        <v>2</v>
      </c>
      <c r="K445" s="92"/>
    </row>
    <row r="446" spans="1:11" ht="30" x14ac:dyDescent="0.25">
      <c r="A446" s="14" t="s">
        <v>3027</v>
      </c>
      <c r="B446" s="14" t="s">
        <v>4143</v>
      </c>
      <c r="C446" s="14" t="s">
        <v>4147</v>
      </c>
      <c r="D446" s="16">
        <v>45920</v>
      </c>
      <c r="E446" s="16">
        <v>45973</v>
      </c>
      <c r="F446" s="14" t="s">
        <v>4145</v>
      </c>
      <c r="G446" s="14">
        <v>29213291</v>
      </c>
      <c r="H446" s="14" t="s">
        <v>3029</v>
      </c>
      <c r="I446" s="15">
        <v>144.1</v>
      </c>
      <c r="J446" s="77">
        <v>2</v>
      </c>
      <c r="K446" s="92"/>
    </row>
    <row r="447" spans="1:11" ht="40" x14ac:dyDescent="0.25">
      <c r="A447" s="14" t="s">
        <v>3027</v>
      </c>
      <c r="B447" s="14" t="s">
        <v>4148</v>
      </c>
      <c r="C447" s="14" t="s">
        <v>4148</v>
      </c>
      <c r="D447" s="16">
        <v>45973</v>
      </c>
      <c r="E447" s="16"/>
      <c r="F447" s="14" t="s">
        <v>4149</v>
      </c>
      <c r="G447" s="14"/>
      <c r="H447" s="14" t="s">
        <v>3350</v>
      </c>
      <c r="I447" s="15">
        <v>127.9</v>
      </c>
      <c r="J447" s="77">
        <v>3</v>
      </c>
      <c r="K447" s="92"/>
    </row>
    <row r="448" spans="1:11" ht="40" x14ac:dyDescent="0.25">
      <c r="A448" s="14" t="s">
        <v>3027</v>
      </c>
      <c r="B448" s="14" t="s">
        <v>4148</v>
      </c>
      <c r="C448" s="14" t="s">
        <v>4148</v>
      </c>
      <c r="D448" s="16">
        <v>45973</v>
      </c>
      <c r="E448" s="16"/>
      <c r="F448" s="14" t="s">
        <v>4149</v>
      </c>
      <c r="G448" s="14"/>
      <c r="H448" s="14" t="s">
        <v>4150</v>
      </c>
      <c r="I448" s="15">
        <v>127.9</v>
      </c>
      <c r="J448" s="77">
        <v>3</v>
      </c>
      <c r="K448" s="92"/>
    </row>
    <row r="449" spans="1:11" ht="40" x14ac:dyDescent="0.25">
      <c r="A449" s="14" t="s">
        <v>3027</v>
      </c>
      <c r="B449" s="14" t="s">
        <v>4148</v>
      </c>
      <c r="C449" s="14" t="s">
        <v>4148</v>
      </c>
      <c r="D449" s="16">
        <v>45973</v>
      </c>
      <c r="E449" s="16"/>
      <c r="F449" s="14" t="s">
        <v>4149</v>
      </c>
      <c r="G449" s="14"/>
      <c r="H449" s="14" t="s">
        <v>4151</v>
      </c>
      <c r="I449" s="15">
        <v>127.9</v>
      </c>
      <c r="J449" s="77">
        <v>3</v>
      </c>
      <c r="K449" s="92"/>
    </row>
    <row r="450" spans="1:11" ht="40" x14ac:dyDescent="0.25">
      <c r="A450" s="14" t="s">
        <v>3027</v>
      </c>
      <c r="B450" s="14" t="s">
        <v>4148</v>
      </c>
      <c r="C450" s="14" t="s">
        <v>4148</v>
      </c>
      <c r="D450" s="16">
        <v>45973</v>
      </c>
      <c r="E450" s="16"/>
      <c r="F450" s="14" t="s">
        <v>4149</v>
      </c>
      <c r="G450" s="14"/>
      <c r="H450" s="14" t="s">
        <v>4152</v>
      </c>
      <c r="I450" s="15">
        <v>127.9</v>
      </c>
      <c r="J450" s="77">
        <v>3</v>
      </c>
      <c r="K450" s="92"/>
    </row>
    <row r="451" spans="1:11" ht="40" x14ac:dyDescent="0.25">
      <c r="A451" s="14" t="s">
        <v>3027</v>
      </c>
      <c r="B451" s="14" t="s">
        <v>4148</v>
      </c>
      <c r="C451" s="14" t="s">
        <v>4148</v>
      </c>
      <c r="D451" s="16">
        <v>45973</v>
      </c>
      <c r="E451" s="16"/>
      <c r="F451" s="14" t="s">
        <v>4149</v>
      </c>
      <c r="G451" s="14"/>
      <c r="H451" s="14" t="s">
        <v>3284</v>
      </c>
      <c r="I451" s="15">
        <v>127.9</v>
      </c>
      <c r="J451" s="77">
        <v>3</v>
      </c>
      <c r="K451" s="92"/>
    </row>
    <row r="452" spans="1:11" ht="40" x14ac:dyDescent="0.25">
      <c r="A452" s="14" t="s">
        <v>3027</v>
      </c>
      <c r="B452" s="14" t="s">
        <v>4148</v>
      </c>
      <c r="C452" s="14" t="s">
        <v>4148</v>
      </c>
      <c r="D452" s="16">
        <v>45973</v>
      </c>
      <c r="E452" s="16"/>
      <c r="F452" s="14" t="s">
        <v>4153</v>
      </c>
      <c r="G452" s="14"/>
      <c r="H452" s="14" t="s">
        <v>4154</v>
      </c>
      <c r="I452" s="15">
        <v>113.03</v>
      </c>
      <c r="J452" s="77">
        <v>3</v>
      </c>
      <c r="K452" s="92"/>
    </row>
    <row r="453" spans="1:11" ht="40" x14ac:dyDescent="0.25">
      <c r="A453" s="14" t="s">
        <v>3027</v>
      </c>
      <c r="B453" s="14" t="s">
        <v>4148</v>
      </c>
      <c r="C453" s="14" t="s">
        <v>4148</v>
      </c>
      <c r="D453" s="16">
        <v>45973</v>
      </c>
      <c r="E453" s="16"/>
      <c r="F453" s="14" t="s">
        <v>4153</v>
      </c>
      <c r="G453" s="14"/>
      <c r="H453" s="14" t="s">
        <v>4155</v>
      </c>
      <c r="I453" s="15">
        <v>113.03</v>
      </c>
      <c r="J453" s="77">
        <v>3</v>
      </c>
      <c r="K453" s="92"/>
    </row>
    <row r="454" spans="1:11" ht="40" x14ac:dyDescent="0.25">
      <c r="A454" s="14" t="s">
        <v>3027</v>
      </c>
      <c r="B454" s="14" t="s">
        <v>4148</v>
      </c>
      <c r="C454" s="14" t="s">
        <v>4148</v>
      </c>
      <c r="D454" s="16">
        <v>45973</v>
      </c>
      <c r="E454" s="16"/>
      <c r="F454" s="14" t="s">
        <v>4153</v>
      </c>
      <c r="G454" s="14"/>
      <c r="H454" s="14" t="s">
        <v>4156</v>
      </c>
      <c r="I454" s="15">
        <v>253.79</v>
      </c>
      <c r="J454" s="77">
        <v>3</v>
      </c>
      <c r="K454" s="92"/>
    </row>
    <row r="455" spans="1:11" ht="40" x14ac:dyDescent="0.25">
      <c r="A455" s="14" t="s">
        <v>3027</v>
      </c>
      <c r="B455" s="14" t="s">
        <v>4148</v>
      </c>
      <c r="C455" s="14" t="s">
        <v>4148</v>
      </c>
      <c r="D455" s="16">
        <v>45973</v>
      </c>
      <c r="E455" s="16"/>
      <c r="F455" s="14" t="s">
        <v>4157</v>
      </c>
      <c r="G455" s="14"/>
      <c r="H455" s="14" t="s">
        <v>3581</v>
      </c>
      <c r="I455" s="15">
        <v>112.97</v>
      </c>
      <c r="J455" s="77">
        <v>3</v>
      </c>
      <c r="K455" s="92"/>
    </row>
    <row r="456" spans="1:11" ht="40" x14ac:dyDescent="0.25">
      <c r="A456" s="14" t="s">
        <v>3027</v>
      </c>
      <c r="B456" s="14" t="s">
        <v>4148</v>
      </c>
      <c r="C456" s="14" t="s">
        <v>4148</v>
      </c>
      <c r="D456" s="16">
        <v>45973</v>
      </c>
      <c r="E456" s="16"/>
      <c r="F456" s="14" t="s">
        <v>4158</v>
      </c>
      <c r="G456" s="14"/>
      <c r="H456" s="14" t="s">
        <v>3614</v>
      </c>
      <c r="I456" s="15">
        <v>113</v>
      </c>
      <c r="J456" s="77">
        <v>3</v>
      </c>
      <c r="K456" s="92"/>
    </row>
    <row r="457" spans="1:11" ht="40" x14ac:dyDescent="0.25">
      <c r="A457" s="14" t="s">
        <v>3027</v>
      </c>
      <c r="B457" s="14" t="s">
        <v>4148</v>
      </c>
      <c r="C457" s="14" t="s">
        <v>4148</v>
      </c>
      <c r="D457" s="16">
        <v>45973</v>
      </c>
      <c r="E457" s="16"/>
      <c r="F457" s="14" t="s">
        <v>4158</v>
      </c>
      <c r="G457" s="14"/>
      <c r="H457" s="14" t="s">
        <v>3100</v>
      </c>
      <c r="I457" s="15">
        <v>113</v>
      </c>
      <c r="J457" s="77">
        <v>3</v>
      </c>
      <c r="K457" s="92"/>
    </row>
    <row r="458" spans="1:11" ht="40" x14ac:dyDescent="0.25">
      <c r="A458" s="14" t="s">
        <v>3027</v>
      </c>
      <c r="B458" s="14" t="s">
        <v>4148</v>
      </c>
      <c r="C458" s="14" t="s">
        <v>4148</v>
      </c>
      <c r="D458" s="16">
        <v>45973</v>
      </c>
      <c r="E458" s="16"/>
      <c r="F458" s="14" t="s">
        <v>4158</v>
      </c>
      <c r="G458" s="14"/>
      <c r="H458" s="14" t="s">
        <v>3566</v>
      </c>
      <c r="I458" s="15">
        <v>113</v>
      </c>
      <c r="J458" s="77">
        <v>3</v>
      </c>
      <c r="K458" s="92"/>
    </row>
    <row r="459" spans="1:11" ht="40" x14ac:dyDescent="0.25">
      <c r="A459" s="14" t="s">
        <v>3027</v>
      </c>
      <c r="B459" s="14" t="s">
        <v>4148</v>
      </c>
      <c r="C459" s="14" t="s">
        <v>4148</v>
      </c>
      <c r="D459" s="16">
        <v>45973</v>
      </c>
      <c r="E459" s="16"/>
      <c r="F459" s="14" t="s">
        <v>4159</v>
      </c>
      <c r="G459" s="14"/>
      <c r="H459" s="14" t="s">
        <v>4160</v>
      </c>
      <c r="I459" s="15">
        <v>341.53</v>
      </c>
      <c r="J459" s="77">
        <v>3</v>
      </c>
      <c r="K459" s="92"/>
    </row>
    <row r="460" spans="1:11" ht="40" x14ac:dyDescent="0.25">
      <c r="A460" s="14" t="s">
        <v>3027</v>
      </c>
      <c r="B460" s="14" t="s">
        <v>4148</v>
      </c>
      <c r="C460" s="14" t="s">
        <v>4148</v>
      </c>
      <c r="D460" s="16">
        <v>45973</v>
      </c>
      <c r="E460" s="16"/>
      <c r="F460" s="14" t="s">
        <v>4161</v>
      </c>
      <c r="G460" s="14"/>
      <c r="H460" s="14" t="s">
        <v>3907</v>
      </c>
      <c r="I460" s="15">
        <v>97.57</v>
      </c>
      <c r="J460" s="77">
        <v>3</v>
      </c>
      <c r="K460" s="92"/>
    </row>
    <row r="461" spans="1:11" ht="40" x14ac:dyDescent="0.25">
      <c r="A461" s="14" t="s">
        <v>3027</v>
      </c>
      <c r="B461" s="14" t="s">
        <v>4148</v>
      </c>
      <c r="C461" s="14" t="s">
        <v>4148</v>
      </c>
      <c r="D461" s="16">
        <v>45973</v>
      </c>
      <c r="E461" s="16"/>
      <c r="F461" s="14" t="s">
        <v>4162</v>
      </c>
      <c r="G461" s="14"/>
      <c r="H461" s="14" t="s">
        <v>4163</v>
      </c>
      <c r="I461" s="15">
        <v>328.36</v>
      </c>
      <c r="J461" s="77">
        <v>3</v>
      </c>
      <c r="K461" s="92"/>
    </row>
    <row r="462" spans="1:11" ht="40" x14ac:dyDescent="0.25">
      <c r="A462" s="14" t="s">
        <v>3027</v>
      </c>
      <c r="B462" s="14" t="s">
        <v>4148</v>
      </c>
      <c r="C462" s="14" t="s">
        <v>4148</v>
      </c>
      <c r="D462" s="16">
        <v>45973</v>
      </c>
      <c r="E462" s="16"/>
      <c r="F462" s="14" t="s">
        <v>4164</v>
      </c>
      <c r="G462" s="14"/>
      <c r="H462" s="14" t="s">
        <v>4165</v>
      </c>
      <c r="I462" s="15">
        <v>97.8</v>
      </c>
      <c r="J462" s="77">
        <v>3</v>
      </c>
      <c r="K462" s="92"/>
    </row>
    <row r="463" spans="1:11" ht="40" x14ac:dyDescent="0.25">
      <c r="A463" s="14" t="s">
        <v>3027</v>
      </c>
      <c r="B463" s="14" t="s">
        <v>4148</v>
      </c>
      <c r="C463" s="14" t="s">
        <v>4148</v>
      </c>
      <c r="D463" s="16">
        <v>45973</v>
      </c>
      <c r="E463" s="16"/>
      <c r="F463" s="14" t="s">
        <v>4166</v>
      </c>
      <c r="G463" s="14"/>
      <c r="H463" s="14" t="s">
        <v>3346</v>
      </c>
      <c r="I463" s="15">
        <v>92.04</v>
      </c>
      <c r="J463" s="77">
        <v>3</v>
      </c>
      <c r="K463" s="92"/>
    </row>
    <row r="464" spans="1:11" ht="50" x14ac:dyDescent="0.25">
      <c r="A464" s="14" t="s">
        <v>3027</v>
      </c>
      <c r="B464" s="14" t="s">
        <v>4167</v>
      </c>
      <c r="C464" s="14" t="s">
        <v>4167</v>
      </c>
      <c r="D464" s="16">
        <v>45973</v>
      </c>
      <c r="E464" s="16"/>
      <c r="F464" s="14" t="s">
        <v>4168</v>
      </c>
      <c r="G464" s="14"/>
      <c r="H464" s="14" t="s">
        <v>4169</v>
      </c>
      <c r="I464" s="15">
        <v>69</v>
      </c>
      <c r="J464" s="77">
        <v>3</v>
      </c>
      <c r="K464" s="92"/>
    </row>
    <row r="465" spans="1:11" ht="50" x14ac:dyDescent="0.25">
      <c r="A465" s="14" t="s">
        <v>3027</v>
      </c>
      <c r="B465" s="14" t="s">
        <v>4167</v>
      </c>
      <c r="C465" s="14" t="s">
        <v>4167</v>
      </c>
      <c r="D465" s="16">
        <v>45973</v>
      </c>
      <c r="E465" s="16"/>
      <c r="F465" s="14" t="s">
        <v>4168</v>
      </c>
      <c r="G465" s="14"/>
      <c r="H465" s="14" t="s">
        <v>4170</v>
      </c>
      <c r="I465" s="15">
        <v>69</v>
      </c>
      <c r="J465" s="77">
        <v>3</v>
      </c>
      <c r="K465" s="92"/>
    </row>
    <row r="466" spans="1:11" ht="50" x14ac:dyDescent="0.25">
      <c r="A466" s="14" t="s">
        <v>3027</v>
      </c>
      <c r="B466" s="14" t="s">
        <v>4167</v>
      </c>
      <c r="C466" s="14" t="s">
        <v>4167</v>
      </c>
      <c r="D466" s="16">
        <v>45973</v>
      </c>
      <c r="E466" s="16"/>
      <c r="F466" s="14" t="s">
        <v>4171</v>
      </c>
      <c r="G466" s="14"/>
      <c r="H466" s="14" t="s">
        <v>4172</v>
      </c>
      <c r="I466" s="15">
        <v>88.55</v>
      </c>
      <c r="J466" s="77">
        <v>3</v>
      </c>
      <c r="K466" s="92"/>
    </row>
    <row r="467" spans="1:11" ht="50" x14ac:dyDescent="0.25">
      <c r="A467" s="14" t="s">
        <v>3027</v>
      </c>
      <c r="B467" s="14" t="s">
        <v>4167</v>
      </c>
      <c r="C467" s="14" t="s">
        <v>4167</v>
      </c>
      <c r="D467" s="16">
        <v>45973</v>
      </c>
      <c r="E467" s="16"/>
      <c r="F467" s="14" t="s">
        <v>4171</v>
      </c>
      <c r="G467" s="14"/>
      <c r="H467" s="14" t="s">
        <v>4173</v>
      </c>
      <c r="I467" s="15">
        <v>88.55</v>
      </c>
      <c r="J467" s="77">
        <v>3</v>
      </c>
      <c r="K467" s="92"/>
    </row>
    <row r="468" spans="1:11" ht="50" x14ac:dyDescent="0.25">
      <c r="A468" s="14" t="s">
        <v>3027</v>
      </c>
      <c r="B468" s="14" t="s">
        <v>4167</v>
      </c>
      <c r="C468" s="14" t="s">
        <v>4167</v>
      </c>
      <c r="D468" s="16">
        <v>45973</v>
      </c>
      <c r="E468" s="16"/>
      <c r="F468" s="14" t="s">
        <v>4171</v>
      </c>
      <c r="G468" s="14"/>
      <c r="H468" s="14" t="s">
        <v>4174</v>
      </c>
      <c r="I468" s="15">
        <v>88.55</v>
      </c>
      <c r="J468" s="77">
        <v>3</v>
      </c>
      <c r="K468" s="92"/>
    </row>
    <row r="469" spans="1:11" ht="50" x14ac:dyDescent="0.25">
      <c r="A469" s="14" t="s">
        <v>3027</v>
      </c>
      <c r="B469" s="14" t="s">
        <v>4167</v>
      </c>
      <c r="C469" s="14" t="s">
        <v>4167</v>
      </c>
      <c r="D469" s="16">
        <v>45973</v>
      </c>
      <c r="E469" s="16"/>
      <c r="F469" s="14" t="s">
        <v>4175</v>
      </c>
      <c r="G469" s="14"/>
      <c r="H469" s="14" t="s">
        <v>4176</v>
      </c>
      <c r="I469" s="15">
        <v>69</v>
      </c>
      <c r="J469" s="77">
        <v>3</v>
      </c>
      <c r="K469" s="92"/>
    </row>
    <row r="470" spans="1:11" ht="50" x14ac:dyDescent="0.25">
      <c r="A470" s="14" t="s">
        <v>3027</v>
      </c>
      <c r="B470" s="14" t="s">
        <v>4167</v>
      </c>
      <c r="C470" s="14" t="s">
        <v>4167</v>
      </c>
      <c r="D470" s="16">
        <v>45973</v>
      </c>
      <c r="E470" s="16"/>
      <c r="F470" s="14" t="s">
        <v>4177</v>
      </c>
      <c r="G470" s="14"/>
      <c r="H470" s="14" t="s">
        <v>3476</v>
      </c>
      <c r="I470" s="15">
        <v>77.8</v>
      </c>
      <c r="J470" s="77">
        <v>3</v>
      </c>
      <c r="K470" s="92"/>
    </row>
    <row r="471" spans="1:11" ht="50" x14ac:dyDescent="0.25">
      <c r="A471" s="14" t="s">
        <v>3027</v>
      </c>
      <c r="B471" s="14" t="s">
        <v>4167</v>
      </c>
      <c r="C471" s="14" t="s">
        <v>4167</v>
      </c>
      <c r="D471" s="16">
        <v>45973</v>
      </c>
      <c r="E471" s="16"/>
      <c r="F471" s="14" t="s">
        <v>4178</v>
      </c>
      <c r="G471" s="14"/>
      <c r="H471" s="14" t="s">
        <v>4179</v>
      </c>
      <c r="I471" s="15">
        <v>70.95</v>
      </c>
      <c r="J471" s="77">
        <v>3</v>
      </c>
      <c r="K471" s="92"/>
    </row>
    <row r="472" spans="1:11" ht="30" x14ac:dyDescent="0.25">
      <c r="A472" s="14" t="s">
        <v>3027</v>
      </c>
      <c r="B472" s="14" t="s">
        <v>4180</v>
      </c>
      <c r="C472" s="14" t="s">
        <v>4181</v>
      </c>
      <c r="D472" s="16">
        <v>45886</v>
      </c>
      <c r="E472" s="16">
        <v>45973</v>
      </c>
      <c r="F472" s="14" t="s">
        <v>4182</v>
      </c>
      <c r="G472" s="14">
        <v>29213291</v>
      </c>
      <c r="H472" s="14" t="s">
        <v>3029</v>
      </c>
      <c r="I472" s="15">
        <v>310.52</v>
      </c>
      <c r="J472" s="77">
        <v>3</v>
      </c>
      <c r="K472" s="92"/>
    </row>
    <row r="473" spans="1:11" ht="30" x14ac:dyDescent="0.25">
      <c r="A473" s="14" t="s">
        <v>3027</v>
      </c>
      <c r="B473" s="14" t="s">
        <v>4180</v>
      </c>
      <c r="C473" s="14" t="s">
        <v>4183</v>
      </c>
      <c r="D473" s="16">
        <v>45852</v>
      </c>
      <c r="E473" s="16">
        <v>45973</v>
      </c>
      <c r="F473" s="14" t="s">
        <v>4184</v>
      </c>
      <c r="G473" s="14">
        <v>29213291</v>
      </c>
      <c r="H473" s="14" t="s">
        <v>3029</v>
      </c>
      <c r="I473" s="15">
        <v>409.18</v>
      </c>
      <c r="J473" s="77">
        <v>3</v>
      </c>
      <c r="K473" s="92"/>
    </row>
    <row r="474" spans="1:11" ht="40" x14ac:dyDescent="0.25">
      <c r="A474" s="14" t="s">
        <v>3027</v>
      </c>
      <c r="B474" s="14" t="s">
        <v>4180</v>
      </c>
      <c r="C474" s="14" t="s">
        <v>4185</v>
      </c>
      <c r="D474" s="16">
        <v>45957</v>
      </c>
      <c r="E474" s="16">
        <v>45973</v>
      </c>
      <c r="F474" s="14" t="s">
        <v>4186</v>
      </c>
      <c r="G474" s="14"/>
      <c r="H474" s="14" t="s">
        <v>4187</v>
      </c>
      <c r="I474" s="15">
        <v>47.33</v>
      </c>
      <c r="J474" s="77">
        <v>3</v>
      </c>
      <c r="K474" s="92"/>
    </row>
    <row r="475" spans="1:11" ht="60" x14ac:dyDescent="0.25">
      <c r="A475" s="14" t="s">
        <v>3027</v>
      </c>
      <c r="B475" s="14" t="s">
        <v>4188</v>
      </c>
      <c r="C475" s="14" t="s">
        <v>4188</v>
      </c>
      <c r="D475" s="16">
        <v>45974</v>
      </c>
      <c r="E475" s="16"/>
      <c r="F475" s="14" t="s">
        <v>4189</v>
      </c>
      <c r="G475" s="14"/>
      <c r="H475" s="14" t="s">
        <v>3362</v>
      </c>
      <c r="I475" s="15">
        <v>110.25</v>
      </c>
      <c r="J475" s="77">
        <v>2</v>
      </c>
      <c r="K475" s="92"/>
    </row>
    <row r="476" spans="1:11" ht="70" x14ac:dyDescent="0.25">
      <c r="A476" s="14" t="s">
        <v>3027</v>
      </c>
      <c r="B476" s="14" t="s">
        <v>4190</v>
      </c>
      <c r="C476" s="14" t="s">
        <v>4190</v>
      </c>
      <c r="D476" s="16">
        <v>45974</v>
      </c>
      <c r="E476" s="16"/>
      <c r="F476" s="14" t="s">
        <v>4191</v>
      </c>
      <c r="G476" s="14"/>
      <c r="H476" s="14" t="s">
        <v>4192</v>
      </c>
      <c r="I476" s="15">
        <v>88.8</v>
      </c>
      <c r="J476" s="77">
        <v>4</v>
      </c>
      <c r="K476" s="92"/>
    </row>
    <row r="477" spans="1:11" ht="60" x14ac:dyDescent="0.25">
      <c r="A477" s="14" t="s">
        <v>3027</v>
      </c>
      <c r="B477" s="14" t="s">
        <v>4193</v>
      </c>
      <c r="C477" s="14" t="s">
        <v>4193</v>
      </c>
      <c r="D477" s="16">
        <v>45974</v>
      </c>
      <c r="E477" s="16"/>
      <c r="F477" s="14" t="s">
        <v>4194</v>
      </c>
      <c r="G477" s="14"/>
      <c r="H477" s="14" t="s">
        <v>4195</v>
      </c>
      <c r="I477" s="15">
        <v>101.25</v>
      </c>
      <c r="J477" s="77">
        <v>2</v>
      </c>
      <c r="K477" s="92"/>
    </row>
    <row r="478" spans="1:11" ht="30" x14ac:dyDescent="0.25">
      <c r="A478" s="14" t="s">
        <v>3027</v>
      </c>
      <c r="B478" s="14" t="s">
        <v>4196</v>
      </c>
      <c r="C478" s="14" t="s">
        <v>4197</v>
      </c>
      <c r="D478" s="16">
        <v>45917</v>
      </c>
      <c r="E478" s="16">
        <v>45974</v>
      </c>
      <c r="F478" s="14" t="s">
        <v>4198</v>
      </c>
      <c r="G478" s="14">
        <v>29213291</v>
      </c>
      <c r="H478" s="14" t="s">
        <v>3029</v>
      </c>
      <c r="I478" s="15">
        <v>123.49</v>
      </c>
      <c r="J478" s="77">
        <v>2</v>
      </c>
      <c r="K478" s="92"/>
    </row>
    <row r="479" spans="1:11" ht="30" x14ac:dyDescent="0.25">
      <c r="A479" s="14" t="s">
        <v>3027</v>
      </c>
      <c r="B479" s="14" t="s">
        <v>4196</v>
      </c>
      <c r="C479" s="14" t="s">
        <v>4199</v>
      </c>
      <c r="D479" s="16" t="s">
        <v>4200</v>
      </c>
      <c r="E479" s="16">
        <v>45974</v>
      </c>
      <c r="F479" s="14" t="s">
        <v>4201</v>
      </c>
      <c r="G479" s="14" t="s">
        <v>4202</v>
      </c>
      <c r="H479" s="14" t="s">
        <v>4203</v>
      </c>
      <c r="I479" s="15">
        <v>275</v>
      </c>
      <c r="J479" s="77">
        <v>2</v>
      </c>
      <c r="K479" s="92"/>
    </row>
    <row r="480" spans="1:11" ht="40" x14ac:dyDescent="0.25">
      <c r="A480" s="14" t="s">
        <v>3027</v>
      </c>
      <c r="B480" s="14" t="s">
        <v>4204</v>
      </c>
      <c r="C480" s="14" t="s">
        <v>4205</v>
      </c>
      <c r="D480" s="16">
        <v>45840</v>
      </c>
      <c r="E480" s="16">
        <v>45974</v>
      </c>
      <c r="F480" s="14" t="s">
        <v>4206</v>
      </c>
      <c r="G480" s="14" t="s">
        <v>3030</v>
      </c>
      <c r="H480" s="14" t="s">
        <v>3031</v>
      </c>
      <c r="I480" s="15">
        <v>102.37</v>
      </c>
      <c r="J480" s="77">
        <v>2</v>
      </c>
      <c r="K480" s="92"/>
    </row>
    <row r="481" spans="1:11" ht="30" x14ac:dyDescent="0.25">
      <c r="A481" s="14" t="s">
        <v>3027</v>
      </c>
      <c r="B481" s="14" t="s">
        <v>4204</v>
      </c>
      <c r="C481" s="14" t="s">
        <v>4207</v>
      </c>
      <c r="D481" s="16">
        <v>45921</v>
      </c>
      <c r="E481" s="16">
        <v>45974</v>
      </c>
      <c r="F481" s="14" t="s">
        <v>4208</v>
      </c>
      <c r="G481" s="14" t="s">
        <v>3030</v>
      </c>
      <c r="H481" s="14" t="s">
        <v>3031</v>
      </c>
      <c r="I481" s="15">
        <v>120</v>
      </c>
      <c r="J481" s="77">
        <v>2</v>
      </c>
      <c r="K481" s="92"/>
    </row>
    <row r="482" spans="1:11" ht="30" x14ac:dyDescent="0.25">
      <c r="A482" s="14" t="s">
        <v>3027</v>
      </c>
      <c r="B482" s="14" t="s">
        <v>4204</v>
      </c>
      <c r="C482" s="14" t="s">
        <v>4209</v>
      </c>
      <c r="D482" s="16">
        <v>45921</v>
      </c>
      <c r="E482" s="16">
        <v>45974</v>
      </c>
      <c r="F482" s="14" t="s">
        <v>4208</v>
      </c>
      <c r="G482" s="14" t="s">
        <v>3030</v>
      </c>
      <c r="H482" s="14" t="s">
        <v>3031</v>
      </c>
      <c r="I482" s="15">
        <v>150</v>
      </c>
      <c r="J482" s="77">
        <v>2</v>
      </c>
      <c r="K482" s="92"/>
    </row>
    <row r="483" spans="1:11" ht="70" x14ac:dyDescent="0.25">
      <c r="A483" s="14" t="s">
        <v>3027</v>
      </c>
      <c r="B483" s="14" t="s">
        <v>4210</v>
      </c>
      <c r="C483" s="14" t="s">
        <v>3550</v>
      </c>
      <c r="D483" s="16">
        <v>45689</v>
      </c>
      <c r="E483" s="16">
        <v>45974</v>
      </c>
      <c r="F483" s="14" t="s">
        <v>4211</v>
      </c>
      <c r="G483" s="14" t="s">
        <v>3237</v>
      </c>
      <c r="H483" s="14" t="s">
        <v>3238</v>
      </c>
      <c r="I483" s="15">
        <v>18</v>
      </c>
      <c r="J483" s="77">
        <v>2</v>
      </c>
      <c r="K483" s="92"/>
    </row>
    <row r="484" spans="1:11" ht="60" x14ac:dyDescent="0.25">
      <c r="A484" s="14" t="s">
        <v>3027</v>
      </c>
      <c r="B484" s="14" t="s">
        <v>4210</v>
      </c>
      <c r="C484" s="14" t="s">
        <v>4212</v>
      </c>
      <c r="D484" s="16">
        <v>45690</v>
      </c>
      <c r="E484" s="16">
        <v>45974</v>
      </c>
      <c r="F484" s="14" t="s">
        <v>4213</v>
      </c>
      <c r="G484" s="14" t="s">
        <v>3544</v>
      </c>
      <c r="H484" s="14" t="s">
        <v>3545</v>
      </c>
      <c r="I484" s="15">
        <v>18</v>
      </c>
      <c r="J484" s="77">
        <v>2</v>
      </c>
      <c r="K484" s="92"/>
    </row>
    <row r="485" spans="1:11" ht="50" x14ac:dyDescent="0.25">
      <c r="A485" s="14" t="s">
        <v>3027</v>
      </c>
      <c r="B485" s="14" t="s">
        <v>4214</v>
      </c>
      <c r="C485" s="14" t="s">
        <v>4215</v>
      </c>
      <c r="D485" s="16">
        <v>45749</v>
      </c>
      <c r="E485" s="16">
        <v>45974</v>
      </c>
      <c r="F485" s="14" t="s">
        <v>4216</v>
      </c>
      <c r="G485" s="14" t="s">
        <v>4217</v>
      </c>
      <c r="H485" s="14" t="s">
        <v>4218</v>
      </c>
      <c r="I485" s="15">
        <v>315</v>
      </c>
      <c r="J485" s="77">
        <v>3</v>
      </c>
      <c r="K485" s="92"/>
    </row>
    <row r="486" spans="1:11" ht="50" x14ac:dyDescent="0.25">
      <c r="A486" s="14" t="s">
        <v>3027</v>
      </c>
      <c r="B486" s="14" t="s">
        <v>4214</v>
      </c>
      <c r="C486" s="14" t="s">
        <v>4219</v>
      </c>
      <c r="D486" s="16">
        <v>45828</v>
      </c>
      <c r="E486" s="16">
        <v>45974</v>
      </c>
      <c r="F486" s="14" t="s">
        <v>4220</v>
      </c>
      <c r="G486" s="14" t="s">
        <v>4217</v>
      </c>
      <c r="H486" s="14" t="s">
        <v>4218</v>
      </c>
      <c r="I486" s="15">
        <v>675</v>
      </c>
      <c r="J486" s="77">
        <v>3</v>
      </c>
      <c r="K486" s="92"/>
    </row>
    <row r="487" spans="1:11" ht="60" x14ac:dyDescent="0.25">
      <c r="A487" s="14" t="s">
        <v>3027</v>
      </c>
      <c r="B487" s="14" t="s">
        <v>4214</v>
      </c>
      <c r="C487" s="14" t="s">
        <v>4221</v>
      </c>
      <c r="D487" s="16">
        <v>45828</v>
      </c>
      <c r="E487" s="16">
        <v>45974</v>
      </c>
      <c r="F487" s="14" t="s">
        <v>4222</v>
      </c>
      <c r="G487" s="14" t="s">
        <v>4217</v>
      </c>
      <c r="H487" s="14" t="s">
        <v>4218</v>
      </c>
      <c r="I487" s="15">
        <v>10</v>
      </c>
      <c r="J487" s="77">
        <v>3</v>
      </c>
      <c r="K487" s="92"/>
    </row>
    <row r="488" spans="1:11" ht="70" x14ac:dyDescent="0.25">
      <c r="A488" s="14" t="s">
        <v>3027</v>
      </c>
      <c r="B488" s="14" t="s">
        <v>4214</v>
      </c>
      <c r="C488" s="14" t="s">
        <v>4223</v>
      </c>
      <c r="D488" s="16">
        <v>45901</v>
      </c>
      <c r="E488" s="16">
        <v>45974</v>
      </c>
      <c r="F488" s="14" t="s">
        <v>4224</v>
      </c>
      <c r="G488" s="14" t="s">
        <v>4225</v>
      </c>
      <c r="H488" s="14" t="s">
        <v>4226</v>
      </c>
      <c r="I488" s="15">
        <v>130</v>
      </c>
      <c r="J488" s="77">
        <v>3</v>
      </c>
      <c r="K488" s="92"/>
    </row>
    <row r="489" spans="1:11" ht="70" x14ac:dyDescent="0.25">
      <c r="A489" s="14" t="s">
        <v>3027</v>
      </c>
      <c r="B489" s="14" t="s">
        <v>4227</v>
      </c>
      <c r="C489" s="14" t="s">
        <v>4227</v>
      </c>
      <c r="D489" s="16">
        <v>45974</v>
      </c>
      <c r="E489" s="16"/>
      <c r="F489" s="14" t="s">
        <v>4228</v>
      </c>
      <c r="G489" s="14"/>
      <c r="H489" s="14" t="s">
        <v>4156</v>
      </c>
      <c r="I489" s="15">
        <v>124.91</v>
      </c>
      <c r="J489" s="77">
        <v>3</v>
      </c>
      <c r="K489" s="92"/>
    </row>
    <row r="490" spans="1:11" ht="70" x14ac:dyDescent="0.25">
      <c r="A490" s="14" t="s">
        <v>3027</v>
      </c>
      <c r="B490" s="14" t="s">
        <v>4229</v>
      </c>
      <c r="C490" s="14" t="s">
        <v>4229</v>
      </c>
      <c r="D490" s="16">
        <v>45974</v>
      </c>
      <c r="E490" s="16"/>
      <c r="F490" s="14" t="s">
        <v>4230</v>
      </c>
      <c r="G490" s="14"/>
      <c r="H490" s="14" t="s">
        <v>3346</v>
      </c>
      <c r="I490" s="15">
        <v>84.06</v>
      </c>
      <c r="J490" s="77">
        <v>4</v>
      </c>
      <c r="K490" s="92"/>
    </row>
    <row r="491" spans="1:11" ht="70" x14ac:dyDescent="0.25">
      <c r="A491" s="14" t="s">
        <v>3027</v>
      </c>
      <c r="B491" s="14" t="s">
        <v>4231</v>
      </c>
      <c r="C491" s="14" t="s">
        <v>4231</v>
      </c>
      <c r="D491" s="16">
        <v>45974</v>
      </c>
      <c r="E491" s="16"/>
      <c r="F491" s="14" t="s">
        <v>4232</v>
      </c>
      <c r="G491" s="14"/>
      <c r="H491" s="14" t="s">
        <v>4233</v>
      </c>
      <c r="I491" s="15">
        <v>143.86000000000001</v>
      </c>
      <c r="J491" s="77">
        <v>4</v>
      </c>
      <c r="K491" s="92"/>
    </row>
    <row r="492" spans="1:11" ht="70" x14ac:dyDescent="0.25">
      <c r="A492" s="14" t="s">
        <v>3027</v>
      </c>
      <c r="B492" s="14" t="s">
        <v>4234</v>
      </c>
      <c r="C492" s="14" t="s">
        <v>4234</v>
      </c>
      <c r="D492" s="16">
        <v>45974</v>
      </c>
      <c r="E492" s="16"/>
      <c r="F492" s="14" t="s">
        <v>4235</v>
      </c>
      <c r="G492" s="14"/>
      <c r="H492" s="14" t="s">
        <v>4236</v>
      </c>
      <c r="I492" s="15">
        <v>40.26</v>
      </c>
      <c r="J492" s="77">
        <v>4</v>
      </c>
      <c r="K492" s="92"/>
    </row>
    <row r="493" spans="1:11" ht="100" x14ac:dyDescent="0.25">
      <c r="A493" s="14" t="s">
        <v>3027</v>
      </c>
      <c r="B493" s="14" t="s">
        <v>4237</v>
      </c>
      <c r="C493" s="14" t="s">
        <v>4238</v>
      </c>
      <c r="D493" s="16">
        <v>45841</v>
      </c>
      <c r="E493" s="16">
        <v>45974</v>
      </c>
      <c r="F493" s="14" t="s">
        <v>4239</v>
      </c>
      <c r="G493" s="14"/>
      <c r="H493" s="14" t="s">
        <v>4240</v>
      </c>
      <c r="I493" s="15">
        <v>1397.02</v>
      </c>
      <c r="J493" s="77">
        <v>5</v>
      </c>
      <c r="K493" s="92"/>
    </row>
    <row r="494" spans="1:11" ht="40" x14ac:dyDescent="0.25">
      <c r="A494" s="14" t="s">
        <v>3027</v>
      </c>
      <c r="B494" s="14" t="s">
        <v>4237</v>
      </c>
      <c r="C494" s="14" t="s">
        <v>4241</v>
      </c>
      <c r="D494" s="16">
        <v>45841</v>
      </c>
      <c r="E494" s="16">
        <v>45974</v>
      </c>
      <c r="F494" s="14" t="s">
        <v>4242</v>
      </c>
      <c r="G494" s="14" t="s">
        <v>4243</v>
      </c>
      <c r="H494" s="14" t="s">
        <v>4244</v>
      </c>
      <c r="I494" s="15">
        <v>53</v>
      </c>
      <c r="J494" s="77">
        <v>5</v>
      </c>
      <c r="K494" s="92"/>
    </row>
    <row r="495" spans="1:11" ht="40" x14ac:dyDescent="0.25">
      <c r="A495" s="14" t="s">
        <v>3027</v>
      </c>
      <c r="B495" s="14" t="s">
        <v>4237</v>
      </c>
      <c r="C495" s="14" t="s">
        <v>4245</v>
      </c>
      <c r="D495" s="16">
        <v>45841</v>
      </c>
      <c r="E495" s="16">
        <v>45974</v>
      </c>
      <c r="F495" s="14" t="s">
        <v>4242</v>
      </c>
      <c r="G495" s="14" t="s">
        <v>4243</v>
      </c>
      <c r="H495" s="14" t="s">
        <v>4244</v>
      </c>
      <c r="I495" s="15">
        <v>53</v>
      </c>
      <c r="J495" s="77">
        <v>5</v>
      </c>
      <c r="K495" s="92"/>
    </row>
    <row r="496" spans="1:11" ht="40" x14ac:dyDescent="0.25">
      <c r="A496" s="14" t="s">
        <v>3027</v>
      </c>
      <c r="B496" s="14" t="s">
        <v>4237</v>
      </c>
      <c r="C496" s="14" t="s">
        <v>4246</v>
      </c>
      <c r="D496" s="16">
        <v>45841</v>
      </c>
      <c r="E496" s="16">
        <v>45974</v>
      </c>
      <c r="F496" s="14" t="s">
        <v>4247</v>
      </c>
      <c r="G496" s="14" t="s">
        <v>4248</v>
      </c>
      <c r="H496" s="14" t="s">
        <v>4249</v>
      </c>
      <c r="I496" s="15">
        <v>120.82</v>
      </c>
      <c r="J496" s="77">
        <v>5</v>
      </c>
      <c r="K496" s="92"/>
    </row>
    <row r="497" spans="1:11" ht="40" x14ac:dyDescent="0.25">
      <c r="A497" s="14" t="s">
        <v>3027</v>
      </c>
      <c r="B497" s="14" t="s">
        <v>4237</v>
      </c>
      <c r="C497" s="14" t="s">
        <v>4250</v>
      </c>
      <c r="D497" s="16">
        <v>45838</v>
      </c>
      <c r="E497" s="16">
        <v>45974</v>
      </c>
      <c r="F497" s="14" t="s">
        <v>4251</v>
      </c>
      <c r="G497" s="14" t="s">
        <v>4252</v>
      </c>
      <c r="H497" s="14" t="s">
        <v>4253</v>
      </c>
      <c r="I497" s="15">
        <v>147.6</v>
      </c>
      <c r="J497" s="77">
        <v>5</v>
      </c>
      <c r="K497" s="92"/>
    </row>
    <row r="498" spans="1:11" ht="40" x14ac:dyDescent="0.25">
      <c r="A498" s="14" t="s">
        <v>3027</v>
      </c>
      <c r="B498" s="14" t="s">
        <v>4237</v>
      </c>
      <c r="C498" s="14" t="s">
        <v>4254</v>
      </c>
      <c r="D498" s="16">
        <v>45838</v>
      </c>
      <c r="E498" s="16">
        <v>45974</v>
      </c>
      <c r="F498" s="14" t="s">
        <v>4255</v>
      </c>
      <c r="G498" s="14" t="s">
        <v>4256</v>
      </c>
      <c r="H498" s="14" t="s">
        <v>4257</v>
      </c>
      <c r="I498" s="15">
        <v>900</v>
      </c>
      <c r="J498" s="77">
        <v>5</v>
      </c>
      <c r="K498" s="92"/>
    </row>
    <row r="499" spans="1:11" ht="40" x14ac:dyDescent="0.25">
      <c r="A499" s="14" t="s">
        <v>3027</v>
      </c>
      <c r="B499" s="14" t="s">
        <v>4237</v>
      </c>
      <c r="C499" s="14" t="s">
        <v>4258</v>
      </c>
      <c r="D499" s="16">
        <v>45837</v>
      </c>
      <c r="E499" s="16">
        <v>45974</v>
      </c>
      <c r="F499" s="14" t="s">
        <v>4259</v>
      </c>
      <c r="G499" s="14" t="s">
        <v>4260</v>
      </c>
      <c r="H499" s="14" t="s">
        <v>4261</v>
      </c>
      <c r="I499" s="15">
        <v>364</v>
      </c>
      <c r="J499" s="77">
        <v>5</v>
      </c>
      <c r="K499" s="92"/>
    </row>
    <row r="500" spans="1:11" ht="40" x14ac:dyDescent="0.25">
      <c r="A500" s="14" t="s">
        <v>3027</v>
      </c>
      <c r="B500" s="14" t="s">
        <v>4237</v>
      </c>
      <c r="C500" s="14" t="s">
        <v>4262</v>
      </c>
      <c r="D500" s="16">
        <v>45830</v>
      </c>
      <c r="E500" s="16">
        <v>45974</v>
      </c>
      <c r="F500" s="14" t="s">
        <v>4263</v>
      </c>
      <c r="G500" s="14" t="s">
        <v>3718</v>
      </c>
      <c r="H500" s="14" t="s">
        <v>3157</v>
      </c>
      <c r="I500" s="15">
        <v>2056.86</v>
      </c>
      <c r="J500" s="77">
        <v>5</v>
      </c>
      <c r="K500" s="92"/>
    </row>
    <row r="501" spans="1:11" ht="40" x14ac:dyDescent="0.25">
      <c r="A501" s="14" t="s">
        <v>3027</v>
      </c>
      <c r="B501" s="14" t="s">
        <v>4237</v>
      </c>
      <c r="C501" s="14" t="s">
        <v>4264</v>
      </c>
      <c r="D501" s="16">
        <v>45828</v>
      </c>
      <c r="E501" s="16">
        <v>45974</v>
      </c>
      <c r="F501" s="14" t="s">
        <v>4265</v>
      </c>
      <c r="G501" s="14" t="s">
        <v>4266</v>
      </c>
      <c r="H501" s="14" t="s">
        <v>4267</v>
      </c>
      <c r="I501" s="15">
        <v>3632.7</v>
      </c>
      <c r="J501" s="77">
        <v>5</v>
      </c>
      <c r="K501" s="92"/>
    </row>
    <row r="502" spans="1:11" ht="40" x14ac:dyDescent="0.25">
      <c r="A502" s="14" t="s">
        <v>3027</v>
      </c>
      <c r="B502" s="14" t="s">
        <v>4237</v>
      </c>
      <c r="C502" s="14" t="s">
        <v>4268</v>
      </c>
      <c r="D502" s="16">
        <v>45824</v>
      </c>
      <c r="E502" s="16">
        <v>45974</v>
      </c>
      <c r="F502" s="14" t="s">
        <v>4269</v>
      </c>
      <c r="G502" s="14" t="s">
        <v>4270</v>
      </c>
      <c r="H502" s="14" t="s">
        <v>4271</v>
      </c>
      <c r="I502" s="15">
        <v>975</v>
      </c>
      <c r="J502" s="77">
        <v>5</v>
      </c>
      <c r="K502" s="92"/>
    </row>
    <row r="503" spans="1:11" ht="40" x14ac:dyDescent="0.25">
      <c r="A503" s="14" t="s">
        <v>3027</v>
      </c>
      <c r="B503" s="14" t="s">
        <v>4237</v>
      </c>
      <c r="C503" s="14" t="s">
        <v>3143</v>
      </c>
      <c r="D503" s="16">
        <v>45825</v>
      </c>
      <c r="E503" s="16">
        <v>45974</v>
      </c>
      <c r="F503" s="14" t="s">
        <v>4272</v>
      </c>
      <c r="G503" s="14" t="s">
        <v>4273</v>
      </c>
      <c r="H503" s="14" t="s">
        <v>4274</v>
      </c>
      <c r="I503" s="15">
        <v>300</v>
      </c>
      <c r="J503" s="77">
        <v>5</v>
      </c>
      <c r="K503" s="92"/>
    </row>
    <row r="504" spans="1:11" ht="110" x14ac:dyDescent="0.25">
      <c r="A504" s="14" t="s">
        <v>3027</v>
      </c>
      <c r="B504" s="14" t="s">
        <v>4275</v>
      </c>
      <c r="C504" s="14" t="s">
        <v>4276</v>
      </c>
      <c r="D504" s="16">
        <v>45680</v>
      </c>
      <c r="E504" s="16">
        <v>45974</v>
      </c>
      <c r="F504" s="14" t="s">
        <v>4277</v>
      </c>
      <c r="G504" s="14"/>
      <c r="H504" s="14" t="s">
        <v>4070</v>
      </c>
      <c r="I504" s="15">
        <v>195.04</v>
      </c>
      <c r="J504" s="77">
        <v>3</v>
      </c>
      <c r="K504" s="92"/>
    </row>
    <row r="505" spans="1:11" ht="100" x14ac:dyDescent="0.25">
      <c r="A505" s="14" t="s">
        <v>3027</v>
      </c>
      <c r="B505" s="14" t="s">
        <v>4275</v>
      </c>
      <c r="C505" s="14" t="s">
        <v>4278</v>
      </c>
      <c r="D505" s="16">
        <v>45693</v>
      </c>
      <c r="E505" s="16">
        <v>45974</v>
      </c>
      <c r="F505" s="14" t="s">
        <v>4279</v>
      </c>
      <c r="G505" s="14"/>
      <c r="H505" s="14" t="s">
        <v>4280</v>
      </c>
      <c r="I505" s="15">
        <v>167.11</v>
      </c>
      <c r="J505" s="77">
        <v>3</v>
      </c>
      <c r="K505" s="92"/>
    </row>
    <row r="506" spans="1:11" ht="70" x14ac:dyDescent="0.25">
      <c r="A506" s="14" t="s">
        <v>3027</v>
      </c>
      <c r="B506" s="14" t="s">
        <v>4275</v>
      </c>
      <c r="C506" s="14" t="s">
        <v>4281</v>
      </c>
      <c r="D506" s="16">
        <v>45688</v>
      </c>
      <c r="E506" s="16">
        <v>45974</v>
      </c>
      <c r="F506" s="14" t="s">
        <v>4282</v>
      </c>
      <c r="G506" s="14"/>
      <c r="H506" s="14" t="s">
        <v>4283</v>
      </c>
      <c r="I506" s="15">
        <v>1372</v>
      </c>
      <c r="J506" s="77">
        <v>3</v>
      </c>
      <c r="K506" s="92"/>
    </row>
    <row r="507" spans="1:11" ht="70" x14ac:dyDescent="0.25">
      <c r="A507" s="14" t="s">
        <v>3027</v>
      </c>
      <c r="B507" s="14" t="s">
        <v>4275</v>
      </c>
      <c r="C507" s="14" t="s">
        <v>4284</v>
      </c>
      <c r="D507" s="16">
        <v>45688</v>
      </c>
      <c r="E507" s="16">
        <v>45974</v>
      </c>
      <c r="F507" s="14" t="s">
        <v>4285</v>
      </c>
      <c r="G507" s="14"/>
      <c r="H507" s="14" t="s">
        <v>4286</v>
      </c>
      <c r="I507" s="15">
        <v>1488.5</v>
      </c>
      <c r="J507" s="77">
        <v>3</v>
      </c>
      <c r="K507" s="92"/>
    </row>
    <row r="508" spans="1:11" ht="80" x14ac:dyDescent="0.25">
      <c r="A508" s="14" t="s">
        <v>3027</v>
      </c>
      <c r="B508" s="14" t="s">
        <v>4275</v>
      </c>
      <c r="C508" s="14" t="s">
        <v>4287</v>
      </c>
      <c r="D508" s="16">
        <v>45728</v>
      </c>
      <c r="E508" s="16">
        <v>45974</v>
      </c>
      <c r="F508" s="14" t="s">
        <v>4288</v>
      </c>
      <c r="G508" s="14"/>
      <c r="H508" s="14" t="s">
        <v>4289</v>
      </c>
      <c r="I508" s="15">
        <v>134.5</v>
      </c>
      <c r="J508" s="77">
        <v>3</v>
      </c>
      <c r="K508" s="92"/>
    </row>
    <row r="509" spans="1:11" ht="70" x14ac:dyDescent="0.25">
      <c r="A509" s="14" t="s">
        <v>3027</v>
      </c>
      <c r="B509" s="14" t="s">
        <v>4275</v>
      </c>
      <c r="C509" s="14" t="s">
        <v>4290</v>
      </c>
      <c r="D509" s="16">
        <v>45726</v>
      </c>
      <c r="E509" s="16">
        <v>45974</v>
      </c>
      <c r="F509" s="14" t="s">
        <v>4291</v>
      </c>
      <c r="G509" s="14"/>
      <c r="H509" s="14" t="s">
        <v>4292</v>
      </c>
      <c r="I509" s="15">
        <v>50</v>
      </c>
      <c r="J509" s="77">
        <v>3</v>
      </c>
      <c r="K509" s="92"/>
    </row>
    <row r="510" spans="1:11" ht="70" x14ac:dyDescent="0.25">
      <c r="A510" s="14" t="s">
        <v>3027</v>
      </c>
      <c r="B510" s="14" t="s">
        <v>4275</v>
      </c>
      <c r="C510" s="14" t="s">
        <v>182</v>
      </c>
      <c r="D510" s="16">
        <v>45723</v>
      </c>
      <c r="E510" s="16">
        <v>45974</v>
      </c>
      <c r="F510" s="14" t="s">
        <v>4293</v>
      </c>
      <c r="G510" s="14"/>
      <c r="H510" s="14" t="s">
        <v>4294</v>
      </c>
      <c r="I510" s="15">
        <v>50</v>
      </c>
      <c r="J510" s="77">
        <v>3</v>
      </c>
      <c r="K510" s="92"/>
    </row>
    <row r="511" spans="1:11" ht="70" x14ac:dyDescent="0.25">
      <c r="A511" s="14" t="s">
        <v>3027</v>
      </c>
      <c r="B511" s="14" t="s">
        <v>4275</v>
      </c>
      <c r="C511" s="14" t="s">
        <v>4295</v>
      </c>
      <c r="D511" s="16">
        <v>45701</v>
      </c>
      <c r="E511" s="16">
        <v>45974</v>
      </c>
      <c r="F511" s="14" t="s">
        <v>4296</v>
      </c>
      <c r="G511" s="14"/>
      <c r="H511" s="14" t="s">
        <v>4297</v>
      </c>
      <c r="I511" s="15">
        <v>13.55</v>
      </c>
      <c r="J511" s="77">
        <v>3</v>
      </c>
      <c r="K511" s="92"/>
    </row>
    <row r="512" spans="1:11" ht="70" x14ac:dyDescent="0.25">
      <c r="A512" s="14" t="s">
        <v>3027</v>
      </c>
      <c r="B512" s="14" t="s">
        <v>4275</v>
      </c>
      <c r="C512" s="14" t="s">
        <v>4298</v>
      </c>
      <c r="D512" s="16">
        <v>45705</v>
      </c>
      <c r="E512" s="16">
        <v>45974</v>
      </c>
      <c r="F512" s="14" t="s">
        <v>4299</v>
      </c>
      <c r="G512" s="14"/>
      <c r="H512" s="14" t="s">
        <v>4300</v>
      </c>
      <c r="I512" s="15">
        <v>35</v>
      </c>
      <c r="J512" s="77">
        <v>3</v>
      </c>
      <c r="K512" s="92"/>
    </row>
    <row r="513" spans="1:11" ht="70" x14ac:dyDescent="0.25">
      <c r="A513" s="14" t="s">
        <v>3027</v>
      </c>
      <c r="B513" s="14" t="s">
        <v>4275</v>
      </c>
      <c r="C513" s="14" t="s">
        <v>4301</v>
      </c>
      <c r="D513" s="16">
        <v>45713</v>
      </c>
      <c r="E513" s="16">
        <v>45974</v>
      </c>
      <c r="F513" s="14" t="s">
        <v>4302</v>
      </c>
      <c r="G513" s="14"/>
      <c r="H513" s="14" t="s">
        <v>4300</v>
      </c>
      <c r="I513" s="15">
        <v>35</v>
      </c>
      <c r="J513" s="77">
        <v>3</v>
      </c>
      <c r="K513" s="92"/>
    </row>
    <row r="514" spans="1:11" ht="80" x14ac:dyDescent="0.25">
      <c r="A514" s="14" t="s">
        <v>3027</v>
      </c>
      <c r="B514" s="14" t="s">
        <v>4275</v>
      </c>
      <c r="C514" s="14" t="s">
        <v>4303</v>
      </c>
      <c r="D514" s="16">
        <v>45720</v>
      </c>
      <c r="E514" s="16">
        <v>45974</v>
      </c>
      <c r="F514" s="14" t="s">
        <v>4304</v>
      </c>
      <c r="G514" s="14"/>
      <c r="H514" s="14" t="s">
        <v>4305</v>
      </c>
      <c r="I514" s="15">
        <v>17.73</v>
      </c>
      <c r="J514" s="77">
        <v>3</v>
      </c>
      <c r="K514" s="92"/>
    </row>
    <row r="515" spans="1:11" ht="70" x14ac:dyDescent="0.25">
      <c r="A515" s="14" t="s">
        <v>3027</v>
      </c>
      <c r="B515" s="14" t="s">
        <v>4275</v>
      </c>
      <c r="C515" s="14" t="s">
        <v>4306</v>
      </c>
      <c r="D515" s="16">
        <v>45707</v>
      </c>
      <c r="E515" s="16">
        <v>45974</v>
      </c>
      <c r="F515" s="14" t="s">
        <v>4307</v>
      </c>
      <c r="G515" s="14"/>
      <c r="H515" s="14" t="s">
        <v>4308</v>
      </c>
      <c r="I515" s="15">
        <v>20</v>
      </c>
      <c r="J515" s="77">
        <v>3</v>
      </c>
      <c r="K515" s="92"/>
    </row>
    <row r="516" spans="1:11" ht="70" x14ac:dyDescent="0.25">
      <c r="A516" s="14" t="s">
        <v>3027</v>
      </c>
      <c r="B516" s="14" t="s">
        <v>4275</v>
      </c>
      <c r="C516" s="14" t="s">
        <v>4309</v>
      </c>
      <c r="D516" s="16">
        <v>45724</v>
      </c>
      <c r="E516" s="16">
        <v>45974</v>
      </c>
      <c r="F516" s="14" t="s">
        <v>4310</v>
      </c>
      <c r="G516" s="14"/>
      <c r="H516" s="14" t="s">
        <v>4311</v>
      </c>
      <c r="I516" s="15">
        <v>5.8</v>
      </c>
      <c r="J516" s="77">
        <v>3</v>
      </c>
      <c r="K516" s="92"/>
    </row>
    <row r="517" spans="1:11" ht="70" x14ac:dyDescent="0.25">
      <c r="A517" s="14" t="s">
        <v>3027</v>
      </c>
      <c r="B517" s="14" t="s">
        <v>4275</v>
      </c>
      <c r="C517" s="14" t="s">
        <v>4312</v>
      </c>
      <c r="D517" s="16">
        <v>45714</v>
      </c>
      <c r="E517" s="16">
        <v>45974</v>
      </c>
      <c r="F517" s="14" t="s">
        <v>4310</v>
      </c>
      <c r="G517" s="14"/>
      <c r="H517" s="14" t="s">
        <v>4311</v>
      </c>
      <c r="I517" s="15">
        <v>5.8</v>
      </c>
      <c r="J517" s="77">
        <v>3</v>
      </c>
      <c r="K517" s="92"/>
    </row>
    <row r="518" spans="1:11" ht="70" x14ac:dyDescent="0.25">
      <c r="A518" s="14" t="s">
        <v>3027</v>
      </c>
      <c r="B518" s="14" t="s">
        <v>4275</v>
      </c>
      <c r="C518" s="14" t="s">
        <v>4313</v>
      </c>
      <c r="D518" s="16">
        <v>45727</v>
      </c>
      <c r="E518" s="16">
        <v>45974</v>
      </c>
      <c r="F518" s="14" t="s">
        <v>4310</v>
      </c>
      <c r="G518" s="14"/>
      <c r="H518" s="14" t="s">
        <v>4311</v>
      </c>
      <c r="I518" s="15">
        <v>5.8</v>
      </c>
      <c r="J518" s="77">
        <v>3</v>
      </c>
      <c r="K518" s="92"/>
    </row>
    <row r="519" spans="1:11" ht="70" x14ac:dyDescent="0.25">
      <c r="A519" s="14" t="s">
        <v>3027</v>
      </c>
      <c r="B519" s="14" t="s">
        <v>4275</v>
      </c>
      <c r="C519" s="14" t="s">
        <v>4314</v>
      </c>
      <c r="D519" s="16">
        <v>45725</v>
      </c>
      <c r="E519" s="16">
        <v>45974</v>
      </c>
      <c r="F519" s="14" t="s">
        <v>4315</v>
      </c>
      <c r="G519" s="14"/>
      <c r="H519" s="14" t="s">
        <v>4316</v>
      </c>
      <c r="I519" s="15">
        <v>12</v>
      </c>
      <c r="J519" s="77">
        <v>3</v>
      </c>
      <c r="K519" s="92"/>
    </row>
    <row r="520" spans="1:11" ht="70" x14ac:dyDescent="0.25">
      <c r="A520" s="14" t="s">
        <v>3027</v>
      </c>
      <c r="B520" s="14" t="s">
        <v>4275</v>
      </c>
      <c r="C520" s="14" t="s">
        <v>4317</v>
      </c>
      <c r="D520" s="16">
        <v>45723</v>
      </c>
      <c r="E520" s="16">
        <v>45974</v>
      </c>
      <c r="F520" s="14" t="s">
        <v>4315</v>
      </c>
      <c r="G520" s="14"/>
      <c r="H520" s="14" t="s">
        <v>4318</v>
      </c>
      <c r="I520" s="15">
        <v>10</v>
      </c>
      <c r="J520" s="77">
        <v>3</v>
      </c>
      <c r="K520" s="92"/>
    </row>
    <row r="521" spans="1:11" ht="50" x14ac:dyDescent="0.25">
      <c r="A521" s="14" t="s">
        <v>3027</v>
      </c>
      <c r="B521" s="14" t="s">
        <v>4275</v>
      </c>
      <c r="C521" s="14" t="s">
        <v>4319</v>
      </c>
      <c r="D521" s="16">
        <v>45699</v>
      </c>
      <c r="E521" s="16">
        <v>45974</v>
      </c>
      <c r="F521" s="14" t="s">
        <v>4320</v>
      </c>
      <c r="G521" s="14" t="s">
        <v>4321</v>
      </c>
      <c r="H521" s="14" t="s">
        <v>4322</v>
      </c>
      <c r="I521" s="15">
        <v>22.27</v>
      </c>
      <c r="J521" s="77">
        <v>3</v>
      </c>
      <c r="K521" s="92"/>
    </row>
    <row r="522" spans="1:11" ht="40" x14ac:dyDescent="0.25">
      <c r="A522" s="14" t="s">
        <v>3027</v>
      </c>
      <c r="B522" s="14" t="s">
        <v>4275</v>
      </c>
      <c r="C522" s="14" t="s">
        <v>4323</v>
      </c>
      <c r="D522" s="16">
        <v>45677</v>
      </c>
      <c r="E522" s="16">
        <v>45974</v>
      </c>
      <c r="F522" s="14" t="s">
        <v>4324</v>
      </c>
      <c r="G522" s="14" t="s">
        <v>4325</v>
      </c>
      <c r="H522" s="14" t="s">
        <v>4326</v>
      </c>
      <c r="I522" s="15">
        <v>337</v>
      </c>
      <c r="J522" s="77">
        <v>3</v>
      </c>
      <c r="K522" s="92"/>
    </row>
    <row r="523" spans="1:11" ht="40" x14ac:dyDescent="0.25">
      <c r="A523" s="14" t="s">
        <v>3027</v>
      </c>
      <c r="B523" s="14" t="s">
        <v>4327</v>
      </c>
      <c r="C523" s="14" t="s">
        <v>4328</v>
      </c>
      <c r="D523" s="16">
        <v>45958</v>
      </c>
      <c r="E523" s="16">
        <v>45974</v>
      </c>
      <c r="F523" s="14" t="s">
        <v>4329</v>
      </c>
      <c r="G523" s="14" t="s">
        <v>4330</v>
      </c>
      <c r="H523" s="14" t="s">
        <v>4331</v>
      </c>
      <c r="I523" s="15">
        <v>200</v>
      </c>
      <c r="J523" s="77">
        <v>2</v>
      </c>
      <c r="K523" s="92"/>
    </row>
    <row r="524" spans="1:11" ht="70" x14ac:dyDescent="0.25">
      <c r="A524" s="14" t="s">
        <v>3027</v>
      </c>
      <c r="B524" s="14" t="s">
        <v>4332</v>
      </c>
      <c r="C524" s="14" t="s">
        <v>4333</v>
      </c>
      <c r="D524" s="16">
        <v>45864</v>
      </c>
      <c r="E524" s="16">
        <v>45974</v>
      </c>
      <c r="F524" s="14" t="s">
        <v>4334</v>
      </c>
      <c r="G524" s="14" t="s">
        <v>4335</v>
      </c>
      <c r="H524" s="14" t="s">
        <v>4336</v>
      </c>
      <c r="I524" s="15">
        <v>5313</v>
      </c>
      <c r="J524" s="77">
        <v>2</v>
      </c>
      <c r="K524" s="92"/>
    </row>
    <row r="525" spans="1:11" ht="70" x14ac:dyDescent="0.25">
      <c r="A525" s="14" t="s">
        <v>3027</v>
      </c>
      <c r="B525" s="14" t="s">
        <v>4337</v>
      </c>
      <c r="C525" s="14" t="s">
        <v>4337</v>
      </c>
      <c r="D525" s="16">
        <v>45979</v>
      </c>
      <c r="E525" s="16"/>
      <c r="F525" s="14" t="s">
        <v>4338</v>
      </c>
      <c r="G525" s="14"/>
      <c r="H525" s="14" t="s">
        <v>4339</v>
      </c>
      <c r="I525" s="15">
        <v>72.22</v>
      </c>
      <c r="J525" s="77">
        <v>3</v>
      </c>
      <c r="K525" s="92"/>
    </row>
    <row r="526" spans="1:11" ht="90" x14ac:dyDescent="0.25">
      <c r="A526" s="14" t="s">
        <v>3027</v>
      </c>
      <c r="B526" s="14" t="s">
        <v>4340</v>
      </c>
      <c r="C526" s="14" t="s">
        <v>4340</v>
      </c>
      <c r="D526" s="16">
        <v>45979</v>
      </c>
      <c r="E526" s="16">
        <v>45979</v>
      </c>
      <c r="F526" s="14" t="s">
        <v>4341</v>
      </c>
      <c r="G526" s="14"/>
      <c r="H526" s="14" t="s">
        <v>4342</v>
      </c>
      <c r="I526" s="15">
        <v>340</v>
      </c>
      <c r="J526" s="77">
        <v>3</v>
      </c>
      <c r="K526" s="92"/>
    </row>
    <row r="527" spans="1:11" ht="60" x14ac:dyDescent="0.25">
      <c r="A527" s="14" t="s">
        <v>3027</v>
      </c>
      <c r="B527" s="14" t="s">
        <v>4340</v>
      </c>
      <c r="C527" s="14" t="s">
        <v>4343</v>
      </c>
      <c r="D527" s="16">
        <v>45862</v>
      </c>
      <c r="E527" s="16">
        <v>45979</v>
      </c>
      <c r="F527" s="14" t="s">
        <v>4344</v>
      </c>
      <c r="G527" s="14" t="s">
        <v>4345</v>
      </c>
      <c r="H527" s="14" t="s">
        <v>4346</v>
      </c>
      <c r="I527" s="15">
        <v>141</v>
      </c>
      <c r="J527" s="77">
        <v>3</v>
      </c>
      <c r="K527" s="92"/>
    </row>
    <row r="528" spans="1:11" ht="40" x14ac:dyDescent="0.25">
      <c r="A528" s="14" t="s">
        <v>3027</v>
      </c>
      <c r="B528" s="14" t="s">
        <v>4340</v>
      </c>
      <c r="C528" s="14" t="s">
        <v>4347</v>
      </c>
      <c r="D528" s="16">
        <v>45915</v>
      </c>
      <c r="E528" s="16">
        <v>45979</v>
      </c>
      <c r="F528" s="14" t="s">
        <v>4348</v>
      </c>
      <c r="G528" s="14" t="s">
        <v>3665</v>
      </c>
      <c r="H528" s="14" t="s">
        <v>4349</v>
      </c>
      <c r="I528" s="15">
        <v>16</v>
      </c>
      <c r="J528" s="77">
        <v>3</v>
      </c>
      <c r="K528" s="92"/>
    </row>
    <row r="529" spans="1:11" ht="30" x14ac:dyDescent="0.25">
      <c r="A529" s="14" t="s">
        <v>3027</v>
      </c>
      <c r="B529" s="14" t="s">
        <v>4340</v>
      </c>
      <c r="C529" s="14" t="s">
        <v>4350</v>
      </c>
      <c r="D529" s="16" t="s">
        <v>4351</v>
      </c>
      <c r="E529" s="16">
        <v>45979</v>
      </c>
      <c r="F529" s="14" t="s">
        <v>4352</v>
      </c>
      <c r="G529" s="14" t="s">
        <v>3670</v>
      </c>
      <c r="H529" s="14" t="s">
        <v>3671</v>
      </c>
      <c r="I529" s="15">
        <v>204.4</v>
      </c>
      <c r="J529" s="77">
        <v>3</v>
      </c>
      <c r="K529" s="92"/>
    </row>
    <row r="530" spans="1:11" ht="50" x14ac:dyDescent="0.25">
      <c r="A530" s="14" t="s">
        <v>3027</v>
      </c>
      <c r="B530" s="14" t="s">
        <v>4353</v>
      </c>
      <c r="C530" s="14" t="s">
        <v>4354</v>
      </c>
      <c r="D530" s="16">
        <v>45747</v>
      </c>
      <c r="E530" s="16">
        <v>45979</v>
      </c>
      <c r="F530" s="14" t="s">
        <v>4355</v>
      </c>
      <c r="G530" s="14" t="s">
        <v>3512</v>
      </c>
      <c r="H530" s="14" t="s">
        <v>3513</v>
      </c>
      <c r="I530" s="15">
        <v>1599</v>
      </c>
      <c r="J530" s="77">
        <v>2</v>
      </c>
      <c r="K530" s="92"/>
    </row>
    <row r="531" spans="1:11" ht="60" x14ac:dyDescent="0.25">
      <c r="A531" s="14" t="s">
        <v>3027</v>
      </c>
      <c r="B531" s="14" t="s">
        <v>4353</v>
      </c>
      <c r="C531" s="14" t="s">
        <v>4356</v>
      </c>
      <c r="D531" s="16">
        <v>45779</v>
      </c>
      <c r="E531" s="16">
        <v>45979</v>
      </c>
      <c r="F531" s="14" t="s">
        <v>4357</v>
      </c>
      <c r="G531" s="14" t="s">
        <v>3512</v>
      </c>
      <c r="H531" s="14" t="s">
        <v>3513</v>
      </c>
      <c r="I531" s="15">
        <v>1559</v>
      </c>
      <c r="J531" s="77">
        <v>2</v>
      </c>
      <c r="K531" s="92"/>
    </row>
    <row r="532" spans="1:11" ht="60" x14ac:dyDescent="0.25">
      <c r="A532" s="14" t="s">
        <v>3027</v>
      </c>
      <c r="B532" s="14" t="s">
        <v>4353</v>
      </c>
      <c r="C532" s="14" t="s">
        <v>4358</v>
      </c>
      <c r="D532" s="16">
        <v>45819</v>
      </c>
      <c r="E532" s="16">
        <v>45979</v>
      </c>
      <c r="F532" s="14" t="s">
        <v>4359</v>
      </c>
      <c r="G532" s="14" t="s">
        <v>3512</v>
      </c>
      <c r="H532" s="14" t="s">
        <v>3513</v>
      </c>
      <c r="I532" s="15">
        <v>253</v>
      </c>
      <c r="J532" s="77">
        <v>2</v>
      </c>
      <c r="K532" s="92"/>
    </row>
    <row r="533" spans="1:11" ht="50" x14ac:dyDescent="0.25">
      <c r="A533" s="14" t="s">
        <v>3027</v>
      </c>
      <c r="B533" s="14" t="s">
        <v>4353</v>
      </c>
      <c r="C533" s="14" t="s">
        <v>4360</v>
      </c>
      <c r="D533" s="16">
        <v>45842</v>
      </c>
      <c r="E533" s="16">
        <v>45979</v>
      </c>
      <c r="F533" s="14" t="s">
        <v>4361</v>
      </c>
      <c r="G533" s="14" t="s">
        <v>3512</v>
      </c>
      <c r="H533" s="14" t="s">
        <v>3513</v>
      </c>
      <c r="I533" s="15">
        <v>1599</v>
      </c>
      <c r="J533" s="77">
        <v>2</v>
      </c>
      <c r="K533" s="92"/>
    </row>
    <row r="534" spans="1:11" ht="30" x14ac:dyDescent="0.25">
      <c r="A534" s="14" t="s">
        <v>3027</v>
      </c>
      <c r="B534" s="14" t="s">
        <v>4362</v>
      </c>
      <c r="C534" s="14" t="s">
        <v>4363</v>
      </c>
      <c r="D534" s="16">
        <v>45960</v>
      </c>
      <c r="E534" s="16">
        <v>45979</v>
      </c>
      <c r="F534" s="14" t="s">
        <v>4364</v>
      </c>
      <c r="G534" s="14">
        <v>29213291</v>
      </c>
      <c r="H534" s="14" t="s">
        <v>3029</v>
      </c>
      <c r="I534" s="15">
        <v>403.08</v>
      </c>
      <c r="J534" s="77">
        <v>2</v>
      </c>
      <c r="K534" s="92"/>
    </row>
    <row r="535" spans="1:11" ht="70" x14ac:dyDescent="0.25">
      <c r="A535" s="14" t="s">
        <v>3027</v>
      </c>
      <c r="B535" s="14" t="s">
        <v>4365</v>
      </c>
      <c r="C535" s="14" t="s">
        <v>4365</v>
      </c>
      <c r="D535" s="16">
        <v>45979</v>
      </c>
      <c r="E535" s="16"/>
      <c r="F535" s="14" t="s">
        <v>4366</v>
      </c>
      <c r="G535" s="14"/>
      <c r="H535" s="14" t="s">
        <v>4367</v>
      </c>
      <c r="I535" s="15">
        <v>95.31</v>
      </c>
      <c r="J535" s="77">
        <v>3</v>
      </c>
      <c r="K535" s="92"/>
    </row>
    <row r="536" spans="1:11" ht="30" x14ac:dyDescent="0.25">
      <c r="A536" s="14" t="s">
        <v>3027</v>
      </c>
      <c r="B536" s="14" t="s">
        <v>4368</v>
      </c>
      <c r="C536" s="14" t="s">
        <v>4369</v>
      </c>
      <c r="D536" s="16">
        <v>45911</v>
      </c>
      <c r="E536" s="16">
        <v>45980</v>
      </c>
      <c r="F536" s="14" t="s">
        <v>4370</v>
      </c>
      <c r="G536" s="14" t="s">
        <v>4371</v>
      </c>
      <c r="H536" s="14" t="s">
        <v>4372</v>
      </c>
      <c r="I536" s="15">
        <v>40</v>
      </c>
      <c r="J536" s="77">
        <v>3</v>
      </c>
      <c r="K536" s="92"/>
    </row>
    <row r="537" spans="1:11" ht="30" x14ac:dyDescent="0.25">
      <c r="A537" s="14" t="s">
        <v>3027</v>
      </c>
      <c r="B537" s="14" t="s">
        <v>4368</v>
      </c>
      <c r="C537" s="14" t="s">
        <v>4373</v>
      </c>
      <c r="D537" s="16">
        <v>45824</v>
      </c>
      <c r="E537" s="16">
        <v>45980</v>
      </c>
      <c r="F537" s="14" t="s">
        <v>4374</v>
      </c>
      <c r="G537" s="14" t="s">
        <v>3030</v>
      </c>
      <c r="H537" s="14" t="s">
        <v>3031</v>
      </c>
      <c r="I537" s="15">
        <v>194.95</v>
      </c>
      <c r="J537" s="77">
        <v>3</v>
      </c>
      <c r="K537" s="92"/>
    </row>
    <row r="538" spans="1:11" ht="30" x14ac:dyDescent="0.25">
      <c r="A538" s="14" t="s">
        <v>3027</v>
      </c>
      <c r="B538" s="14" t="s">
        <v>4368</v>
      </c>
      <c r="C538" s="14" t="s">
        <v>4375</v>
      </c>
      <c r="D538" s="16">
        <v>45801</v>
      </c>
      <c r="E538" s="16">
        <v>45980</v>
      </c>
      <c r="F538" s="14" t="s">
        <v>4374</v>
      </c>
      <c r="G538" s="14">
        <v>29213291</v>
      </c>
      <c r="H538" s="14" t="s">
        <v>3029</v>
      </c>
      <c r="I538" s="15">
        <v>124.72</v>
      </c>
      <c r="J538" s="77">
        <v>3</v>
      </c>
      <c r="K538" s="92"/>
    </row>
    <row r="539" spans="1:11" ht="30" x14ac:dyDescent="0.25">
      <c r="A539" s="14" t="s">
        <v>3027</v>
      </c>
      <c r="B539" s="14" t="s">
        <v>4368</v>
      </c>
      <c r="C539" s="14" t="s">
        <v>4376</v>
      </c>
      <c r="D539" s="16">
        <v>45909</v>
      </c>
      <c r="E539" s="16">
        <v>45980</v>
      </c>
      <c r="F539" s="14" t="s">
        <v>4377</v>
      </c>
      <c r="G539" s="14" t="s">
        <v>4378</v>
      </c>
      <c r="H539" s="14" t="s">
        <v>4379</v>
      </c>
      <c r="I539" s="15">
        <v>50.58</v>
      </c>
      <c r="J539" s="77">
        <v>3</v>
      </c>
      <c r="K539" s="92"/>
    </row>
    <row r="540" spans="1:11" ht="60" x14ac:dyDescent="0.25">
      <c r="A540" s="14" t="s">
        <v>3027</v>
      </c>
      <c r="B540" s="14" t="s">
        <v>4368</v>
      </c>
      <c r="C540" s="14" t="s">
        <v>3711</v>
      </c>
      <c r="D540" s="16">
        <v>45934</v>
      </c>
      <c r="E540" s="16">
        <v>45980</v>
      </c>
      <c r="F540" s="14" t="s">
        <v>4380</v>
      </c>
      <c r="G540" s="14" t="s">
        <v>4381</v>
      </c>
      <c r="H540" s="14" t="s">
        <v>4382</v>
      </c>
      <c r="I540" s="15">
        <v>41.45</v>
      </c>
      <c r="J540" s="77">
        <v>3</v>
      </c>
      <c r="K540" s="92"/>
    </row>
    <row r="541" spans="1:11" ht="110" x14ac:dyDescent="0.25">
      <c r="A541" s="14" t="s">
        <v>3027</v>
      </c>
      <c r="B541" s="14" t="s">
        <v>4368</v>
      </c>
      <c r="C541" s="14" t="s">
        <v>4383</v>
      </c>
      <c r="D541" s="16">
        <v>45846</v>
      </c>
      <c r="E541" s="16">
        <v>45980</v>
      </c>
      <c r="F541" s="14" t="s">
        <v>4384</v>
      </c>
      <c r="G541" s="14" t="s">
        <v>3886</v>
      </c>
      <c r="H541" s="14" t="s">
        <v>3887</v>
      </c>
      <c r="I541" s="15">
        <v>48.3</v>
      </c>
      <c r="J541" s="77">
        <v>3</v>
      </c>
      <c r="K541" s="92"/>
    </row>
    <row r="542" spans="1:11" ht="80" x14ac:dyDescent="0.25">
      <c r="A542" s="14" t="s">
        <v>3027</v>
      </c>
      <c r="B542" s="14" t="s">
        <v>4385</v>
      </c>
      <c r="C542" s="14" t="s">
        <v>4386</v>
      </c>
      <c r="D542" s="16">
        <v>45867</v>
      </c>
      <c r="E542" s="16">
        <v>45980</v>
      </c>
      <c r="F542" s="14" t="s">
        <v>4387</v>
      </c>
      <c r="G542" s="14" t="s">
        <v>4388</v>
      </c>
      <c r="H542" s="14" t="s">
        <v>4389</v>
      </c>
      <c r="I542" s="15">
        <v>521.82000000000005</v>
      </c>
      <c r="J542" s="77">
        <v>2</v>
      </c>
      <c r="K542" s="92"/>
    </row>
    <row r="543" spans="1:11" ht="50" x14ac:dyDescent="0.25">
      <c r="A543" s="14" t="s">
        <v>3027</v>
      </c>
      <c r="B543" s="14" t="s">
        <v>4385</v>
      </c>
      <c r="C543" s="14" t="s">
        <v>4390</v>
      </c>
      <c r="D543" s="16">
        <v>45936</v>
      </c>
      <c r="E543" s="16">
        <v>45980</v>
      </c>
      <c r="F543" s="14" t="s">
        <v>4391</v>
      </c>
      <c r="G543" s="14" t="s">
        <v>4392</v>
      </c>
      <c r="H543" s="14" t="s">
        <v>4393</v>
      </c>
      <c r="I543" s="15">
        <v>192</v>
      </c>
      <c r="J543" s="77">
        <v>2</v>
      </c>
      <c r="K543" s="92"/>
    </row>
    <row r="544" spans="1:11" ht="50" x14ac:dyDescent="0.25">
      <c r="A544" s="14" t="s">
        <v>3027</v>
      </c>
      <c r="B544" s="14" t="s">
        <v>4385</v>
      </c>
      <c r="C544" s="14" t="s">
        <v>4394</v>
      </c>
      <c r="D544" s="16">
        <v>45936</v>
      </c>
      <c r="E544" s="16">
        <v>45980</v>
      </c>
      <c r="F544" s="14" t="s">
        <v>4395</v>
      </c>
      <c r="G544" s="14" t="s">
        <v>4392</v>
      </c>
      <c r="H544" s="14" t="s">
        <v>4393</v>
      </c>
      <c r="I544" s="15">
        <v>248</v>
      </c>
      <c r="J544" s="77">
        <v>2</v>
      </c>
      <c r="K544" s="92"/>
    </row>
    <row r="545" spans="1:11" ht="100" x14ac:dyDescent="0.25">
      <c r="A545" s="14" t="s">
        <v>3027</v>
      </c>
      <c r="B545" s="14" t="s">
        <v>4396</v>
      </c>
      <c r="C545" s="14" t="s">
        <v>4396</v>
      </c>
      <c r="D545" s="16">
        <v>45980</v>
      </c>
      <c r="E545" s="16"/>
      <c r="F545" s="14" t="s">
        <v>4397</v>
      </c>
      <c r="G545" s="14"/>
      <c r="H545" s="14" t="s">
        <v>4398</v>
      </c>
      <c r="I545" s="15">
        <v>62.16</v>
      </c>
      <c r="J545" s="77">
        <v>2</v>
      </c>
      <c r="K545" s="92"/>
    </row>
    <row r="546" spans="1:11" ht="100" x14ac:dyDescent="0.25">
      <c r="A546" s="14" t="s">
        <v>3027</v>
      </c>
      <c r="B546" s="14" t="s">
        <v>4396</v>
      </c>
      <c r="C546" s="14" t="s">
        <v>4396</v>
      </c>
      <c r="D546" s="16">
        <v>45980</v>
      </c>
      <c r="E546" s="16"/>
      <c r="F546" s="14" t="s">
        <v>4399</v>
      </c>
      <c r="G546" s="14"/>
      <c r="H546" s="14" t="s">
        <v>4398</v>
      </c>
      <c r="I546" s="15">
        <v>110.11</v>
      </c>
      <c r="J546" s="77">
        <v>2</v>
      </c>
      <c r="K546" s="92"/>
    </row>
    <row r="547" spans="1:11" ht="30" x14ac:dyDescent="0.25">
      <c r="A547" s="14" t="s">
        <v>3027</v>
      </c>
      <c r="B547" s="14" t="s">
        <v>4400</v>
      </c>
      <c r="C547" s="14" t="s">
        <v>4401</v>
      </c>
      <c r="D547" s="16">
        <v>45909</v>
      </c>
      <c r="E547" s="16">
        <v>45980</v>
      </c>
      <c r="F547" s="14" t="s">
        <v>4402</v>
      </c>
      <c r="G547" s="14" t="s">
        <v>3030</v>
      </c>
      <c r="H547" s="14" t="s">
        <v>3031</v>
      </c>
      <c r="I547" s="15">
        <v>160</v>
      </c>
      <c r="J547" s="77">
        <v>2</v>
      </c>
      <c r="K547" s="92"/>
    </row>
    <row r="548" spans="1:11" ht="30" x14ac:dyDescent="0.25">
      <c r="A548" s="14" t="s">
        <v>3027</v>
      </c>
      <c r="B548" s="14" t="s">
        <v>4400</v>
      </c>
      <c r="C548" s="14" t="s">
        <v>4403</v>
      </c>
      <c r="D548" s="16">
        <v>45926</v>
      </c>
      <c r="E548" s="16">
        <v>45980</v>
      </c>
      <c r="F548" s="14" t="s">
        <v>4402</v>
      </c>
      <c r="G548" s="14">
        <v>29213291</v>
      </c>
      <c r="H548" s="14" t="s">
        <v>3029</v>
      </c>
      <c r="I548" s="15">
        <v>98.6</v>
      </c>
      <c r="J548" s="77">
        <v>2</v>
      </c>
      <c r="K548" s="92"/>
    </row>
    <row r="549" spans="1:11" ht="30" x14ac:dyDescent="0.25">
      <c r="A549" s="14" t="s">
        <v>3027</v>
      </c>
      <c r="B549" s="14" t="s">
        <v>4400</v>
      </c>
      <c r="C549" s="14" t="s">
        <v>4404</v>
      </c>
      <c r="D549" s="16">
        <v>45931</v>
      </c>
      <c r="E549" s="16">
        <v>45980</v>
      </c>
      <c r="F549" s="14" t="s">
        <v>4402</v>
      </c>
      <c r="G549" s="14">
        <v>29213291</v>
      </c>
      <c r="H549" s="14" t="s">
        <v>3029</v>
      </c>
      <c r="I549" s="15">
        <v>199.95</v>
      </c>
      <c r="J549" s="77">
        <v>2</v>
      </c>
      <c r="K549" s="92"/>
    </row>
    <row r="550" spans="1:11" ht="120" x14ac:dyDescent="0.25">
      <c r="A550" s="14" t="s">
        <v>3027</v>
      </c>
      <c r="B550" s="14" t="s">
        <v>4405</v>
      </c>
      <c r="C550" s="14" t="s">
        <v>4406</v>
      </c>
      <c r="D550" s="16">
        <v>45833</v>
      </c>
      <c r="E550" s="16">
        <v>45980</v>
      </c>
      <c r="F550" s="14" t="s">
        <v>4407</v>
      </c>
      <c r="G550" s="14"/>
      <c r="H550" s="14" t="s">
        <v>4192</v>
      </c>
      <c r="I550" s="15">
        <v>90</v>
      </c>
      <c r="J550" s="77">
        <v>2</v>
      </c>
      <c r="K550" s="92"/>
    </row>
    <row r="551" spans="1:11" ht="110" x14ac:dyDescent="0.25">
      <c r="A551" s="14" t="s">
        <v>3027</v>
      </c>
      <c r="B551" s="14" t="s">
        <v>4405</v>
      </c>
      <c r="C551" s="14" t="s">
        <v>4406</v>
      </c>
      <c r="D551" s="16">
        <v>45833</v>
      </c>
      <c r="E551" s="16">
        <v>45980</v>
      </c>
      <c r="F551" s="14" t="s">
        <v>4408</v>
      </c>
      <c r="G551" s="14"/>
      <c r="H551" s="14" t="s">
        <v>4192</v>
      </c>
      <c r="I551" s="15">
        <v>327.71</v>
      </c>
      <c r="J551" s="77">
        <v>2</v>
      </c>
      <c r="K551" s="92"/>
    </row>
    <row r="552" spans="1:11" ht="110" x14ac:dyDescent="0.25">
      <c r="A552" s="14" t="s">
        <v>3027</v>
      </c>
      <c r="B552" s="14" t="s">
        <v>4405</v>
      </c>
      <c r="C552" s="14" t="s">
        <v>4406</v>
      </c>
      <c r="D552" s="16">
        <v>45833</v>
      </c>
      <c r="E552" s="16">
        <v>45980</v>
      </c>
      <c r="F552" s="14" t="s">
        <v>4409</v>
      </c>
      <c r="G552" s="14"/>
      <c r="H552" s="14" t="s">
        <v>4192</v>
      </c>
      <c r="I552" s="15">
        <v>327.83</v>
      </c>
      <c r="J552" s="77">
        <v>2</v>
      </c>
      <c r="K552" s="92"/>
    </row>
    <row r="553" spans="1:11" ht="120" x14ac:dyDescent="0.25">
      <c r="A553" s="14" t="s">
        <v>3027</v>
      </c>
      <c r="B553" s="14" t="s">
        <v>4405</v>
      </c>
      <c r="C553" s="14" t="s">
        <v>4410</v>
      </c>
      <c r="D553" s="16">
        <v>45818</v>
      </c>
      <c r="E553" s="16">
        <v>45980</v>
      </c>
      <c r="F553" s="14" t="s">
        <v>4411</v>
      </c>
      <c r="G553" s="14"/>
      <c r="H553" s="14" t="s">
        <v>4412</v>
      </c>
      <c r="I553" s="15">
        <v>289.93</v>
      </c>
      <c r="J553" s="77">
        <v>2</v>
      </c>
      <c r="K553" s="92"/>
    </row>
    <row r="554" spans="1:11" ht="50" x14ac:dyDescent="0.25">
      <c r="A554" s="14" t="s">
        <v>3027</v>
      </c>
      <c r="B554" s="14" t="s">
        <v>4405</v>
      </c>
      <c r="C554" s="14" t="s">
        <v>4413</v>
      </c>
      <c r="D554" s="16">
        <v>45784</v>
      </c>
      <c r="E554" s="16">
        <v>45980</v>
      </c>
      <c r="F554" s="14" t="s">
        <v>4414</v>
      </c>
      <c r="G554" s="14">
        <v>29213291</v>
      </c>
      <c r="H554" s="14" t="s">
        <v>3029</v>
      </c>
      <c r="I554" s="15">
        <v>61.79</v>
      </c>
      <c r="J554" s="77">
        <v>2</v>
      </c>
      <c r="K554" s="92"/>
    </row>
    <row r="555" spans="1:11" ht="60" x14ac:dyDescent="0.25">
      <c r="A555" s="14" t="s">
        <v>3027</v>
      </c>
      <c r="B555" s="14" t="s">
        <v>4405</v>
      </c>
      <c r="C555" s="14" t="s">
        <v>3028</v>
      </c>
      <c r="D555" s="16">
        <v>45854</v>
      </c>
      <c r="E555" s="16">
        <v>45980</v>
      </c>
      <c r="F555" s="14" t="s">
        <v>4415</v>
      </c>
      <c r="G555" s="14" t="s">
        <v>4416</v>
      </c>
      <c r="H555" s="14" t="s">
        <v>4417</v>
      </c>
      <c r="I555" s="15">
        <v>89.43</v>
      </c>
      <c r="J555" s="77">
        <v>2</v>
      </c>
      <c r="K555" s="92"/>
    </row>
    <row r="556" spans="1:11" ht="60" x14ac:dyDescent="0.25">
      <c r="A556" s="14" t="s">
        <v>3027</v>
      </c>
      <c r="B556" s="14" t="s">
        <v>4405</v>
      </c>
      <c r="C556" s="14" t="s">
        <v>4418</v>
      </c>
      <c r="D556" s="16">
        <v>45793</v>
      </c>
      <c r="E556" s="16">
        <v>45980</v>
      </c>
      <c r="F556" s="14" t="s">
        <v>4415</v>
      </c>
      <c r="G556" s="14" t="s">
        <v>4116</v>
      </c>
      <c r="H556" s="14" t="s">
        <v>4117</v>
      </c>
      <c r="I556" s="15">
        <v>51.95</v>
      </c>
      <c r="J556" s="77">
        <v>2</v>
      </c>
      <c r="K556" s="92"/>
    </row>
    <row r="557" spans="1:11" ht="60" x14ac:dyDescent="0.25">
      <c r="A557" s="14" t="s">
        <v>3027</v>
      </c>
      <c r="B557" s="14" t="s">
        <v>4405</v>
      </c>
      <c r="C557" s="14" t="s">
        <v>3711</v>
      </c>
      <c r="D557" s="16">
        <v>45747</v>
      </c>
      <c r="E557" s="16">
        <v>45980</v>
      </c>
      <c r="F557" s="14" t="s">
        <v>4415</v>
      </c>
      <c r="G557" s="14" t="s">
        <v>4416</v>
      </c>
      <c r="H557" s="14" t="s">
        <v>4417</v>
      </c>
      <c r="I557" s="15">
        <v>58.36</v>
      </c>
      <c r="J557" s="77">
        <v>2</v>
      </c>
      <c r="K557" s="92"/>
    </row>
    <row r="558" spans="1:11" ht="60" x14ac:dyDescent="0.25">
      <c r="A558" s="14" t="s">
        <v>3027</v>
      </c>
      <c r="B558" s="14" t="s">
        <v>4419</v>
      </c>
      <c r="C558" s="14" t="s">
        <v>4419</v>
      </c>
      <c r="D558" s="16">
        <v>45980</v>
      </c>
      <c r="E558" s="16"/>
      <c r="F558" s="14" t="s">
        <v>4420</v>
      </c>
      <c r="G558" s="14"/>
      <c r="H558" s="14" t="s">
        <v>4421</v>
      </c>
      <c r="I558" s="15">
        <v>292.5</v>
      </c>
      <c r="J558" s="77">
        <v>2</v>
      </c>
      <c r="K558" s="92"/>
    </row>
    <row r="559" spans="1:11" ht="60" x14ac:dyDescent="0.25">
      <c r="A559" s="14" t="s">
        <v>3027</v>
      </c>
      <c r="B559" s="14" t="s">
        <v>4422</v>
      </c>
      <c r="C559" s="14" t="s">
        <v>4422</v>
      </c>
      <c r="D559" s="16">
        <v>45980</v>
      </c>
      <c r="E559" s="16"/>
      <c r="F559" s="14" t="s">
        <v>4423</v>
      </c>
      <c r="G559" s="14"/>
      <c r="H559" s="14" t="s">
        <v>3096</v>
      </c>
      <c r="I559" s="15">
        <v>297</v>
      </c>
      <c r="J559" s="77">
        <v>2</v>
      </c>
      <c r="K559" s="92"/>
    </row>
    <row r="560" spans="1:11" ht="60" x14ac:dyDescent="0.25">
      <c r="A560" s="14" t="s">
        <v>3027</v>
      </c>
      <c r="B560" s="14" t="s">
        <v>4424</v>
      </c>
      <c r="C560" s="14" t="s">
        <v>4424</v>
      </c>
      <c r="D560" s="16">
        <v>45980</v>
      </c>
      <c r="E560" s="16"/>
      <c r="F560" s="14" t="s">
        <v>4425</v>
      </c>
      <c r="G560" s="14"/>
      <c r="H560" s="14" t="s">
        <v>4426</v>
      </c>
      <c r="I560" s="15">
        <v>162</v>
      </c>
      <c r="J560" s="77">
        <v>2</v>
      </c>
      <c r="K560" s="92"/>
    </row>
    <row r="561" spans="1:11" ht="60" x14ac:dyDescent="0.25">
      <c r="A561" s="14" t="s">
        <v>3027</v>
      </c>
      <c r="B561" s="14" t="s">
        <v>4427</v>
      </c>
      <c r="C561" s="14" t="s">
        <v>4427</v>
      </c>
      <c r="D561" s="16">
        <v>45980</v>
      </c>
      <c r="E561" s="16"/>
      <c r="F561" s="14" t="s">
        <v>4428</v>
      </c>
      <c r="G561" s="14"/>
      <c r="H561" s="14" t="s">
        <v>4429</v>
      </c>
      <c r="I561" s="15">
        <v>144</v>
      </c>
      <c r="J561" s="77">
        <v>2</v>
      </c>
      <c r="K561" s="92"/>
    </row>
    <row r="562" spans="1:11" ht="60" x14ac:dyDescent="0.25">
      <c r="A562" s="14" t="s">
        <v>3027</v>
      </c>
      <c r="B562" s="14" t="s">
        <v>4430</v>
      </c>
      <c r="C562" s="14" t="s">
        <v>4430</v>
      </c>
      <c r="D562" s="16">
        <v>45980</v>
      </c>
      <c r="E562" s="16"/>
      <c r="F562" s="14" t="s">
        <v>4431</v>
      </c>
      <c r="G562" s="14"/>
      <c r="H562" s="14" t="s">
        <v>4432</v>
      </c>
      <c r="I562" s="15">
        <v>243</v>
      </c>
      <c r="J562" s="77">
        <v>2</v>
      </c>
      <c r="K562" s="92"/>
    </row>
    <row r="563" spans="1:11" ht="60" x14ac:dyDescent="0.25">
      <c r="A563" s="14" t="s">
        <v>3027</v>
      </c>
      <c r="B563" s="14" t="s">
        <v>4433</v>
      </c>
      <c r="C563" s="14" t="s">
        <v>4433</v>
      </c>
      <c r="D563" s="16">
        <v>45980</v>
      </c>
      <c r="E563" s="16"/>
      <c r="F563" s="14" t="s">
        <v>4434</v>
      </c>
      <c r="G563" s="14"/>
      <c r="H563" s="14" t="s">
        <v>3096</v>
      </c>
      <c r="I563" s="15">
        <v>162</v>
      </c>
      <c r="J563" s="77">
        <v>2</v>
      </c>
      <c r="K563" s="92"/>
    </row>
    <row r="564" spans="1:11" ht="30" x14ac:dyDescent="0.25">
      <c r="A564" s="14" t="s">
        <v>3027</v>
      </c>
      <c r="B564" s="14" t="s">
        <v>4435</v>
      </c>
      <c r="C564" s="14" t="s">
        <v>4436</v>
      </c>
      <c r="D564" s="16">
        <v>45980</v>
      </c>
      <c r="E564" s="16"/>
      <c r="F564" s="14" t="s">
        <v>4437</v>
      </c>
      <c r="G564" s="14" t="s">
        <v>3512</v>
      </c>
      <c r="H564" s="14" t="s">
        <v>3513</v>
      </c>
      <c r="I564" s="15">
        <v>750.3</v>
      </c>
      <c r="J564" s="77">
        <v>2</v>
      </c>
      <c r="K564" s="92"/>
    </row>
    <row r="565" spans="1:11" ht="60" x14ac:dyDescent="0.25">
      <c r="A565" s="14" t="s">
        <v>3027</v>
      </c>
      <c r="B565" s="14" t="s">
        <v>4438</v>
      </c>
      <c r="C565" s="14" t="s">
        <v>4439</v>
      </c>
      <c r="D565" s="16">
        <v>45964</v>
      </c>
      <c r="E565" s="16">
        <v>45980</v>
      </c>
      <c r="F565" s="14" t="s">
        <v>4440</v>
      </c>
      <c r="G565" s="14" t="s">
        <v>3111</v>
      </c>
      <c r="H565" s="14" t="s">
        <v>3112</v>
      </c>
      <c r="I565" s="15">
        <v>274.7</v>
      </c>
      <c r="J565" s="77">
        <v>2</v>
      </c>
      <c r="K565" s="92"/>
    </row>
    <row r="566" spans="1:11" ht="100" x14ac:dyDescent="0.25">
      <c r="A566" s="14" t="s">
        <v>3027</v>
      </c>
      <c r="B566" s="14" t="s">
        <v>4441</v>
      </c>
      <c r="C566" s="14" t="s">
        <v>4441</v>
      </c>
      <c r="D566" s="16">
        <v>45980</v>
      </c>
      <c r="E566" s="16"/>
      <c r="F566" s="14" t="s">
        <v>4442</v>
      </c>
      <c r="G566" s="14"/>
      <c r="H566" s="14" t="s">
        <v>4443</v>
      </c>
      <c r="I566" s="15">
        <v>207.97</v>
      </c>
      <c r="J566" s="77">
        <v>3</v>
      </c>
      <c r="K566" s="92"/>
    </row>
    <row r="567" spans="1:11" ht="30" x14ac:dyDescent="0.25">
      <c r="A567" s="14" t="s">
        <v>3027</v>
      </c>
      <c r="B567" s="14" t="s">
        <v>4444</v>
      </c>
      <c r="C567" s="14" t="s">
        <v>4445</v>
      </c>
      <c r="D567" s="16">
        <v>45846</v>
      </c>
      <c r="E567" s="16">
        <v>45980</v>
      </c>
      <c r="F567" s="14" t="s">
        <v>4446</v>
      </c>
      <c r="G567" s="14">
        <v>29213291</v>
      </c>
      <c r="H567" s="14" t="s">
        <v>3029</v>
      </c>
      <c r="I567" s="15">
        <v>140.80000000000001</v>
      </c>
      <c r="J567" s="77">
        <v>2</v>
      </c>
      <c r="K567" s="92"/>
    </row>
    <row r="568" spans="1:11" ht="30" x14ac:dyDescent="0.25">
      <c r="A568" s="14" t="s">
        <v>3027</v>
      </c>
      <c r="B568" s="14" t="s">
        <v>4444</v>
      </c>
      <c r="C568" s="14" t="s">
        <v>4447</v>
      </c>
      <c r="D568" s="16">
        <v>45883</v>
      </c>
      <c r="E568" s="16">
        <v>45980</v>
      </c>
      <c r="F568" s="14" t="s">
        <v>4448</v>
      </c>
      <c r="G568" s="14">
        <v>29213291</v>
      </c>
      <c r="H568" s="14" t="s">
        <v>3029</v>
      </c>
      <c r="I568" s="15">
        <v>53.2</v>
      </c>
      <c r="J568" s="77">
        <v>2</v>
      </c>
      <c r="K568" s="92"/>
    </row>
    <row r="569" spans="1:11" ht="40" x14ac:dyDescent="0.25">
      <c r="A569" s="14" t="s">
        <v>3027</v>
      </c>
      <c r="B569" s="14" t="s">
        <v>4444</v>
      </c>
      <c r="C569" s="14" t="s">
        <v>4449</v>
      </c>
      <c r="D569" s="16">
        <v>45909</v>
      </c>
      <c r="E569" s="16">
        <v>45980</v>
      </c>
      <c r="F569" s="14" t="s">
        <v>4450</v>
      </c>
      <c r="G569" s="14" t="s">
        <v>4451</v>
      </c>
      <c r="H569" s="14" t="s">
        <v>4452</v>
      </c>
      <c r="I569" s="15">
        <v>256</v>
      </c>
      <c r="J569" s="77">
        <v>2</v>
      </c>
      <c r="K569" s="92"/>
    </row>
    <row r="570" spans="1:11" ht="40" x14ac:dyDescent="0.25">
      <c r="A570" s="14" t="s">
        <v>3027</v>
      </c>
      <c r="B570" s="14" t="s">
        <v>4453</v>
      </c>
      <c r="C570" s="14" t="s">
        <v>4454</v>
      </c>
      <c r="D570" s="16">
        <v>45813</v>
      </c>
      <c r="E570" s="16">
        <v>45980</v>
      </c>
      <c r="F570" s="14" t="s">
        <v>4455</v>
      </c>
      <c r="G570" s="14"/>
      <c r="H570" s="14" t="s">
        <v>4456</v>
      </c>
      <c r="I570" s="15">
        <v>102.92</v>
      </c>
      <c r="J570" s="77">
        <v>3</v>
      </c>
      <c r="K570" s="92"/>
    </row>
    <row r="571" spans="1:11" ht="30" x14ac:dyDescent="0.25">
      <c r="A571" s="14" t="s">
        <v>3027</v>
      </c>
      <c r="B571" s="14" t="s">
        <v>4453</v>
      </c>
      <c r="C571" s="14" t="s">
        <v>4457</v>
      </c>
      <c r="D571" s="16">
        <v>45732</v>
      </c>
      <c r="E571" s="16">
        <v>45980</v>
      </c>
      <c r="F571" s="14" t="s">
        <v>4458</v>
      </c>
      <c r="G571" s="14"/>
      <c r="H571" s="14" t="s">
        <v>4456</v>
      </c>
      <c r="I571" s="15">
        <v>39.99</v>
      </c>
      <c r="J571" s="77">
        <v>3</v>
      </c>
      <c r="K571" s="92"/>
    </row>
    <row r="572" spans="1:11" ht="30" x14ac:dyDescent="0.25">
      <c r="A572" s="14" t="s">
        <v>3027</v>
      </c>
      <c r="B572" s="14" t="s">
        <v>4453</v>
      </c>
      <c r="C572" s="14" t="s">
        <v>4459</v>
      </c>
      <c r="D572" s="16">
        <v>45867</v>
      </c>
      <c r="E572" s="16">
        <v>45980</v>
      </c>
      <c r="F572" s="14" t="s">
        <v>4460</v>
      </c>
      <c r="G572" s="14"/>
      <c r="H572" s="14" t="s">
        <v>4461</v>
      </c>
      <c r="I572" s="15">
        <v>90.99</v>
      </c>
      <c r="J572" s="77">
        <v>3</v>
      </c>
      <c r="K572" s="92"/>
    </row>
    <row r="573" spans="1:11" ht="40" x14ac:dyDescent="0.25">
      <c r="A573" s="14" t="s">
        <v>3027</v>
      </c>
      <c r="B573" s="14" t="s">
        <v>4453</v>
      </c>
      <c r="C573" s="14" t="s">
        <v>4462</v>
      </c>
      <c r="D573" s="16">
        <v>45774</v>
      </c>
      <c r="E573" s="16">
        <v>45980</v>
      </c>
      <c r="F573" s="14" t="s">
        <v>4463</v>
      </c>
      <c r="G573" s="14"/>
      <c r="H573" s="14" t="s">
        <v>4461</v>
      </c>
      <c r="I573" s="15">
        <v>96</v>
      </c>
      <c r="J573" s="77">
        <v>3</v>
      </c>
      <c r="K573" s="92"/>
    </row>
    <row r="574" spans="1:11" ht="30" x14ac:dyDescent="0.25">
      <c r="A574" s="14" t="s">
        <v>3027</v>
      </c>
      <c r="B574" s="14" t="s">
        <v>4453</v>
      </c>
      <c r="C574" s="14" t="s">
        <v>4464</v>
      </c>
      <c r="D574" s="16">
        <v>45667</v>
      </c>
      <c r="E574" s="16">
        <v>45980</v>
      </c>
      <c r="F574" s="14" t="s">
        <v>4465</v>
      </c>
      <c r="G574" s="14" t="s">
        <v>4141</v>
      </c>
      <c r="H574" s="14" t="s">
        <v>4142</v>
      </c>
      <c r="I574" s="15">
        <v>170.1</v>
      </c>
      <c r="J574" s="77">
        <v>3</v>
      </c>
      <c r="K574" s="92"/>
    </row>
    <row r="575" spans="1:11" ht="90" x14ac:dyDescent="0.25">
      <c r="A575" s="14" t="s">
        <v>3027</v>
      </c>
      <c r="B575" s="14" t="s">
        <v>4466</v>
      </c>
      <c r="C575" s="14" t="s">
        <v>4467</v>
      </c>
      <c r="D575" s="16">
        <v>45682</v>
      </c>
      <c r="E575" s="16">
        <v>45980</v>
      </c>
      <c r="F575" s="14" t="s">
        <v>4468</v>
      </c>
      <c r="G575" s="14"/>
      <c r="H575" s="14" t="s">
        <v>4280</v>
      </c>
      <c r="I575" s="15">
        <v>157.01</v>
      </c>
      <c r="J575" s="77">
        <v>2</v>
      </c>
      <c r="K575" s="92"/>
    </row>
    <row r="576" spans="1:11" ht="60" x14ac:dyDescent="0.25">
      <c r="A576" s="14" t="s">
        <v>3027</v>
      </c>
      <c r="B576" s="14" t="s">
        <v>4466</v>
      </c>
      <c r="C576" s="14" t="s">
        <v>4469</v>
      </c>
      <c r="D576" s="16">
        <v>45737</v>
      </c>
      <c r="E576" s="16">
        <v>45980</v>
      </c>
      <c r="F576" s="14" t="s">
        <v>4470</v>
      </c>
      <c r="G576" s="14" t="s">
        <v>4471</v>
      </c>
      <c r="H576" s="14" t="s">
        <v>4472</v>
      </c>
      <c r="I576" s="15">
        <v>43.12</v>
      </c>
      <c r="J576" s="77">
        <v>2</v>
      </c>
      <c r="K576" s="92"/>
    </row>
    <row r="577" spans="1:11" ht="60" x14ac:dyDescent="0.25">
      <c r="A577" s="14" t="s">
        <v>3027</v>
      </c>
      <c r="B577" s="14" t="s">
        <v>4466</v>
      </c>
      <c r="C577" s="14" t="s">
        <v>4466</v>
      </c>
      <c r="D577" s="16">
        <v>45980</v>
      </c>
      <c r="E577" s="16">
        <v>45980</v>
      </c>
      <c r="F577" s="14" t="s">
        <v>4473</v>
      </c>
      <c r="G577" s="14"/>
      <c r="H577" s="14" t="s">
        <v>4474</v>
      </c>
      <c r="I577" s="15">
        <v>795.5</v>
      </c>
      <c r="J577" s="77">
        <v>2</v>
      </c>
      <c r="K577" s="92"/>
    </row>
    <row r="578" spans="1:11" ht="40" x14ac:dyDescent="0.25">
      <c r="A578" s="14" t="s">
        <v>3027</v>
      </c>
      <c r="B578" s="14" t="s">
        <v>4475</v>
      </c>
      <c r="C578" s="14" t="s">
        <v>4476</v>
      </c>
      <c r="D578" s="16">
        <v>45936</v>
      </c>
      <c r="E578" s="16">
        <v>45980</v>
      </c>
      <c r="F578" s="14" t="s">
        <v>4477</v>
      </c>
      <c r="G578" s="14" t="s">
        <v>4116</v>
      </c>
      <c r="H578" s="14" t="s">
        <v>4117</v>
      </c>
      <c r="I578" s="15">
        <v>68.86</v>
      </c>
      <c r="J578" s="77">
        <v>2</v>
      </c>
      <c r="K578" s="92"/>
    </row>
    <row r="579" spans="1:11" ht="30" x14ac:dyDescent="0.25">
      <c r="A579" s="14" t="s">
        <v>3027</v>
      </c>
      <c r="B579" s="14" t="s">
        <v>4475</v>
      </c>
      <c r="C579" s="14" t="s">
        <v>4478</v>
      </c>
      <c r="D579" s="16">
        <v>45919</v>
      </c>
      <c r="E579" s="16">
        <v>45980</v>
      </c>
      <c r="F579" s="14" t="s">
        <v>4479</v>
      </c>
      <c r="G579" s="14"/>
      <c r="H579" s="14" t="s">
        <v>4480</v>
      </c>
      <c r="I579" s="15">
        <v>370</v>
      </c>
      <c r="J579" s="77">
        <v>2</v>
      </c>
      <c r="K579" s="92"/>
    </row>
    <row r="580" spans="1:11" ht="30" x14ac:dyDescent="0.25">
      <c r="A580" s="14" t="s">
        <v>3027</v>
      </c>
      <c r="B580" s="14" t="s">
        <v>4475</v>
      </c>
      <c r="C580" s="14" t="s">
        <v>4481</v>
      </c>
      <c r="D580" s="16">
        <v>45932</v>
      </c>
      <c r="E580" s="16">
        <v>45980</v>
      </c>
      <c r="F580" s="14" t="s">
        <v>4482</v>
      </c>
      <c r="G580" s="14" t="s">
        <v>3354</v>
      </c>
      <c r="H580" s="14" t="s">
        <v>3355</v>
      </c>
      <c r="I580" s="15">
        <v>31.85</v>
      </c>
      <c r="J580" s="77">
        <v>2</v>
      </c>
      <c r="K580" s="92"/>
    </row>
    <row r="581" spans="1:11" ht="40" x14ac:dyDescent="0.25">
      <c r="A581" s="14" t="s">
        <v>3027</v>
      </c>
      <c r="B581" s="14" t="s">
        <v>4475</v>
      </c>
      <c r="C581" s="14" t="s">
        <v>4483</v>
      </c>
      <c r="D581" s="16">
        <v>45932</v>
      </c>
      <c r="E581" s="16">
        <v>45980</v>
      </c>
      <c r="F581" s="14" t="s">
        <v>4484</v>
      </c>
      <c r="G581" s="14" t="s">
        <v>3032</v>
      </c>
      <c r="H581" s="14" t="s">
        <v>3033</v>
      </c>
      <c r="I581" s="15">
        <v>54.23</v>
      </c>
      <c r="J581" s="77">
        <v>2</v>
      </c>
      <c r="K581" s="92"/>
    </row>
    <row r="582" spans="1:11" ht="50" x14ac:dyDescent="0.25">
      <c r="A582" s="14" t="s">
        <v>3027</v>
      </c>
      <c r="B582" s="14" t="s">
        <v>4475</v>
      </c>
      <c r="C582" s="14" t="s">
        <v>4483</v>
      </c>
      <c r="D582" s="16">
        <v>45932</v>
      </c>
      <c r="E582" s="16">
        <v>45980</v>
      </c>
      <c r="F582" s="14" t="s">
        <v>4485</v>
      </c>
      <c r="G582" s="14" t="s">
        <v>3032</v>
      </c>
      <c r="H582" s="14" t="s">
        <v>3033</v>
      </c>
      <c r="I582" s="15">
        <v>64.37</v>
      </c>
      <c r="J582" s="77">
        <v>2</v>
      </c>
      <c r="K582" s="92"/>
    </row>
    <row r="583" spans="1:11" ht="40" x14ac:dyDescent="0.25">
      <c r="A583" s="14" t="s">
        <v>3027</v>
      </c>
      <c r="B583" s="14" t="s">
        <v>4475</v>
      </c>
      <c r="C583" s="14" t="s">
        <v>4486</v>
      </c>
      <c r="D583" s="16">
        <v>45919</v>
      </c>
      <c r="E583" s="16">
        <v>45980</v>
      </c>
      <c r="F583" s="14" t="s">
        <v>4487</v>
      </c>
      <c r="G583" s="14"/>
      <c r="H583" s="14" t="s">
        <v>4488</v>
      </c>
      <c r="I583" s="15">
        <v>336.9</v>
      </c>
      <c r="J583" s="77">
        <v>2</v>
      </c>
      <c r="K583" s="92"/>
    </row>
    <row r="584" spans="1:11" ht="40" x14ac:dyDescent="0.25">
      <c r="A584" s="14" t="s">
        <v>3027</v>
      </c>
      <c r="B584" s="14" t="s">
        <v>4475</v>
      </c>
      <c r="C584" s="14" t="s">
        <v>4489</v>
      </c>
      <c r="D584" s="16">
        <v>45937</v>
      </c>
      <c r="E584" s="16">
        <v>45980</v>
      </c>
      <c r="F584" s="14" t="s">
        <v>4490</v>
      </c>
      <c r="G584" s="14" t="s">
        <v>3030</v>
      </c>
      <c r="H584" s="14" t="s">
        <v>3031</v>
      </c>
      <c r="I584" s="15">
        <v>274</v>
      </c>
      <c r="J584" s="77">
        <v>2</v>
      </c>
      <c r="K584" s="92"/>
    </row>
    <row r="585" spans="1:11" ht="70" x14ac:dyDescent="0.25">
      <c r="A585" s="14" t="s">
        <v>3027</v>
      </c>
      <c r="B585" s="14" t="s">
        <v>4475</v>
      </c>
      <c r="C585" s="14" t="s">
        <v>4475</v>
      </c>
      <c r="D585" s="16">
        <v>45980</v>
      </c>
      <c r="E585" s="16">
        <v>45980</v>
      </c>
      <c r="F585" s="14" t="s">
        <v>4491</v>
      </c>
      <c r="G585" s="14"/>
      <c r="H585" s="14" t="s">
        <v>4492</v>
      </c>
      <c r="I585" s="15">
        <v>329.6</v>
      </c>
      <c r="J585" s="77">
        <v>2</v>
      </c>
      <c r="K585" s="92"/>
    </row>
    <row r="586" spans="1:11" ht="50" x14ac:dyDescent="0.25">
      <c r="A586" s="14" t="s">
        <v>3027</v>
      </c>
      <c r="B586" s="14" t="s">
        <v>4493</v>
      </c>
      <c r="C586" s="14" t="s">
        <v>4494</v>
      </c>
      <c r="D586" s="16">
        <v>45701</v>
      </c>
      <c r="E586" s="16">
        <v>45980</v>
      </c>
      <c r="F586" s="14" t="s">
        <v>4495</v>
      </c>
      <c r="G586" s="14" t="s">
        <v>4496</v>
      </c>
      <c r="H586" s="14" t="s">
        <v>4497</v>
      </c>
      <c r="I586" s="15">
        <v>90.4</v>
      </c>
      <c r="J586" s="77">
        <v>2</v>
      </c>
      <c r="K586" s="92"/>
    </row>
    <row r="587" spans="1:11" ht="50" x14ac:dyDescent="0.25">
      <c r="A587" s="14" t="s">
        <v>3027</v>
      </c>
      <c r="B587" s="14" t="s">
        <v>4493</v>
      </c>
      <c r="C587" s="14" t="s">
        <v>4498</v>
      </c>
      <c r="D587" s="16">
        <v>45751</v>
      </c>
      <c r="E587" s="16">
        <v>45980</v>
      </c>
      <c r="F587" s="14" t="s">
        <v>4499</v>
      </c>
      <c r="G587" s="14" t="s">
        <v>4500</v>
      </c>
      <c r="H587" s="14" t="s">
        <v>4501</v>
      </c>
      <c r="I587" s="15">
        <v>201</v>
      </c>
      <c r="J587" s="77">
        <v>2</v>
      </c>
      <c r="K587" s="92"/>
    </row>
    <row r="588" spans="1:11" ht="70" x14ac:dyDescent="0.25">
      <c r="A588" s="14" t="s">
        <v>3027</v>
      </c>
      <c r="B588" s="14" t="s">
        <v>4493</v>
      </c>
      <c r="C588" s="14" t="s">
        <v>4502</v>
      </c>
      <c r="D588" s="16">
        <v>45845</v>
      </c>
      <c r="E588" s="16">
        <v>45980</v>
      </c>
      <c r="F588" s="14" t="s">
        <v>4503</v>
      </c>
      <c r="G588" s="14" t="s">
        <v>4504</v>
      </c>
      <c r="H588" s="14" t="s">
        <v>4505</v>
      </c>
      <c r="I588" s="15">
        <v>430</v>
      </c>
      <c r="J588" s="77">
        <v>2</v>
      </c>
      <c r="K588" s="92"/>
    </row>
    <row r="589" spans="1:11" ht="70" x14ac:dyDescent="0.25">
      <c r="A589" s="14" t="s">
        <v>3027</v>
      </c>
      <c r="B589" s="14" t="s">
        <v>4493</v>
      </c>
      <c r="C589" s="14" t="s">
        <v>4506</v>
      </c>
      <c r="D589" s="16">
        <v>45884</v>
      </c>
      <c r="E589" s="16">
        <v>45980</v>
      </c>
      <c r="F589" s="14" t="s">
        <v>4507</v>
      </c>
      <c r="G589" s="14" t="s">
        <v>4508</v>
      </c>
      <c r="H589" s="14" t="s">
        <v>4509</v>
      </c>
      <c r="I589" s="15">
        <v>522.6</v>
      </c>
      <c r="J589" s="77">
        <v>2</v>
      </c>
      <c r="K589" s="92"/>
    </row>
    <row r="590" spans="1:11" ht="80" x14ac:dyDescent="0.25">
      <c r="A590" s="14" t="s">
        <v>3027</v>
      </c>
      <c r="B590" s="14" t="s">
        <v>4510</v>
      </c>
      <c r="C590" s="14" t="s">
        <v>4511</v>
      </c>
      <c r="D590" s="16">
        <v>45920</v>
      </c>
      <c r="E590" s="16">
        <v>45980</v>
      </c>
      <c r="F590" s="14" t="s">
        <v>4512</v>
      </c>
      <c r="G590" s="14"/>
      <c r="H590" s="14" t="s">
        <v>4513</v>
      </c>
      <c r="I590" s="15">
        <v>1210.5</v>
      </c>
      <c r="J590" s="77">
        <v>2</v>
      </c>
      <c r="K590" s="92"/>
    </row>
    <row r="591" spans="1:11" ht="40" x14ac:dyDescent="0.25">
      <c r="A591" s="14" t="s">
        <v>3027</v>
      </c>
      <c r="B591" s="14" t="s">
        <v>4510</v>
      </c>
      <c r="C591" s="14" t="s">
        <v>4514</v>
      </c>
      <c r="D591" s="16">
        <v>45924</v>
      </c>
      <c r="E591" s="16">
        <v>45980</v>
      </c>
      <c r="F591" s="14" t="s">
        <v>4515</v>
      </c>
      <c r="G591" s="14" t="s">
        <v>3183</v>
      </c>
      <c r="H591" s="14" t="s">
        <v>3184</v>
      </c>
      <c r="I591" s="15">
        <v>195</v>
      </c>
      <c r="J591" s="77">
        <v>2</v>
      </c>
      <c r="K591" s="92"/>
    </row>
    <row r="592" spans="1:11" ht="40" x14ac:dyDescent="0.25">
      <c r="A592" s="14" t="s">
        <v>3027</v>
      </c>
      <c r="B592" s="14" t="s">
        <v>4510</v>
      </c>
      <c r="C592" s="14" t="s">
        <v>4516</v>
      </c>
      <c r="D592" s="16">
        <v>45919</v>
      </c>
      <c r="E592" s="16">
        <v>45980</v>
      </c>
      <c r="F592" s="14" t="s">
        <v>4517</v>
      </c>
      <c r="G592" s="14" t="s">
        <v>4518</v>
      </c>
      <c r="H592" s="14" t="s">
        <v>4519</v>
      </c>
      <c r="I592" s="15">
        <v>6</v>
      </c>
      <c r="J592" s="77">
        <v>2</v>
      </c>
      <c r="K592" s="92"/>
    </row>
    <row r="593" spans="1:11" ht="40" x14ac:dyDescent="0.25">
      <c r="A593" s="14" t="s">
        <v>3027</v>
      </c>
      <c r="B593" s="14" t="s">
        <v>4520</v>
      </c>
      <c r="C593" s="14" t="s">
        <v>4520</v>
      </c>
      <c r="D593" s="16">
        <v>45980</v>
      </c>
      <c r="E593" s="16"/>
      <c r="F593" s="14" t="s">
        <v>4521</v>
      </c>
      <c r="G593" s="14"/>
      <c r="H593" s="14" t="s">
        <v>668</v>
      </c>
      <c r="I593" s="15">
        <v>27.73</v>
      </c>
      <c r="J593" s="77">
        <v>4</v>
      </c>
      <c r="K593" s="92"/>
    </row>
    <row r="594" spans="1:11" ht="50" x14ac:dyDescent="0.25">
      <c r="A594" s="14" t="s">
        <v>3027</v>
      </c>
      <c r="B594" s="14" t="s">
        <v>4522</v>
      </c>
      <c r="C594" s="14" t="s">
        <v>4522</v>
      </c>
      <c r="D594" s="16">
        <v>45980</v>
      </c>
      <c r="E594" s="16"/>
      <c r="F594" s="14" t="s">
        <v>4523</v>
      </c>
      <c r="G594" s="14"/>
      <c r="H594" s="14" t="s">
        <v>3097</v>
      </c>
      <c r="I594" s="15">
        <v>99</v>
      </c>
      <c r="J594" s="77">
        <v>3</v>
      </c>
      <c r="K594" s="92"/>
    </row>
    <row r="595" spans="1:11" ht="50" x14ac:dyDescent="0.25">
      <c r="A595" s="14" t="s">
        <v>3027</v>
      </c>
      <c r="B595" s="14" t="s">
        <v>4524</v>
      </c>
      <c r="C595" s="14" t="s">
        <v>4524</v>
      </c>
      <c r="D595" s="16">
        <v>45980</v>
      </c>
      <c r="E595" s="16"/>
      <c r="F595" s="14" t="s">
        <v>4525</v>
      </c>
      <c r="G595" s="14"/>
      <c r="H595" s="14" t="s">
        <v>3097</v>
      </c>
      <c r="I595" s="15">
        <v>108</v>
      </c>
      <c r="J595" s="77">
        <v>5</v>
      </c>
      <c r="K595" s="92"/>
    </row>
    <row r="596" spans="1:11" ht="20" x14ac:dyDescent="0.25">
      <c r="A596" s="14" t="s">
        <v>3027</v>
      </c>
      <c r="B596" s="14" t="s">
        <v>4526</v>
      </c>
      <c r="C596" s="14" t="s">
        <v>4527</v>
      </c>
      <c r="D596" s="16">
        <v>45972</v>
      </c>
      <c r="E596" s="16">
        <v>45980</v>
      </c>
      <c r="F596" s="14" t="s">
        <v>4528</v>
      </c>
      <c r="G596" s="14" t="s">
        <v>3760</v>
      </c>
      <c r="H596" s="14" t="s">
        <v>4529</v>
      </c>
      <c r="I596" s="15">
        <v>67.69</v>
      </c>
      <c r="J596" s="77">
        <v>4</v>
      </c>
      <c r="K596" s="92"/>
    </row>
    <row r="597" spans="1:11" ht="110" x14ac:dyDescent="0.25">
      <c r="A597" s="14" t="s">
        <v>3027</v>
      </c>
      <c r="B597" s="14" t="s">
        <v>4530</v>
      </c>
      <c r="C597" s="14" t="s">
        <v>4531</v>
      </c>
      <c r="D597" s="16">
        <v>45726</v>
      </c>
      <c r="E597" s="16">
        <v>45980</v>
      </c>
      <c r="F597" s="14" t="s">
        <v>4532</v>
      </c>
      <c r="G597" s="14"/>
      <c r="H597" s="14" t="s">
        <v>4533</v>
      </c>
      <c r="I597" s="15">
        <v>39</v>
      </c>
      <c r="J597" s="77">
        <v>3</v>
      </c>
      <c r="K597" s="92"/>
    </row>
    <row r="598" spans="1:11" ht="30" x14ac:dyDescent="0.25">
      <c r="A598" s="14" t="s">
        <v>3027</v>
      </c>
      <c r="B598" s="14" t="s">
        <v>4534</v>
      </c>
      <c r="C598" s="14" t="s">
        <v>4535</v>
      </c>
      <c r="D598" s="16">
        <v>45980</v>
      </c>
      <c r="E598" s="16"/>
      <c r="F598" s="14" t="s">
        <v>4536</v>
      </c>
      <c r="G598" s="14" t="s">
        <v>4537</v>
      </c>
      <c r="H598" s="14" t="s">
        <v>4538</v>
      </c>
      <c r="I598" s="15">
        <v>128.54</v>
      </c>
      <c r="J598" s="77">
        <v>2</v>
      </c>
      <c r="K598" s="92"/>
    </row>
    <row r="599" spans="1:11" ht="20" x14ac:dyDescent="0.25">
      <c r="A599" s="14" t="s">
        <v>3027</v>
      </c>
      <c r="B599" s="14" t="s">
        <v>4539</v>
      </c>
      <c r="C599" s="14" t="s">
        <v>3304</v>
      </c>
      <c r="D599" s="16">
        <v>45980</v>
      </c>
      <c r="E599" s="16"/>
      <c r="F599" s="14" t="s">
        <v>4540</v>
      </c>
      <c r="G599" s="14" t="s">
        <v>4541</v>
      </c>
      <c r="H599" s="14" t="s">
        <v>4542</v>
      </c>
      <c r="I599" s="15">
        <v>100</v>
      </c>
      <c r="J599" s="77">
        <v>2</v>
      </c>
      <c r="K599" s="92"/>
    </row>
    <row r="600" spans="1:11" ht="20" x14ac:dyDescent="0.25">
      <c r="A600" s="14" t="s">
        <v>3027</v>
      </c>
      <c r="B600" s="14" t="s">
        <v>4543</v>
      </c>
      <c r="C600" s="14" t="s">
        <v>4544</v>
      </c>
      <c r="D600" s="16">
        <v>45980</v>
      </c>
      <c r="E600" s="16"/>
      <c r="F600" s="14" t="s">
        <v>4545</v>
      </c>
      <c r="G600" s="14" t="s">
        <v>4546</v>
      </c>
      <c r="H600" s="14" t="s">
        <v>4547</v>
      </c>
      <c r="I600" s="15">
        <v>250</v>
      </c>
      <c r="J600" s="77">
        <v>2</v>
      </c>
      <c r="K600" s="92"/>
    </row>
    <row r="601" spans="1:11" ht="20" x14ac:dyDescent="0.25">
      <c r="A601" s="14" t="s">
        <v>3027</v>
      </c>
      <c r="B601" s="14" t="s">
        <v>4548</v>
      </c>
      <c r="C601" s="14" t="s">
        <v>4549</v>
      </c>
      <c r="D601" s="16">
        <v>45980</v>
      </c>
      <c r="E601" s="16"/>
      <c r="F601" s="14" t="s">
        <v>4550</v>
      </c>
      <c r="G601" s="14" t="s">
        <v>4551</v>
      </c>
      <c r="H601" s="14" t="s">
        <v>4552</v>
      </c>
      <c r="I601" s="15">
        <v>200</v>
      </c>
      <c r="J601" s="77">
        <v>2</v>
      </c>
      <c r="K601" s="92"/>
    </row>
    <row r="602" spans="1:11" ht="20" x14ac:dyDescent="0.25">
      <c r="A602" s="14" t="s">
        <v>3027</v>
      </c>
      <c r="B602" s="14" t="s">
        <v>4553</v>
      </c>
      <c r="C602" s="14" t="s">
        <v>4554</v>
      </c>
      <c r="D602" s="16">
        <v>45980</v>
      </c>
      <c r="E602" s="16"/>
      <c r="F602" s="14" t="s">
        <v>4555</v>
      </c>
      <c r="G602" s="14" t="s">
        <v>4556</v>
      </c>
      <c r="H602" s="14" t="s">
        <v>4557</v>
      </c>
      <c r="I602" s="15">
        <v>1249.99</v>
      </c>
      <c r="J602" s="77">
        <v>3</v>
      </c>
      <c r="K602" s="92"/>
    </row>
    <row r="603" spans="1:11" ht="12.5" x14ac:dyDescent="0.25">
      <c r="A603" s="14" t="s">
        <v>3027</v>
      </c>
      <c r="B603" s="14" t="s">
        <v>4558</v>
      </c>
      <c r="C603" s="14" t="s">
        <v>4559</v>
      </c>
      <c r="D603" s="16">
        <v>45980</v>
      </c>
      <c r="E603" s="16"/>
      <c r="F603" s="14" t="s">
        <v>4560</v>
      </c>
      <c r="G603" s="14" t="s">
        <v>3078</v>
      </c>
      <c r="H603" s="14" t="s">
        <v>3079</v>
      </c>
      <c r="I603" s="15">
        <v>54.26</v>
      </c>
      <c r="J603" s="77">
        <v>4</v>
      </c>
      <c r="K603" s="92"/>
    </row>
    <row r="604" spans="1:11" ht="20" x14ac:dyDescent="0.25">
      <c r="A604" s="14" t="s">
        <v>3027</v>
      </c>
      <c r="B604" s="14" t="s">
        <v>4561</v>
      </c>
      <c r="C604" s="14" t="s">
        <v>4562</v>
      </c>
      <c r="D604" s="16">
        <v>45980</v>
      </c>
      <c r="E604" s="16"/>
      <c r="F604" s="14" t="s">
        <v>4563</v>
      </c>
      <c r="G604" s="14" t="s">
        <v>3983</v>
      </c>
      <c r="H604" s="14" t="s">
        <v>3984</v>
      </c>
      <c r="I604" s="15">
        <v>3847.5</v>
      </c>
      <c r="J604" s="77">
        <v>3</v>
      </c>
      <c r="K604" s="92"/>
    </row>
    <row r="605" spans="1:11" ht="30" x14ac:dyDescent="0.25">
      <c r="A605" s="14" t="s">
        <v>3027</v>
      </c>
      <c r="B605" s="14" t="s">
        <v>4561</v>
      </c>
      <c r="C605" s="14" t="s">
        <v>4561</v>
      </c>
      <c r="D605" s="16">
        <v>46003</v>
      </c>
      <c r="E605" s="16"/>
      <c r="F605" s="14" t="s">
        <v>4564</v>
      </c>
      <c r="G605" s="14"/>
      <c r="H605" s="14" t="s">
        <v>3059</v>
      </c>
      <c r="I605" s="15">
        <v>902.5</v>
      </c>
      <c r="J605" s="77">
        <v>3</v>
      </c>
      <c r="K605" s="92"/>
    </row>
    <row r="606" spans="1:11" ht="20" x14ac:dyDescent="0.25">
      <c r="A606" s="14" t="s">
        <v>3027</v>
      </c>
      <c r="B606" s="14" t="s">
        <v>4565</v>
      </c>
      <c r="C606" s="14" t="s">
        <v>4566</v>
      </c>
      <c r="D606" s="16">
        <v>45980</v>
      </c>
      <c r="E606" s="16"/>
      <c r="F606" s="14" t="s">
        <v>4567</v>
      </c>
      <c r="G606" s="14" t="s">
        <v>3061</v>
      </c>
      <c r="H606" s="14" t="s">
        <v>3062</v>
      </c>
      <c r="I606" s="15">
        <v>648</v>
      </c>
      <c r="J606" s="77">
        <v>2</v>
      </c>
      <c r="K606" s="92"/>
    </row>
    <row r="607" spans="1:11" ht="30" x14ac:dyDescent="0.25">
      <c r="A607" s="14" t="s">
        <v>3027</v>
      </c>
      <c r="B607" s="14" t="s">
        <v>4565</v>
      </c>
      <c r="C607" s="14" t="s">
        <v>4565</v>
      </c>
      <c r="D607" s="16">
        <v>46003</v>
      </c>
      <c r="E607" s="16"/>
      <c r="F607" s="14" t="s">
        <v>4568</v>
      </c>
      <c r="G607" s="14"/>
      <c r="H607" s="14" t="s">
        <v>3059</v>
      </c>
      <c r="I607" s="15">
        <v>152</v>
      </c>
      <c r="J607" s="77">
        <v>2</v>
      </c>
      <c r="K607" s="92"/>
    </row>
    <row r="608" spans="1:11" ht="20" x14ac:dyDescent="0.25">
      <c r="A608" s="14" t="s">
        <v>3027</v>
      </c>
      <c r="B608" s="14" t="s">
        <v>4565</v>
      </c>
      <c r="C608" s="14" t="s">
        <v>4566</v>
      </c>
      <c r="D608" s="16">
        <v>45980</v>
      </c>
      <c r="E608" s="16"/>
      <c r="F608" s="14" t="s">
        <v>4569</v>
      </c>
      <c r="G608" s="14" t="s">
        <v>3061</v>
      </c>
      <c r="H608" s="14" t="s">
        <v>3062</v>
      </c>
      <c r="I608" s="15">
        <v>182.16</v>
      </c>
      <c r="J608" s="77">
        <v>4</v>
      </c>
      <c r="K608" s="92"/>
    </row>
    <row r="609" spans="1:11" ht="30" x14ac:dyDescent="0.25">
      <c r="A609" s="14" t="s">
        <v>3027</v>
      </c>
      <c r="B609" s="14" t="s">
        <v>4565</v>
      </c>
      <c r="C609" s="14" t="s">
        <v>4565</v>
      </c>
      <c r="D609" s="16">
        <v>46003</v>
      </c>
      <c r="E609" s="16"/>
      <c r="F609" s="14" t="s">
        <v>4570</v>
      </c>
      <c r="G609" s="14"/>
      <c r="H609" s="14" t="s">
        <v>3059</v>
      </c>
      <c r="I609" s="15">
        <v>21.26</v>
      </c>
      <c r="J609" s="77">
        <v>4</v>
      </c>
      <c r="K609" s="92"/>
    </row>
    <row r="610" spans="1:11" ht="60" x14ac:dyDescent="0.25">
      <c r="A610" s="14" t="s">
        <v>3027</v>
      </c>
      <c r="B610" s="14" t="s">
        <v>4571</v>
      </c>
      <c r="C610" s="14" t="s">
        <v>4571</v>
      </c>
      <c r="D610" s="16">
        <v>45980</v>
      </c>
      <c r="E610" s="16"/>
      <c r="F610" s="14" t="s">
        <v>4572</v>
      </c>
      <c r="G610" s="14"/>
      <c r="H610" s="14" t="s">
        <v>4573</v>
      </c>
      <c r="I610" s="15">
        <v>110.25</v>
      </c>
      <c r="J610" s="77">
        <v>3</v>
      </c>
      <c r="K610" s="92"/>
    </row>
    <row r="611" spans="1:11" ht="60" x14ac:dyDescent="0.25">
      <c r="A611" s="14" t="s">
        <v>3027</v>
      </c>
      <c r="B611" s="14" t="s">
        <v>4574</v>
      </c>
      <c r="C611" s="14" t="s">
        <v>4574</v>
      </c>
      <c r="D611" s="16">
        <v>45980</v>
      </c>
      <c r="E611" s="16"/>
      <c r="F611" s="14" t="s">
        <v>4575</v>
      </c>
      <c r="G611" s="14"/>
      <c r="H611" s="14" t="s">
        <v>4576</v>
      </c>
      <c r="I611" s="15">
        <v>290.25</v>
      </c>
      <c r="J611" s="77">
        <v>2</v>
      </c>
      <c r="K611" s="92"/>
    </row>
    <row r="612" spans="1:11" ht="60" x14ac:dyDescent="0.25">
      <c r="A612" s="14" t="s">
        <v>3027</v>
      </c>
      <c r="B612" s="14" t="s">
        <v>4577</v>
      </c>
      <c r="C612" s="14" t="s">
        <v>4577</v>
      </c>
      <c r="D612" s="16">
        <v>45980</v>
      </c>
      <c r="E612" s="16"/>
      <c r="F612" s="14" t="s">
        <v>4578</v>
      </c>
      <c r="G612" s="14"/>
      <c r="H612" s="14" t="s">
        <v>4579</v>
      </c>
      <c r="I612" s="15">
        <v>58.5</v>
      </c>
      <c r="J612" s="77">
        <v>3</v>
      </c>
      <c r="K612" s="92"/>
    </row>
    <row r="613" spans="1:11" ht="20" x14ac:dyDescent="0.25">
      <c r="A613" s="14" t="s">
        <v>3027</v>
      </c>
      <c r="B613" s="14" t="s">
        <v>4580</v>
      </c>
      <c r="C613" s="14" t="s">
        <v>4581</v>
      </c>
      <c r="D613" s="16">
        <v>45966</v>
      </c>
      <c r="E613" s="16">
        <v>45980</v>
      </c>
      <c r="F613" s="14" t="s">
        <v>4582</v>
      </c>
      <c r="G613" s="14">
        <v>29213291</v>
      </c>
      <c r="H613" s="14" t="s">
        <v>3029</v>
      </c>
      <c r="I613" s="15">
        <v>65.099999999999994</v>
      </c>
      <c r="J613" s="77">
        <v>3</v>
      </c>
      <c r="K613" s="92"/>
    </row>
    <row r="614" spans="1:11" ht="20" x14ac:dyDescent="0.25">
      <c r="A614" s="14" t="s">
        <v>3027</v>
      </c>
      <c r="B614" s="14" t="s">
        <v>4583</v>
      </c>
      <c r="C614" s="14" t="s">
        <v>4583</v>
      </c>
      <c r="D614" s="16">
        <v>46014</v>
      </c>
      <c r="E614" s="16"/>
      <c r="F614" s="14" t="s">
        <v>4584</v>
      </c>
      <c r="G614" s="14"/>
      <c r="H614" s="14" t="s">
        <v>3059</v>
      </c>
      <c r="I614" s="15">
        <v>14.97</v>
      </c>
      <c r="J614" s="77">
        <v>3</v>
      </c>
      <c r="K614" s="92"/>
    </row>
    <row r="615" spans="1:11" ht="20" x14ac:dyDescent="0.25">
      <c r="A615" s="14" t="s">
        <v>3027</v>
      </c>
      <c r="B615" s="14" t="s">
        <v>4585</v>
      </c>
      <c r="C615" s="14" t="s">
        <v>4586</v>
      </c>
      <c r="D615" s="16">
        <v>45966</v>
      </c>
      <c r="E615" s="16">
        <v>45980</v>
      </c>
      <c r="F615" s="14" t="s">
        <v>4582</v>
      </c>
      <c r="G615" s="14">
        <v>29213291</v>
      </c>
      <c r="H615" s="14" t="s">
        <v>3029</v>
      </c>
      <c r="I615" s="15">
        <v>435.8</v>
      </c>
      <c r="J615" s="77">
        <v>3</v>
      </c>
      <c r="K615" s="92"/>
    </row>
    <row r="616" spans="1:11" ht="20" x14ac:dyDescent="0.25">
      <c r="A616" s="14" t="s">
        <v>3027</v>
      </c>
      <c r="B616" s="14" t="s">
        <v>4587</v>
      </c>
      <c r="C616" s="14" t="s">
        <v>4587</v>
      </c>
      <c r="D616" s="16">
        <v>46014</v>
      </c>
      <c r="E616" s="16"/>
      <c r="F616" s="14" t="s">
        <v>4588</v>
      </c>
      <c r="G616" s="14"/>
      <c r="H616" s="14" t="s">
        <v>3059</v>
      </c>
      <c r="I616" s="15">
        <v>100.23</v>
      </c>
      <c r="J616" s="77">
        <v>3</v>
      </c>
      <c r="K616" s="92"/>
    </row>
    <row r="617" spans="1:11" ht="20" x14ac:dyDescent="0.25">
      <c r="A617" s="14" t="s">
        <v>3027</v>
      </c>
      <c r="B617" s="14" t="s">
        <v>4589</v>
      </c>
      <c r="C617" s="14" t="s">
        <v>4590</v>
      </c>
      <c r="D617" s="16">
        <v>45980</v>
      </c>
      <c r="E617" s="16"/>
      <c r="F617" s="14" t="s">
        <v>4591</v>
      </c>
      <c r="G617" s="14"/>
      <c r="H617" s="14" t="s">
        <v>4592</v>
      </c>
      <c r="I617" s="15">
        <v>1000</v>
      </c>
      <c r="J617" s="77">
        <v>5</v>
      </c>
      <c r="K617" s="92"/>
    </row>
    <row r="618" spans="1:11" ht="20" x14ac:dyDescent="0.25">
      <c r="A618" s="14" t="s">
        <v>3027</v>
      </c>
      <c r="B618" s="14" t="s">
        <v>4593</v>
      </c>
      <c r="C618" s="14" t="s">
        <v>4594</v>
      </c>
      <c r="D618" s="16">
        <v>45980</v>
      </c>
      <c r="E618" s="16"/>
      <c r="F618" s="14" t="s">
        <v>4595</v>
      </c>
      <c r="G618" s="14" t="s">
        <v>3049</v>
      </c>
      <c r="H618" s="14" t="s">
        <v>3050</v>
      </c>
      <c r="I618" s="15">
        <v>10</v>
      </c>
      <c r="J618" s="77">
        <v>4</v>
      </c>
      <c r="K618" s="92"/>
    </row>
    <row r="619" spans="1:11" ht="20" x14ac:dyDescent="0.25">
      <c r="A619" s="14" t="s">
        <v>3027</v>
      </c>
      <c r="B619" s="14" t="s">
        <v>4596</v>
      </c>
      <c r="C619" s="14" t="s">
        <v>4597</v>
      </c>
      <c r="D619" s="16">
        <v>45980</v>
      </c>
      <c r="E619" s="16"/>
      <c r="F619" s="14" t="s">
        <v>4598</v>
      </c>
      <c r="G619" s="14"/>
      <c r="H619" s="14" t="s">
        <v>4599</v>
      </c>
      <c r="I619" s="15">
        <v>580.74</v>
      </c>
      <c r="J619" s="77">
        <v>5</v>
      </c>
      <c r="K619" s="92"/>
    </row>
    <row r="620" spans="1:11" ht="20" x14ac:dyDescent="0.25">
      <c r="A620" s="14" t="s">
        <v>3027</v>
      </c>
      <c r="B620" s="14" t="s">
        <v>4600</v>
      </c>
      <c r="C620" s="14" t="s">
        <v>4601</v>
      </c>
      <c r="D620" s="16">
        <v>45980</v>
      </c>
      <c r="E620" s="16"/>
      <c r="F620" s="14" t="s">
        <v>4602</v>
      </c>
      <c r="G620" s="14" t="s">
        <v>3049</v>
      </c>
      <c r="H620" s="14" t="s">
        <v>3050</v>
      </c>
      <c r="I620" s="15">
        <v>10</v>
      </c>
      <c r="J620" s="77">
        <v>4</v>
      </c>
      <c r="K620" s="92"/>
    </row>
    <row r="621" spans="1:11" ht="20" x14ac:dyDescent="0.25">
      <c r="A621" s="14" t="s">
        <v>3027</v>
      </c>
      <c r="B621" s="14" t="s">
        <v>4603</v>
      </c>
      <c r="C621" s="14" t="s">
        <v>4604</v>
      </c>
      <c r="D621" s="16">
        <v>45980</v>
      </c>
      <c r="E621" s="16"/>
      <c r="F621" s="14" t="s">
        <v>4605</v>
      </c>
      <c r="G621" s="14"/>
      <c r="H621" s="14" t="s">
        <v>4606</v>
      </c>
      <c r="I621" s="15">
        <v>300</v>
      </c>
      <c r="J621" s="77">
        <v>5</v>
      </c>
      <c r="K621" s="92"/>
    </row>
    <row r="622" spans="1:11" ht="20" x14ac:dyDescent="0.25">
      <c r="A622" s="14" t="s">
        <v>3027</v>
      </c>
      <c r="B622" s="14" t="s">
        <v>4607</v>
      </c>
      <c r="C622" s="14" t="s">
        <v>4608</v>
      </c>
      <c r="D622" s="16">
        <v>45980</v>
      </c>
      <c r="E622" s="16"/>
      <c r="F622" s="14" t="s">
        <v>4609</v>
      </c>
      <c r="G622" s="14" t="s">
        <v>3049</v>
      </c>
      <c r="H622" s="14" t="s">
        <v>3050</v>
      </c>
      <c r="I622" s="15">
        <v>10</v>
      </c>
      <c r="J622" s="77">
        <v>4</v>
      </c>
      <c r="K622" s="92"/>
    </row>
    <row r="623" spans="1:11" ht="20" x14ac:dyDescent="0.25">
      <c r="A623" s="14" t="s">
        <v>3027</v>
      </c>
      <c r="B623" s="14" t="s">
        <v>4610</v>
      </c>
      <c r="C623" s="14" t="s">
        <v>4611</v>
      </c>
      <c r="D623" s="16">
        <v>45980</v>
      </c>
      <c r="E623" s="16"/>
      <c r="F623" s="14" t="s">
        <v>4612</v>
      </c>
      <c r="G623" s="14"/>
      <c r="H623" s="14" t="s">
        <v>4613</v>
      </c>
      <c r="I623" s="15">
        <v>500</v>
      </c>
      <c r="J623" s="77">
        <v>5</v>
      </c>
      <c r="K623" s="92"/>
    </row>
    <row r="624" spans="1:11" ht="20" x14ac:dyDescent="0.25">
      <c r="A624" s="14" t="s">
        <v>3027</v>
      </c>
      <c r="B624" s="14" t="s">
        <v>4614</v>
      </c>
      <c r="C624" s="14" t="s">
        <v>4615</v>
      </c>
      <c r="D624" s="16">
        <v>45980</v>
      </c>
      <c r="E624" s="16"/>
      <c r="F624" s="14" t="s">
        <v>4616</v>
      </c>
      <c r="G624" s="14" t="s">
        <v>3049</v>
      </c>
      <c r="H624" s="14" t="s">
        <v>3050</v>
      </c>
      <c r="I624" s="15">
        <v>10</v>
      </c>
      <c r="J624" s="77">
        <v>4</v>
      </c>
      <c r="K624" s="92"/>
    </row>
    <row r="625" spans="1:11" ht="20" x14ac:dyDescent="0.25">
      <c r="A625" s="14" t="s">
        <v>3027</v>
      </c>
      <c r="B625" s="14" t="s">
        <v>4617</v>
      </c>
      <c r="C625" s="14" t="s">
        <v>3144</v>
      </c>
      <c r="D625" s="16">
        <v>45980</v>
      </c>
      <c r="E625" s="16"/>
      <c r="F625" s="14" t="s">
        <v>4618</v>
      </c>
      <c r="G625" s="14"/>
      <c r="H625" s="14" t="s">
        <v>4619</v>
      </c>
      <c r="I625" s="15">
        <v>200</v>
      </c>
      <c r="J625" s="77">
        <v>5</v>
      </c>
      <c r="K625" s="92"/>
    </row>
    <row r="626" spans="1:11" ht="20" x14ac:dyDescent="0.25">
      <c r="A626" s="14" t="s">
        <v>3027</v>
      </c>
      <c r="B626" s="14" t="s">
        <v>4620</v>
      </c>
      <c r="C626" s="14" t="s">
        <v>4621</v>
      </c>
      <c r="D626" s="16">
        <v>45980</v>
      </c>
      <c r="E626" s="16"/>
      <c r="F626" s="14" t="s">
        <v>4622</v>
      </c>
      <c r="G626" s="14"/>
      <c r="H626" s="14" t="s">
        <v>4623</v>
      </c>
      <c r="I626" s="15">
        <v>583</v>
      </c>
      <c r="J626" s="77">
        <v>5</v>
      </c>
      <c r="K626" s="92"/>
    </row>
    <row r="627" spans="1:11" ht="20" x14ac:dyDescent="0.25">
      <c r="A627" s="14" t="s">
        <v>3027</v>
      </c>
      <c r="B627" s="14" t="s">
        <v>4624</v>
      </c>
      <c r="C627" s="14" t="s">
        <v>4625</v>
      </c>
      <c r="D627" s="16">
        <v>45980</v>
      </c>
      <c r="E627" s="16"/>
      <c r="F627" s="14" t="s">
        <v>4626</v>
      </c>
      <c r="G627" s="14"/>
      <c r="H627" s="14" t="s">
        <v>4627</v>
      </c>
      <c r="I627" s="15">
        <v>200</v>
      </c>
      <c r="J627" s="77">
        <v>5</v>
      </c>
      <c r="K627" s="92"/>
    </row>
    <row r="628" spans="1:11" ht="20" x14ac:dyDescent="0.25">
      <c r="A628" s="14" t="s">
        <v>3027</v>
      </c>
      <c r="B628" s="14" t="s">
        <v>4628</v>
      </c>
      <c r="C628" s="14" t="s">
        <v>4629</v>
      </c>
      <c r="D628" s="16">
        <v>45980</v>
      </c>
      <c r="E628" s="16"/>
      <c r="F628" s="14" t="s">
        <v>4630</v>
      </c>
      <c r="G628" s="14"/>
      <c r="H628" s="14" t="s">
        <v>4631</v>
      </c>
      <c r="I628" s="15">
        <v>400</v>
      </c>
      <c r="J628" s="77">
        <v>5</v>
      </c>
      <c r="K628" s="92"/>
    </row>
    <row r="629" spans="1:11" ht="20" x14ac:dyDescent="0.25">
      <c r="A629" s="14" t="s">
        <v>3027</v>
      </c>
      <c r="B629" s="14" t="s">
        <v>4632</v>
      </c>
      <c r="C629" s="14" t="s">
        <v>4633</v>
      </c>
      <c r="D629" s="16">
        <v>45980</v>
      </c>
      <c r="E629" s="16"/>
      <c r="F629" s="14" t="s">
        <v>4634</v>
      </c>
      <c r="G629" s="14"/>
      <c r="H629" s="14" t="s">
        <v>4635</v>
      </c>
      <c r="I629" s="15">
        <v>411.58</v>
      </c>
      <c r="J629" s="77">
        <v>5</v>
      </c>
      <c r="K629" s="92"/>
    </row>
    <row r="630" spans="1:11" ht="20" x14ac:dyDescent="0.25">
      <c r="A630" s="14" t="s">
        <v>3027</v>
      </c>
      <c r="B630" s="14" t="s">
        <v>4636</v>
      </c>
      <c r="C630" s="14" t="s">
        <v>4637</v>
      </c>
      <c r="D630" s="16">
        <v>45980</v>
      </c>
      <c r="E630" s="16"/>
      <c r="F630" s="14" t="s">
        <v>4638</v>
      </c>
      <c r="G630" s="14"/>
      <c r="H630" s="14" t="s">
        <v>4639</v>
      </c>
      <c r="I630" s="15">
        <v>940.52</v>
      </c>
      <c r="J630" s="77">
        <v>5</v>
      </c>
      <c r="K630" s="92"/>
    </row>
    <row r="631" spans="1:11" ht="20" x14ac:dyDescent="0.25">
      <c r="A631" s="14" t="s">
        <v>3027</v>
      </c>
      <c r="B631" s="14" t="s">
        <v>4640</v>
      </c>
      <c r="C631" s="14" t="s">
        <v>4641</v>
      </c>
      <c r="D631" s="16">
        <v>45980</v>
      </c>
      <c r="E631" s="16"/>
      <c r="F631" s="14" t="s">
        <v>4642</v>
      </c>
      <c r="G631" s="14"/>
      <c r="H631" s="14" t="s">
        <v>4643</v>
      </c>
      <c r="I631" s="15">
        <v>300</v>
      </c>
      <c r="J631" s="77">
        <v>5</v>
      </c>
      <c r="K631" s="92"/>
    </row>
    <row r="632" spans="1:11" ht="20" x14ac:dyDescent="0.25">
      <c r="A632" s="14" t="s">
        <v>3027</v>
      </c>
      <c r="B632" s="14" t="s">
        <v>4644</v>
      </c>
      <c r="C632" s="14" t="s">
        <v>4645</v>
      </c>
      <c r="D632" s="16">
        <v>45980</v>
      </c>
      <c r="E632" s="16"/>
      <c r="F632" s="14" t="s">
        <v>4646</v>
      </c>
      <c r="G632" s="14"/>
      <c r="H632" s="14" t="s">
        <v>4647</v>
      </c>
      <c r="I632" s="15">
        <v>103</v>
      </c>
      <c r="J632" s="77">
        <v>5</v>
      </c>
      <c r="K632" s="92"/>
    </row>
    <row r="633" spans="1:11" ht="20" x14ac:dyDescent="0.25">
      <c r="A633" s="14" t="s">
        <v>3027</v>
      </c>
      <c r="B633" s="14" t="s">
        <v>4648</v>
      </c>
      <c r="C633" s="14" t="s">
        <v>4649</v>
      </c>
      <c r="D633" s="16">
        <v>45980</v>
      </c>
      <c r="E633" s="16"/>
      <c r="F633" s="14" t="s">
        <v>4650</v>
      </c>
      <c r="G633" s="14"/>
      <c r="H633" s="14" t="s">
        <v>4651</v>
      </c>
      <c r="I633" s="15">
        <v>100</v>
      </c>
      <c r="J633" s="77">
        <v>5</v>
      </c>
      <c r="K633" s="92"/>
    </row>
    <row r="634" spans="1:11" ht="20" x14ac:dyDescent="0.25">
      <c r="A634" s="14" t="s">
        <v>3027</v>
      </c>
      <c r="B634" s="14" t="s">
        <v>4652</v>
      </c>
      <c r="C634" s="14" t="s">
        <v>4653</v>
      </c>
      <c r="D634" s="16">
        <v>45980</v>
      </c>
      <c r="E634" s="16"/>
      <c r="F634" s="14" t="s">
        <v>4654</v>
      </c>
      <c r="G634" s="14"/>
      <c r="H634" s="14" t="s">
        <v>4655</v>
      </c>
      <c r="I634" s="15">
        <v>142.62</v>
      </c>
      <c r="J634" s="77">
        <v>5</v>
      </c>
      <c r="K634" s="92"/>
    </row>
    <row r="635" spans="1:11" ht="20" x14ac:dyDescent="0.25">
      <c r="A635" s="14" t="s">
        <v>3027</v>
      </c>
      <c r="B635" s="14" t="s">
        <v>4656</v>
      </c>
      <c r="C635" s="14" t="s">
        <v>4657</v>
      </c>
      <c r="D635" s="16">
        <v>45980</v>
      </c>
      <c r="E635" s="16"/>
      <c r="F635" s="14" t="s">
        <v>4658</v>
      </c>
      <c r="G635" s="14"/>
      <c r="H635" s="14" t="s">
        <v>4659</v>
      </c>
      <c r="I635" s="15">
        <v>400</v>
      </c>
      <c r="J635" s="77">
        <v>5</v>
      </c>
      <c r="K635" s="92"/>
    </row>
    <row r="636" spans="1:11" ht="20" x14ac:dyDescent="0.25">
      <c r="A636" s="14" t="s">
        <v>3027</v>
      </c>
      <c r="B636" s="14" t="s">
        <v>4660</v>
      </c>
      <c r="C636" s="14" t="s">
        <v>4661</v>
      </c>
      <c r="D636" s="16">
        <v>45980</v>
      </c>
      <c r="E636" s="16"/>
      <c r="F636" s="14" t="s">
        <v>4662</v>
      </c>
      <c r="G636" s="14" t="s">
        <v>3593</v>
      </c>
      <c r="H636" s="14" t="s">
        <v>3594</v>
      </c>
      <c r="I636" s="15">
        <v>3300</v>
      </c>
      <c r="J636" s="77">
        <v>5</v>
      </c>
      <c r="K636" s="92"/>
    </row>
    <row r="637" spans="1:11" ht="20" x14ac:dyDescent="0.25">
      <c r="A637" s="14" t="s">
        <v>3027</v>
      </c>
      <c r="B637" s="14" t="s">
        <v>4663</v>
      </c>
      <c r="C637" s="14" t="s">
        <v>4664</v>
      </c>
      <c r="D637" s="16">
        <v>45980</v>
      </c>
      <c r="E637" s="16"/>
      <c r="F637" s="14" t="s">
        <v>4665</v>
      </c>
      <c r="G637" s="14"/>
      <c r="H637" s="14" t="s">
        <v>4666</v>
      </c>
      <c r="I637" s="15">
        <v>400</v>
      </c>
      <c r="J637" s="77">
        <v>5</v>
      </c>
      <c r="K637" s="92"/>
    </row>
    <row r="638" spans="1:11" ht="20" x14ac:dyDescent="0.25">
      <c r="A638" s="14" t="s">
        <v>3027</v>
      </c>
      <c r="B638" s="14" t="s">
        <v>4667</v>
      </c>
      <c r="C638" s="14" t="s">
        <v>4668</v>
      </c>
      <c r="D638" s="16">
        <v>45980</v>
      </c>
      <c r="E638" s="16"/>
      <c r="F638" s="14" t="s">
        <v>4669</v>
      </c>
      <c r="G638" s="14" t="s">
        <v>4670</v>
      </c>
      <c r="H638" s="14" t="s">
        <v>4671</v>
      </c>
      <c r="I638" s="15">
        <v>200</v>
      </c>
      <c r="J638" s="77">
        <v>5</v>
      </c>
      <c r="K638" s="92"/>
    </row>
    <row r="639" spans="1:11" ht="20" x14ac:dyDescent="0.25">
      <c r="A639" s="14" t="s">
        <v>3027</v>
      </c>
      <c r="B639" s="14" t="s">
        <v>4672</v>
      </c>
      <c r="C639" s="14" t="s">
        <v>4673</v>
      </c>
      <c r="D639" s="16">
        <v>45980</v>
      </c>
      <c r="E639" s="16"/>
      <c r="F639" s="14" t="s">
        <v>4674</v>
      </c>
      <c r="G639" s="14"/>
      <c r="H639" s="14" t="s">
        <v>4675</v>
      </c>
      <c r="I639" s="15">
        <v>260</v>
      </c>
      <c r="J639" s="77">
        <v>5</v>
      </c>
      <c r="K639" s="92"/>
    </row>
    <row r="640" spans="1:11" ht="20" x14ac:dyDescent="0.25">
      <c r="A640" s="14" t="s">
        <v>3027</v>
      </c>
      <c r="B640" s="14" t="s">
        <v>4676</v>
      </c>
      <c r="C640" s="14" t="s">
        <v>4677</v>
      </c>
      <c r="D640" s="16">
        <v>45980</v>
      </c>
      <c r="E640" s="16"/>
      <c r="F640" s="14" t="s">
        <v>4678</v>
      </c>
      <c r="G640" s="14"/>
      <c r="H640" s="14" t="s">
        <v>4679</v>
      </c>
      <c r="I640" s="15">
        <v>320</v>
      </c>
      <c r="J640" s="77">
        <v>5</v>
      </c>
      <c r="K640" s="92"/>
    </row>
    <row r="641" spans="1:11" ht="20" x14ac:dyDescent="0.25">
      <c r="A641" s="14" t="s">
        <v>3027</v>
      </c>
      <c r="B641" s="14" t="s">
        <v>4680</v>
      </c>
      <c r="C641" s="14" t="s">
        <v>4681</v>
      </c>
      <c r="D641" s="16">
        <v>45980</v>
      </c>
      <c r="E641" s="16"/>
      <c r="F641" s="14" t="s">
        <v>4682</v>
      </c>
      <c r="G641" s="14"/>
      <c r="H641" s="14" t="s">
        <v>4683</v>
      </c>
      <c r="I641" s="15">
        <v>3425</v>
      </c>
      <c r="J641" s="77">
        <v>5</v>
      </c>
      <c r="K641" s="92"/>
    </row>
    <row r="642" spans="1:11" ht="12.5" x14ac:dyDescent="0.25">
      <c r="A642" s="14" t="s">
        <v>3027</v>
      </c>
      <c r="B642" s="14" t="s">
        <v>4684</v>
      </c>
      <c r="C642" s="14" t="s">
        <v>4684</v>
      </c>
      <c r="D642" s="16">
        <v>45980</v>
      </c>
      <c r="E642" s="16"/>
      <c r="F642" s="14" t="s">
        <v>4685</v>
      </c>
      <c r="G642" s="14"/>
      <c r="H642" s="14" t="s">
        <v>4686</v>
      </c>
      <c r="I642" s="15">
        <v>1200.42</v>
      </c>
      <c r="J642" s="77">
        <v>3</v>
      </c>
      <c r="K642" s="92"/>
    </row>
    <row r="643" spans="1:11" ht="20" x14ac:dyDescent="0.25">
      <c r="A643" s="14" t="s">
        <v>3027</v>
      </c>
      <c r="B643" s="14" t="s">
        <v>4684</v>
      </c>
      <c r="C643" s="14" t="s">
        <v>4684</v>
      </c>
      <c r="D643" s="16">
        <v>46003</v>
      </c>
      <c r="E643" s="16"/>
      <c r="F643" s="14" t="s">
        <v>4687</v>
      </c>
      <c r="G643" s="14"/>
      <c r="H643" s="14" t="s">
        <v>3059</v>
      </c>
      <c r="I643" s="15">
        <v>281.58</v>
      </c>
      <c r="J643" s="77">
        <v>3</v>
      </c>
      <c r="K643" s="92"/>
    </row>
    <row r="644" spans="1:11" ht="12.5" x14ac:dyDescent="0.25">
      <c r="A644" s="14" t="s">
        <v>3027</v>
      </c>
      <c r="B644" s="14" t="s">
        <v>4684</v>
      </c>
      <c r="C644" s="14" t="s">
        <v>4684</v>
      </c>
      <c r="D644" s="16">
        <v>45980</v>
      </c>
      <c r="E644" s="16"/>
      <c r="F644" s="14" t="s">
        <v>4688</v>
      </c>
      <c r="G644" s="14"/>
      <c r="H644" s="14" t="s">
        <v>4689</v>
      </c>
      <c r="I644" s="15">
        <v>5000.13</v>
      </c>
      <c r="J644" s="77">
        <v>2</v>
      </c>
      <c r="K644" s="92"/>
    </row>
    <row r="645" spans="1:11" ht="20" x14ac:dyDescent="0.25">
      <c r="A645" s="14" t="s">
        <v>3027</v>
      </c>
      <c r="B645" s="14" t="s">
        <v>4684</v>
      </c>
      <c r="C645" s="14" t="s">
        <v>4684</v>
      </c>
      <c r="D645" s="16">
        <v>46003</v>
      </c>
      <c r="E645" s="16"/>
      <c r="F645" s="14" t="s">
        <v>4690</v>
      </c>
      <c r="G645" s="14"/>
      <c r="H645" s="14" t="s">
        <v>3059</v>
      </c>
      <c r="I645" s="15">
        <v>1172.8699999999999</v>
      </c>
      <c r="J645" s="77">
        <v>2</v>
      </c>
      <c r="K645" s="92"/>
    </row>
    <row r="646" spans="1:11" ht="80" x14ac:dyDescent="0.25">
      <c r="A646" s="14" t="s">
        <v>3027</v>
      </c>
      <c r="B646" s="14" t="s">
        <v>4691</v>
      </c>
      <c r="C646" s="14" t="s">
        <v>4692</v>
      </c>
      <c r="D646" s="16">
        <v>45950</v>
      </c>
      <c r="E646" s="16">
        <v>45985</v>
      </c>
      <c r="F646" s="14" t="s">
        <v>4693</v>
      </c>
      <c r="G646" s="14" t="s">
        <v>3204</v>
      </c>
      <c r="H646" s="14" t="s">
        <v>3205</v>
      </c>
      <c r="I646" s="15">
        <v>2091.0100000000002</v>
      </c>
      <c r="J646" s="77">
        <v>2</v>
      </c>
      <c r="K646" s="92"/>
    </row>
    <row r="647" spans="1:11" ht="60" x14ac:dyDescent="0.25">
      <c r="A647" s="14" t="s">
        <v>3027</v>
      </c>
      <c r="B647" s="14" t="s">
        <v>4691</v>
      </c>
      <c r="C647" s="14" t="s">
        <v>4694</v>
      </c>
      <c r="D647" s="16">
        <v>45950</v>
      </c>
      <c r="E647" s="16">
        <v>45985</v>
      </c>
      <c r="F647" s="14" t="s">
        <v>4695</v>
      </c>
      <c r="G647" s="14" t="s">
        <v>4696</v>
      </c>
      <c r="H647" s="14" t="s">
        <v>4697</v>
      </c>
      <c r="I647" s="15">
        <v>1880</v>
      </c>
      <c r="J647" s="77">
        <v>2</v>
      </c>
      <c r="K647" s="92"/>
    </row>
    <row r="648" spans="1:11" ht="50" x14ac:dyDescent="0.25">
      <c r="A648" s="14" t="s">
        <v>3027</v>
      </c>
      <c r="B648" s="14" t="s">
        <v>4691</v>
      </c>
      <c r="C648" s="14" t="s">
        <v>4698</v>
      </c>
      <c r="D648" s="16">
        <v>45945</v>
      </c>
      <c r="E648" s="16">
        <v>45985</v>
      </c>
      <c r="F648" s="14" t="s">
        <v>4699</v>
      </c>
      <c r="G648" s="14" t="s">
        <v>4700</v>
      </c>
      <c r="H648" s="14" t="s">
        <v>4701</v>
      </c>
      <c r="I648" s="15">
        <v>1600</v>
      </c>
      <c r="J648" s="77">
        <v>2</v>
      </c>
      <c r="K648" s="92"/>
    </row>
    <row r="649" spans="1:11" ht="50" x14ac:dyDescent="0.25">
      <c r="A649" s="14" t="s">
        <v>3027</v>
      </c>
      <c r="B649" s="14" t="s">
        <v>4691</v>
      </c>
      <c r="C649" s="14" t="s">
        <v>3536</v>
      </c>
      <c r="D649" s="16">
        <v>45945</v>
      </c>
      <c r="E649" s="16">
        <v>45985</v>
      </c>
      <c r="F649" s="14" t="s">
        <v>4702</v>
      </c>
      <c r="G649" s="14" t="s">
        <v>4696</v>
      </c>
      <c r="H649" s="14" t="s">
        <v>4697</v>
      </c>
      <c r="I649" s="15">
        <v>2000</v>
      </c>
      <c r="J649" s="77">
        <v>2</v>
      </c>
      <c r="K649" s="92"/>
    </row>
    <row r="650" spans="1:11" ht="50" x14ac:dyDescent="0.25">
      <c r="A650" s="14" t="s">
        <v>3027</v>
      </c>
      <c r="B650" s="14" t="s">
        <v>4691</v>
      </c>
      <c r="C650" s="14" t="s">
        <v>4703</v>
      </c>
      <c r="D650" s="16">
        <v>45943</v>
      </c>
      <c r="E650" s="16">
        <v>45985</v>
      </c>
      <c r="F650" s="14" t="s">
        <v>4704</v>
      </c>
      <c r="G650" s="14" t="s">
        <v>4705</v>
      </c>
      <c r="H650" s="14" t="s">
        <v>4706</v>
      </c>
      <c r="I650" s="15">
        <v>1050</v>
      </c>
      <c r="J650" s="77">
        <v>2</v>
      </c>
      <c r="K650" s="92"/>
    </row>
    <row r="651" spans="1:11" ht="50" x14ac:dyDescent="0.25">
      <c r="A651" s="14" t="s">
        <v>3027</v>
      </c>
      <c r="B651" s="14" t="s">
        <v>4691</v>
      </c>
      <c r="C651" s="14" t="s">
        <v>4707</v>
      </c>
      <c r="D651" s="16">
        <v>45943</v>
      </c>
      <c r="E651" s="16">
        <v>45985</v>
      </c>
      <c r="F651" s="14" t="s">
        <v>4708</v>
      </c>
      <c r="G651" s="14" t="s">
        <v>4700</v>
      </c>
      <c r="H651" s="14" t="s">
        <v>4701</v>
      </c>
      <c r="I651" s="15">
        <v>1730</v>
      </c>
      <c r="J651" s="77">
        <v>2</v>
      </c>
      <c r="K651" s="92"/>
    </row>
    <row r="652" spans="1:11" ht="50" x14ac:dyDescent="0.25">
      <c r="A652" s="14" t="s">
        <v>3027</v>
      </c>
      <c r="B652" s="14" t="s">
        <v>4691</v>
      </c>
      <c r="C652" s="14" t="s">
        <v>4709</v>
      </c>
      <c r="D652" s="16">
        <v>45943</v>
      </c>
      <c r="E652" s="16">
        <v>45985</v>
      </c>
      <c r="F652" s="14" t="s">
        <v>4710</v>
      </c>
      <c r="G652" s="14" t="s">
        <v>3548</v>
      </c>
      <c r="H652" s="14" t="s">
        <v>3549</v>
      </c>
      <c r="I652" s="15">
        <v>480</v>
      </c>
      <c r="J652" s="77">
        <v>2</v>
      </c>
      <c r="K652" s="92"/>
    </row>
    <row r="653" spans="1:11" ht="30" x14ac:dyDescent="0.25">
      <c r="A653" s="14" t="s">
        <v>3027</v>
      </c>
      <c r="B653" s="14" t="s">
        <v>4691</v>
      </c>
      <c r="C653" s="14" t="s">
        <v>4711</v>
      </c>
      <c r="D653" s="16">
        <v>45938</v>
      </c>
      <c r="E653" s="16">
        <v>45985</v>
      </c>
      <c r="F653" s="14" t="s">
        <v>4712</v>
      </c>
      <c r="G653" s="14" t="s">
        <v>4713</v>
      </c>
      <c r="H653" s="14" t="s">
        <v>4714</v>
      </c>
      <c r="I653" s="15">
        <v>156.25</v>
      </c>
      <c r="J653" s="77">
        <v>2</v>
      </c>
      <c r="K653" s="92"/>
    </row>
    <row r="654" spans="1:11" ht="30" x14ac:dyDescent="0.25">
      <c r="A654" s="14" t="s">
        <v>3027</v>
      </c>
      <c r="B654" s="14" t="s">
        <v>4691</v>
      </c>
      <c r="C654" s="14" t="s">
        <v>4715</v>
      </c>
      <c r="D654" s="16">
        <v>45924</v>
      </c>
      <c r="E654" s="16">
        <v>45985</v>
      </c>
      <c r="F654" s="14" t="s">
        <v>4716</v>
      </c>
      <c r="G654" s="14" t="s">
        <v>4717</v>
      </c>
      <c r="H654" s="14" t="s">
        <v>4718</v>
      </c>
      <c r="I654" s="15">
        <v>77.489999999999995</v>
      </c>
      <c r="J654" s="77">
        <v>2</v>
      </c>
      <c r="K654" s="92"/>
    </row>
    <row r="655" spans="1:11" ht="30" x14ac:dyDescent="0.25">
      <c r="A655" s="14" t="s">
        <v>3027</v>
      </c>
      <c r="B655" s="14" t="s">
        <v>4691</v>
      </c>
      <c r="C655" s="14" t="s">
        <v>4719</v>
      </c>
      <c r="D655" s="16">
        <v>45917</v>
      </c>
      <c r="E655" s="16">
        <v>45985</v>
      </c>
      <c r="F655" s="14" t="s">
        <v>4720</v>
      </c>
      <c r="G655" s="14" t="s">
        <v>4721</v>
      </c>
      <c r="H655" s="14" t="s">
        <v>4722</v>
      </c>
      <c r="I655" s="15">
        <v>461.25</v>
      </c>
      <c r="J655" s="77">
        <v>2</v>
      </c>
      <c r="K655" s="92"/>
    </row>
    <row r="656" spans="1:11" ht="50" x14ac:dyDescent="0.25">
      <c r="A656" s="14" t="s">
        <v>3027</v>
      </c>
      <c r="B656" s="14" t="s">
        <v>4723</v>
      </c>
      <c r="C656" s="14" t="s">
        <v>3247</v>
      </c>
      <c r="D656" s="16">
        <v>45901</v>
      </c>
      <c r="E656" s="16">
        <v>45985</v>
      </c>
      <c r="F656" s="14" t="s">
        <v>4724</v>
      </c>
      <c r="G656" s="14" t="s">
        <v>3240</v>
      </c>
      <c r="H656" s="14" t="s">
        <v>3552</v>
      </c>
      <c r="I656" s="15">
        <v>300</v>
      </c>
      <c r="J656" s="77">
        <v>2</v>
      </c>
      <c r="K656" s="92"/>
    </row>
    <row r="657" spans="1:11" ht="60" x14ac:dyDescent="0.25">
      <c r="A657" s="14" t="s">
        <v>3027</v>
      </c>
      <c r="B657" s="14" t="s">
        <v>4725</v>
      </c>
      <c r="C657" s="14" t="s">
        <v>4726</v>
      </c>
      <c r="D657" s="16">
        <v>45664</v>
      </c>
      <c r="E657" s="16">
        <v>45985</v>
      </c>
      <c r="F657" s="14" t="s">
        <v>4727</v>
      </c>
      <c r="G657" s="14" t="s">
        <v>4141</v>
      </c>
      <c r="H657" s="14" t="s">
        <v>4142</v>
      </c>
      <c r="I657" s="15">
        <v>747</v>
      </c>
      <c r="J657" s="77">
        <v>2</v>
      </c>
      <c r="K657" s="92"/>
    </row>
    <row r="658" spans="1:11" ht="40" x14ac:dyDescent="0.25">
      <c r="A658" s="14" t="s">
        <v>3027</v>
      </c>
      <c r="B658" s="14" t="s">
        <v>4728</v>
      </c>
      <c r="C658" s="14" t="s">
        <v>4729</v>
      </c>
      <c r="D658" s="16">
        <v>45949</v>
      </c>
      <c r="E658" s="16">
        <v>45985</v>
      </c>
      <c r="F658" s="14" t="s">
        <v>4730</v>
      </c>
      <c r="G658" s="14">
        <v>29213291</v>
      </c>
      <c r="H658" s="14" t="s">
        <v>3029</v>
      </c>
      <c r="I658" s="15">
        <v>94.8</v>
      </c>
      <c r="J658" s="77">
        <v>2</v>
      </c>
      <c r="K658" s="92"/>
    </row>
    <row r="659" spans="1:11" ht="30" x14ac:dyDescent="0.25">
      <c r="A659" s="14" t="s">
        <v>3027</v>
      </c>
      <c r="B659" s="14" t="s">
        <v>4728</v>
      </c>
      <c r="C659" s="14" t="s">
        <v>4731</v>
      </c>
      <c r="D659" s="16">
        <v>45949</v>
      </c>
      <c r="E659" s="16">
        <v>45985</v>
      </c>
      <c r="F659" s="14" t="s">
        <v>4732</v>
      </c>
      <c r="G659" s="14"/>
      <c r="H659" s="14" t="s">
        <v>4733</v>
      </c>
      <c r="I659" s="15">
        <v>98.7</v>
      </c>
      <c r="J659" s="77">
        <v>2</v>
      </c>
      <c r="K659" s="92"/>
    </row>
    <row r="660" spans="1:11" ht="30" x14ac:dyDescent="0.25">
      <c r="A660" s="14" t="s">
        <v>3027</v>
      </c>
      <c r="B660" s="14" t="s">
        <v>4734</v>
      </c>
      <c r="C660" s="14" t="s">
        <v>4735</v>
      </c>
      <c r="D660" s="16">
        <v>45945</v>
      </c>
      <c r="E660" s="16">
        <v>45985</v>
      </c>
      <c r="F660" s="14" t="s">
        <v>4736</v>
      </c>
      <c r="G660" s="14" t="s">
        <v>4737</v>
      </c>
      <c r="H660" s="14" t="s">
        <v>4738</v>
      </c>
      <c r="I660" s="15">
        <v>60</v>
      </c>
      <c r="J660" s="77">
        <v>3</v>
      </c>
      <c r="K660" s="92"/>
    </row>
    <row r="661" spans="1:11" ht="40" x14ac:dyDescent="0.25">
      <c r="A661" s="14" t="s">
        <v>3027</v>
      </c>
      <c r="B661" s="14" t="s">
        <v>4734</v>
      </c>
      <c r="C661" s="14" t="s">
        <v>4739</v>
      </c>
      <c r="D661" s="16">
        <v>45758</v>
      </c>
      <c r="E661" s="16">
        <v>45985</v>
      </c>
      <c r="F661" s="14" t="s">
        <v>4740</v>
      </c>
      <c r="G661" s="14">
        <v>29213291</v>
      </c>
      <c r="H661" s="14" t="s">
        <v>3029</v>
      </c>
      <c r="I661" s="15">
        <v>86.2</v>
      </c>
      <c r="J661" s="77">
        <v>3</v>
      </c>
      <c r="K661" s="92"/>
    </row>
    <row r="662" spans="1:11" ht="40" x14ac:dyDescent="0.25">
      <c r="A662" s="14" t="s">
        <v>3027</v>
      </c>
      <c r="B662" s="14" t="s">
        <v>4734</v>
      </c>
      <c r="C662" s="14" t="s">
        <v>4741</v>
      </c>
      <c r="D662" s="16">
        <v>45846</v>
      </c>
      <c r="E662" s="16">
        <v>45985</v>
      </c>
      <c r="F662" s="14" t="s">
        <v>4740</v>
      </c>
      <c r="G662" s="14">
        <v>29213291</v>
      </c>
      <c r="H662" s="14" t="s">
        <v>3029</v>
      </c>
      <c r="I662" s="15">
        <v>148.80000000000001</v>
      </c>
      <c r="J662" s="77">
        <v>3</v>
      </c>
      <c r="K662" s="92"/>
    </row>
    <row r="663" spans="1:11" ht="30" x14ac:dyDescent="0.25">
      <c r="A663" s="14" t="s">
        <v>3027</v>
      </c>
      <c r="B663" s="14" t="s">
        <v>4734</v>
      </c>
      <c r="C663" s="14" t="s">
        <v>4742</v>
      </c>
      <c r="D663" s="16">
        <v>45680</v>
      </c>
      <c r="E663" s="16">
        <v>45985</v>
      </c>
      <c r="F663" s="14" t="s">
        <v>4743</v>
      </c>
      <c r="G663" s="14"/>
      <c r="H663" s="14" t="s">
        <v>4744</v>
      </c>
      <c r="I663" s="15">
        <v>135</v>
      </c>
      <c r="J663" s="77">
        <v>3</v>
      </c>
      <c r="K663" s="92"/>
    </row>
    <row r="664" spans="1:11" ht="30" x14ac:dyDescent="0.25">
      <c r="A664" s="14" t="s">
        <v>3027</v>
      </c>
      <c r="B664" s="14" t="s">
        <v>4734</v>
      </c>
      <c r="C664" s="14" t="s">
        <v>4745</v>
      </c>
      <c r="D664" s="16">
        <v>45925</v>
      </c>
      <c r="E664" s="16">
        <v>45985</v>
      </c>
      <c r="F664" s="14" t="s">
        <v>4746</v>
      </c>
      <c r="G664" s="14" t="s">
        <v>4747</v>
      </c>
      <c r="H664" s="14" t="s">
        <v>4748</v>
      </c>
      <c r="I664" s="15">
        <v>70</v>
      </c>
      <c r="J664" s="77">
        <v>3</v>
      </c>
      <c r="K664" s="92"/>
    </row>
    <row r="665" spans="1:11" ht="40" x14ac:dyDescent="0.25">
      <c r="A665" s="14" t="s">
        <v>3027</v>
      </c>
      <c r="B665" s="14" t="s">
        <v>4749</v>
      </c>
      <c r="C665" s="14" t="s">
        <v>4750</v>
      </c>
      <c r="D665" s="16" t="s">
        <v>4751</v>
      </c>
      <c r="E665" s="16">
        <v>45985</v>
      </c>
      <c r="F665" s="14" t="s">
        <v>4752</v>
      </c>
      <c r="G665" s="14" t="s">
        <v>3670</v>
      </c>
      <c r="H665" s="14" t="s">
        <v>3671</v>
      </c>
      <c r="I665" s="15">
        <v>361.03</v>
      </c>
      <c r="J665" s="77">
        <v>3</v>
      </c>
      <c r="K665" s="92"/>
    </row>
    <row r="666" spans="1:11" ht="40" x14ac:dyDescent="0.25">
      <c r="A666" s="14" t="s">
        <v>3027</v>
      </c>
      <c r="B666" s="14" t="s">
        <v>4749</v>
      </c>
      <c r="C666" s="14" t="s">
        <v>4753</v>
      </c>
      <c r="D666" s="16" t="s">
        <v>4754</v>
      </c>
      <c r="E666" s="16">
        <v>45985</v>
      </c>
      <c r="F666" s="14" t="s">
        <v>4755</v>
      </c>
      <c r="G666" s="14" t="s">
        <v>3670</v>
      </c>
      <c r="H666" s="14" t="s">
        <v>3671</v>
      </c>
      <c r="I666" s="15">
        <v>387.13</v>
      </c>
      <c r="J666" s="77">
        <v>3</v>
      </c>
      <c r="K666" s="92"/>
    </row>
    <row r="667" spans="1:11" ht="40" x14ac:dyDescent="0.25">
      <c r="A667" s="14" t="s">
        <v>3027</v>
      </c>
      <c r="B667" s="14" t="s">
        <v>4749</v>
      </c>
      <c r="C667" s="14" t="s">
        <v>4756</v>
      </c>
      <c r="D667" s="16" t="s">
        <v>4757</v>
      </c>
      <c r="E667" s="16">
        <v>45985</v>
      </c>
      <c r="F667" s="14" t="s">
        <v>4755</v>
      </c>
      <c r="G667" s="14" t="s">
        <v>3670</v>
      </c>
      <c r="H667" s="14" t="s">
        <v>3671</v>
      </c>
      <c r="I667" s="15">
        <v>228.96</v>
      </c>
      <c r="J667" s="77">
        <v>3</v>
      </c>
      <c r="K667" s="92"/>
    </row>
    <row r="668" spans="1:11" ht="40" x14ac:dyDescent="0.25">
      <c r="A668" s="14" t="s">
        <v>3027</v>
      </c>
      <c r="B668" s="14" t="s">
        <v>4749</v>
      </c>
      <c r="C668" s="14" t="s">
        <v>4758</v>
      </c>
      <c r="D668" s="16" t="s">
        <v>4759</v>
      </c>
      <c r="E668" s="16">
        <v>45985</v>
      </c>
      <c r="F668" s="14" t="s">
        <v>4760</v>
      </c>
      <c r="G668" s="14" t="s">
        <v>4761</v>
      </c>
      <c r="H668" s="14" t="s">
        <v>4762</v>
      </c>
      <c r="I668" s="15">
        <v>225</v>
      </c>
      <c r="J668" s="77">
        <v>3</v>
      </c>
      <c r="K668" s="92"/>
    </row>
    <row r="669" spans="1:11" ht="40" x14ac:dyDescent="0.25">
      <c r="A669" s="14" t="s">
        <v>3027</v>
      </c>
      <c r="B669" s="14" t="s">
        <v>4749</v>
      </c>
      <c r="C669" s="14" t="s">
        <v>4763</v>
      </c>
      <c r="D669" s="16">
        <v>45937</v>
      </c>
      <c r="E669" s="16">
        <v>45985</v>
      </c>
      <c r="F669" s="14" t="s">
        <v>4764</v>
      </c>
      <c r="G669" s="14" t="s">
        <v>4765</v>
      </c>
      <c r="H669" s="14" t="s">
        <v>4766</v>
      </c>
      <c r="I669" s="15">
        <v>70.599999999999994</v>
      </c>
      <c r="J669" s="77">
        <v>3</v>
      </c>
      <c r="K669" s="92"/>
    </row>
    <row r="670" spans="1:11" ht="50" x14ac:dyDescent="0.25">
      <c r="A670" s="14" t="s">
        <v>3027</v>
      </c>
      <c r="B670" s="14" t="s">
        <v>4749</v>
      </c>
      <c r="C670" s="14" t="s">
        <v>4763</v>
      </c>
      <c r="D670" s="16">
        <v>45937</v>
      </c>
      <c r="E670" s="16">
        <v>45985</v>
      </c>
      <c r="F670" s="14" t="s">
        <v>4767</v>
      </c>
      <c r="G670" s="14" t="s">
        <v>4765</v>
      </c>
      <c r="H670" s="14" t="s">
        <v>4766</v>
      </c>
      <c r="I670" s="15">
        <v>22.9</v>
      </c>
      <c r="J670" s="77">
        <v>3</v>
      </c>
      <c r="K670" s="92"/>
    </row>
    <row r="671" spans="1:11" ht="30" x14ac:dyDescent="0.25">
      <c r="A671" s="14" t="s">
        <v>3027</v>
      </c>
      <c r="B671" s="14" t="s">
        <v>4749</v>
      </c>
      <c r="C671" s="14" t="s">
        <v>4768</v>
      </c>
      <c r="D671" s="16">
        <v>45850</v>
      </c>
      <c r="E671" s="16">
        <v>45985</v>
      </c>
      <c r="F671" s="14" t="s">
        <v>4769</v>
      </c>
      <c r="G671" s="14">
        <v>29213291</v>
      </c>
      <c r="H671" s="14" t="s">
        <v>3029</v>
      </c>
      <c r="I671" s="15">
        <v>148.79</v>
      </c>
      <c r="J671" s="77">
        <v>3</v>
      </c>
      <c r="K671" s="92"/>
    </row>
    <row r="672" spans="1:11" ht="40" x14ac:dyDescent="0.25">
      <c r="A672" s="14" t="s">
        <v>3027</v>
      </c>
      <c r="B672" s="14" t="s">
        <v>4749</v>
      </c>
      <c r="C672" s="14" t="s">
        <v>4770</v>
      </c>
      <c r="D672" s="16" t="s">
        <v>4771</v>
      </c>
      <c r="E672" s="16">
        <v>45985</v>
      </c>
      <c r="F672" s="14" t="s">
        <v>4752</v>
      </c>
      <c r="G672" s="14" t="s">
        <v>3670</v>
      </c>
      <c r="H672" s="14" t="s">
        <v>3671</v>
      </c>
      <c r="I672" s="15">
        <v>175.09</v>
      </c>
      <c r="J672" s="77">
        <v>3</v>
      </c>
      <c r="K672" s="92"/>
    </row>
    <row r="673" spans="1:11" ht="40" x14ac:dyDescent="0.25">
      <c r="A673" s="14" t="s">
        <v>3027</v>
      </c>
      <c r="B673" s="14" t="s">
        <v>4749</v>
      </c>
      <c r="C673" s="14" t="s">
        <v>4772</v>
      </c>
      <c r="D673" s="16" t="s">
        <v>4773</v>
      </c>
      <c r="E673" s="16">
        <v>45985</v>
      </c>
      <c r="F673" s="14" t="s">
        <v>4752</v>
      </c>
      <c r="G673" s="14" t="s">
        <v>3670</v>
      </c>
      <c r="H673" s="14" t="s">
        <v>3671</v>
      </c>
      <c r="I673" s="15">
        <v>187.97</v>
      </c>
      <c r="J673" s="77">
        <v>3</v>
      </c>
      <c r="K673" s="92"/>
    </row>
    <row r="674" spans="1:11" ht="40" x14ac:dyDescent="0.25">
      <c r="A674" s="14" t="s">
        <v>3027</v>
      </c>
      <c r="B674" s="14" t="s">
        <v>4749</v>
      </c>
      <c r="C674" s="14" t="s">
        <v>4774</v>
      </c>
      <c r="D674" s="16" t="s">
        <v>4775</v>
      </c>
      <c r="E674" s="16">
        <v>45985</v>
      </c>
      <c r="F674" s="14" t="s">
        <v>4776</v>
      </c>
      <c r="G674" s="14" t="s">
        <v>3670</v>
      </c>
      <c r="H674" s="14" t="s">
        <v>3671</v>
      </c>
      <c r="I674" s="15">
        <v>106.7</v>
      </c>
      <c r="J674" s="77">
        <v>3</v>
      </c>
      <c r="K674" s="92"/>
    </row>
    <row r="675" spans="1:11" ht="30" x14ac:dyDescent="0.25">
      <c r="A675" s="14" t="s">
        <v>3027</v>
      </c>
      <c r="B675" s="14" t="s">
        <v>4777</v>
      </c>
      <c r="C675" s="14" t="s">
        <v>4778</v>
      </c>
      <c r="D675" s="16">
        <v>45919</v>
      </c>
      <c r="E675" s="16">
        <v>45985</v>
      </c>
      <c r="F675" s="14" t="s">
        <v>4779</v>
      </c>
      <c r="G675" s="14" t="s">
        <v>3032</v>
      </c>
      <c r="H675" s="14" t="s">
        <v>3033</v>
      </c>
      <c r="I675" s="15">
        <v>98.95</v>
      </c>
      <c r="J675" s="77">
        <v>2</v>
      </c>
      <c r="K675" s="92"/>
    </row>
    <row r="676" spans="1:11" ht="30" x14ac:dyDescent="0.25">
      <c r="A676" s="14" t="s">
        <v>3027</v>
      </c>
      <c r="B676" s="14" t="s">
        <v>4777</v>
      </c>
      <c r="C676" s="14" t="s">
        <v>4780</v>
      </c>
      <c r="D676" s="16">
        <v>45937</v>
      </c>
      <c r="E676" s="16">
        <v>45985</v>
      </c>
      <c r="F676" s="14" t="s">
        <v>4781</v>
      </c>
      <c r="G676" s="14" t="s">
        <v>3030</v>
      </c>
      <c r="H676" s="14" t="s">
        <v>3031</v>
      </c>
      <c r="I676" s="15">
        <v>63.6</v>
      </c>
      <c r="J676" s="77">
        <v>2</v>
      </c>
      <c r="K676" s="92"/>
    </row>
    <row r="677" spans="1:11" ht="30" x14ac:dyDescent="0.25">
      <c r="A677" s="14" t="s">
        <v>3027</v>
      </c>
      <c r="B677" s="14" t="s">
        <v>4777</v>
      </c>
      <c r="C677" s="14" t="s">
        <v>4782</v>
      </c>
      <c r="D677" s="16">
        <v>45936</v>
      </c>
      <c r="E677" s="16">
        <v>45985</v>
      </c>
      <c r="F677" s="14" t="s">
        <v>4783</v>
      </c>
      <c r="G677" s="14">
        <v>29213291</v>
      </c>
      <c r="H677" s="14" t="s">
        <v>3029</v>
      </c>
      <c r="I677" s="15">
        <v>101.94</v>
      </c>
      <c r="J677" s="77">
        <v>2</v>
      </c>
      <c r="K677" s="92"/>
    </row>
    <row r="678" spans="1:11" ht="40" x14ac:dyDescent="0.25">
      <c r="A678" s="14" t="s">
        <v>3027</v>
      </c>
      <c r="B678" s="14" t="s">
        <v>4777</v>
      </c>
      <c r="C678" s="14" t="s">
        <v>4784</v>
      </c>
      <c r="D678" s="16">
        <v>45936</v>
      </c>
      <c r="E678" s="16">
        <v>45985</v>
      </c>
      <c r="F678" s="14" t="s">
        <v>4785</v>
      </c>
      <c r="G678" s="14" t="s">
        <v>4786</v>
      </c>
      <c r="H678" s="14" t="s">
        <v>4787</v>
      </c>
      <c r="I678" s="15">
        <v>97.74</v>
      </c>
      <c r="J678" s="77">
        <v>2</v>
      </c>
      <c r="K678" s="92"/>
    </row>
    <row r="679" spans="1:11" ht="30" x14ac:dyDescent="0.25">
      <c r="A679" s="14" t="s">
        <v>3027</v>
      </c>
      <c r="B679" s="14" t="s">
        <v>4777</v>
      </c>
      <c r="C679" s="14" t="s">
        <v>4788</v>
      </c>
      <c r="D679" s="16">
        <v>45947</v>
      </c>
      <c r="E679" s="16">
        <v>45985</v>
      </c>
      <c r="F679" s="14" t="s">
        <v>4781</v>
      </c>
      <c r="G679" s="14" t="s">
        <v>4786</v>
      </c>
      <c r="H679" s="14" t="s">
        <v>4787</v>
      </c>
      <c r="I679" s="15">
        <v>89.82</v>
      </c>
      <c r="J679" s="77">
        <v>2</v>
      </c>
      <c r="K679" s="92"/>
    </row>
    <row r="680" spans="1:11" ht="30" x14ac:dyDescent="0.25">
      <c r="A680" s="14" t="s">
        <v>3027</v>
      </c>
      <c r="B680" s="14" t="s">
        <v>4777</v>
      </c>
      <c r="C680" s="14" t="s">
        <v>4789</v>
      </c>
      <c r="D680" s="16">
        <v>45952</v>
      </c>
      <c r="E680" s="16">
        <v>45985</v>
      </c>
      <c r="F680" s="14" t="s">
        <v>4790</v>
      </c>
      <c r="G680" s="14" t="s">
        <v>3032</v>
      </c>
      <c r="H680" s="14" t="s">
        <v>3033</v>
      </c>
      <c r="I680" s="15">
        <v>19.850000000000001</v>
      </c>
      <c r="J680" s="77">
        <v>2</v>
      </c>
      <c r="K680" s="92"/>
    </row>
    <row r="681" spans="1:11" ht="40" x14ac:dyDescent="0.25">
      <c r="A681" s="14" t="s">
        <v>3027</v>
      </c>
      <c r="B681" s="14" t="s">
        <v>4777</v>
      </c>
      <c r="C681" s="14" t="s">
        <v>4791</v>
      </c>
      <c r="D681" s="16">
        <v>45951</v>
      </c>
      <c r="E681" s="16">
        <v>45985</v>
      </c>
      <c r="F681" s="14" t="s">
        <v>4785</v>
      </c>
      <c r="G681" s="14" t="s">
        <v>4116</v>
      </c>
      <c r="H681" s="14" t="s">
        <v>4117</v>
      </c>
      <c r="I681" s="15">
        <v>28.1</v>
      </c>
      <c r="J681" s="77">
        <v>2</v>
      </c>
      <c r="K681" s="92"/>
    </row>
    <row r="682" spans="1:11" ht="30" x14ac:dyDescent="0.25">
      <c r="A682" s="14" t="s">
        <v>3027</v>
      </c>
      <c r="B682" s="14" t="s">
        <v>4792</v>
      </c>
      <c r="C682" s="14" t="s">
        <v>4793</v>
      </c>
      <c r="D682" s="16">
        <v>45905</v>
      </c>
      <c r="E682" s="16">
        <v>45985</v>
      </c>
      <c r="F682" s="14" t="s">
        <v>4794</v>
      </c>
      <c r="G682" s="14"/>
      <c r="H682" s="14" t="s">
        <v>4480</v>
      </c>
      <c r="I682" s="15">
        <v>170</v>
      </c>
      <c r="J682" s="77">
        <v>2</v>
      </c>
      <c r="K682" s="92"/>
    </row>
    <row r="683" spans="1:11" ht="40" x14ac:dyDescent="0.25">
      <c r="A683" s="14" t="s">
        <v>3027</v>
      </c>
      <c r="B683" s="14" t="s">
        <v>4792</v>
      </c>
      <c r="C683" s="14" t="s">
        <v>4795</v>
      </c>
      <c r="D683" s="16">
        <v>45917</v>
      </c>
      <c r="E683" s="16">
        <v>45985</v>
      </c>
      <c r="F683" s="14" t="s">
        <v>4796</v>
      </c>
      <c r="G683" s="14" t="s">
        <v>4797</v>
      </c>
      <c r="H683" s="14" t="s">
        <v>4798</v>
      </c>
      <c r="I683" s="15">
        <v>46</v>
      </c>
      <c r="J683" s="77">
        <v>2</v>
      </c>
      <c r="K683" s="92"/>
    </row>
    <row r="684" spans="1:11" ht="30" x14ac:dyDescent="0.25">
      <c r="A684" s="14" t="s">
        <v>3027</v>
      </c>
      <c r="B684" s="14" t="s">
        <v>4799</v>
      </c>
      <c r="C684" s="14" t="s">
        <v>4800</v>
      </c>
      <c r="D684" s="16">
        <v>45949</v>
      </c>
      <c r="E684" s="16">
        <v>45985</v>
      </c>
      <c r="F684" s="14" t="s">
        <v>4801</v>
      </c>
      <c r="G684" s="14"/>
      <c r="H684" s="14" t="s">
        <v>4802</v>
      </c>
      <c r="I684" s="15">
        <v>197.99</v>
      </c>
      <c r="J684" s="77">
        <v>2</v>
      </c>
      <c r="K684" s="92"/>
    </row>
    <row r="685" spans="1:11" ht="40" x14ac:dyDescent="0.25">
      <c r="A685" s="14" t="s">
        <v>3027</v>
      </c>
      <c r="B685" s="14" t="s">
        <v>4799</v>
      </c>
      <c r="C685" s="14" t="s">
        <v>4803</v>
      </c>
      <c r="D685" s="16">
        <v>45913</v>
      </c>
      <c r="E685" s="16">
        <v>45985</v>
      </c>
      <c r="F685" s="14" t="s">
        <v>4804</v>
      </c>
      <c r="G685" s="14"/>
      <c r="H685" s="14" t="s">
        <v>4805</v>
      </c>
      <c r="I685" s="15">
        <v>14.13</v>
      </c>
      <c r="J685" s="77">
        <v>2</v>
      </c>
      <c r="K685" s="92"/>
    </row>
    <row r="686" spans="1:11" ht="90" x14ac:dyDescent="0.25">
      <c r="A686" s="14" t="s">
        <v>3027</v>
      </c>
      <c r="B686" s="14" t="s">
        <v>4806</v>
      </c>
      <c r="C686" s="14" t="s">
        <v>4806</v>
      </c>
      <c r="D686" s="16">
        <v>45985</v>
      </c>
      <c r="E686" s="16">
        <v>45985</v>
      </c>
      <c r="F686" s="14" t="s">
        <v>4807</v>
      </c>
      <c r="G686" s="14"/>
      <c r="H686" s="14" t="s">
        <v>4808</v>
      </c>
      <c r="I686" s="15">
        <v>504.37</v>
      </c>
      <c r="J686" s="77">
        <v>2</v>
      </c>
      <c r="K686" s="92"/>
    </row>
    <row r="687" spans="1:11" ht="50" x14ac:dyDescent="0.25">
      <c r="A687" s="14" t="s">
        <v>3027</v>
      </c>
      <c r="B687" s="14" t="s">
        <v>4809</v>
      </c>
      <c r="C687" s="14" t="s">
        <v>4810</v>
      </c>
      <c r="D687" s="16">
        <v>45954</v>
      </c>
      <c r="E687" s="16">
        <v>45985</v>
      </c>
      <c r="F687" s="14" t="s">
        <v>4811</v>
      </c>
      <c r="G687" s="14" t="s">
        <v>4812</v>
      </c>
      <c r="H687" s="14" t="s">
        <v>4813</v>
      </c>
      <c r="I687" s="15">
        <v>700</v>
      </c>
      <c r="J687" s="77">
        <v>2</v>
      </c>
      <c r="K687" s="92"/>
    </row>
    <row r="688" spans="1:11" ht="50" x14ac:dyDescent="0.25">
      <c r="A688" s="14" t="s">
        <v>3027</v>
      </c>
      <c r="B688" s="14" t="s">
        <v>4814</v>
      </c>
      <c r="C688" s="14" t="s">
        <v>4815</v>
      </c>
      <c r="D688" s="16">
        <v>45954</v>
      </c>
      <c r="E688" s="16">
        <v>45985</v>
      </c>
      <c r="F688" s="14" t="s">
        <v>4816</v>
      </c>
      <c r="G688" s="14" t="s">
        <v>4812</v>
      </c>
      <c r="H688" s="14" t="s">
        <v>4813</v>
      </c>
      <c r="I688" s="15">
        <v>300</v>
      </c>
      <c r="J688" s="77">
        <v>2</v>
      </c>
      <c r="K688" s="92"/>
    </row>
    <row r="689" spans="1:11" ht="60" x14ac:dyDescent="0.25">
      <c r="A689" s="14" t="s">
        <v>3027</v>
      </c>
      <c r="B689" s="14" t="s">
        <v>4817</v>
      </c>
      <c r="C689" s="14" t="s">
        <v>4818</v>
      </c>
      <c r="D689" s="16">
        <v>45728</v>
      </c>
      <c r="E689" s="16">
        <v>45985</v>
      </c>
      <c r="F689" s="14" t="s">
        <v>4819</v>
      </c>
      <c r="G689" s="14" t="s">
        <v>4820</v>
      </c>
      <c r="H689" s="14" t="s">
        <v>4821</v>
      </c>
      <c r="I689" s="15">
        <v>641</v>
      </c>
      <c r="J689" s="77">
        <v>2</v>
      </c>
      <c r="K689" s="92"/>
    </row>
    <row r="690" spans="1:11" ht="50" x14ac:dyDescent="0.25">
      <c r="A690" s="14" t="s">
        <v>3027</v>
      </c>
      <c r="B690" s="14" t="s">
        <v>4817</v>
      </c>
      <c r="C690" s="14" t="s">
        <v>4822</v>
      </c>
      <c r="D690" s="16" t="s">
        <v>4823</v>
      </c>
      <c r="E690" s="16">
        <v>45985</v>
      </c>
      <c r="F690" s="14" t="s">
        <v>4824</v>
      </c>
      <c r="G690" s="14" t="s">
        <v>4825</v>
      </c>
      <c r="H690" s="14" t="s">
        <v>4826</v>
      </c>
      <c r="I690" s="15">
        <v>240</v>
      </c>
      <c r="J690" s="77">
        <v>2</v>
      </c>
      <c r="K690" s="92"/>
    </row>
    <row r="691" spans="1:11" ht="70" x14ac:dyDescent="0.25">
      <c r="A691" s="14" t="s">
        <v>3027</v>
      </c>
      <c r="B691" s="14" t="s">
        <v>4817</v>
      </c>
      <c r="C691" s="14" t="s">
        <v>4827</v>
      </c>
      <c r="D691" s="16" t="s">
        <v>4828</v>
      </c>
      <c r="E691" s="16">
        <v>45985</v>
      </c>
      <c r="F691" s="14" t="s">
        <v>4829</v>
      </c>
      <c r="G691" s="14" t="s">
        <v>4830</v>
      </c>
      <c r="H691" s="14" t="s">
        <v>4831</v>
      </c>
      <c r="I691" s="15">
        <v>887</v>
      </c>
      <c r="J691" s="77">
        <v>2</v>
      </c>
      <c r="K691" s="92"/>
    </row>
    <row r="692" spans="1:11" ht="70" x14ac:dyDescent="0.25">
      <c r="A692" s="14" t="s">
        <v>3027</v>
      </c>
      <c r="B692" s="14" t="s">
        <v>4832</v>
      </c>
      <c r="C692" s="14" t="s">
        <v>4833</v>
      </c>
      <c r="D692" s="16">
        <v>45702</v>
      </c>
      <c r="E692" s="16">
        <v>45985</v>
      </c>
      <c r="F692" s="14" t="s">
        <v>4834</v>
      </c>
      <c r="G692" s="14" t="s">
        <v>4835</v>
      </c>
      <c r="H692" s="14" t="s">
        <v>4836</v>
      </c>
      <c r="I692" s="15">
        <v>645</v>
      </c>
      <c r="J692" s="77">
        <v>2</v>
      </c>
      <c r="K692" s="92"/>
    </row>
    <row r="693" spans="1:11" ht="70" x14ac:dyDescent="0.25">
      <c r="A693" s="14" t="s">
        <v>3027</v>
      </c>
      <c r="B693" s="14" t="s">
        <v>4832</v>
      </c>
      <c r="C693" s="14" t="s">
        <v>4837</v>
      </c>
      <c r="D693" s="16">
        <v>45784</v>
      </c>
      <c r="E693" s="16">
        <v>45985</v>
      </c>
      <c r="F693" s="14" t="s">
        <v>4838</v>
      </c>
      <c r="G693" s="14" t="s">
        <v>4835</v>
      </c>
      <c r="H693" s="14" t="s">
        <v>4836</v>
      </c>
      <c r="I693" s="15">
        <v>655.59</v>
      </c>
      <c r="J693" s="77">
        <v>2</v>
      </c>
      <c r="K693" s="92"/>
    </row>
    <row r="694" spans="1:11" ht="70" x14ac:dyDescent="0.25">
      <c r="A694" s="14" t="s">
        <v>3027</v>
      </c>
      <c r="B694" s="14" t="s">
        <v>4832</v>
      </c>
      <c r="C694" s="14" t="s">
        <v>4839</v>
      </c>
      <c r="D694" s="16">
        <v>45810</v>
      </c>
      <c r="E694" s="16">
        <v>45985</v>
      </c>
      <c r="F694" s="14" t="s">
        <v>4840</v>
      </c>
      <c r="G694" s="14" t="s">
        <v>4835</v>
      </c>
      <c r="H694" s="14" t="s">
        <v>4836</v>
      </c>
      <c r="I694" s="15">
        <v>380.69</v>
      </c>
      <c r="J694" s="77">
        <v>2</v>
      </c>
      <c r="K694" s="92"/>
    </row>
    <row r="695" spans="1:11" ht="70" x14ac:dyDescent="0.25">
      <c r="A695" s="14" t="s">
        <v>3027</v>
      </c>
      <c r="B695" s="14" t="s">
        <v>4832</v>
      </c>
      <c r="C695" s="14" t="s">
        <v>4841</v>
      </c>
      <c r="D695" s="16">
        <v>45814</v>
      </c>
      <c r="E695" s="16">
        <v>45985</v>
      </c>
      <c r="F695" s="14" t="s">
        <v>4842</v>
      </c>
      <c r="G695" s="14" t="s">
        <v>4835</v>
      </c>
      <c r="H695" s="14" t="s">
        <v>4836</v>
      </c>
      <c r="I695" s="15">
        <v>345.63</v>
      </c>
      <c r="J695" s="77">
        <v>2</v>
      </c>
      <c r="K695" s="92"/>
    </row>
    <row r="696" spans="1:11" ht="70" x14ac:dyDescent="0.25">
      <c r="A696" s="14" t="s">
        <v>3027</v>
      </c>
      <c r="B696" s="14" t="s">
        <v>4832</v>
      </c>
      <c r="C696" s="14" t="s">
        <v>4843</v>
      </c>
      <c r="D696" s="16">
        <v>45819</v>
      </c>
      <c r="E696" s="16">
        <v>45985</v>
      </c>
      <c r="F696" s="14" t="s">
        <v>4844</v>
      </c>
      <c r="G696" s="14" t="s">
        <v>4835</v>
      </c>
      <c r="H696" s="14" t="s">
        <v>4836</v>
      </c>
      <c r="I696" s="15">
        <v>506.76</v>
      </c>
      <c r="J696" s="77">
        <v>2</v>
      </c>
      <c r="K696" s="92"/>
    </row>
    <row r="697" spans="1:11" ht="70" x14ac:dyDescent="0.25">
      <c r="A697" s="14" t="s">
        <v>3027</v>
      </c>
      <c r="B697" s="14" t="s">
        <v>4832</v>
      </c>
      <c r="C697" s="14" t="s">
        <v>4845</v>
      </c>
      <c r="D697" s="16">
        <v>45826</v>
      </c>
      <c r="E697" s="16">
        <v>45985</v>
      </c>
      <c r="F697" s="14" t="s">
        <v>4846</v>
      </c>
      <c r="G697" s="14" t="s">
        <v>4835</v>
      </c>
      <c r="H697" s="14" t="s">
        <v>4836</v>
      </c>
      <c r="I697" s="15">
        <v>437.88</v>
      </c>
      <c r="J697" s="77">
        <v>2</v>
      </c>
      <c r="K697" s="92"/>
    </row>
    <row r="698" spans="1:11" ht="50" x14ac:dyDescent="0.25">
      <c r="A698" s="14" t="s">
        <v>3027</v>
      </c>
      <c r="B698" s="14" t="s">
        <v>4832</v>
      </c>
      <c r="C698" s="14" t="s">
        <v>4847</v>
      </c>
      <c r="D698" s="16">
        <v>45911</v>
      </c>
      <c r="E698" s="16">
        <v>45985</v>
      </c>
      <c r="F698" s="14" t="s">
        <v>4848</v>
      </c>
      <c r="G698" s="14" t="s">
        <v>4849</v>
      </c>
      <c r="H698" s="14" t="s">
        <v>4850</v>
      </c>
      <c r="I698" s="15">
        <v>2862.65</v>
      </c>
      <c r="J698" s="77">
        <v>2</v>
      </c>
      <c r="K698" s="92"/>
    </row>
    <row r="699" spans="1:11" ht="50" x14ac:dyDescent="0.25">
      <c r="A699" s="14" t="s">
        <v>3027</v>
      </c>
      <c r="B699" s="14" t="s">
        <v>4832</v>
      </c>
      <c r="C699" s="14" t="s">
        <v>4851</v>
      </c>
      <c r="D699" s="16">
        <v>45887</v>
      </c>
      <c r="E699" s="16">
        <v>45985</v>
      </c>
      <c r="F699" s="14" t="s">
        <v>4852</v>
      </c>
      <c r="G699" s="14" t="s">
        <v>3462</v>
      </c>
      <c r="H699" s="14" t="s">
        <v>3463</v>
      </c>
      <c r="I699" s="15">
        <v>764</v>
      </c>
      <c r="J699" s="77">
        <v>2</v>
      </c>
      <c r="K699" s="92"/>
    </row>
    <row r="700" spans="1:11" ht="60" x14ac:dyDescent="0.25">
      <c r="A700" s="14" t="s">
        <v>3027</v>
      </c>
      <c r="B700" s="14" t="s">
        <v>4853</v>
      </c>
      <c r="C700" s="14" t="s">
        <v>4854</v>
      </c>
      <c r="D700" s="16">
        <v>45720</v>
      </c>
      <c r="E700" s="16">
        <v>45985</v>
      </c>
      <c r="F700" s="14" t="s">
        <v>4855</v>
      </c>
      <c r="G700" s="14" t="s">
        <v>3964</v>
      </c>
      <c r="H700" s="14" t="s">
        <v>3965</v>
      </c>
      <c r="I700" s="15">
        <v>595</v>
      </c>
      <c r="J700" s="77">
        <v>2</v>
      </c>
      <c r="K700" s="92"/>
    </row>
    <row r="701" spans="1:11" ht="60" x14ac:dyDescent="0.25">
      <c r="A701" s="14" t="s">
        <v>3027</v>
      </c>
      <c r="B701" s="14" t="s">
        <v>4853</v>
      </c>
      <c r="C701" s="14" t="s">
        <v>4856</v>
      </c>
      <c r="D701" s="16">
        <v>45911</v>
      </c>
      <c r="E701" s="16">
        <v>45985</v>
      </c>
      <c r="F701" s="14" t="s">
        <v>4857</v>
      </c>
      <c r="G701" s="14" t="s">
        <v>3354</v>
      </c>
      <c r="H701" s="14" t="s">
        <v>3355</v>
      </c>
      <c r="I701" s="15">
        <v>168.2</v>
      </c>
      <c r="J701" s="77">
        <v>2</v>
      </c>
      <c r="K701" s="92"/>
    </row>
    <row r="702" spans="1:11" ht="60" x14ac:dyDescent="0.25">
      <c r="A702" s="14" t="s">
        <v>3027</v>
      </c>
      <c r="B702" s="14" t="s">
        <v>4853</v>
      </c>
      <c r="C702" s="14" t="s">
        <v>4858</v>
      </c>
      <c r="D702" s="16">
        <v>45877</v>
      </c>
      <c r="E702" s="16">
        <v>45985</v>
      </c>
      <c r="F702" s="14" t="s">
        <v>4857</v>
      </c>
      <c r="G702" s="14" t="s">
        <v>3188</v>
      </c>
      <c r="H702" s="14" t="s">
        <v>3189</v>
      </c>
      <c r="I702" s="15">
        <v>318</v>
      </c>
      <c r="J702" s="77">
        <v>2</v>
      </c>
      <c r="K702" s="92"/>
    </row>
    <row r="703" spans="1:11" ht="50" x14ac:dyDescent="0.25">
      <c r="A703" s="14" t="s">
        <v>3027</v>
      </c>
      <c r="B703" s="14" t="s">
        <v>4853</v>
      </c>
      <c r="C703" s="14" t="s">
        <v>4859</v>
      </c>
      <c r="D703" s="16">
        <v>45863</v>
      </c>
      <c r="E703" s="16">
        <v>45985</v>
      </c>
      <c r="F703" s="14" t="s">
        <v>4860</v>
      </c>
      <c r="G703" s="14" t="s">
        <v>4861</v>
      </c>
      <c r="H703" s="14" t="s">
        <v>4862</v>
      </c>
      <c r="I703" s="15">
        <v>36.9</v>
      </c>
      <c r="J703" s="77">
        <v>2</v>
      </c>
      <c r="K703" s="92"/>
    </row>
    <row r="704" spans="1:11" ht="50" x14ac:dyDescent="0.25">
      <c r="A704" s="14" t="s">
        <v>3027</v>
      </c>
      <c r="B704" s="14" t="s">
        <v>4853</v>
      </c>
      <c r="C704" s="14" t="s">
        <v>4863</v>
      </c>
      <c r="D704" s="16">
        <v>45881</v>
      </c>
      <c r="E704" s="16">
        <v>45985</v>
      </c>
      <c r="F704" s="14" t="s">
        <v>4860</v>
      </c>
      <c r="G704" s="14" t="s">
        <v>4861</v>
      </c>
      <c r="H704" s="14" t="s">
        <v>4862</v>
      </c>
      <c r="I704" s="15">
        <v>36.9</v>
      </c>
      <c r="J704" s="77">
        <v>2</v>
      </c>
      <c r="K704" s="92"/>
    </row>
    <row r="705" spans="1:11" ht="50" x14ac:dyDescent="0.25">
      <c r="A705" s="14" t="s">
        <v>3027</v>
      </c>
      <c r="B705" s="14" t="s">
        <v>4864</v>
      </c>
      <c r="C705" s="14" t="s">
        <v>4865</v>
      </c>
      <c r="D705" s="16">
        <v>45804</v>
      </c>
      <c r="E705" s="16">
        <v>45985</v>
      </c>
      <c r="F705" s="14" t="s">
        <v>4866</v>
      </c>
      <c r="G705" s="14" t="s">
        <v>3128</v>
      </c>
      <c r="H705" s="14" t="s">
        <v>3129</v>
      </c>
      <c r="I705" s="15">
        <v>8941.2999999999993</v>
      </c>
      <c r="J705" s="77">
        <v>2</v>
      </c>
      <c r="K705" s="92"/>
    </row>
    <row r="706" spans="1:11" ht="50" x14ac:dyDescent="0.25">
      <c r="A706" s="14" t="s">
        <v>3027</v>
      </c>
      <c r="B706" s="14" t="s">
        <v>4864</v>
      </c>
      <c r="C706" s="14" t="s">
        <v>4867</v>
      </c>
      <c r="D706" s="16">
        <v>45900</v>
      </c>
      <c r="E706" s="16">
        <v>45985</v>
      </c>
      <c r="F706" s="14" t="s">
        <v>4866</v>
      </c>
      <c r="G706" s="14" t="s">
        <v>3128</v>
      </c>
      <c r="H706" s="14" t="s">
        <v>3129</v>
      </c>
      <c r="I706" s="15">
        <v>188.82</v>
      </c>
      <c r="J706" s="77">
        <v>2</v>
      </c>
      <c r="K706" s="92"/>
    </row>
    <row r="707" spans="1:11" ht="50" x14ac:dyDescent="0.25">
      <c r="A707" s="14" t="s">
        <v>3027</v>
      </c>
      <c r="B707" s="14" t="s">
        <v>4864</v>
      </c>
      <c r="C707" s="14" t="s">
        <v>4868</v>
      </c>
      <c r="D707" s="16">
        <v>45916</v>
      </c>
      <c r="E707" s="16">
        <v>45985</v>
      </c>
      <c r="F707" s="14" t="s">
        <v>4866</v>
      </c>
      <c r="G707" s="14" t="s">
        <v>3128</v>
      </c>
      <c r="H707" s="14" t="s">
        <v>3129</v>
      </c>
      <c r="I707" s="15">
        <v>440.81</v>
      </c>
      <c r="J707" s="77">
        <v>2</v>
      </c>
      <c r="K707" s="92"/>
    </row>
    <row r="708" spans="1:11" ht="50" x14ac:dyDescent="0.25">
      <c r="A708" s="14" t="s">
        <v>3027</v>
      </c>
      <c r="B708" s="14" t="s">
        <v>4864</v>
      </c>
      <c r="C708" s="14" t="s">
        <v>4869</v>
      </c>
      <c r="D708" s="16">
        <v>45938</v>
      </c>
      <c r="E708" s="16">
        <v>45985</v>
      </c>
      <c r="F708" s="14" t="s">
        <v>4866</v>
      </c>
      <c r="G708" s="14" t="s">
        <v>3128</v>
      </c>
      <c r="H708" s="14" t="s">
        <v>3129</v>
      </c>
      <c r="I708" s="15">
        <v>492.03</v>
      </c>
      <c r="J708" s="77">
        <v>2</v>
      </c>
      <c r="K708" s="92"/>
    </row>
    <row r="709" spans="1:11" ht="60" x14ac:dyDescent="0.25">
      <c r="A709" s="14" t="s">
        <v>3027</v>
      </c>
      <c r="B709" s="14" t="s">
        <v>4864</v>
      </c>
      <c r="C709" s="14" t="s">
        <v>4870</v>
      </c>
      <c r="D709" s="16">
        <v>45910</v>
      </c>
      <c r="E709" s="16">
        <v>45985</v>
      </c>
      <c r="F709" s="14" t="s">
        <v>4871</v>
      </c>
      <c r="G709" s="14" t="s">
        <v>4872</v>
      </c>
      <c r="H709" s="14" t="s">
        <v>4873</v>
      </c>
      <c r="I709" s="15">
        <v>526.04</v>
      </c>
      <c r="J709" s="77">
        <v>2</v>
      </c>
      <c r="K709" s="92"/>
    </row>
    <row r="710" spans="1:11" ht="60" x14ac:dyDescent="0.25">
      <c r="A710" s="14" t="s">
        <v>3027</v>
      </c>
      <c r="B710" s="14" t="s">
        <v>4874</v>
      </c>
      <c r="C710" s="14" t="s">
        <v>4874</v>
      </c>
      <c r="D710" s="16">
        <v>45985</v>
      </c>
      <c r="E710" s="16"/>
      <c r="F710" s="14" t="s">
        <v>4875</v>
      </c>
      <c r="G710" s="14"/>
      <c r="H710" s="14" t="s">
        <v>4876</v>
      </c>
      <c r="I710" s="15">
        <v>90</v>
      </c>
      <c r="J710" s="77">
        <v>3</v>
      </c>
      <c r="K710" s="92"/>
    </row>
    <row r="711" spans="1:11" ht="50" x14ac:dyDescent="0.25">
      <c r="A711" s="14" t="s">
        <v>3027</v>
      </c>
      <c r="B711" s="14" t="s">
        <v>4877</v>
      </c>
      <c r="C711" s="14" t="s">
        <v>4878</v>
      </c>
      <c r="D711" s="16" t="s">
        <v>4879</v>
      </c>
      <c r="E711" s="16">
        <v>45985</v>
      </c>
      <c r="F711" s="14" t="s">
        <v>4880</v>
      </c>
      <c r="G711" s="14" t="s">
        <v>4881</v>
      </c>
      <c r="H711" s="14" t="s">
        <v>4882</v>
      </c>
      <c r="I711" s="15">
        <v>993</v>
      </c>
      <c r="J711" s="77">
        <v>2</v>
      </c>
      <c r="K711" s="92"/>
    </row>
    <row r="712" spans="1:11" ht="20" x14ac:dyDescent="0.25">
      <c r="A712" s="14" t="s">
        <v>3027</v>
      </c>
      <c r="B712" s="14" t="s">
        <v>4883</v>
      </c>
      <c r="C712" s="14" t="s">
        <v>3962</v>
      </c>
      <c r="D712" s="16">
        <v>45987</v>
      </c>
      <c r="E712" s="16"/>
      <c r="F712" s="14" t="s">
        <v>4884</v>
      </c>
      <c r="G712" s="14" t="s">
        <v>4885</v>
      </c>
      <c r="H712" s="14" t="s">
        <v>4886</v>
      </c>
      <c r="I712" s="15">
        <v>600</v>
      </c>
      <c r="J712" s="77">
        <v>2</v>
      </c>
      <c r="K712" s="92"/>
    </row>
    <row r="713" spans="1:11" ht="20" x14ac:dyDescent="0.25">
      <c r="A713" s="14" t="s">
        <v>3027</v>
      </c>
      <c r="B713" s="14" t="s">
        <v>4887</v>
      </c>
      <c r="C713" s="14" t="s">
        <v>4888</v>
      </c>
      <c r="D713" s="16">
        <v>45987</v>
      </c>
      <c r="E713" s="16"/>
      <c r="F713" s="14" t="s">
        <v>4889</v>
      </c>
      <c r="G713" s="14" t="s">
        <v>4890</v>
      </c>
      <c r="H713" s="14" t="s">
        <v>4891</v>
      </c>
      <c r="I713" s="15">
        <v>450</v>
      </c>
      <c r="J713" s="77">
        <v>2</v>
      </c>
      <c r="K713" s="92"/>
    </row>
    <row r="714" spans="1:11" ht="12.5" x14ac:dyDescent="0.25">
      <c r="A714" s="14" t="s">
        <v>3027</v>
      </c>
      <c r="B714" s="14" t="s">
        <v>4892</v>
      </c>
      <c r="C714" s="14" t="s">
        <v>4893</v>
      </c>
      <c r="D714" s="16">
        <v>45987</v>
      </c>
      <c r="E714" s="16"/>
      <c r="F714" s="14" t="s">
        <v>4894</v>
      </c>
      <c r="G714" s="14" t="s">
        <v>4895</v>
      </c>
      <c r="H714" s="14" t="s">
        <v>4896</v>
      </c>
      <c r="I714" s="15">
        <v>3687.54</v>
      </c>
      <c r="J714" s="77">
        <v>3</v>
      </c>
      <c r="K714" s="92"/>
    </row>
    <row r="715" spans="1:11" ht="20" x14ac:dyDescent="0.25">
      <c r="A715" s="14" t="s">
        <v>3027</v>
      </c>
      <c r="B715" s="14" t="s">
        <v>4897</v>
      </c>
      <c r="C715" s="14" t="s">
        <v>3505</v>
      </c>
      <c r="D715" s="16">
        <v>45987</v>
      </c>
      <c r="E715" s="16"/>
      <c r="F715" s="14" t="s">
        <v>4898</v>
      </c>
      <c r="G715" s="14" t="s">
        <v>3787</v>
      </c>
      <c r="H715" s="14" t="s">
        <v>3788</v>
      </c>
      <c r="I715" s="15">
        <v>726.34</v>
      </c>
      <c r="J715" s="77">
        <v>3</v>
      </c>
      <c r="K715" s="92"/>
    </row>
    <row r="716" spans="1:11" ht="30" x14ac:dyDescent="0.25">
      <c r="A716" s="14" t="s">
        <v>3027</v>
      </c>
      <c r="B716" s="14" t="s">
        <v>4897</v>
      </c>
      <c r="C716" s="14" t="s">
        <v>4897</v>
      </c>
      <c r="D716" s="16">
        <v>46003</v>
      </c>
      <c r="E716" s="16"/>
      <c r="F716" s="14" t="s">
        <v>4899</v>
      </c>
      <c r="G716" s="14"/>
      <c r="H716" s="14" t="s">
        <v>3059</v>
      </c>
      <c r="I716" s="15">
        <v>132.29</v>
      </c>
      <c r="J716" s="77">
        <v>3</v>
      </c>
      <c r="K716" s="92"/>
    </row>
    <row r="717" spans="1:11" ht="20" x14ac:dyDescent="0.25">
      <c r="A717" s="14" t="s">
        <v>3027</v>
      </c>
      <c r="B717" s="14" t="s">
        <v>4900</v>
      </c>
      <c r="C717" s="14" t="s">
        <v>4901</v>
      </c>
      <c r="D717" s="16">
        <v>45987</v>
      </c>
      <c r="E717" s="16"/>
      <c r="F717" s="14" t="s">
        <v>4902</v>
      </c>
      <c r="G717" s="14" t="s">
        <v>3083</v>
      </c>
      <c r="H717" s="14" t="s">
        <v>4903</v>
      </c>
      <c r="I717" s="15">
        <v>300</v>
      </c>
      <c r="J717" s="77">
        <v>2</v>
      </c>
      <c r="K717" s="92"/>
    </row>
    <row r="718" spans="1:11" ht="20" x14ac:dyDescent="0.25">
      <c r="A718" s="14" t="s">
        <v>3027</v>
      </c>
      <c r="B718" s="14" t="s">
        <v>4904</v>
      </c>
      <c r="C718" s="14" t="s">
        <v>4905</v>
      </c>
      <c r="D718" s="16">
        <v>45987</v>
      </c>
      <c r="E718" s="16"/>
      <c r="F718" s="14" t="s">
        <v>4906</v>
      </c>
      <c r="G718" s="14" t="s">
        <v>3073</v>
      </c>
      <c r="H718" s="14" t="s">
        <v>3074</v>
      </c>
      <c r="I718" s="15">
        <v>1611.25</v>
      </c>
      <c r="J718" s="77">
        <v>4</v>
      </c>
      <c r="K718" s="92"/>
    </row>
    <row r="719" spans="1:11" ht="20" x14ac:dyDescent="0.25">
      <c r="A719" s="14" t="s">
        <v>3027</v>
      </c>
      <c r="B719" s="14" t="s">
        <v>4907</v>
      </c>
      <c r="C719" s="14" t="s">
        <v>4908</v>
      </c>
      <c r="D719" s="16">
        <v>45987</v>
      </c>
      <c r="E719" s="16"/>
      <c r="F719" s="14" t="s">
        <v>4909</v>
      </c>
      <c r="G719" s="14" t="s">
        <v>4910</v>
      </c>
      <c r="H719" s="14" t="s">
        <v>4911</v>
      </c>
      <c r="I719" s="15">
        <v>72</v>
      </c>
      <c r="J719" s="77">
        <v>5</v>
      </c>
      <c r="K719" s="92"/>
    </row>
    <row r="720" spans="1:11" ht="20" x14ac:dyDescent="0.25">
      <c r="A720" s="14" t="s">
        <v>3027</v>
      </c>
      <c r="B720" s="14" t="s">
        <v>4912</v>
      </c>
      <c r="C720" s="14" t="s">
        <v>4913</v>
      </c>
      <c r="D720" s="16">
        <v>45987</v>
      </c>
      <c r="E720" s="16"/>
      <c r="F720" s="14" t="s">
        <v>4914</v>
      </c>
      <c r="G720" s="14" t="s">
        <v>4915</v>
      </c>
      <c r="H720" s="14" t="s">
        <v>4916</v>
      </c>
      <c r="I720" s="15">
        <v>60</v>
      </c>
      <c r="J720" s="77">
        <v>3</v>
      </c>
      <c r="K720" s="92"/>
    </row>
    <row r="721" spans="1:11" ht="12.5" x14ac:dyDescent="0.25">
      <c r="A721" s="14" t="s">
        <v>3027</v>
      </c>
      <c r="B721" s="14" t="s">
        <v>4917</v>
      </c>
      <c r="C721" s="14" t="s">
        <v>4918</v>
      </c>
      <c r="D721" s="16">
        <v>45987</v>
      </c>
      <c r="E721" s="16"/>
      <c r="F721" s="14" t="s">
        <v>4919</v>
      </c>
      <c r="G721" s="14" t="s">
        <v>4920</v>
      </c>
      <c r="H721" s="14" t="s">
        <v>4921</v>
      </c>
      <c r="I721" s="15">
        <v>681.69</v>
      </c>
      <c r="J721" s="77">
        <v>4</v>
      </c>
      <c r="K721" s="92"/>
    </row>
    <row r="722" spans="1:11" ht="20" x14ac:dyDescent="0.25">
      <c r="A722" s="14" t="s">
        <v>3027</v>
      </c>
      <c r="B722" s="14" t="s">
        <v>4922</v>
      </c>
      <c r="C722" s="14" t="s">
        <v>4923</v>
      </c>
      <c r="D722" s="16">
        <v>45987</v>
      </c>
      <c r="E722" s="16"/>
      <c r="F722" s="14" t="s">
        <v>4924</v>
      </c>
      <c r="G722" s="14" t="s">
        <v>3320</v>
      </c>
      <c r="H722" s="14" t="s">
        <v>3321</v>
      </c>
      <c r="I722" s="15">
        <v>492</v>
      </c>
      <c r="J722" s="77">
        <v>4</v>
      </c>
      <c r="K722" s="92"/>
    </row>
    <row r="723" spans="1:11" ht="20" x14ac:dyDescent="0.25">
      <c r="A723" s="14" t="s">
        <v>3027</v>
      </c>
      <c r="B723" s="14" t="s">
        <v>4925</v>
      </c>
      <c r="C723" s="14" t="s">
        <v>4926</v>
      </c>
      <c r="D723" s="16">
        <v>45987</v>
      </c>
      <c r="E723" s="16"/>
      <c r="F723" s="14" t="s">
        <v>4927</v>
      </c>
      <c r="G723" s="14" t="s">
        <v>4928</v>
      </c>
      <c r="H723" s="14" t="s">
        <v>4929</v>
      </c>
      <c r="I723" s="15">
        <v>738</v>
      </c>
      <c r="J723" s="77">
        <v>5</v>
      </c>
      <c r="K723" s="92"/>
    </row>
    <row r="724" spans="1:11" ht="20" x14ac:dyDescent="0.25">
      <c r="A724" s="14" t="s">
        <v>3027</v>
      </c>
      <c r="B724" s="14" t="s">
        <v>4930</v>
      </c>
      <c r="C724" s="14" t="s">
        <v>4931</v>
      </c>
      <c r="D724" s="16">
        <v>45987</v>
      </c>
      <c r="E724" s="16"/>
      <c r="F724" s="14" t="s">
        <v>4932</v>
      </c>
      <c r="G724" s="14" t="s">
        <v>4933</v>
      </c>
      <c r="H724" s="14" t="s">
        <v>4934</v>
      </c>
      <c r="I724" s="15">
        <v>5050</v>
      </c>
      <c r="J724" s="77">
        <v>3</v>
      </c>
      <c r="K724" s="92"/>
    </row>
    <row r="725" spans="1:11" ht="12.5" x14ac:dyDescent="0.25">
      <c r="A725" s="14" t="s">
        <v>3027</v>
      </c>
      <c r="B725" s="14" t="s">
        <v>4935</v>
      </c>
      <c r="C725" s="14" t="s">
        <v>4936</v>
      </c>
      <c r="D725" s="16">
        <v>45987</v>
      </c>
      <c r="E725" s="16"/>
      <c r="F725" s="14" t="s">
        <v>4937</v>
      </c>
      <c r="G725" s="14" t="s">
        <v>4938</v>
      </c>
      <c r="H725" s="14" t="s">
        <v>4939</v>
      </c>
      <c r="I725" s="15">
        <v>458</v>
      </c>
      <c r="J725" s="77">
        <v>2</v>
      </c>
      <c r="K725" s="92"/>
    </row>
    <row r="726" spans="1:11" ht="30" x14ac:dyDescent="0.25">
      <c r="A726" s="14" t="s">
        <v>3027</v>
      </c>
      <c r="B726" s="14" t="s">
        <v>4940</v>
      </c>
      <c r="C726" s="14" t="s">
        <v>4941</v>
      </c>
      <c r="D726" s="16">
        <v>45987</v>
      </c>
      <c r="E726" s="16"/>
      <c r="F726" s="14" t="s">
        <v>4942</v>
      </c>
      <c r="G726" s="14"/>
      <c r="H726" s="14" t="s">
        <v>4943</v>
      </c>
      <c r="I726" s="15">
        <v>500</v>
      </c>
      <c r="J726" s="77">
        <v>3</v>
      </c>
      <c r="K726" s="92"/>
    </row>
    <row r="727" spans="1:11" ht="12.5" x14ac:dyDescent="0.25">
      <c r="A727" s="14" t="s">
        <v>3027</v>
      </c>
      <c r="B727" s="14" t="s">
        <v>4944</v>
      </c>
      <c r="C727" s="14" t="s">
        <v>4945</v>
      </c>
      <c r="D727" s="16">
        <v>45987</v>
      </c>
      <c r="E727" s="16"/>
      <c r="F727" s="14" t="s">
        <v>4946</v>
      </c>
      <c r="G727" s="14" t="s">
        <v>4947</v>
      </c>
      <c r="H727" s="14" t="s">
        <v>4948</v>
      </c>
      <c r="I727" s="15">
        <v>1243.53</v>
      </c>
      <c r="J727" s="77">
        <v>3</v>
      </c>
      <c r="K727" s="92"/>
    </row>
    <row r="728" spans="1:11" ht="30" x14ac:dyDescent="0.25">
      <c r="A728" s="14" t="s">
        <v>3027</v>
      </c>
      <c r="B728" s="14" t="s">
        <v>4949</v>
      </c>
      <c r="C728" s="14" t="s">
        <v>4950</v>
      </c>
      <c r="D728" s="16">
        <v>45987</v>
      </c>
      <c r="E728" s="16"/>
      <c r="F728" s="14" t="s">
        <v>4951</v>
      </c>
      <c r="G728" s="14" t="s">
        <v>3204</v>
      </c>
      <c r="H728" s="14" t="s">
        <v>3205</v>
      </c>
      <c r="I728" s="15">
        <v>213.2</v>
      </c>
      <c r="J728" s="77">
        <v>3</v>
      </c>
      <c r="K728" s="92"/>
    </row>
    <row r="729" spans="1:11" ht="80" x14ac:dyDescent="0.25">
      <c r="A729" s="14" t="s">
        <v>3027</v>
      </c>
      <c r="B729" s="14" t="s">
        <v>4949</v>
      </c>
      <c r="C729" s="14" t="s">
        <v>4950</v>
      </c>
      <c r="D729" s="16">
        <v>45987</v>
      </c>
      <c r="E729" s="16"/>
      <c r="F729" s="14" t="s">
        <v>4952</v>
      </c>
      <c r="G729" s="14" t="s">
        <v>3204</v>
      </c>
      <c r="H729" s="14" t="s">
        <v>3205</v>
      </c>
      <c r="I729" s="15">
        <v>1156.2</v>
      </c>
      <c r="J729" s="77">
        <v>2</v>
      </c>
      <c r="K729" s="92"/>
    </row>
    <row r="730" spans="1:11" ht="20" x14ac:dyDescent="0.25">
      <c r="A730" s="14" t="s">
        <v>3027</v>
      </c>
      <c r="B730" s="14" t="s">
        <v>4953</v>
      </c>
      <c r="C730" s="14" t="s">
        <v>4954</v>
      </c>
      <c r="D730" s="16">
        <v>45987</v>
      </c>
      <c r="E730" s="16"/>
      <c r="F730" s="14" t="s">
        <v>13134</v>
      </c>
      <c r="G730" s="14" t="s">
        <v>4955</v>
      </c>
      <c r="H730" s="14" t="s">
        <v>4956</v>
      </c>
      <c r="I730" s="15">
        <v>1500</v>
      </c>
      <c r="J730" s="77">
        <v>5</v>
      </c>
      <c r="K730" s="92"/>
    </row>
    <row r="731" spans="1:11" ht="30" x14ac:dyDescent="0.25">
      <c r="A731" s="14" t="s">
        <v>3027</v>
      </c>
      <c r="B731" s="14" t="s">
        <v>4957</v>
      </c>
      <c r="C731" s="14" t="s">
        <v>4958</v>
      </c>
      <c r="D731" s="16">
        <v>45987</v>
      </c>
      <c r="E731" s="16"/>
      <c r="F731" s="14" t="s">
        <v>4959</v>
      </c>
      <c r="G731" s="14" t="s">
        <v>4960</v>
      </c>
      <c r="H731" s="14" t="s">
        <v>4961</v>
      </c>
      <c r="I731" s="15">
        <v>547.73</v>
      </c>
      <c r="J731" s="77">
        <v>3</v>
      </c>
      <c r="K731" s="92"/>
    </row>
    <row r="732" spans="1:11" ht="20" x14ac:dyDescent="0.25">
      <c r="A732" s="14" t="s">
        <v>3027</v>
      </c>
      <c r="B732" s="14" t="s">
        <v>4962</v>
      </c>
      <c r="C732" s="14" t="s">
        <v>4963</v>
      </c>
      <c r="D732" s="16">
        <v>45987</v>
      </c>
      <c r="E732" s="16"/>
      <c r="F732" s="14" t="s">
        <v>4964</v>
      </c>
      <c r="G732" s="14" t="s">
        <v>4028</v>
      </c>
      <c r="H732" s="14" t="s">
        <v>4029</v>
      </c>
      <c r="I732" s="15">
        <v>1017.21</v>
      </c>
      <c r="J732" s="77">
        <v>4</v>
      </c>
      <c r="K732" s="92"/>
    </row>
    <row r="733" spans="1:11" ht="40" x14ac:dyDescent="0.25">
      <c r="A733" s="14" t="s">
        <v>3027</v>
      </c>
      <c r="B733" s="14" t="s">
        <v>4962</v>
      </c>
      <c r="C733" s="14" t="s">
        <v>4963</v>
      </c>
      <c r="D733" s="16">
        <v>45987</v>
      </c>
      <c r="E733" s="16"/>
      <c r="F733" s="14" t="s">
        <v>4965</v>
      </c>
      <c r="G733" s="14" t="s">
        <v>4028</v>
      </c>
      <c r="H733" s="14" t="s">
        <v>4029</v>
      </c>
      <c r="I733" s="15">
        <v>682.65</v>
      </c>
      <c r="J733" s="77">
        <v>5</v>
      </c>
      <c r="K733" s="92"/>
    </row>
    <row r="734" spans="1:11" ht="12.5" x14ac:dyDescent="0.25">
      <c r="A734" s="14" t="s">
        <v>3027</v>
      </c>
      <c r="B734" s="14" t="s">
        <v>4966</v>
      </c>
      <c r="C734" s="14" t="s">
        <v>4967</v>
      </c>
      <c r="D734" s="16">
        <v>45987</v>
      </c>
      <c r="E734" s="16"/>
      <c r="F734" s="14" t="s">
        <v>4968</v>
      </c>
      <c r="G734" s="14" t="s">
        <v>4028</v>
      </c>
      <c r="H734" s="14" t="s">
        <v>4029</v>
      </c>
      <c r="I734" s="15">
        <v>375.15</v>
      </c>
      <c r="J734" s="77">
        <v>4</v>
      </c>
      <c r="K734" s="92"/>
    </row>
    <row r="735" spans="1:11" ht="20" x14ac:dyDescent="0.25">
      <c r="A735" s="14" t="s">
        <v>3027</v>
      </c>
      <c r="B735" s="14" t="s">
        <v>4969</v>
      </c>
      <c r="C735" s="14" t="s">
        <v>4970</v>
      </c>
      <c r="D735" s="16">
        <v>45987</v>
      </c>
      <c r="E735" s="16"/>
      <c r="F735" s="14" t="s">
        <v>4971</v>
      </c>
      <c r="G735" s="14" t="s">
        <v>4028</v>
      </c>
      <c r="H735" s="14" t="s">
        <v>4029</v>
      </c>
      <c r="I735" s="15">
        <v>1896.66</v>
      </c>
      <c r="J735" s="77">
        <v>5</v>
      </c>
      <c r="K735" s="92"/>
    </row>
    <row r="736" spans="1:11" ht="20" x14ac:dyDescent="0.25">
      <c r="A736" s="14" t="s">
        <v>3027</v>
      </c>
      <c r="B736" s="14" t="s">
        <v>4972</v>
      </c>
      <c r="C736" s="14" t="s">
        <v>4973</v>
      </c>
      <c r="D736" s="16">
        <v>45987</v>
      </c>
      <c r="E736" s="16"/>
      <c r="F736" s="14" t="s">
        <v>4974</v>
      </c>
      <c r="G736" s="14" t="s">
        <v>3204</v>
      </c>
      <c r="H736" s="14" t="s">
        <v>3205</v>
      </c>
      <c r="I736" s="15">
        <v>231.24</v>
      </c>
      <c r="J736" s="77">
        <v>3</v>
      </c>
      <c r="K736" s="92"/>
    </row>
    <row r="737" spans="1:11" ht="12.5" x14ac:dyDescent="0.25">
      <c r="A737" s="14" t="s">
        <v>3027</v>
      </c>
      <c r="B737" s="14" t="s">
        <v>4975</v>
      </c>
      <c r="C737" s="14" t="s">
        <v>4976</v>
      </c>
      <c r="D737" s="16">
        <v>45987</v>
      </c>
      <c r="E737" s="16"/>
      <c r="F737" s="14" t="s">
        <v>4977</v>
      </c>
      <c r="G737" s="14" t="s">
        <v>4978</v>
      </c>
      <c r="H737" s="14" t="s">
        <v>4979</v>
      </c>
      <c r="I737" s="15">
        <v>180.02</v>
      </c>
      <c r="J737" s="77">
        <v>2</v>
      </c>
      <c r="K737" s="92"/>
    </row>
    <row r="738" spans="1:11" ht="20" x14ac:dyDescent="0.25">
      <c r="A738" s="14" t="s">
        <v>3027</v>
      </c>
      <c r="B738" s="14" t="s">
        <v>4980</v>
      </c>
      <c r="C738" s="14" t="s">
        <v>4981</v>
      </c>
      <c r="D738" s="16">
        <v>45987</v>
      </c>
      <c r="E738" s="16"/>
      <c r="F738" s="14" t="s">
        <v>4982</v>
      </c>
      <c r="G738" s="14" t="s">
        <v>4023</v>
      </c>
      <c r="H738" s="14" t="s">
        <v>4024</v>
      </c>
      <c r="I738" s="15">
        <v>2950</v>
      </c>
      <c r="J738" s="77">
        <v>2</v>
      </c>
      <c r="K738" s="92"/>
    </row>
    <row r="739" spans="1:11" ht="20" x14ac:dyDescent="0.25">
      <c r="A739" s="14" t="s">
        <v>3027</v>
      </c>
      <c r="B739" s="14" t="s">
        <v>4983</v>
      </c>
      <c r="C739" s="14" t="s">
        <v>4984</v>
      </c>
      <c r="D739" s="16">
        <v>45987</v>
      </c>
      <c r="E739" s="16"/>
      <c r="F739" s="14" t="s">
        <v>13153</v>
      </c>
      <c r="G739" s="14" t="s">
        <v>4713</v>
      </c>
      <c r="H739" s="14" t="s">
        <v>4714</v>
      </c>
      <c r="I739" s="15">
        <v>2833.2</v>
      </c>
      <c r="J739" s="77">
        <v>5</v>
      </c>
      <c r="K739" s="92"/>
    </row>
    <row r="740" spans="1:11" ht="20" x14ac:dyDescent="0.25">
      <c r="A740" s="14" t="s">
        <v>3027</v>
      </c>
      <c r="B740" s="14" t="s">
        <v>4985</v>
      </c>
      <c r="C740" s="14" t="s">
        <v>4986</v>
      </c>
      <c r="D740" s="16">
        <v>45987</v>
      </c>
      <c r="E740" s="16"/>
      <c r="F740" s="14" t="s">
        <v>4987</v>
      </c>
      <c r="G740" s="14" t="s">
        <v>4713</v>
      </c>
      <c r="H740" s="14" t="s">
        <v>4714</v>
      </c>
      <c r="I740" s="15">
        <v>1722</v>
      </c>
      <c r="J740" s="77">
        <v>5</v>
      </c>
      <c r="K740" s="92"/>
    </row>
    <row r="741" spans="1:11" ht="20" x14ac:dyDescent="0.25">
      <c r="A741" s="14" t="s">
        <v>3027</v>
      </c>
      <c r="B741" s="14" t="s">
        <v>4988</v>
      </c>
      <c r="C741" s="14" t="s">
        <v>4989</v>
      </c>
      <c r="D741" s="16">
        <v>45987</v>
      </c>
      <c r="E741" s="16"/>
      <c r="F741" s="14" t="s">
        <v>4990</v>
      </c>
      <c r="G741" s="14" t="s">
        <v>4991</v>
      </c>
      <c r="H741" s="14" t="s">
        <v>4992</v>
      </c>
      <c r="I741" s="15">
        <v>2521.5</v>
      </c>
      <c r="J741" s="77">
        <v>2</v>
      </c>
      <c r="K741" s="92"/>
    </row>
    <row r="742" spans="1:11" ht="20" x14ac:dyDescent="0.25">
      <c r="A742" s="14" t="s">
        <v>3027</v>
      </c>
      <c r="B742" s="14" t="s">
        <v>4993</v>
      </c>
      <c r="C742" s="14" t="s">
        <v>4994</v>
      </c>
      <c r="D742" s="16">
        <v>45987</v>
      </c>
      <c r="E742" s="16"/>
      <c r="F742" s="14" t="s">
        <v>4995</v>
      </c>
      <c r="G742" s="14" t="s">
        <v>3793</v>
      </c>
      <c r="H742" s="14" t="s">
        <v>3794</v>
      </c>
      <c r="I742" s="15">
        <v>16.43</v>
      </c>
      <c r="J742" s="77">
        <v>2</v>
      </c>
      <c r="K742" s="92"/>
    </row>
    <row r="743" spans="1:11" ht="30" x14ac:dyDescent="0.25">
      <c r="A743" s="14" t="s">
        <v>3027</v>
      </c>
      <c r="B743" s="14" t="s">
        <v>4996</v>
      </c>
      <c r="C743" s="14" t="s">
        <v>4997</v>
      </c>
      <c r="D743" s="16">
        <v>45923</v>
      </c>
      <c r="E743" s="16">
        <v>45988</v>
      </c>
      <c r="F743" s="14" t="s">
        <v>4998</v>
      </c>
      <c r="G743" s="14" t="s">
        <v>4999</v>
      </c>
      <c r="H743" s="14" t="s">
        <v>5000</v>
      </c>
      <c r="I743" s="15">
        <v>120</v>
      </c>
      <c r="J743" s="77">
        <v>3</v>
      </c>
      <c r="K743" s="92"/>
    </row>
    <row r="744" spans="1:11" ht="30" x14ac:dyDescent="0.25">
      <c r="A744" s="14" t="s">
        <v>3027</v>
      </c>
      <c r="B744" s="14" t="s">
        <v>4996</v>
      </c>
      <c r="C744" s="14" t="s">
        <v>5001</v>
      </c>
      <c r="D744" s="16">
        <v>45924</v>
      </c>
      <c r="E744" s="16">
        <v>45988</v>
      </c>
      <c r="F744" s="14" t="s">
        <v>5002</v>
      </c>
      <c r="G744" s="14" t="s">
        <v>5003</v>
      </c>
      <c r="H744" s="14" t="s">
        <v>5004</v>
      </c>
      <c r="I744" s="15">
        <v>22.9</v>
      </c>
      <c r="J744" s="77">
        <v>3</v>
      </c>
      <c r="K744" s="92"/>
    </row>
    <row r="745" spans="1:11" ht="30" x14ac:dyDescent="0.25">
      <c r="A745" s="14" t="s">
        <v>3027</v>
      </c>
      <c r="B745" s="14" t="s">
        <v>4996</v>
      </c>
      <c r="C745" s="14" t="s">
        <v>5005</v>
      </c>
      <c r="D745" s="16">
        <v>45938</v>
      </c>
      <c r="E745" s="16">
        <v>45988</v>
      </c>
      <c r="F745" s="14" t="s">
        <v>5002</v>
      </c>
      <c r="G745" s="14" t="s">
        <v>5003</v>
      </c>
      <c r="H745" s="14" t="s">
        <v>5004</v>
      </c>
      <c r="I745" s="15">
        <v>25.9</v>
      </c>
      <c r="J745" s="77">
        <v>3</v>
      </c>
      <c r="K745" s="92"/>
    </row>
    <row r="746" spans="1:11" ht="30" x14ac:dyDescent="0.25">
      <c r="A746" s="14" t="s">
        <v>3027</v>
      </c>
      <c r="B746" s="14" t="s">
        <v>4996</v>
      </c>
      <c r="C746" s="14" t="s">
        <v>5006</v>
      </c>
      <c r="D746" s="16">
        <v>45932</v>
      </c>
      <c r="E746" s="16">
        <v>45988</v>
      </c>
      <c r="F746" s="14" t="s">
        <v>5002</v>
      </c>
      <c r="G746" s="14" t="s">
        <v>5003</v>
      </c>
      <c r="H746" s="14" t="s">
        <v>5004</v>
      </c>
      <c r="I746" s="15">
        <v>22.9</v>
      </c>
      <c r="J746" s="77">
        <v>3</v>
      </c>
      <c r="K746" s="92"/>
    </row>
    <row r="747" spans="1:11" ht="40" x14ac:dyDescent="0.25">
      <c r="A747" s="14" t="s">
        <v>3027</v>
      </c>
      <c r="B747" s="14" t="s">
        <v>4996</v>
      </c>
      <c r="C747" s="14" t="s">
        <v>5007</v>
      </c>
      <c r="D747" s="16">
        <v>45930</v>
      </c>
      <c r="E747" s="16">
        <v>45988</v>
      </c>
      <c r="F747" s="14" t="s">
        <v>5008</v>
      </c>
      <c r="G747" s="14" t="s">
        <v>4881</v>
      </c>
      <c r="H747" s="14" t="s">
        <v>4882</v>
      </c>
      <c r="I747" s="15">
        <v>49.98</v>
      </c>
      <c r="J747" s="77">
        <v>3</v>
      </c>
      <c r="K747" s="92"/>
    </row>
    <row r="748" spans="1:11" ht="40" x14ac:dyDescent="0.25">
      <c r="A748" s="14" t="s">
        <v>3027</v>
      </c>
      <c r="B748" s="14" t="s">
        <v>4996</v>
      </c>
      <c r="C748" s="14" t="s">
        <v>5009</v>
      </c>
      <c r="D748" s="16" t="s">
        <v>5010</v>
      </c>
      <c r="E748" s="16">
        <v>45988</v>
      </c>
      <c r="F748" s="14" t="s">
        <v>5011</v>
      </c>
      <c r="G748" s="14" t="s">
        <v>5012</v>
      </c>
      <c r="H748" s="14" t="s">
        <v>5013</v>
      </c>
      <c r="I748" s="15">
        <v>69.63</v>
      </c>
      <c r="J748" s="77">
        <v>3</v>
      </c>
      <c r="K748" s="92"/>
    </row>
    <row r="749" spans="1:11" ht="90" x14ac:dyDescent="0.25">
      <c r="A749" s="14" t="s">
        <v>3027</v>
      </c>
      <c r="B749" s="14" t="s">
        <v>4996</v>
      </c>
      <c r="C749" s="14" t="s">
        <v>4996</v>
      </c>
      <c r="D749" s="16">
        <v>45988</v>
      </c>
      <c r="E749" s="16">
        <v>45988</v>
      </c>
      <c r="F749" s="14" t="s">
        <v>5014</v>
      </c>
      <c r="G749" s="14"/>
      <c r="H749" s="14" t="s">
        <v>3100</v>
      </c>
      <c r="I749" s="15">
        <v>81.63</v>
      </c>
      <c r="J749" s="77">
        <v>3</v>
      </c>
      <c r="K749" s="92"/>
    </row>
    <row r="750" spans="1:11" ht="90" x14ac:dyDescent="0.25">
      <c r="A750" s="14" t="s">
        <v>3027</v>
      </c>
      <c r="B750" s="14" t="s">
        <v>4996</v>
      </c>
      <c r="C750" s="14" t="s">
        <v>5015</v>
      </c>
      <c r="D750" s="16">
        <v>45887</v>
      </c>
      <c r="E750" s="16">
        <v>45988</v>
      </c>
      <c r="F750" s="14" t="s">
        <v>5016</v>
      </c>
      <c r="G750" s="14"/>
      <c r="H750" s="14" t="s">
        <v>5017</v>
      </c>
      <c r="I750" s="15">
        <v>694.22</v>
      </c>
      <c r="J750" s="77">
        <v>3</v>
      </c>
      <c r="K750" s="92"/>
    </row>
    <row r="751" spans="1:11" ht="90" x14ac:dyDescent="0.25">
      <c r="A751" s="14" t="s">
        <v>3027</v>
      </c>
      <c r="B751" s="14" t="s">
        <v>4996</v>
      </c>
      <c r="C751" s="14" t="s">
        <v>5018</v>
      </c>
      <c r="D751" s="16">
        <v>45887</v>
      </c>
      <c r="E751" s="16">
        <v>45988</v>
      </c>
      <c r="F751" s="14" t="s">
        <v>5019</v>
      </c>
      <c r="G751" s="14"/>
      <c r="H751" s="14" t="s">
        <v>5020</v>
      </c>
      <c r="I751" s="15">
        <v>377.82</v>
      </c>
      <c r="J751" s="77">
        <v>3</v>
      </c>
      <c r="K751" s="92"/>
    </row>
    <row r="752" spans="1:11" ht="90" x14ac:dyDescent="0.25">
      <c r="A752" s="14" t="s">
        <v>3027</v>
      </c>
      <c r="B752" s="14" t="s">
        <v>4996</v>
      </c>
      <c r="C752" s="14" t="s">
        <v>4996</v>
      </c>
      <c r="D752" s="16">
        <v>45988</v>
      </c>
      <c r="E752" s="16">
        <v>45988</v>
      </c>
      <c r="F752" s="14" t="s">
        <v>5021</v>
      </c>
      <c r="G752" s="14"/>
      <c r="H752" s="14" t="s">
        <v>3100</v>
      </c>
      <c r="I752" s="15">
        <v>81.66</v>
      </c>
      <c r="J752" s="77">
        <v>3</v>
      </c>
      <c r="K752" s="92"/>
    </row>
    <row r="753" spans="1:11" ht="90" x14ac:dyDescent="0.25">
      <c r="A753" s="14" t="s">
        <v>3027</v>
      </c>
      <c r="B753" s="14" t="s">
        <v>4996</v>
      </c>
      <c r="C753" s="14" t="s">
        <v>5022</v>
      </c>
      <c r="D753" s="16">
        <v>45806</v>
      </c>
      <c r="E753" s="16">
        <v>45988</v>
      </c>
      <c r="F753" s="14" t="s">
        <v>5023</v>
      </c>
      <c r="G753" s="14"/>
      <c r="H753" s="14" t="s">
        <v>5017</v>
      </c>
      <c r="I753" s="15">
        <v>451.47</v>
      </c>
      <c r="J753" s="77">
        <v>3</v>
      </c>
      <c r="K753" s="92"/>
    </row>
    <row r="754" spans="1:11" ht="90" x14ac:dyDescent="0.25">
      <c r="A754" s="14" t="s">
        <v>3027</v>
      </c>
      <c r="B754" s="14" t="s">
        <v>4996</v>
      </c>
      <c r="C754" s="14" t="s">
        <v>4996</v>
      </c>
      <c r="D754" s="16">
        <v>45988</v>
      </c>
      <c r="E754" s="16">
        <v>45988</v>
      </c>
      <c r="F754" s="14" t="s">
        <v>5024</v>
      </c>
      <c r="G754" s="14"/>
      <c r="H754" s="14" t="s">
        <v>3100</v>
      </c>
      <c r="I754" s="15">
        <v>249.45</v>
      </c>
      <c r="J754" s="77">
        <v>3</v>
      </c>
      <c r="K754" s="92"/>
    </row>
    <row r="755" spans="1:11" ht="30" x14ac:dyDescent="0.25">
      <c r="A755" s="14" t="s">
        <v>3027</v>
      </c>
      <c r="B755" s="14" t="s">
        <v>4996</v>
      </c>
      <c r="C755" s="14" t="s">
        <v>5025</v>
      </c>
      <c r="D755" s="16">
        <v>45932</v>
      </c>
      <c r="E755" s="16">
        <v>45988</v>
      </c>
      <c r="F755" s="14" t="s">
        <v>4998</v>
      </c>
      <c r="G755" s="14">
        <v>29213291</v>
      </c>
      <c r="H755" s="14" t="s">
        <v>3029</v>
      </c>
      <c r="I755" s="15">
        <v>350.14</v>
      </c>
      <c r="J755" s="77">
        <v>3</v>
      </c>
      <c r="K755" s="92"/>
    </row>
    <row r="756" spans="1:11" ht="90" x14ac:dyDescent="0.25">
      <c r="A756" s="14" t="s">
        <v>3027</v>
      </c>
      <c r="B756" s="14" t="s">
        <v>4996</v>
      </c>
      <c r="C756" s="14" t="s">
        <v>4996</v>
      </c>
      <c r="D756" s="16">
        <v>45988</v>
      </c>
      <c r="E756" s="16">
        <v>45988</v>
      </c>
      <c r="F756" s="14" t="s">
        <v>5026</v>
      </c>
      <c r="G756" s="14"/>
      <c r="H756" s="14" t="s">
        <v>3100</v>
      </c>
      <c r="I756" s="15">
        <v>576.98</v>
      </c>
      <c r="J756" s="77">
        <v>3</v>
      </c>
      <c r="K756" s="92"/>
    </row>
    <row r="757" spans="1:11" ht="60" x14ac:dyDescent="0.25">
      <c r="A757" s="14" t="s">
        <v>3027</v>
      </c>
      <c r="B757" s="14" t="s">
        <v>4996</v>
      </c>
      <c r="C757" s="14" t="s">
        <v>5027</v>
      </c>
      <c r="D757" s="16">
        <v>45853</v>
      </c>
      <c r="E757" s="16">
        <v>45988</v>
      </c>
      <c r="F757" s="14" t="s">
        <v>5028</v>
      </c>
      <c r="G757" s="14"/>
      <c r="H757" s="14" t="s">
        <v>4286</v>
      </c>
      <c r="I757" s="15">
        <v>1365</v>
      </c>
      <c r="J757" s="77">
        <v>3</v>
      </c>
      <c r="K757" s="92"/>
    </row>
    <row r="758" spans="1:11" ht="30" x14ac:dyDescent="0.25">
      <c r="A758" s="14" t="s">
        <v>3027</v>
      </c>
      <c r="B758" s="14" t="s">
        <v>4996</v>
      </c>
      <c r="C758" s="14" t="s">
        <v>5029</v>
      </c>
      <c r="D758" s="16">
        <v>45942</v>
      </c>
      <c r="E758" s="16">
        <v>45988</v>
      </c>
      <c r="F758" s="14" t="s">
        <v>5030</v>
      </c>
      <c r="G758" s="14"/>
      <c r="H758" s="14" t="s">
        <v>4146</v>
      </c>
      <c r="I758" s="15">
        <v>133.94999999999999</v>
      </c>
      <c r="J758" s="77">
        <v>3</v>
      </c>
      <c r="K758" s="92"/>
    </row>
    <row r="759" spans="1:11" ht="90" x14ac:dyDescent="0.25">
      <c r="A759" s="14" t="s">
        <v>3027</v>
      </c>
      <c r="B759" s="14" t="s">
        <v>4996</v>
      </c>
      <c r="C759" s="14" t="s">
        <v>4996</v>
      </c>
      <c r="D759" s="16">
        <v>45988</v>
      </c>
      <c r="E759" s="16">
        <v>45988</v>
      </c>
      <c r="F759" s="14" t="s">
        <v>5031</v>
      </c>
      <c r="G759" s="14"/>
      <c r="H759" s="14" t="s">
        <v>3100</v>
      </c>
      <c r="I759" s="15">
        <v>76.37</v>
      </c>
      <c r="J759" s="77">
        <v>3</v>
      </c>
      <c r="K759" s="92"/>
    </row>
    <row r="760" spans="1:11" ht="70" x14ac:dyDescent="0.25">
      <c r="A760" s="14" t="s">
        <v>3027</v>
      </c>
      <c r="B760" s="14" t="s">
        <v>5032</v>
      </c>
      <c r="C760" s="14" t="s">
        <v>5032</v>
      </c>
      <c r="D760" s="16">
        <v>45988</v>
      </c>
      <c r="E760" s="16"/>
      <c r="F760" s="14" t="s">
        <v>5033</v>
      </c>
      <c r="G760" s="14"/>
      <c r="H760" s="14" t="s">
        <v>5034</v>
      </c>
      <c r="I760" s="15">
        <v>180.56</v>
      </c>
      <c r="J760" s="77">
        <v>3</v>
      </c>
      <c r="K760" s="92"/>
    </row>
    <row r="761" spans="1:11" ht="20" x14ac:dyDescent="0.25">
      <c r="A761" s="14" t="s">
        <v>3027</v>
      </c>
      <c r="B761" s="14" t="s">
        <v>5035</v>
      </c>
      <c r="C761" s="14" t="s">
        <v>3505</v>
      </c>
      <c r="D761" s="16">
        <v>45988</v>
      </c>
      <c r="E761" s="16"/>
      <c r="F761" s="14" t="s">
        <v>5036</v>
      </c>
      <c r="G761" s="14" t="s">
        <v>5037</v>
      </c>
      <c r="H761" s="14" t="s">
        <v>5038</v>
      </c>
      <c r="I761" s="15">
        <v>4000</v>
      </c>
      <c r="J761" s="77">
        <v>2</v>
      </c>
      <c r="K761" s="92"/>
    </row>
    <row r="762" spans="1:11" ht="20" x14ac:dyDescent="0.25">
      <c r="A762" s="14" t="s">
        <v>3027</v>
      </c>
      <c r="B762" s="14" t="s">
        <v>5039</v>
      </c>
      <c r="C762" s="14" t="s">
        <v>5040</v>
      </c>
      <c r="D762" s="16">
        <v>45988</v>
      </c>
      <c r="E762" s="16"/>
      <c r="F762" s="14" t="s">
        <v>5041</v>
      </c>
      <c r="G762" s="14" t="s">
        <v>5042</v>
      </c>
      <c r="H762" s="14" t="s">
        <v>5043</v>
      </c>
      <c r="I762" s="15">
        <v>2103.3000000000002</v>
      </c>
      <c r="J762" s="77">
        <v>3</v>
      </c>
      <c r="K762" s="92"/>
    </row>
    <row r="763" spans="1:11" ht="40" x14ac:dyDescent="0.25">
      <c r="A763" s="14" t="s">
        <v>3027</v>
      </c>
      <c r="B763" s="14" t="s">
        <v>5044</v>
      </c>
      <c r="C763" s="14" t="s">
        <v>5045</v>
      </c>
      <c r="D763" s="16">
        <v>45932</v>
      </c>
      <c r="E763" s="16">
        <v>45988</v>
      </c>
      <c r="F763" s="14" t="s">
        <v>5046</v>
      </c>
      <c r="G763" s="14" t="s">
        <v>4116</v>
      </c>
      <c r="H763" s="14" t="s">
        <v>4117</v>
      </c>
      <c r="I763" s="15">
        <v>66.55</v>
      </c>
      <c r="J763" s="77">
        <v>2</v>
      </c>
      <c r="K763" s="92"/>
    </row>
    <row r="764" spans="1:11" ht="40" x14ac:dyDescent="0.25">
      <c r="A764" s="14" t="s">
        <v>3027</v>
      </c>
      <c r="B764" s="14" t="s">
        <v>5044</v>
      </c>
      <c r="C764" s="14" t="s">
        <v>5047</v>
      </c>
      <c r="D764" s="16">
        <v>45930</v>
      </c>
      <c r="E764" s="16">
        <v>45988</v>
      </c>
      <c r="F764" s="14" t="s">
        <v>5048</v>
      </c>
      <c r="G764" s="14" t="s">
        <v>5049</v>
      </c>
      <c r="H764" s="14" t="s">
        <v>5050</v>
      </c>
      <c r="I764" s="15">
        <v>12.9</v>
      </c>
      <c r="J764" s="77">
        <v>2</v>
      </c>
      <c r="K764" s="92"/>
    </row>
    <row r="765" spans="1:11" ht="40" x14ac:dyDescent="0.25">
      <c r="A765" s="14" t="s">
        <v>3027</v>
      </c>
      <c r="B765" s="14" t="s">
        <v>5044</v>
      </c>
      <c r="C765" s="14" t="s">
        <v>5051</v>
      </c>
      <c r="D765" s="16">
        <v>45930</v>
      </c>
      <c r="E765" s="16">
        <v>45988</v>
      </c>
      <c r="F765" s="14" t="s">
        <v>5052</v>
      </c>
      <c r="G765" s="14" t="s">
        <v>3354</v>
      </c>
      <c r="H765" s="14" t="s">
        <v>3355</v>
      </c>
      <c r="I765" s="15">
        <v>102.79</v>
      </c>
      <c r="J765" s="77">
        <v>2</v>
      </c>
      <c r="K765" s="92"/>
    </row>
    <row r="766" spans="1:11" ht="40" x14ac:dyDescent="0.25">
      <c r="A766" s="14" t="s">
        <v>3027</v>
      </c>
      <c r="B766" s="14" t="s">
        <v>5044</v>
      </c>
      <c r="C766" s="14" t="s">
        <v>5053</v>
      </c>
      <c r="D766" s="16">
        <v>45930</v>
      </c>
      <c r="E766" s="16">
        <v>45988</v>
      </c>
      <c r="F766" s="14" t="s">
        <v>5054</v>
      </c>
      <c r="G766" s="14">
        <v>29213291</v>
      </c>
      <c r="H766" s="14" t="s">
        <v>3029</v>
      </c>
      <c r="I766" s="15">
        <v>314.7</v>
      </c>
      <c r="J766" s="77">
        <v>2</v>
      </c>
      <c r="K766" s="92"/>
    </row>
    <row r="767" spans="1:11" ht="20" x14ac:dyDescent="0.25">
      <c r="A767" s="14" t="s">
        <v>3027</v>
      </c>
      <c r="B767" s="14" t="s">
        <v>5055</v>
      </c>
      <c r="C767" s="14" t="s">
        <v>5056</v>
      </c>
      <c r="D767" s="16">
        <v>45988</v>
      </c>
      <c r="E767" s="16"/>
      <c r="F767" s="14" t="s">
        <v>5057</v>
      </c>
      <c r="G767" s="14" t="s">
        <v>5058</v>
      </c>
      <c r="H767" s="14" t="s">
        <v>5059</v>
      </c>
      <c r="I767" s="15">
        <v>800</v>
      </c>
      <c r="J767" s="77">
        <v>5</v>
      </c>
      <c r="K767" s="92"/>
    </row>
    <row r="768" spans="1:11" ht="40" x14ac:dyDescent="0.25">
      <c r="A768" s="14" t="s">
        <v>3027</v>
      </c>
      <c r="B768" s="14" t="s">
        <v>5060</v>
      </c>
      <c r="C768" s="14" t="s">
        <v>3141</v>
      </c>
      <c r="D768" s="16">
        <v>45988</v>
      </c>
      <c r="E768" s="16"/>
      <c r="F768" s="14" t="s">
        <v>5061</v>
      </c>
      <c r="G768" s="14" t="s">
        <v>5062</v>
      </c>
      <c r="H768" s="14" t="s">
        <v>5063</v>
      </c>
      <c r="I768" s="15">
        <v>3650</v>
      </c>
      <c r="J768" s="77">
        <v>2</v>
      </c>
      <c r="K768" s="92"/>
    </row>
    <row r="769" spans="1:11" ht="20" x14ac:dyDescent="0.25">
      <c r="A769" s="14" t="s">
        <v>3027</v>
      </c>
      <c r="B769" s="14" t="s">
        <v>5064</v>
      </c>
      <c r="C769" s="14" t="s">
        <v>5065</v>
      </c>
      <c r="D769" s="16">
        <v>45988</v>
      </c>
      <c r="E769" s="16"/>
      <c r="F769" s="14" t="s">
        <v>5066</v>
      </c>
      <c r="G769" s="14" t="s">
        <v>3938</v>
      </c>
      <c r="H769" s="14" t="s">
        <v>3939</v>
      </c>
      <c r="I769" s="15">
        <v>460</v>
      </c>
      <c r="J769" s="77">
        <v>2</v>
      </c>
      <c r="K769" s="92"/>
    </row>
    <row r="770" spans="1:11" ht="70" x14ac:dyDescent="0.25">
      <c r="A770" s="14" t="s">
        <v>3027</v>
      </c>
      <c r="B770" s="14" t="s">
        <v>5067</v>
      </c>
      <c r="C770" s="14" t="s">
        <v>5068</v>
      </c>
      <c r="D770" s="16">
        <v>45930</v>
      </c>
      <c r="E770" s="16">
        <v>45988</v>
      </c>
      <c r="F770" s="14" t="s">
        <v>5069</v>
      </c>
      <c r="G770" s="14"/>
      <c r="H770" s="14" t="s">
        <v>5070</v>
      </c>
      <c r="I770" s="15">
        <v>382.95</v>
      </c>
      <c r="J770" s="77">
        <v>3</v>
      </c>
      <c r="K770" s="92"/>
    </row>
    <row r="771" spans="1:11" ht="70" x14ac:dyDescent="0.25">
      <c r="A771" s="14" t="s">
        <v>3027</v>
      </c>
      <c r="B771" s="14" t="s">
        <v>5071</v>
      </c>
      <c r="C771" s="14" t="s">
        <v>5071</v>
      </c>
      <c r="D771" s="16">
        <v>45988</v>
      </c>
      <c r="E771" s="16"/>
      <c r="F771" s="14" t="s">
        <v>5072</v>
      </c>
      <c r="G771" s="14"/>
      <c r="H771" s="14" t="s">
        <v>4172</v>
      </c>
      <c r="I771" s="15">
        <v>316.13</v>
      </c>
      <c r="J771" s="77">
        <v>3</v>
      </c>
      <c r="K771" s="92"/>
    </row>
    <row r="772" spans="1:11" ht="70" x14ac:dyDescent="0.25">
      <c r="A772" s="14" t="s">
        <v>3027</v>
      </c>
      <c r="B772" s="14" t="s">
        <v>4904</v>
      </c>
      <c r="C772" s="14" t="s">
        <v>5073</v>
      </c>
      <c r="D772" s="16">
        <v>45924</v>
      </c>
      <c r="E772" s="16">
        <v>45988</v>
      </c>
      <c r="F772" s="14" t="s">
        <v>5074</v>
      </c>
      <c r="G772" s="14"/>
      <c r="H772" s="14" t="s">
        <v>5075</v>
      </c>
      <c r="I772" s="15">
        <v>23.2</v>
      </c>
      <c r="J772" s="77">
        <v>3</v>
      </c>
      <c r="K772" s="92"/>
    </row>
    <row r="773" spans="1:11" ht="70" x14ac:dyDescent="0.25">
      <c r="A773" s="14" t="s">
        <v>3027</v>
      </c>
      <c r="B773" s="14" t="s">
        <v>5076</v>
      </c>
      <c r="C773" s="14" t="s">
        <v>5076</v>
      </c>
      <c r="D773" s="16">
        <v>45988</v>
      </c>
      <c r="E773" s="16"/>
      <c r="F773" s="14" t="s">
        <v>5077</v>
      </c>
      <c r="G773" s="14"/>
      <c r="H773" s="14" t="s">
        <v>3614</v>
      </c>
      <c r="I773" s="15">
        <v>201.28</v>
      </c>
      <c r="J773" s="77">
        <v>3</v>
      </c>
      <c r="K773" s="92"/>
    </row>
    <row r="774" spans="1:11" ht="60" x14ac:dyDescent="0.25">
      <c r="A774" s="14" t="s">
        <v>3027</v>
      </c>
      <c r="B774" s="14" t="s">
        <v>5078</v>
      </c>
      <c r="C774" s="14" t="s">
        <v>5079</v>
      </c>
      <c r="D774" s="16">
        <v>45775</v>
      </c>
      <c r="E774" s="16">
        <v>45988</v>
      </c>
      <c r="F774" s="14" t="s">
        <v>5080</v>
      </c>
      <c r="G774" s="14" t="s">
        <v>3032</v>
      </c>
      <c r="H774" s="14" t="s">
        <v>3033</v>
      </c>
      <c r="I774" s="15">
        <v>125</v>
      </c>
      <c r="J774" s="77">
        <v>2</v>
      </c>
      <c r="K774" s="92"/>
    </row>
    <row r="775" spans="1:11" ht="110" x14ac:dyDescent="0.25">
      <c r="A775" s="14" t="s">
        <v>3027</v>
      </c>
      <c r="B775" s="14" t="s">
        <v>5081</v>
      </c>
      <c r="C775" s="14" t="s">
        <v>5082</v>
      </c>
      <c r="D775" s="16">
        <v>45826</v>
      </c>
      <c r="E775" s="16">
        <v>45988</v>
      </c>
      <c r="F775" s="14" t="s">
        <v>5083</v>
      </c>
      <c r="G775" s="14"/>
      <c r="H775" s="14" t="s">
        <v>5084</v>
      </c>
      <c r="I775" s="15">
        <v>269.68</v>
      </c>
      <c r="J775" s="77">
        <v>2</v>
      </c>
      <c r="K775" s="92"/>
    </row>
    <row r="776" spans="1:11" ht="120" x14ac:dyDescent="0.25">
      <c r="A776" s="14" t="s">
        <v>3027</v>
      </c>
      <c r="B776" s="14" t="s">
        <v>5081</v>
      </c>
      <c r="C776" s="14" t="s">
        <v>3972</v>
      </c>
      <c r="D776" s="16">
        <v>45853</v>
      </c>
      <c r="E776" s="16">
        <v>45988</v>
      </c>
      <c r="F776" s="14" t="s">
        <v>5085</v>
      </c>
      <c r="G776" s="14"/>
      <c r="H776" s="14" t="s">
        <v>5084</v>
      </c>
      <c r="I776" s="15">
        <v>192.32</v>
      </c>
      <c r="J776" s="77">
        <v>2</v>
      </c>
      <c r="K776" s="92"/>
    </row>
    <row r="777" spans="1:11" ht="50" x14ac:dyDescent="0.25">
      <c r="A777" s="14" t="s">
        <v>3027</v>
      </c>
      <c r="B777" s="14" t="s">
        <v>5086</v>
      </c>
      <c r="C777" s="14" t="s">
        <v>5087</v>
      </c>
      <c r="D777" s="16">
        <v>45946</v>
      </c>
      <c r="E777" s="16">
        <v>45988</v>
      </c>
      <c r="F777" s="14" t="s">
        <v>5088</v>
      </c>
      <c r="G777" s="14" t="s">
        <v>5089</v>
      </c>
      <c r="H777" s="14" t="s">
        <v>5090</v>
      </c>
      <c r="I777" s="15">
        <v>299</v>
      </c>
      <c r="J777" s="77">
        <v>2</v>
      </c>
      <c r="K777" s="92"/>
    </row>
    <row r="778" spans="1:11" ht="60" x14ac:dyDescent="0.25">
      <c r="A778" s="14" t="s">
        <v>3027</v>
      </c>
      <c r="B778" s="14" t="s">
        <v>5086</v>
      </c>
      <c r="C778" s="14" t="s">
        <v>5091</v>
      </c>
      <c r="D778" s="16">
        <v>45935</v>
      </c>
      <c r="E778" s="16">
        <v>45988</v>
      </c>
      <c r="F778" s="14" t="s">
        <v>5092</v>
      </c>
      <c r="G778" s="14" t="s">
        <v>3032</v>
      </c>
      <c r="H778" s="14" t="s">
        <v>3033</v>
      </c>
      <c r="I778" s="15">
        <v>24.65</v>
      </c>
      <c r="J778" s="77">
        <v>2</v>
      </c>
      <c r="K778" s="92"/>
    </row>
    <row r="779" spans="1:11" ht="50" x14ac:dyDescent="0.25">
      <c r="A779" s="14" t="s">
        <v>3027</v>
      </c>
      <c r="B779" s="14" t="s">
        <v>5086</v>
      </c>
      <c r="C779" s="14" t="s">
        <v>5093</v>
      </c>
      <c r="D779" s="16">
        <v>45935</v>
      </c>
      <c r="E779" s="16">
        <v>45988</v>
      </c>
      <c r="F779" s="14" t="s">
        <v>5094</v>
      </c>
      <c r="G779" s="14" t="s">
        <v>5095</v>
      </c>
      <c r="H779" s="14" t="s">
        <v>5096</v>
      </c>
      <c r="I779" s="15">
        <v>29.99</v>
      </c>
      <c r="J779" s="77">
        <v>2</v>
      </c>
      <c r="K779" s="92"/>
    </row>
    <row r="780" spans="1:11" ht="50" x14ac:dyDescent="0.25">
      <c r="A780" s="14" t="s">
        <v>3027</v>
      </c>
      <c r="B780" s="14" t="s">
        <v>5086</v>
      </c>
      <c r="C780" s="14" t="s">
        <v>5097</v>
      </c>
      <c r="D780" s="16">
        <v>45945</v>
      </c>
      <c r="E780" s="16">
        <v>45988</v>
      </c>
      <c r="F780" s="14" t="s">
        <v>5098</v>
      </c>
      <c r="G780" s="14" t="s">
        <v>4116</v>
      </c>
      <c r="H780" s="14" t="s">
        <v>4117</v>
      </c>
      <c r="I780" s="15">
        <v>57.95</v>
      </c>
      <c r="J780" s="77">
        <v>2</v>
      </c>
      <c r="K780" s="92"/>
    </row>
    <row r="781" spans="1:11" ht="50" x14ac:dyDescent="0.25">
      <c r="A781" s="14" t="s">
        <v>3027</v>
      </c>
      <c r="B781" s="14" t="s">
        <v>5086</v>
      </c>
      <c r="C781" s="14" t="s">
        <v>5099</v>
      </c>
      <c r="D781" s="16">
        <v>45930</v>
      </c>
      <c r="E781" s="16">
        <v>45988</v>
      </c>
      <c r="F781" s="14" t="s">
        <v>5094</v>
      </c>
      <c r="G781" s="14" t="s">
        <v>5100</v>
      </c>
      <c r="H781" s="14" t="s">
        <v>5101</v>
      </c>
      <c r="I781" s="15">
        <v>84</v>
      </c>
      <c r="J781" s="77">
        <v>2</v>
      </c>
      <c r="K781" s="92"/>
    </row>
    <row r="782" spans="1:11" ht="50" x14ac:dyDescent="0.25">
      <c r="A782" s="14" t="s">
        <v>3027</v>
      </c>
      <c r="B782" s="14" t="s">
        <v>5086</v>
      </c>
      <c r="C782" s="14" t="s">
        <v>4745</v>
      </c>
      <c r="D782" s="16">
        <v>45931</v>
      </c>
      <c r="E782" s="16">
        <v>45988</v>
      </c>
      <c r="F782" s="14" t="s">
        <v>5098</v>
      </c>
      <c r="G782" s="14" t="s">
        <v>5102</v>
      </c>
      <c r="H782" s="14" t="s">
        <v>5103</v>
      </c>
      <c r="I782" s="15">
        <v>15.96</v>
      </c>
      <c r="J782" s="77">
        <v>2</v>
      </c>
      <c r="K782" s="92"/>
    </row>
    <row r="783" spans="1:11" ht="60" x14ac:dyDescent="0.25">
      <c r="A783" s="14" t="s">
        <v>3027</v>
      </c>
      <c r="B783" s="14" t="s">
        <v>5086</v>
      </c>
      <c r="C783" s="14" t="s">
        <v>5104</v>
      </c>
      <c r="D783" s="16">
        <v>45948</v>
      </c>
      <c r="E783" s="16">
        <v>45988</v>
      </c>
      <c r="F783" s="14" t="s">
        <v>5105</v>
      </c>
      <c r="G783" s="14" t="s">
        <v>5100</v>
      </c>
      <c r="H783" s="14" t="s">
        <v>5101</v>
      </c>
      <c r="I783" s="15">
        <v>66.45</v>
      </c>
      <c r="J783" s="77">
        <v>2</v>
      </c>
      <c r="K783" s="92"/>
    </row>
    <row r="784" spans="1:11" ht="30" x14ac:dyDescent="0.25">
      <c r="A784" s="14" t="s">
        <v>3027</v>
      </c>
      <c r="B784" s="14" t="s">
        <v>5106</v>
      </c>
      <c r="C784" s="14" t="s">
        <v>5107</v>
      </c>
      <c r="D784" s="16">
        <v>45909</v>
      </c>
      <c r="E784" s="16">
        <v>45988</v>
      </c>
      <c r="F784" s="14" t="s">
        <v>5108</v>
      </c>
      <c r="G784" s="14" t="s">
        <v>3133</v>
      </c>
      <c r="H784" s="14" t="s">
        <v>3134</v>
      </c>
      <c r="I784" s="15">
        <v>141.1</v>
      </c>
      <c r="J784" s="77">
        <v>2</v>
      </c>
      <c r="K784" s="92"/>
    </row>
    <row r="785" spans="1:11" ht="30" x14ac:dyDescent="0.25">
      <c r="A785" s="14" t="s">
        <v>3027</v>
      </c>
      <c r="B785" s="14" t="s">
        <v>5106</v>
      </c>
      <c r="C785" s="14" t="s">
        <v>5109</v>
      </c>
      <c r="D785" s="16">
        <v>45911</v>
      </c>
      <c r="E785" s="16">
        <v>45988</v>
      </c>
      <c r="F785" s="14" t="s">
        <v>5108</v>
      </c>
      <c r="G785" s="14" t="s">
        <v>5110</v>
      </c>
      <c r="H785" s="14" t="s">
        <v>5111</v>
      </c>
      <c r="I785" s="15">
        <v>108.9</v>
      </c>
      <c r="J785" s="77">
        <v>2</v>
      </c>
      <c r="K785" s="92"/>
    </row>
    <row r="786" spans="1:11" ht="30" x14ac:dyDescent="0.25">
      <c r="A786" s="14" t="s">
        <v>3027</v>
      </c>
      <c r="B786" s="14" t="s">
        <v>5106</v>
      </c>
      <c r="C786" s="14" t="s">
        <v>5112</v>
      </c>
      <c r="D786" s="16">
        <v>45915</v>
      </c>
      <c r="E786" s="16">
        <v>45988</v>
      </c>
      <c r="F786" s="14" t="s">
        <v>5113</v>
      </c>
      <c r="G786" s="14"/>
      <c r="H786" s="14" t="s">
        <v>5114</v>
      </c>
      <c r="I786" s="15">
        <v>124.7</v>
      </c>
      <c r="J786" s="77">
        <v>2</v>
      </c>
      <c r="K786" s="92"/>
    </row>
    <row r="787" spans="1:11" ht="30" x14ac:dyDescent="0.25">
      <c r="A787" s="14" t="s">
        <v>3027</v>
      </c>
      <c r="B787" s="14" t="s">
        <v>5106</v>
      </c>
      <c r="C787" s="14" t="s">
        <v>5115</v>
      </c>
      <c r="D787" s="16">
        <v>45909</v>
      </c>
      <c r="E787" s="16">
        <v>45988</v>
      </c>
      <c r="F787" s="14" t="s">
        <v>5113</v>
      </c>
      <c r="G787" s="14" t="s">
        <v>3030</v>
      </c>
      <c r="H787" s="14" t="s">
        <v>3031</v>
      </c>
      <c r="I787" s="15">
        <v>119.75</v>
      </c>
      <c r="J787" s="77">
        <v>2</v>
      </c>
      <c r="K787" s="92"/>
    </row>
    <row r="788" spans="1:11" ht="30" x14ac:dyDescent="0.25">
      <c r="A788" s="14" t="s">
        <v>3027</v>
      </c>
      <c r="B788" s="14" t="s">
        <v>5106</v>
      </c>
      <c r="C788" s="14" t="s">
        <v>5116</v>
      </c>
      <c r="D788" s="16">
        <v>45920</v>
      </c>
      <c r="E788" s="16">
        <v>45988</v>
      </c>
      <c r="F788" s="14" t="s">
        <v>5113</v>
      </c>
      <c r="G788" s="14"/>
      <c r="H788" s="14" t="s">
        <v>5114</v>
      </c>
      <c r="I788" s="15">
        <v>72.17</v>
      </c>
      <c r="J788" s="77">
        <v>2</v>
      </c>
      <c r="K788" s="92"/>
    </row>
    <row r="789" spans="1:11" ht="30" x14ac:dyDescent="0.25">
      <c r="A789" s="14" t="s">
        <v>3027</v>
      </c>
      <c r="B789" s="14" t="s">
        <v>5106</v>
      </c>
      <c r="C789" s="14" t="s">
        <v>5117</v>
      </c>
      <c r="D789" s="16">
        <v>45926</v>
      </c>
      <c r="E789" s="16">
        <v>45988</v>
      </c>
      <c r="F789" s="14" t="s">
        <v>5108</v>
      </c>
      <c r="G789" s="14" t="s">
        <v>5118</v>
      </c>
      <c r="H789" s="14" t="s">
        <v>5119</v>
      </c>
      <c r="I789" s="15">
        <v>44.3</v>
      </c>
      <c r="J789" s="77">
        <v>2</v>
      </c>
      <c r="K789" s="92"/>
    </row>
    <row r="790" spans="1:11" ht="30" x14ac:dyDescent="0.25">
      <c r="A790" s="14" t="s">
        <v>3027</v>
      </c>
      <c r="B790" s="14" t="s">
        <v>5106</v>
      </c>
      <c r="C790" s="14" t="s">
        <v>5120</v>
      </c>
      <c r="D790" s="16">
        <v>45920</v>
      </c>
      <c r="E790" s="16">
        <v>45988</v>
      </c>
      <c r="F790" s="14" t="s">
        <v>5113</v>
      </c>
      <c r="G790" s="14"/>
      <c r="H790" s="14" t="s">
        <v>4128</v>
      </c>
      <c r="I790" s="15">
        <v>94.95</v>
      </c>
      <c r="J790" s="77">
        <v>2</v>
      </c>
      <c r="K790" s="92"/>
    </row>
    <row r="791" spans="1:11" ht="70" x14ac:dyDescent="0.25">
      <c r="A791" s="14" t="s">
        <v>3027</v>
      </c>
      <c r="B791" s="14" t="s">
        <v>5106</v>
      </c>
      <c r="C791" s="14" t="s">
        <v>5121</v>
      </c>
      <c r="D791" s="16">
        <v>45951</v>
      </c>
      <c r="E791" s="16">
        <v>45988</v>
      </c>
      <c r="F791" s="14" t="s">
        <v>5122</v>
      </c>
      <c r="G791" s="14" t="s">
        <v>5123</v>
      </c>
      <c r="H791" s="14" t="s">
        <v>5124</v>
      </c>
      <c r="I791" s="15">
        <v>394.13</v>
      </c>
      <c r="J791" s="77">
        <v>2</v>
      </c>
      <c r="K791" s="92"/>
    </row>
    <row r="792" spans="1:11" ht="30" x14ac:dyDescent="0.25">
      <c r="A792" s="14" t="s">
        <v>3027</v>
      </c>
      <c r="B792" s="14" t="s">
        <v>5125</v>
      </c>
      <c r="C792" s="14" t="s">
        <v>5126</v>
      </c>
      <c r="D792" s="16">
        <v>45930</v>
      </c>
      <c r="E792" s="16">
        <v>45988</v>
      </c>
      <c r="F792" s="14" t="s">
        <v>5127</v>
      </c>
      <c r="G792" s="14" t="s">
        <v>4132</v>
      </c>
      <c r="H792" s="14" t="s">
        <v>4133</v>
      </c>
      <c r="I792" s="15">
        <v>600</v>
      </c>
      <c r="J792" s="77">
        <v>2</v>
      </c>
      <c r="K792" s="92"/>
    </row>
    <row r="793" spans="1:11" ht="30" x14ac:dyDescent="0.25">
      <c r="A793" s="14" t="s">
        <v>3027</v>
      </c>
      <c r="B793" s="14" t="s">
        <v>5128</v>
      </c>
      <c r="C793" s="14" t="s">
        <v>5129</v>
      </c>
      <c r="D793" s="16">
        <v>45877</v>
      </c>
      <c r="E793" s="16">
        <v>45988</v>
      </c>
      <c r="F793" s="14" t="s">
        <v>5130</v>
      </c>
      <c r="G793" s="14" t="s">
        <v>5131</v>
      </c>
      <c r="H793" s="14" t="s">
        <v>5132</v>
      </c>
      <c r="I793" s="15">
        <v>170</v>
      </c>
      <c r="J793" s="77">
        <v>2</v>
      </c>
      <c r="K793" s="92"/>
    </row>
    <row r="794" spans="1:11" ht="30" x14ac:dyDescent="0.25">
      <c r="A794" s="14" t="s">
        <v>3027</v>
      </c>
      <c r="B794" s="14" t="s">
        <v>5128</v>
      </c>
      <c r="C794" s="14" t="s">
        <v>5133</v>
      </c>
      <c r="D794" s="16">
        <v>45831</v>
      </c>
      <c r="E794" s="16">
        <v>45988</v>
      </c>
      <c r="F794" s="14" t="s">
        <v>5134</v>
      </c>
      <c r="G794" s="14">
        <v>29213291</v>
      </c>
      <c r="H794" s="14" t="s">
        <v>3029</v>
      </c>
      <c r="I794" s="15">
        <v>134.43</v>
      </c>
      <c r="J794" s="77">
        <v>2</v>
      </c>
      <c r="K794" s="92"/>
    </row>
    <row r="795" spans="1:11" ht="40" x14ac:dyDescent="0.25">
      <c r="A795" s="14" t="s">
        <v>3027</v>
      </c>
      <c r="B795" s="14" t="s">
        <v>5128</v>
      </c>
      <c r="C795" s="14" t="s">
        <v>5135</v>
      </c>
      <c r="D795" s="16">
        <v>45917</v>
      </c>
      <c r="E795" s="16">
        <v>45988</v>
      </c>
      <c r="F795" s="14" t="s">
        <v>5136</v>
      </c>
      <c r="G795" s="14">
        <v>29213291</v>
      </c>
      <c r="H795" s="14" t="s">
        <v>3029</v>
      </c>
      <c r="I795" s="15">
        <v>337.7</v>
      </c>
      <c r="J795" s="77">
        <v>2</v>
      </c>
      <c r="K795" s="92"/>
    </row>
    <row r="796" spans="1:11" ht="30" x14ac:dyDescent="0.25">
      <c r="A796" s="14" t="s">
        <v>3027</v>
      </c>
      <c r="B796" s="14" t="s">
        <v>5128</v>
      </c>
      <c r="C796" s="14" t="s">
        <v>5137</v>
      </c>
      <c r="D796" s="16">
        <v>45913</v>
      </c>
      <c r="E796" s="16">
        <v>45988</v>
      </c>
      <c r="F796" s="14" t="s">
        <v>5138</v>
      </c>
      <c r="G796" s="14"/>
      <c r="H796" s="14" t="s">
        <v>5139</v>
      </c>
      <c r="I796" s="15">
        <v>96.85</v>
      </c>
      <c r="J796" s="77">
        <v>2</v>
      </c>
      <c r="K796" s="92"/>
    </row>
    <row r="797" spans="1:11" ht="40" x14ac:dyDescent="0.25">
      <c r="A797" s="14" t="s">
        <v>3027</v>
      </c>
      <c r="B797" s="14" t="s">
        <v>5128</v>
      </c>
      <c r="C797" s="14" t="s">
        <v>5140</v>
      </c>
      <c r="D797" s="16">
        <v>45919</v>
      </c>
      <c r="E797" s="16">
        <v>45988</v>
      </c>
      <c r="F797" s="14" t="s">
        <v>5136</v>
      </c>
      <c r="G797" s="14"/>
      <c r="H797" s="14" t="s">
        <v>5114</v>
      </c>
      <c r="I797" s="15">
        <v>8.2200000000000006</v>
      </c>
      <c r="J797" s="77">
        <v>2</v>
      </c>
      <c r="K797" s="92"/>
    </row>
    <row r="798" spans="1:11" ht="50" x14ac:dyDescent="0.25">
      <c r="A798" s="14" t="s">
        <v>3027</v>
      </c>
      <c r="B798" s="14" t="s">
        <v>5128</v>
      </c>
      <c r="C798" s="14" t="s">
        <v>5140</v>
      </c>
      <c r="D798" s="16">
        <v>45919</v>
      </c>
      <c r="E798" s="16">
        <v>45988</v>
      </c>
      <c r="F798" s="14" t="s">
        <v>5141</v>
      </c>
      <c r="G798" s="14"/>
      <c r="H798" s="14" t="s">
        <v>5114</v>
      </c>
      <c r="I798" s="15">
        <v>197.62</v>
      </c>
      <c r="J798" s="77">
        <v>2</v>
      </c>
      <c r="K798" s="92"/>
    </row>
    <row r="799" spans="1:11" ht="40" x14ac:dyDescent="0.25">
      <c r="A799" s="14" t="s">
        <v>3027</v>
      </c>
      <c r="B799" s="14" t="s">
        <v>5128</v>
      </c>
      <c r="C799" s="14" t="s">
        <v>5142</v>
      </c>
      <c r="D799" s="16">
        <v>45954</v>
      </c>
      <c r="E799" s="16">
        <v>45988</v>
      </c>
      <c r="F799" s="14" t="s">
        <v>5143</v>
      </c>
      <c r="G799" s="14"/>
      <c r="H799" s="14" t="s">
        <v>5114</v>
      </c>
      <c r="I799" s="15">
        <v>194.7</v>
      </c>
      <c r="J799" s="77">
        <v>2</v>
      </c>
      <c r="K799" s="92"/>
    </row>
    <row r="800" spans="1:11" ht="50" x14ac:dyDescent="0.25">
      <c r="A800" s="14" t="s">
        <v>3027</v>
      </c>
      <c r="B800" s="14" t="s">
        <v>5128</v>
      </c>
      <c r="C800" s="14" t="s">
        <v>5144</v>
      </c>
      <c r="D800" s="16">
        <v>45953</v>
      </c>
      <c r="E800" s="16">
        <v>45988</v>
      </c>
      <c r="F800" s="14" t="s">
        <v>5141</v>
      </c>
      <c r="G800" s="14">
        <v>29213291</v>
      </c>
      <c r="H800" s="14" t="s">
        <v>3029</v>
      </c>
      <c r="I800" s="15">
        <v>168.53</v>
      </c>
      <c r="J800" s="77">
        <v>2</v>
      </c>
      <c r="K800" s="92"/>
    </row>
    <row r="801" spans="1:11" ht="40" x14ac:dyDescent="0.25">
      <c r="A801" s="14" t="s">
        <v>3027</v>
      </c>
      <c r="B801" s="14" t="s">
        <v>5128</v>
      </c>
      <c r="C801" s="14" t="s">
        <v>5145</v>
      </c>
      <c r="D801" s="16">
        <v>45952</v>
      </c>
      <c r="E801" s="16">
        <v>45988</v>
      </c>
      <c r="F801" s="14" t="s">
        <v>5146</v>
      </c>
      <c r="G801" s="14" t="s">
        <v>5147</v>
      </c>
      <c r="H801" s="14" t="s">
        <v>5148</v>
      </c>
      <c r="I801" s="15">
        <v>154</v>
      </c>
      <c r="J801" s="77">
        <v>2</v>
      </c>
      <c r="K801" s="92"/>
    </row>
    <row r="802" spans="1:11" ht="50" x14ac:dyDescent="0.25">
      <c r="A802" s="14" t="s">
        <v>3027</v>
      </c>
      <c r="B802" s="14" t="s">
        <v>5128</v>
      </c>
      <c r="C802" s="14" t="s">
        <v>5149</v>
      </c>
      <c r="D802" s="16">
        <v>45981</v>
      </c>
      <c r="E802" s="16">
        <v>45988</v>
      </c>
      <c r="F802" s="14" t="s">
        <v>5150</v>
      </c>
      <c r="G802" s="14" t="s">
        <v>5151</v>
      </c>
      <c r="H802" s="14" t="s">
        <v>5152</v>
      </c>
      <c r="I802" s="15">
        <v>35.15</v>
      </c>
      <c r="J802" s="77">
        <v>2</v>
      </c>
      <c r="K802" s="92"/>
    </row>
    <row r="803" spans="1:11" ht="30" x14ac:dyDescent="0.25">
      <c r="A803" s="14" t="s">
        <v>3027</v>
      </c>
      <c r="B803" s="14" t="s">
        <v>5153</v>
      </c>
      <c r="C803" s="14" t="s">
        <v>5154</v>
      </c>
      <c r="D803" s="16">
        <v>45916</v>
      </c>
      <c r="E803" s="16">
        <v>45988</v>
      </c>
      <c r="F803" s="14" t="s">
        <v>5155</v>
      </c>
      <c r="G803" s="14" t="s">
        <v>5156</v>
      </c>
      <c r="H803" s="14" t="s">
        <v>5157</v>
      </c>
      <c r="I803" s="15">
        <v>26.9</v>
      </c>
      <c r="J803" s="77">
        <v>2</v>
      </c>
      <c r="K803" s="92"/>
    </row>
    <row r="804" spans="1:11" ht="30" x14ac:dyDescent="0.25">
      <c r="A804" s="14" t="s">
        <v>3027</v>
      </c>
      <c r="B804" s="14" t="s">
        <v>5153</v>
      </c>
      <c r="C804" s="14" t="s">
        <v>5158</v>
      </c>
      <c r="D804" s="16">
        <v>45935</v>
      </c>
      <c r="E804" s="16">
        <v>45988</v>
      </c>
      <c r="F804" s="14" t="s">
        <v>5159</v>
      </c>
      <c r="G804" s="14">
        <v>29213291</v>
      </c>
      <c r="H804" s="14" t="s">
        <v>3029</v>
      </c>
      <c r="I804" s="15">
        <v>162.44999999999999</v>
      </c>
      <c r="J804" s="77">
        <v>2</v>
      </c>
      <c r="K804" s="92"/>
    </row>
    <row r="805" spans="1:11" ht="30" x14ac:dyDescent="0.25">
      <c r="A805" s="14" t="s">
        <v>3027</v>
      </c>
      <c r="B805" s="14" t="s">
        <v>5153</v>
      </c>
      <c r="C805" s="14" t="s">
        <v>5160</v>
      </c>
      <c r="D805" s="16">
        <v>45945</v>
      </c>
      <c r="E805" s="16">
        <v>45988</v>
      </c>
      <c r="F805" s="14" t="s">
        <v>5161</v>
      </c>
      <c r="G805" s="14" t="s">
        <v>5162</v>
      </c>
      <c r="H805" s="14" t="s">
        <v>5163</v>
      </c>
      <c r="I805" s="15">
        <v>180</v>
      </c>
      <c r="J805" s="77">
        <v>2</v>
      </c>
      <c r="K805" s="92"/>
    </row>
    <row r="806" spans="1:11" ht="40" x14ac:dyDescent="0.25">
      <c r="A806" s="14" t="s">
        <v>3027</v>
      </c>
      <c r="B806" s="14" t="s">
        <v>5153</v>
      </c>
      <c r="C806" s="14" t="s">
        <v>5164</v>
      </c>
      <c r="D806" s="16">
        <v>45944</v>
      </c>
      <c r="E806" s="16">
        <v>45988</v>
      </c>
      <c r="F806" s="14" t="s">
        <v>5165</v>
      </c>
      <c r="G806" s="14" t="s">
        <v>5166</v>
      </c>
      <c r="H806" s="14" t="s">
        <v>5167</v>
      </c>
      <c r="I806" s="15">
        <v>23.33</v>
      </c>
      <c r="J806" s="77">
        <v>2</v>
      </c>
      <c r="K806" s="92"/>
    </row>
    <row r="807" spans="1:11" ht="30" x14ac:dyDescent="0.25">
      <c r="A807" s="14" t="s">
        <v>3027</v>
      </c>
      <c r="B807" s="14" t="s">
        <v>5168</v>
      </c>
      <c r="C807" s="14" t="s">
        <v>5169</v>
      </c>
      <c r="D807" s="16">
        <v>45903</v>
      </c>
      <c r="E807" s="16">
        <v>45988</v>
      </c>
      <c r="F807" s="14" t="s">
        <v>5170</v>
      </c>
      <c r="G807" s="14">
        <v>29213291</v>
      </c>
      <c r="H807" s="14" t="s">
        <v>3029</v>
      </c>
      <c r="I807" s="15">
        <v>79.040000000000006</v>
      </c>
      <c r="J807" s="77">
        <v>2</v>
      </c>
      <c r="K807" s="92"/>
    </row>
    <row r="808" spans="1:11" ht="40" x14ac:dyDescent="0.25">
      <c r="A808" s="14" t="s">
        <v>3027</v>
      </c>
      <c r="B808" s="14" t="s">
        <v>5168</v>
      </c>
      <c r="C808" s="14" t="s">
        <v>5171</v>
      </c>
      <c r="D808" s="16">
        <v>45940</v>
      </c>
      <c r="E808" s="16">
        <v>45988</v>
      </c>
      <c r="F808" s="14" t="s">
        <v>5165</v>
      </c>
      <c r="G808" s="14" t="s">
        <v>3680</v>
      </c>
      <c r="H808" s="14" t="s">
        <v>3681</v>
      </c>
      <c r="I808" s="15">
        <v>15.61</v>
      </c>
      <c r="J808" s="77">
        <v>2</v>
      </c>
      <c r="K808" s="92"/>
    </row>
    <row r="809" spans="1:11" ht="60" x14ac:dyDescent="0.25">
      <c r="A809" s="14" t="s">
        <v>3027</v>
      </c>
      <c r="B809" s="14" t="s">
        <v>5168</v>
      </c>
      <c r="C809" s="14" t="s">
        <v>5172</v>
      </c>
      <c r="D809" s="16">
        <v>45951</v>
      </c>
      <c r="E809" s="16">
        <v>45988</v>
      </c>
      <c r="F809" s="14" t="s">
        <v>5173</v>
      </c>
      <c r="G809" s="14" t="s">
        <v>5123</v>
      </c>
      <c r="H809" s="14" t="s">
        <v>5124</v>
      </c>
      <c r="I809" s="15">
        <v>559</v>
      </c>
      <c r="J809" s="77">
        <v>2</v>
      </c>
      <c r="K809" s="92"/>
    </row>
    <row r="810" spans="1:11" ht="110" x14ac:dyDescent="0.25">
      <c r="A810" s="14" t="s">
        <v>3027</v>
      </c>
      <c r="B810" s="14" t="s">
        <v>5174</v>
      </c>
      <c r="C810" s="14" t="s">
        <v>5175</v>
      </c>
      <c r="D810" s="16">
        <v>45710</v>
      </c>
      <c r="E810" s="16">
        <v>45988</v>
      </c>
      <c r="F810" s="14" t="s">
        <v>5176</v>
      </c>
      <c r="G810" s="14"/>
      <c r="H810" s="14" t="s">
        <v>5177</v>
      </c>
      <c r="I810" s="15">
        <v>88.06</v>
      </c>
      <c r="J810" s="77">
        <v>2</v>
      </c>
      <c r="K810" s="92"/>
    </row>
    <row r="811" spans="1:11" ht="110" x14ac:dyDescent="0.25">
      <c r="A811" s="14" t="s">
        <v>3027</v>
      </c>
      <c r="B811" s="14" t="s">
        <v>5174</v>
      </c>
      <c r="C811" s="14" t="s">
        <v>3143</v>
      </c>
      <c r="D811" s="16">
        <v>45710</v>
      </c>
      <c r="E811" s="16">
        <v>45988</v>
      </c>
      <c r="F811" s="14" t="s">
        <v>5178</v>
      </c>
      <c r="G811" s="14"/>
      <c r="H811" s="14" t="s">
        <v>5179</v>
      </c>
      <c r="I811" s="15">
        <v>85.58</v>
      </c>
      <c r="J811" s="77">
        <v>2</v>
      </c>
      <c r="K811" s="92"/>
    </row>
    <row r="812" spans="1:11" ht="90" x14ac:dyDescent="0.25">
      <c r="A812" s="14" t="s">
        <v>3027</v>
      </c>
      <c r="B812" s="14" t="s">
        <v>5174</v>
      </c>
      <c r="C812" s="14" t="s">
        <v>5180</v>
      </c>
      <c r="D812" s="16">
        <v>45747</v>
      </c>
      <c r="E812" s="16">
        <v>45988</v>
      </c>
      <c r="F812" s="14" t="s">
        <v>5181</v>
      </c>
      <c r="G812" s="14"/>
      <c r="H812" s="14" t="s">
        <v>5182</v>
      </c>
      <c r="I812" s="15">
        <v>425.5</v>
      </c>
      <c r="J812" s="77">
        <v>2</v>
      </c>
      <c r="K812" s="92"/>
    </row>
    <row r="813" spans="1:11" ht="110" x14ac:dyDescent="0.25">
      <c r="A813" s="14" t="s">
        <v>3027</v>
      </c>
      <c r="B813" s="14" t="s">
        <v>5174</v>
      </c>
      <c r="C813" s="14" t="s">
        <v>5183</v>
      </c>
      <c r="D813" s="16">
        <v>45738</v>
      </c>
      <c r="E813" s="16">
        <v>45988</v>
      </c>
      <c r="F813" s="14" t="s">
        <v>5184</v>
      </c>
      <c r="G813" s="14"/>
      <c r="H813" s="14" t="s">
        <v>5179</v>
      </c>
      <c r="I813" s="15">
        <v>84.79</v>
      </c>
      <c r="J813" s="77">
        <v>2</v>
      </c>
      <c r="K813" s="92"/>
    </row>
    <row r="814" spans="1:11" ht="90" x14ac:dyDescent="0.25">
      <c r="A814" s="14" t="s">
        <v>3027</v>
      </c>
      <c r="B814" s="14" t="s">
        <v>5174</v>
      </c>
      <c r="C814" s="14" t="s">
        <v>5185</v>
      </c>
      <c r="D814" s="16">
        <v>45762</v>
      </c>
      <c r="E814" s="16">
        <v>45988</v>
      </c>
      <c r="F814" s="14" t="s">
        <v>5186</v>
      </c>
      <c r="G814" s="14"/>
      <c r="H814" s="14" t="s">
        <v>5182</v>
      </c>
      <c r="I814" s="15">
        <v>531.29999999999995</v>
      </c>
      <c r="J814" s="77">
        <v>2</v>
      </c>
      <c r="K814" s="92"/>
    </row>
    <row r="815" spans="1:11" ht="110" x14ac:dyDescent="0.25">
      <c r="A815" s="14" t="s">
        <v>3027</v>
      </c>
      <c r="B815" s="14" t="s">
        <v>5174</v>
      </c>
      <c r="C815" s="14" t="s">
        <v>3145</v>
      </c>
      <c r="D815" s="16">
        <v>45738</v>
      </c>
      <c r="E815" s="16">
        <v>45988</v>
      </c>
      <c r="F815" s="14" t="s">
        <v>5187</v>
      </c>
      <c r="G815" s="14"/>
      <c r="H815" s="14" t="s">
        <v>5177</v>
      </c>
      <c r="I815" s="15">
        <v>87.41</v>
      </c>
      <c r="J815" s="77">
        <v>2</v>
      </c>
      <c r="K815" s="92"/>
    </row>
    <row r="816" spans="1:11" ht="110" x14ac:dyDescent="0.25">
      <c r="A816" s="14" t="s">
        <v>3027</v>
      </c>
      <c r="B816" s="14" t="s">
        <v>5174</v>
      </c>
      <c r="C816" s="14" t="s">
        <v>5188</v>
      </c>
      <c r="D816" s="16">
        <v>45907</v>
      </c>
      <c r="E816" s="16">
        <v>45988</v>
      </c>
      <c r="F816" s="14" t="s">
        <v>5189</v>
      </c>
      <c r="G816" s="14" t="s">
        <v>3886</v>
      </c>
      <c r="H816" s="14" t="s">
        <v>3887</v>
      </c>
      <c r="I816" s="15">
        <v>47.4</v>
      </c>
      <c r="J816" s="77">
        <v>2</v>
      </c>
      <c r="K816" s="92"/>
    </row>
    <row r="817" spans="1:11" ht="80" x14ac:dyDescent="0.25">
      <c r="A817" s="14" t="s">
        <v>3027</v>
      </c>
      <c r="B817" s="14" t="s">
        <v>5174</v>
      </c>
      <c r="C817" s="14" t="s">
        <v>5190</v>
      </c>
      <c r="D817" s="16">
        <v>45943</v>
      </c>
      <c r="E817" s="16">
        <v>45988</v>
      </c>
      <c r="F817" s="14" t="s">
        <v>5191</v>
      </c>
      <c r="G817" s="14" t="s">
        <v>5192</v>
      </c>
      <c r="H817" s="14" t="s">
        <v>5193</v>
      </c>
      <c r="I817" s="15">
        <v>434.5</v>
      </c>
      <c r="J817" s="77">
        <v>2</v>
      </c>
      <c r="K817" s="92"/>
    </row>
    <row r="818" spans="1:11" ht="80" x14ac:dyDescent="0.25">
      <c r="A818" s="14" t="s">
        <v>3027</v>
      </c>
      <c r="B818" s="14" t="s">
        <v>5174</v>
      </c>
      <c r="C818" s="14" t="s">
        <v>5194</v>
      </c>
      <c r="D818" s="16">
        <v>45913</v>
      </c>
      <c r="E818" s="16">
        <v>45988</v>
      </c>
      <c r="F818" s="14" t="s">
        <v>5195</v>
      </c>
      <c r="G818" s="14" t="s">
        <v>3538</v>
      </c>
      <c r="H818" s="14" t="s">
        <v>3539</v>
      </c>
      <c r="I818" s="15">
        <v>20</v>
      </c>
      <c r="J818" s="77">
        <v>2</v>
      </c>
      <c r="K818" s="92"/>
    </row>
    <row r="819" spans="1:11" ht="110" x14ac:dyDescent="0.25">
      <c r="A819" s="14" t="s">
        <v>3027</v>
      </c>
      <c r="B819" s="14" t="s">
        <v>5174</v>
      </c>
      <c r="C819" s="14" t="s">
        <v>3142</v>
      </c>
      <c r="D819" s="16">
        <v>45703</v>
      </c>
      <c r="E819" s="16">
        <v>45988</v>
      </c>
      <c r="F819" s="14" t="s">
        <v>5196</v>
      </c>
      <c r="G819" s="14"/>
      <c r="H819" s="14" t="s">
        <v>5179</v>
      </c>
      <c r="I819" s="15">
        <v>85.61</v>
      </c>
      <c r="J819" s="77">
        <v>2</v>
      </c>
      <c r="K819" s="92"/>
    </row>
    <row r="820" spans="1:11" ht="80" x14ac:dyDescent="0.25">
      <c r="A820" s="14" t="s">
        <v>3027</v>
      </c>
      <c r="B820" s="14" t="s">
        <v>5174</v>
      </c>
      <c r="C820" s="14" t="s">
        <v>5197</v>
      </c>
      <c r="D820" s="16">
        <v>45707</v>
      </c>
      <c r="E820" s="16">
        <v>45988</v>
      </c>
      <c r="F820" s="14" t="s">
        <v>5198</v>
      </c>
      <c r="G820" s="14"/>
      <c r="H820" s="14" t="s">
        <v>5182</v>
      </c>
      <c r="I820" s="15">
        <v>533.5</v>
      </c>
      <c r="J820" s="77">
        <v>2</v>
      </c>
      <c r="K820" s="92"/>
    </row>
    <row r="821" spans="1:11" ht="80" x14ac:dyDescent="0.25">
      <c r="A821" s="14" t="s">
        <v>3027</v>
      </c>
      <c r="B821" s="14" t="s">
        <v>5174</v>
      </c>
      <c r="C821" s="14" t="s">
        <v>5199</v>
      </c>
      <c r="D821" s="16">
        <v>45707</v>
      </c>
      <c r="E821" s="16">
        <v>45988</v>
      </c>
      <c r="F821" s="14" t="s">
        <v>5200</v>
      </c>
      <c r="G821" s="14"/>
      <c r="H821" s="14" t="s">
        <v>5182</v>
      </c>
      <c r="I821" s="15">
        <v>150</v>
      </c>
      <c r="J821" s="77">
        <v>2</v>
      </c>
      <c r="K821" s="92"/>
    </row>
    <row r="822" spans="1:11" ht="70" x14ac:dyDescent="0.25">
      <c r="A822" s="14" t="s">
        <v>3027</v>
      </c>
      <c r="B822" s="14" t="s">
        <v>5201</v>
      </c>
      <c r="C822" s="14" t="s">
        <v>4694</v>
      </c>
      <c r="D822" s="16">
        <v>45687</v>
      </c>
      <c r="E822" s="16">
        <v>45988</v>
      </c>
      <c r="F822" s="14" t="s">
        <v>5202</v>
      </c>
      <c r="G822" s="14" t="s">
        <v>5203</v>
      </c>
      <c r="H822" s="14" t="s">
        <v>5204</v>
      </c>
      <c r="I822" s="15">
        <v>322.35000000000002</v>
      </c>
      <c r="J822" s="77">
        <v>2</v>
      </c>
      <c r="K822" s="92"/>
    </row>
    <row r="823" spans="1:11" ht="70" x14ac:dyDescent="0.25">
      <c r="A823" s="14" t="s">
        <v>3027</v>
      </c>
      <c r="B823" s="14" t="s">
        <v>5201</v>
      </c>
      <c r="C823" s="14" t="s">
        <v>3038</v>
      </c>
      <c r="D823" s="16">
        <v>45714</v>
      </c>
      <c r="E823" s="16">
        <v>45988</v>
      </c>
      <c r="F823" s="14" t="s">
        <v>5205</v>
      </c>
      <c r="G823" s="14" t="s">
        <v>5203</v>
      </c>
      <c r="H823" s="14" t="s">
        <v>5204</v>
      </c>
      <c r="I823" s="15">
        <v>247.97</v>
      </c>
      <c r="J823" s="77">
        <v>2</v>
      </c>
      <c r="K823" s="92"/>
    </row>
    <row r="824" spans="1:11" ht="60" x14ac:dyDescent="0.25">
      <c r="A824" s="14" t="s">
        <v>3027</v>
      </c>
      <c r="B824" s="14" t="s">
        <v>5201</v>
      </c>
      <c r="C824" s="14" t="s">
        <v>5206</v>
      </c>
      <c r="D824" s="16">
        <v>45711</v>
      </c>
      <c r="E824" s="16">
        <v>45988</v>
      </c>
      <c r="F824" s="14" t="s">
        <v>5207</v>
      </c>
      <c r="G824" s="14" t="s">
        <v>3036</v>
      </c>
      <c r="H824" s="14" t="s">
        <v>3037</v>
      </c>
      <c r="I824" s="15">
        <v>36</v>
      </c>
      <c r="J824" s="77">
        <v>2</v>
      </c>
      <c r="K824" s="92"/>
    </row>
    <row r="825" spans="1:11" ht="70" x14ac:dyDescent="0.25">
      <c r="A825" s="14" t="s">
        <v>3027</v>
      </c>
      <c r="B825" s="14" t="s">
        <v>5201</v>
      </c>
      <c r="C825" s="14" t="s">
        <v>5208</v>
      </c>
      <c r="D825" s="16">
        <v>45720</v>
      </c>
      <c r="E825" s="16">
        <v>45988</v>
      </c>
      <c r="F825" s="14" t="s">
        <v>5209</v>
      </c>
      <c r="G825" s="14" t="s">
        <v>5203</v>
      </c>
      <c r="H825" s="14" t="s">
        <v>5204</v>
      </c>
      <c r="I825" s="15">
        <v>631.54</v>
      </c>
      <c r="J825" s="77">
        <v>2</v>
      </c>
      <c r="K825" s="92"/>
    </row>
    <row r="826" spans="1:11" ht="60" x14ac:dyDescent="0.25">
      <c r="A826" s="14" t="s">
        <v>3027</v>
      </c>
      <c r="B826" s="14" t="s">
        <v>5201</v>
      </c>
      <c r="C826" s="14" t="s">
        <v>5210</v>
      </c>
      <c r="D826" s="16">
        <v>45717</v>
      </c>
      <c r="E826" s="16">
        <v>45988</v>
      </c>
      <c r="F826" s="14" t="s">
        <v>5211</v>
      </c>
      <c r="G826" s="14" t="s">
        <v>3036</v>
      </c>
      <c r="H826" s="14" t="s">
        <v>3037</v>
      </c>
      <c r="I826" s="15">
        <v>48</v>
      </c>
      <c r="J826" s="77">
        <v>2</v>
      </c>
      <c r="K826" s="92"/>
    </row>
    <row r="827" spans="1:11" ht="70" x14ac:dyDescent="0.25">
      <c r="A827" s="14" t="s">
        <v>3027</v>
      </c>
      <c r="B827" s="14" t="s">
        <v>5201</v>
      </c>
      <c r="C827" s="14" t="s">
        <v>3166</v>
      </c>
      <c r="D827" s="16">
        <v>45805</v>
      </c>
      <c r="E827" s="16">
        <v>45988</v>
      </c>
      <c r="F827" s="14" t="s">
        <v>5212</v>
      </c>
      <c r="G827" s="14" t="s">
        <v>5213</v>
      </c>
      <c r="H827" s="14" t="s">
        <v>5214</v>
      </c>
      <c r="I827" s="15">
        <v>280</v>
      </c>
      <c r="J827" s="77">
        <v>2</v>
      </c>
      <c r="K827" s="92"/>
    </row>
    <row r="828" spans="1:11" ht="60" x14ac:dyDescent="0.25">
      <c r="A828" s="14" t="s">
        <v>3027</v>
      </c>
      <c r="B828" s="14" t="s">
        <v>5201</v>
      </c>
      <c r="C828" s="14" t="s">
        <v>5215</v>
      </c>
      <c r="D828" s="16">
        <v>45787</v>
      </c>
      <c r="E828" s="16">
        <v>45988</v>
      </c>
      <c r="F828" s="14" t="s">
        <v>5216</v>
      </c>
      <c r="G828" s="14" t="s">
        <v>3036</v>
      </c>
      <c r="H828" s="14" t="s">
        <v>3037</v>
      </c>
      <c r="I828" s="15">
        <v>110</v>
      </c>
      <c r="J828" s="77">
        <v>2</v>
      </c>
      <c r="K828" s="92"/>
    </row>
    <row r="829" spans="1:11" ht="70" x14ac:dyDescent="0.25">
      <c r="A829" s="14" t="s">
        <v>3027</v>
      </c>
      <c r="B829" s="14" t="s">
        <v>5201</v>
      </c>
      <c r="C829" s="14" t="s">
        <v>3810</v>
      </c>
      <c r="D829" s="16">
        <v>45814</v>
      </c>
      <c r="E829" s="16">
        <v>45988</v>
      </c>
      <c r="F829" s="14" t="s">
        <v>5217</v>
      </c>
      <c r="G829" s="14" t="s">
        <v>5213</v>
      </c>
      <c r="H829" s="14" t="s">
        <v>5214</v>
      </c>
      <c r="I829" s="15">
        <v>280</v>
      </c>
      <c r="J829" s="77">
        <v>2</v>
      </c>
      <c r="K829" s="92"/>
    </row>
    <row r="830" spans="1:11" ht="60" x14ac:dyDescent="0.25">
      <c r="A830" s="14" t="s">
        <v>3027</v>
      </c>
      <c r="B830" s="14" t="s">
        <v>5201</v>
      </c>
      <c r="C830" s="14" t="s">
        <v>5218</v>
      </c>
      <c r="D830" s="16">
        <v>45802</v>
      </c>
      <c r="E830" s="16">
        <v>45988</v>
      </c>
      <c r="F830" s="14" t="s">
        <v>5219</v>
      </c>
      <c r="G830" s="14" t="s">
        <v>3036</v>
      </c>
      <c r="H830" s="14" t="s">
        <v>3037</v>
      </c>
      <c r="I830" s="15">
        <v>95</v>
      </c>
      <c r="J830" s="77">
        <v>2</v>
      </c>
      <c r="K830" s="92"/>
    </row>
    <row r="831" spans="1:11" ht="70" x14ac:dyDescent="0.25">
      <c r="A831" s="14" t="s">
        <v>3027</v>
      </c>
      <c r="B831" s="14" t="s">
        <v>5201</v>
      </c>
      <c r="C831" s="14" t="s">
        <v>5220</v>
      </c>
      <c r="D831" s="16">
        <v>45832</v>
      </c>
      <c r="E831" s="16">
        <v>45988</v>
      </c>
      <c r="F831" s="14" t="s">
        <v>5221</v>
      </c>
      <c r="G831" s="14" t="s">
        <v>5222</v>
      </c>
      <c r="H831" s="14" t="s">
        <v>5223</v>
      </c>
      <c r="I831" s="15">
        <v>300</v>
      </c>
      <c r="J831" s="77">
        <v>2</v>
      </c>
      <c r="K831" s="92"/>
    </row>
    <row r="832" spans="1:11" ht="60" x14ac:dyDescent="0.25">
      <c r="A832" s="14" t="s">
        <v>3027</v>
      </c>
      <c r="B832" s="14" t="s">
        <v>5201</v>
      </c>
      <c r="C832" s="14" t="s">
        <v>5224</v>
      </c>
      <c r="D832" s="16">
        <v>45830</v>
      </c>
      <c r="E832" s="16">
        <v>45988</v>
      </c>
      <c r="F832" s="14" t="s">
        <v>5225</v>
      </c>
      <c r="G832" s="14" t="s">
        <v>3036</v>
      </c>
      <c r="H832" s="14" t="s">
        <v>3037</v>
      </c>
      <c r="I832" s="15">
        <v>140</v>
      </c>
      <c r="J832" s="77">
        <v>2</v>
      </c>
      <c r="K832" s="92"/>
    </row>
    <row r="833" spans="1:11" ht="80" x14ac:dyDescent="0.25">
      <c r="A833" s="14" t="s">
        <v>3027</v>
      </c>
      <c r="B833" s="14" t="s">
        <v>5201</v>
      </c>
      <c r="C833" s="14" t="s">
        <v>4923</v>
      </c>
      <c r="D833" s="16">
        <v>45917</v>
      </c>
      <c r="E833" s="16">
        <v>45988</v>
      </c>
      <c r="F833" s="14" t="s">
        <v>5226</v>
      </c>
      <c r="G833" s="14" t="s">
        <v>5222</v>
      </c>
      <c r="H833" s="14" t="s">
        <v>5223</v>
      </c>
      <c r="I833" s="15">
        <v>181.14</v>
      </c>
      <c r="J833" s="77">
        <v>2</v>
      </c>
      <c r="K833" s="92"/>
    </row>
    <row r="834" spans="1:11" ht="70" x14ac:dyDescent="0.25">
      <c r="A834" s="14" t="s">
        <v>3027</v>
      </c>
      <c r="B834" s="14" t="s">
        <v>5201</v>
      </c>
      <c r="C834" s="14" t="s">
        <v>5227</v>
      </c>
      <c r="D834" s="16">
        <v>45906</v>
      </c>
      <c r="E834" s="16">
        <v>45988</v>
      </c>
      <c r="F834" s="14" t="s">
        <v>5228</v>
      </c>
      <c r="G834" s="14" t="s">
        <v>3036</v>
      </c>
      <c r="H834" s="14" t="s">
        <v>3037</v>
      </c>
      <c r="I834" s="15">
        <v>100</v>
      </c>
      <c r="J834" s="77">
        <v>2</v>
      </c>
      <c r="K834" s="92"/>
    </row>
    <row r="835" spans="1:11" ht="70" x14ac:dyDescent="0.25">
      <c r="A835" s="14" t="s">
        <v>3027</v>
      </c>
      <c r="B835" s="14" t="s">
        <v>5229</v>
      </c>
      <c r="C835" s="14" t="s">
        <v>5229</v>
      </c>
      <c r="D835" s="16">
        <v>45988</v>
      </c>
      <c r="E835" s="16"/>
      <c r="F835" s="14" t="s">
        <v>5230</v>
      </c>
      <c r="G835" s="14"/>
      <c r="H835" s="14" t="s">
        <v>5231</v>
      </c>
      <c r="I835" s="15">
        <v>57.78</v>
      </c>
      <c r="J835" s="77">
        <v>3</v>
      </c>
      <c r="K835" s="92"/>
    </row>
    <row r="836" spans="1:11" ht="110" x14ac:dyDescent="0.25">
      <c r="A836" s="14" t="s">
        <v>3027</v>
      </c>
      <c r="B836" s="14" t="s">
        <v>5232</v>
      </c>
      <c r="C836" s="14" t="s">
        <v>5233</v>
      </c>
      <c r="D836" s="16">
        <v>45736</v>
      </c>
      <c r="E836" s="16">
        <v>45988</v>
      </c>
      <c r="F836" s="14" t="s">
        <v>5234</v>
      </c>
      <c r="G836" s="14"/>
      <c r="H836" s="14" t="s">
        <v>5179</v>
      </c>
      <c r="I836" s="15">
        <v>86.64</v>
      </c>
      <c r="J836" s="77">
        <v>2</v>
      </c>
      <c r="K836" s="92"/>
    </row>
    <row r="837" spans="1:11" ht="90" x14ac:dyDescent="0.25">
      <c r="A837" s="14" t="s">
        <v>3027</v>
      </c>
      <c r="B837" s="14" t="s">
        <v>5232</v>
      </c>
      <c r="C837" s="14" t="s">
        <v>5235</v>
      </c>
      <c r="D837" s="16">
        <v>45736</v>
      </c>
      <c r="E837" s="16">
        <v>45988</v>
      </c>
      <c r="F837" s="14" t="s">
        <v>5236</v>
      </c>
      <c r="G837" s="14"/>
      <c r="H837" s="14" t="s">
        <v>5182</v>
      </c>
      <c r="I837" s="15">
        <v>789.3</v>
      </c>
      <c r="J837" s="77">
        <v>2</v>
      </c>
      <c r="K837" s="92"/>
    </row>
    <row r="838" spans="1:11" ht="110" x14ac:dyDescent="0.25">
      <c r="A838" s="14" t="s">
        <v>3027</v>
      </c>
      <c r="B838" s="14" t="s">
        <v>5232</v>
      </c>
      <c r="C838" s="14" t="s">
        <v>5237</v>
      </c>
      <c r="D838" s="16">
        <v>45667</v>
      </c>
      <c r="E838" s="16">
        <v>45988</v>
      </c>
      <c r="F838" s="14" t="s">
        <v>5238</v>
      </c>
      <c r="G838" s="14"/>
      <c r="H838" s="14" t="s">
        <v>5179</v>
      </c>
      <c r="I838" s="15">
        <v>85.79</v>
      </c>
      <c r="J838" s="77">
        <v>2</v>
      </c>
      <c r="K838" s="92"/>
    </row>
    <row r="839" spans="1:11" ht="90" x14ac:dyDescent="0.25">
      <c r="A839" s="14" t="s">
        <v>3027</v>
      </c>
      <c r="B839" s="14" t="s">
        <v>5232</v>
      </c>
      <c r="C839" s="14" t="s">
        <v>5239</v>
      </c>
      <c r="D839" s="16">
        <v>45664</v>
      </c>
      <c r="E839" s="16">
        <v>45988</v>
      </c>
      <c r="F839" s="14" t="s">
        <v>5240</v>
      </c>
      <c r="G839" s="14"/>
      <c r="H839" s="14" t="s">
        <v>5241</v>
      </c>
      <c r="I839" s="15">
        <v>210.18</v>
      </c>
      <c r="J839" s="77">
        <v>2</v>
      </c>
      <c r="K839" s="92"/>
    </row>
    <row r="840" spans="1:11" ht="120" x14ac:dyDescent="0.25">
      <c r="A840" s="14" t="s">
        <v>3027</v>
      </c>
      <c r="B840" s="14" t="s">
        <v>5232</v>
      </c>
      <c r="C840" s="14" t="s">
        <v>5242</v>
      </c>
      <c r="D840" s="16">
        <v>45707</v>
      </c>
      <c r="E840" s="16">
        <v>45988</v>
      </c>
      <c r="F840" s="14" t="s">
        <v>5243</v>
      </c>
      <c r="G840" s="14" t="s">
        <v>4388</v>
      </c>
      <c r="H840" s="14" t="s">
        <v>4389</v>
      </c>
      <c r="I840" s="15">
        <v>531.82000000000005</v>
      </c>
      <c r="J840" s="77">
        <v>2</v>
      </c>
      <c r="K840" s="92"/>
    </row>
    <row r="841" spans="1:11" ht="90" x14ac:dyDescent="0.25">
      <c r="A841" s="14" t="s">
        <v>3027</v>
      </c>
      <c r="B841" s="14" t="s">
        <v>5232</v>
      </c>
      <c r="C841" s="14" t="s">
        <v>5244</v>
      </c>
      <c r="D841" s="16">
        <v>45690</v>
      </c>
      <c r="E841" s="16">
        <v>45988</v>
      </c>
      <c r="F841" s="14" t="s">
        <v>5245</v>
      </c>
      <c r="G841" s="14" t="s">
        <v>3036</v>
      </c>
      <c r="H841" s="14" t="s">
        <v>3037</v>
      </c>
      <c r="I841" s="15">
        <v>72</v>
      </c>
      <c r="J841" s="77">
        <v>2</v>
      </c>
      <c r="K841" s="92"/>
    </row>
    <row r="842" spans="1:11" ht="110" x14ac:dyDescent="0.25">
      <c r="A842" s="14" t="s">
        <v>3027</v>
      </c>
      <c r="B842" s="14" t="s">
        <v>5232</v>
      </c>
      <c r="C842" s="14" t="s">
        <v>5246</v>
      </c>
      <c r="D842" s="16">
        <v>45850</v>
      </c>
      <c r="E842" s="16">
        <v>45988</v>
      </c>
      <c r="F842" s="14" t="s">
        <v>5247</v>
      </c>
      <c r="G842" s="14"/>
      <c r="H842" s="14" t="s">
        <v>5248</v>
      </c>
      <c r="I842" s="15">
        <v>235.97</v>
      </c>
      <c r="J842" s="77">
        <v>2</v>
      </c>
      <c r="K842" s="92"/>
    </row>
    <row r="843" spans="1:11" ht="80" x14ac:dyDescent="0.25">
      <c r="A843" s="14" t="s">
        <v>3027</v>
      </c>
      <c r="B843" s="14" t="s">
        <v>5232</v>
      </c>
      <c r="C843" s="14" t="s">
        <v>5249</v>
      </c>
      <c r="D843" s="16">
        <v>45842</v>
      </c>
      <c r="E843" s="16">
        <v>45988</v>
      </c>
      <c r="F843" s="14" t="s">
        <v>5250</v>
      </c>
      <c r="G843" s="14" t="s">
        <v>5251</v>
      </c>
      <c r="H843" s="14" t="s">
        <v>5252</v>
      </c>
      <c r="I843" s="15">
        <v>799</v>
      </c>
      <c r="J843" s="77">
        <v>2</v>
      </c>
      <c r="K843" s="92"/>
    </row>
    <row r="844" spans="1:11" ht="80" x14ac:dyDescent="0.25">
      <c r="A844" s="14" t="s">
        <v>3027</v>
      </c>
      <c r="B844" s="14" t="s">
        <v>5232</v>
      </c>
      <c r="C844" s="14" t="s">
        <v>5253</v>
      </c>
      <c r="D844" s="16">
        <v>45843</v>
      </c>
      <c r="E844" s="16">
        <v>45988</v>
      </c>
      <c r="F844" s="14" t="s">
        <v>5254</v>
      </c>
      <c r="G844" s="14" t="s">
        <v>4700</v>
      </c>
      <c r="H844" s="14" t="s">
        <v>4701</v>
      </c>
      <c r="I844" s="15">
        <v>38</v>
      </c>
      <c r="J844" s="77">
        <v>2</v>
      </c>
      <c r="K844" s="92"/>
    </row>
    <row r="845" spans="1:11" ht="110" x14ac:dyDescent="0.25">
      <c r="A845" s="14" t="s">
        <v>3027</v>
      </c>
      <c r="B845" s="14" t="s">
        <v>5232</v>
      </c>
      <c r="C845" s="14" t="s">
        <v>5255</v>
      </c>
      <c r="D845" s="16">
        <v>45850</v>
      </c>
      <c r="E845" s="16">
        <v>45988</v>
      </c>
      <c r="F845" s="14" t="s">
        <v>5256</v>
      </c>
      <c r="G845" s="14"/>
      <c r="H845" s="14" t="s">
        <v>5179</v>
      </c>
      <c r="I845" s="15">
        <v>251.74</v>
      </c>
      <c r="J845" s="77">
        <v>2</v>
      </c>
      <c r="K845" s="92"/>
    </row>
    <row r="846" spans="1:11" ht="70" x14ac:dyDescent="0.25">
      <c r="A846" s="14" t="s">
        <v>3027</v>
      </c>
      <c r="B846" s="14" t="s">
        <v>5257</v>
      </c>
      <c r="C846" s="14" t="s">
        <v>5258</v>
      </c>
      <c r="D846" s="16">
        <v>45855</v>
      </c>
      <c r="E846" s="16">
        <v>45988</v>
      </c>
      <c r="F846" s="14" t="s">
        <v>5259</v>
      </c>
      <c r="G846" s="14"/>
      <c r="H846" s="14" t="s">
        <v>3617</v>
      </c>
      <c r="I846" s="15">
        <v>137.63999999999999</v>
      </c>
      <c r="J846" s="77">
        <v>3</v>
      </c>
      <c r="K846" s="92"/>
    </row>
    <row r="847" spans="1:11" ht="70" x14ac:dyDescent="0.25">
      <c r="A847" s="14" t="s">
        <v>3027</v>
      </c>
      <c r="B847" s="14" t="s">
        <v>5257</v>
      </c>
      <c r="C847" s="14" t="s">
        <v>5260</v>
      </c>
      <c r="D847" s="16">
        <v>45923</v>
      </c>
      <c r="E847" s="16">
        <v>45988</v>
      </c>
      <c r="F847" s="14" t="s">
        <v>5261</v>
      </c>
      <c r="G847" s="14"/>
      <c r="H847" s="14" t="s">
        <v>3617</v>
      </c>
      <c r="I847" s="15">
        <v>25.58</v>
      </c>
      <c r="J847" s="77">
        <v>3</v>
      </c>
      <c r="K847" s="92"/>
    </row>
    <row r="848" spans="1:11" ht="70" x14ac:dyDescent="0.25">
      <c r="A848" s="14" t="s">
        <v>3027</v>
      </c>
      <c r="B848" s="14" t="s">
        <v>5257</v>
      </c>
      <c r="C848" s="14" t="s">
        <v>5262</v>
      </c>
      <c r="D848" s="16">
        <v>45926</v>
      </c>
      <c r="E848" s="16">
        <v>45988</v>
      </c>
      <c r="F848" s="14" t="s">
        <v>5263</v>
      </c>
      <c r="G848" s="14"/>
      <c r="H848" s="14" t="s">
        <v>3617</v>
      </c>
      <c r="I848" s="15">
        <v>25.51</v>
      </c>
      <c r="J848" s="77">
        <v>3</v>
      </c>
      <c r="K848" s="92"/>
    </row>
    <row r="849" spans="1:11" ht="70" x14ac:dyDescent="0.25">
      <c r="A849" s="14" t="s">
        <v>3027</v>
      </c>
      <c r="B849" s="14" t="s">
        <v>5257</v>
      </c>
      <c r="C849" s="14" t="s">
        <v>5264</v>
      </c>
      <c r="D849" s="16">
        <v>45916</v>
      </c>
      <c r="E849" s="16">
        <v>45988</v>
      </c>
      <c r="F849" s="14" t="s">
        <v>5265</v>
      </c>
      <c r="G849" s="14"/>
      <c r="H849" s="14" t="s">
        <v>5075</v>
      </c>
      <c r="I849" s="15">
        <v>100.45</v>
      </c>
      <c r="J849" s="77">
        <v>3</v>
      </c>
      <c r="K849" s="92"/>
    </row>
    <row r="850" spans="1:11" ht="60" x14ac:dyDescent="0.25">
      <c r="A850" s="14" t="s">
        <v>3027</v>
      </c>
      <c r="B850" s="14" t="s">
        <v>5266</v>
      </c>
      <c r="C850" s="14" t="s">
        <v>5267</v>
      </c>
      <c r="D850" s="16">
        <v>45792</v>
      </c>
      <c r="E850" s="16">
        <v>45988</v>
      </c>
      <c r="F850" s="14" t="s">
        <v>5268</v>
      </c>
      <c r="G850" s="14" t="s">
        <v>4141</v>
      </c>
      <c r="H850" s="14" t="s">
        <v>4142</v>
      </c>
      <c r="I850" s="15">
        <v>95.66</v>
      </c>
      <c r="J850" s="77">
        <v>2</v>
      </c>
      <c r="K850" s="92"/>
    </row>
    <row r="851" spans="1:11" ht="50" x14ac:dyDescent="0.25">
      <c r="A851" s="14" t="s">
        <v>3027</v>
      </c>
      <c r="B851" s="14" t="s">
        <v>5266</v>
      </c>
      <c r="C851" s="14" t="s">
        <v>5269</v>
      </c>
      <c r="D851" s="16">
        <v>45810</v>
      </c>
      <c r="E851" s="16">
        <v>45988</v>
      </c>
      <c r="F851" s="14" t="s">
        <v>5270</v>
      </c>
      <c r="G851" s="14" t="s">
        <v>5271</v>
      </c>
      <c r="H851" s="14" t="s">
        <v>5272</v>
      </c>
      <c r="I851" s="15">
        <v>93</v>
      </c>
      <c r="J851" s="77">
        <v>2</v>
      </c>
      <c r="K851" s="92"/>
    </row>
    <row r="852" spans="1:11" ht="50" x14ac:dyDescent="0.25">
      <c r="A852" s="14" t="s">
        <v>3027</v>
      </c>
      <c r="B852" s="14" t="s">
        <v>5266</v>
      </c>
      <c r="C852" s="14" t="s">
        <v>5273</v>
      </c>
      <c r="D852" s="16">
        <v>45934</v>
      </c>
      <c r="E852" s="16">
        <v>45988</v>
      </c>
      <c r="F852" s="14" t="s">
        <v>5274</v>
      </c>
      <c r="G852" s="14" t="s">
        <v>5275</v>
      </c>
      <c r="H852" s="14" t="s">
        <v>5276</v>
      </c>
      <c r="I852" s="15">
        <v>1233.3399999999999</v>
      </c>
      <c r="J852" s="77">
        <v>2</v>
      </c>
      <c r="K852" s="92"/>
    </row>
    <row r="853" spans="1:11" ht="60" x14ac:dyDescent="0.25">
      <c r="A853" s="14" t="s">
        <v>3027</v>
      </c>
      <c r="B853" s="14" t="s">
        <v>5277</v>
      </c>
      <c r="C853" s="14" t="s">
        <v>5278</v>
      </c>
      <c r="D853" s="16">
        <v>45958</v>
      </c>
      <c r="E853" s="16">
        <v>45988</v>
      </c>
      <c r="F853" s="14" t="s">
        <v>5279</v>
      </c>
      <c r="G853" s="14" t="s">
        <v>5280</v>
      </c>
      <c r="H853" s="14" t="s">
        <v>5281</v>
      </c>
      <c r="I853" s="15">
        <v>658</v>
      </c>
      <c r="J853" s="77">
        <v>2</v>
      </c>
      <c r="K853" s="92"/>
    </row>
    <row r="854" spans="1:11" ht="50" x14ac:dyDescent="0.25">
      <c r="A854" s="14" t="s">
        <v>3027</v>
      </c>
      <c r="B854" s="14" t="s">
        <v>5282</v>
      </c>
      <c r="C854" s="14" t="s">
        <v>5283</v>
      </c>
      <c r="D854" s="16">
        <v>45930</v>
      </c>
      <c r="E854" s="16">
        <v>45988</v>
      </c>
      <c r="F854" s="14" t="s">
        <v>5284</v>
      </c>
      <c r="G854" s="14" t="s">
        <v>5285</v>
      </c>
      <c r="H854" s="14" t="s">
        <v>5286</v>
      </c>
      <c r="I854" s="15">
        <v>157.75</v>
      </c>
      <c r="J854" s="77">
        <v>2</v>
      </c>
      <c r="K854" s="92"/>
    </row>
    <row r="855" spans="1:11" ht="80" x14ac:dyDescent="0.25">
      <c r="A855" s="14" t="s">
        <v>3027</v>
      </c>
      <c r="B855" s="14" t="s">
        <v>5282</v>
      </c>
      <c r="C855" s="14" t="s">
        <v>5287</v>
      </c>
      <c r="D855" s="16">
        <v>45943</v>
      </c>
      <c r="E855" s="16">
        <v>45988</v>
      </c>
      <c r="F855" s="14" t="s">
        <v>5288</v>
      </c>
      <c r="G855" s="14" t="s">
        <v>5285</v>
      </c>
      <c r="H855" s="14" t="s">
        <v>5286</v>
      </c>
      <c r="I855" s="15">
        <v>1193.25</v>
      </c>
      <c r="J855" s="77">
        <v>2</v>
      </c>
      <c r="K855" s="92"/>
    </row>
    <row r="856" spans="1:11" ht="90" x14ac:dyDescent="0.25">
      <c r="A856" s="14" t="s">
        <v>3027</v>
      </c>
      <c r="B856" s="14" t="s">
        <v>5289</v>
      </c>
      <c r="C856" s="14" t="s">
        <v>4317</v>
      </c>
      <c r="D856" s="16">
        <v>45761</v>
      </c>
      <c r="E856" s="16">
        <v>45988</v>
      </c>
      <c r="F856" s="14" t="s">
        <v>5290</v>
      </c>
      <c r="G856" s="14"/>
      <c r="H856" s="14" t="s">
        <v>5291</v>
      </c>
      <c r="I856" s="15">
        <v>3731</v>
      </c>
      <c r="J856" s="77">
        <v>2</v>
      </c>
      <c r="K856" s="92"/>
    </row>
    <row r="857" spans="1:11" ht="60" x14ac:dyDescent="0.25">
      <c r="A857" s="14" t="s">
        <v>3027</v>
      </c>
      <c r="B857" s="14" t="s">
        <v>5292</v>
      </c>
      <c r="C857" s="14" t="s">
        <v>5293</v>
      </c>
      <c r="D857" s="16">
        <v>45930</v>
      </c>
      <c r="E857" s="16">
        <v>45988</v>
      </c>
      <c r="F857" s="14" t="s">
        <v>5294</v>
      </c>
      <c r="G857" s="14" t="s">
        <v>5295</v>
      </c>
      <c r="H857" s="14" t="s">
        <v>5296</v>
      </c>
      <c r="I857" s="15">
        <v>151</v>
      </c>
      <c r="J857" s="77">
        <v>2</v>
      </c>
      <c r="K857" s="92"/>
    </row>
    <row r="858" spans="1:11" ht="60" x14ac:dyDescent="0.25">
      <c r="A858" s="14" t="s">
        <v>3027</v>
      </c>
      <c r="B858" s="14" t="s">
        <v>5297</v>
      </c>
      <c r="C858" s="14" t="s">
        <v>5298</v>
      </c>
      <c r="D858" s="16">
        <v>45958</v>
      </c>
      <c r="E858" s="16">
        <v>45988</v>
      </c>
      <c r="F858" s="14" t="s">
        <v>5299</v>
      </c>
      <c r="G858" s="14" t="s">
        <v>5300</v>
      </c>
      <c r="H858" s="14" t="s">
        <v>5301</v>
      </c>
      <c r="I858" s="15">
        <v>1195</v>
      </c>
      <c r="J858" s="77">
        <v>2</v>
      </c>
      <c r="K858" s="92"/>
    </row>
    <row r="859" spans="1:11" ht="70" x14ac:dyDescent="0.25">
      <c r="A859" s="14" t="s">
        <v>3027</v>
      </c>
      <c r="B859" s="14" t="s">
        <v>5297</v>
      </c>
      <c r="C859" s="14" t="s">
        <v>4629</v>
      </c>
      <c r="D859" s="16">
        <v>45877</v>
      </c>
      <c r="E859" s="16">
        <v>45988</v>
      </c>
      <c r="F859" s="14" t="s">
        <v>5302</v>
      </c>
      <c r="G859" s="14" t="s">
        <v>4335</v>
      </c>
      <c r="H859" s="14" t="s">
        <v>4336</v>
      </c>
      <c r="I859" s="15">
        <v>1080</v>
      </c>
      <c r="J859" s="77">
        <v>2</v>
      </c>
      <c r="K859" s="92"/>
    </row>
    <row r="860" spans="1:11" ht="110" x14ac:dyDescent="0.25">
      <c r="A860" s="14" t="s">
        <v>3027</v>
      </c>
      <c r="B860" s="14" t="s">
        <v>5303</v>
      </c>
      <c r="C860" s="14" t="s">
        <v>5304</v>
      </c>
      <c r="D860" s="16">
        <v>45717</v>
      </c>
      <c r="E860" s="16">
        <v>45988</v>
      </c>
      <c r="F860" s="14" t="s">
        <v>5305</v>
      </c>
      <c r="G860" s="14"/>
      <c r="H860" s="14" t="s">
        <v>5306</v>
      </c>
      <c r="I860" s="15">
        <v>192.65</v>
      </c>
      <c r="J860" s="77">
        <v>2</v>
      </c>
      <c r="K860" s="92"/>
    </row>
    <row r="861" spans="1:11" ht="110" x14ac:dyDescent="0.25">
      <c r="A861" s="14" t="s">
        <v>3027</v>
      </c>
      <c r="B861" s="14" t="s">
        <v>5303</v>
      </c>
      <c r="C861" s="14" t="s">
        <v>5307</v>
      </c>
      <c r="D861" s="16">
        <v>45717</v>
      </c>
      <c r="E861" s="16">
        <v>45988</v>
      </c>
      <c r="F861" s="14" t="s">
        <v>5308</v>
      </c>
      <c r="G861" s="14"/>
      <c r="H861" s="14" t="s">
        <v>5306</v>
      </c>
      <c r="I861" s="15">
        <v>283.22000000000003</v>
      </c>
      <c r="J861" s="77">
        <v>2</v>
      </c>
      <c r="K861" s="92"/>
    </row>
    <row r="862" spans="1:11" ht="80" x14ac:dyDescent="0.25">
      <c r="A862" s="14" t="s">
        <v>3027</v>
      </c>
      <c r="B862" s="14" t="s">
        <v>5303</v>
      </c>
      <c r="C862" s="14" t="s">
        <v>5309</v>
      </c>
      <c r="D862" s="16">
        <v>45717</v>
      </c>
      <c r="E862" s="16">
        <v>45988</v>
      </c>
      <c r="F862" s="14" t="s">
        <v>5310</v>
      </c>
      <c r="G862" s="14"/>
      <c r="H862" s="14" t="s">
        <v>5311</v>
      </c>
      <c r="I862" s="15">
        <v>68.180000000000007</v>
      </c>
      <c r="J862" s="77">
        <v>2</v>
      </c>
      <c r="K862" s="92"/>
    </row>
    <row r="863" spans="1:11" ht="50" x14ac:dyDescent="0.25">
      <c r="A863" s="14" t="s">
        <v>3027</v>
      </c>
      <c r="B863" s="14" t="s">
        <v>5303</v>
      </c>
      <c r="C863" s="14" t="s">
        <v>5312</v>
      </c>
      <c r="D863" s="16">
        <v>45705</v>
      </c>
      <c r="E863" s="16">
        <v>45988</v>
      </c>
      <c r="F863" s="14" t="s">
        <v>5313</v>
      </c>
      <c r="G863" s="14" t="s">
        <v>5314</v>
      </c>
      <c r="H863" s="14" t="s">
        <v>5315</v>
      </c>
      <c r="I863" s="15">
        <v>48</v>
      </c>
      <c r="J863" s="77">
        <v>2</v>
      </c>
      <c r="K863" s="92"/>
    </row>
    <row r="864" spans="1:11" ht="60" x14ac:dyDescent="0.25">
      <c r="A864" s="14" t="s">
        <v>3027</v>
      </c>
      <c r="B864" s="14" t="s">
        <v>5303</v>
      </c>
      <c r="C864" s="14" t="s">
        <v>3125</v>
      </c>
      <c r="D864" s="16">
        <v>45705</v>
      </c>
      <c r="E864" s="16">
        <v>45988</v>
      </c>
      <c r="F864" s="14" t="s">
        <v>5316</v>
      </c>
      <c r="G864" s="14" t="s">
        <v>5314</v>
      </c>
      <c r="H864" s="14" t="s">
        <v>5315</v>
      </c>
      <c r="I864" s="15">
        <v>22</v>
      </c>
      <c r="J864" s="77">
        <v>2</v>
      </c>
      <c r="K864" s="92"/>
    </row>
    <row r="865" spans="1:11" ht="50" x14ac:dyDescent="0.25">
      <c r="A865" s="14" t="s">
        <v>3027</v>
      </c>
      <c r="B865" s="14" t="s">
        <v>5303</v>
      </c>
      <c r="C865" s="14" t="s">
        <v>5317</v>
      </c>
      <c r="D865" s="16">
        <v>45720</v>
      </c>
      <c r="E865" s="16">
        <v>45988</v>
      </c>
      <c r="F865" s="14" t="s">
        <v>5318</v>
      </c>
      <c r="G865" s="14" t="s">
        <v>5319</v>
      </c>
      <c r="H865" s="14" t="s">
        <v>5320</v>
      </c>
      <c r="I865" s="15">
        <v>22.14</v>
      </c>
      <c r="J865" s="77">
        <v>2</v>
      </c>
      <c r="K865" s="92"/>
    </row>
    <row r="866" spans="1:11" ht="50" x14ac:dyDescent="0.25">
      <c r="A866" s="14" t="s">
        <v>3027</v>
      </c>
      <c r="B866" s="14" t="s">
        <v>5303</v>
      </c>
      <c r="C866" s="14" t="s">
        <v>5321</v>
      </c>
      <c r="D866" s="16">
        <v>45670</v>
      </c>
      <c r="E866" s="16">
        <v>45988</v>
      </c>
      <c r="F866" s="14" t="s">
        <v>5322</v>
      </c>
      <c r="G866" s="14" t="s">
        <v>5323</v>
      </c>
      <c r="H866" s="14" t="s">
        <v>5324</v>
      </c>
      <c r="I866" s="15">
        <v>120</v>
      </c>
      <c r="J866" s="77">
        <v>2</v>
      </c>
      <c r="K866" s="92"/>
    </row>
    <row r="867" spans="1:11" ht="50" x14ac:dyDescent="0.25">
      <c r="A867" s="14" t="s">
        <v>3027</v>
      </c>
      <c r="B867" s="14" t="s">
        <v>5303</v>
      </c>
      <c r="C867" s="14" t="s">
        <v>5325</v>
      </c>
      <c r="D867" s="16">
        <v>45675</v>
      </c>
      <c r="E867" s="16">
        <v>45988</v>
      </c>
      <c r="F867" s="14" t="s">
        <v>5326</v>
      </c>
      <c r="G867" s="14" t="s">
        <v>5327</v>
      </c>
      <c r="H867" s="14" t="s">
        <v>5328</v>
      </c>
      <c r="I867" s="15">
        <v>88.52</v>
      </c>
      <c r="J867" s="77">
        <v>2</v>
      </c>
      <c r="K867" s="92"/>
    </row>
    <row r="868" spans="1:11" ht="50" x14ac:dyDescent="0.25">
      <c r="A868" s="14" t="s">
        <v>3027</v>
      </c>
      <c r="B868" s="14" t="s">
        <v>5303</v>
      </c>
      <c r="C868" s="14" t="s">
        <v>5329</v>
      </c>
      <c r="D868" s="16">
        <v>45730</v>
      </c>
      <c r="E868" s="16">
        <v>45988</v>
      </c>
      <c r="F868" s="14" t="s">
        <v>5330</v>
      </c>
      <c r="G868" s="14" t="s">
        <v>5314</v>
      </c>
      <c r="H868" s="14" t="s">
        <v>5315</v>
      </c>
      <c r="I868" s="15">
        <v>48</v>
      </c>
      <c r="J868" s="77">
        <v>2</v>
      </c>
      <c r="K868" s="92"/>
    </row>
    <row r="869" spans="1:11" ht="60" x14ac:dyDescent="0.25">
      <c r="A869" s="14" t="s">
        <v>3027</v>
      </c>
      <c r="B869" s="14" t="s">
        <v>5303</v>
      </c>
      <c r="C869" s="14" t="s">
        <v>3038</v>
      </c>
      <c r="D869" s="16">
        <v>45730</v>
      </c>
      <c r="E869" s="16">
        <v>45988</v>
      </c>
      <c r="F869" s="14" t="s">
        <v>5331</v>
      </c>
      <c r="G869" s="14" t="s">
        <v>5314</v>
      </c>
      <c r="H869" s="14" t="s">
        <v>5315</v>
      </c>
      <c r="I869" s="15">
        <v>33</v>
      </c>
      <c r="J869" s="77">
        <v>2</v>
      </c>
      <c r="K869" s="92"/>
    </row>
    <row r="870" spans="1:11" ht="50" x14ac:dyDescent="0.25">
      <c r="A870" s="14" t="s">
        <v>3027</v>
      </c>
      <c r="B870" s="14" t="s">
        <v>5303</v>
      </c>
      <c r="C870" s="14" t="s">
        <v>5332</v>
      </c>
      <c r="D870" s="16">
        <v>45742</v>
      </c>
      <c r="E870" s="16">
        <v>45988</v>
      </c>
      <c r="F870" s="14" t="s">
        <v>5330</v>
      </c>
      <c r="G870" s="14" t="s">
        <v>5323</v>
      </c>
      <c r="H870" s="14" t="s">
        <v>5324</v>
      </c>
      <c r="I870" s="15">
        <v>120</v>
      </c>
      <c r="J870" s="77">
        <v>2</v>
      </c>
      <c r="K870" s="92"/>
    </row>
    <row r="871" spans="1:11" ht="50" x14ac:dyDescent="0.25">
      <c r="A871" s="14" t="s">
        <v>3027</v>
      </c>
      <c r="B871" s="14" t="s">
        <v>5303</v>
      </c>
      <c r="C871" s="14" t="s">
        <v>5333</v>
      </c>
      <c r="D871" s="16">
        <v>45770</v>
      </c>
      <c r="E871" s="16">
        <v>45988</v>
      </c>
      <c r="F871" s="14" t="s">
        <v>5334</v>
      </c>
      <c r="G871" s="14" t="s">
        <v>5314</v>
      </c>
      <c r="H871" s="14" t="s">
        <v>5315</v>
      </c>
      <c r="I871" s="15">
        <v>16</v>
      </c>
      <c r="J871" s="77">
        <v>2</v>
      </c>
      <c r="K871" s="92"/>
    </row>
    <row r="872" spans="1:11" ht="60" x14ac:dyDescent="0.25">
      <c r="A872" s="14" t="s">
        <v>3027</v>
      </c>
      <c r="B872" s="14" t="s">
        <v>5303</v>
      </c>
      <c r="C872" s="14" t="s">
        <v>5335</v>
      </c>
      <c r="D872" s="16">
        <v>45770</v>
      </c>
      <c r="E872" s="16">
        <v>45988</v>
      </c>
      <c r="F872" s="14" t="s">
        <v>5336</v>
      </c>
      <c r="G872" s="14" t="s">
        <v>5314</v>
      </c>
      <c r="H872" s="14" t="s">
        <v>5315</v>
      </c>
      <c r="I872" s="15">
        <v>44</v>
      </c>
      <c r="J872" s="77">
        <v>2</v>
      </c>
      <c r="K872" s="92"/>
    </row>
    <row r="873" spans="1:11" ht="50" x14ac:dyDescent="0.25">
      <c r="A873" s="14" t="s">
        <v>3027</v>
      </c>
      <c r="B873" s="14" t="s">
        <v>5303</v>
      </c>
      <c r="C873" s="14" t="s">
        <v>5337</v>
      </c>
      <c r="D873" s="16">
        <v>45770</v>
      </c>
      <c r="E873" s="16">
        <v>45988</v>
      </c>
      <c r="F873" s="14" t="s">
        <v>5334</v>
      </c>
      <c r="G873" s="14" t="s">
        <v>5323</v>
      </c>
      <c r="H873" s="14" t="s">
        <v>5324</v>
      </c>
      <c r="I873" s="15">
        <v>120</v>
      </c>
      <c r="J873" s="77">
        <v>2</v>
      </c>
      <c r="K873" s="92"/>
    </row>
    <row r="874" spans="1:11" ht="70" x14ac:dyDescent="0.25">
      <c r="A874" s="14" t="s">
        <v>3027</v>
      </c>
      <c r="B874" s="14" t="s">
        <v>5303</v>
      </c>
      <c r="C874" s="14" t="s">
        <v>5338</v>
      </c>
      <c r="D874" s="16">
        <v>45798</v>
      </c>
      <c r="E874" s="16">
        <v>45988</v>
      </c>
      <c r="F874" s="14" t="s">
        <v>5339</v>
      </c>
      <c r="G874" s="14" t="s">
        <v>5340</v>
      </c>
      <c r="H874" s="14" t="s">
        <v>5341</v>
      </c>
      <c r="I874" s="15">
        <v>620</v>
      </c>
      <c r="J874" s="77">
        <v>2</v>
      </c>
      <c r="K874" s="92"/>
    </row>
    <row r="875" spans="1:11" ht="50" x14ac:dyDescent="0.25">
      <c r="A875" s="14" t="s">
        <v>3027</v>
      </c>
      <c r="B875" s="14" t="s">
        <v>5303</v>
      </c>
      <c r="C875" s="14" t="s">
        <v>5342</v>
      </c>
      <c r="D875" s="16">
        <v>45798</v>
      </c>
      <c r="E875" s="16">
        <v>45988</v>
      </c>
      <c r="F875" s="14" t="s">
        <v>5343</v>
      </c>
      <c r="G875" s="14" t="s">
        <v>5323</v>
      </c>
      <c r="H875" s="14" t="s">
        <v>5324</v>
      </c>
      <c r="I875" s="15">
        <v>40</v>
      </c>
      <c r="J875" s="77">
        <v>2</v>
      </c>
      <c r="K875" s="92"/>
    </row>
    <row r="876" spans="1:11" ht="120" x14ac:dyDescent="0.25">
      <c r="A876" s="14" t="s">
        <v>3027</v>
      </c>
      <c r="B876" s="14" t="s">
        <v>5303</v>
      </c>
      <c r="C876" s="14" t="s">
        <v>5344</v>
      </c>
      <c r="D876" s="16">
        <v>45863</v>
      </c>
      <c r="E876" s="16">
        <v>45988</v>
      </c>
      <c r="F876" s="14" t="s">
        <v>5345</v>
      </c>
      <c r="G876" s="14"/>
      <c r="H876" s="14" t="s">
        <v>5231</v>
      </c>
      <c r="I876" s="15">
        <v>273.98</v>
      </c>
      <c r="J876" s="77">
        <v>2</v>
      </c>
      <c r="K876" s="92"/>
    </row>
    <row r="877" spans="1:11" ht="120" x14ac:dyDescent="0.25">
      <c r="A877" s="14" t="s">
        <v>3027</v>
      </c>
      <c r="B877" s="14" t="s">
        <v>5303</v>
      </c>
      <c r="C877" s="14" t="s">
        <v>5344</v>
      </c>
      <c r="D877" s="16">
        <v>45863</v>
      </c>
      <c r="E877" s="16">
        <v>45988</v>
      </c>
      <c r="F877" s="14" t="s">
        <v>5346</v>
      </c>
      <c r="G877" s="14"/>
      <c r="H877" s="14" t="s">
        <v>5231</v>
      </c>
      <c r="I877" s="15">
        <v>165.07</v>
      </c>
      <c r="J877" s="77">
        <v>2</v>
      </c>
      <c r="K877" s="92"/>
    </row>
    <row r="878" spans="1:11" ht="120" x14ac:dyDescent="0.25">
      <c r="A878" s="14" t="s">
        <v>3027</v>
      </c>
      <c r="B878" s="14" t="s">
        <v>5303</v>
      </c>
      <c r="C878" s="14" t="s">
        <v>5344</v>
      </c>
      <c r="D878" s="16">
        <v>45863</v>
      </c>
      <c r="E878" s="16">
        <v>45988</v>
      </c>
      <c r="F878" s="14" t="s">
        <v>5347</v>
      </c>
      <c r="G878" s="14"/>
      <c r="H878" s="14" t="s">
        <v>5231</v>
      </c>
      <c r="I878" s="15">
        <v>165.1</v>
      </c>
      <c r="J878" s="77">
        <v>2</v>
      </c>
      <c r="K878" s="92"/>
    </row>
    <row r="879" spans="1:11" ht="120" x14ac:dyDescent="0.25">
      <c r="A879" s="14" t="s">
        <v>3027</v>
      </c>
      <c r="B879" s="14" t="s">
        <v>5303</v>
      </c>
      <c r="C879" s="14" t="s">
        <v>5344</v>
      </c>
      <c r="D879" s="16">
        <v>45863</v>
      </c>
      <c r="E879" s="16">
        <v>45988</v>
      </c>
      <c r="F879" s="14" t="s">
        <v>5348</v>
      </c>
      <c r="G879" s="14"/>
      <c r="H879" s="14" t="s">
        <v>5231</v>
      </c>
      <c r="I879" s="15">
        <v>177.65</v>
      </c>
      <c r="J879" s="77">
        <v>2</v>
      </c>
      <c r="K879" s="92"/>
    </row>
    <row r="880" spans="1:11" ht="120" x14ac:dyDescent="0.25">
      <c r="A880" s="14" t="s">
        <v>3027</v>
      </c>
      <c r="B880" s="14" t="s">
        <v>5303</v>
      </c>
      <c r="C880" s="14" t="s">
        <v>5344</v>
      </c>
      <c r="D880" s="16">
        <v>45863</v>
      </c>
      <c r="E880" s="16">
        <v>45988</v>
      </c>
      <c r="F880" s="14" t="s">
        <v>5349</v>
      </c>
      <c r="G880" s="14"/>
      <c r="H880" s="14" t="s">
        <v>5231</v>
      </c>
      <c r="I880" s="15">
        <v>229.75</v>
      </c>
      <c r="J880" s="77">
        <v>2</v>
      </c>
      <c r="K880" s="92"/>
    </row>
    <row r="881" spans="1:11" ht="120" x14ac:dyDescent="0.25">
      <c r="A881" s="14" t="s">
        <v>3027</v>
      </c>
      <c r="B881" s="14" t="s">
        <v>5303</v>
      </c>
      <c r="C881" s="14" t="s">
        <v>5344</v>
      </c>
      <c r="D881" s="16">
        <v>45863</v>
      </c>
      <c r="E881" s="16">
        <v>45988</v>
      </c>
      <c r="F881" s="14" t="s">
        <v>5350</v>
      </c>
      <c r="G881" s="14"/>
      <c r="H881" s="14" t="s">
        <v>5351</v>
      </c>
      <c r="I881" s="15">
        <v>177.28</v>
      </c>
      <c r="J881" s="77">
        <v>2</v>
      </c>
      <c r="K881" s="92"/>
    </row>
    <row r="882" spans="1:11" ht="120" x14ac:dyDescent="0.25">
      <c r="A882" s="14" t="s">
        <v>3027</v>
      </c>
      <c r="B882" s="14" t="s">
        <v>5303</v>
      </c>
      <c r="C882" s="14" t="s">
        <v>5344</v>
      </c>
      <c r="D882" s="16">
        <v>45863</v>
      </c>
      <c r="E882" s="16">
        <v>45988</v>
      </c>
      <c r="F882" s="14" t="s">
        <v>5352</v>
      </c>
      <c r="G882" s="14"/>
      <c r="H882" s="14" t="s">
        <v>5351</v>
      </c>
      <c r="I882" s="15">
        <v>15.78</v>
      </c>
      <c r="J882" s="77">
        <v>2</v>
      </c>
      <c r="K882" s="92"/>
    </row>
    <row r="883" spans="1:11" ht="130" x14ac:dyDescent="0.25">
      <c r="A883" s="14" t="s">
        <v>3027</v>
      </c>
      <c r="B883" s="14" t="s">
        <v>5303</v>
      </c>
      <c r="C883" s="14" t="s">
        <v>5344</v>
      </c>
      <c r="D883" s="16">
        <v>45863</v>
      </c>
      <c r="E883" s="16">
        <v>45988</v>
      </c>
      <c r="F883" s="14" t="s">
        <v>5353</v>
      </c>
      <c r="G883" s="14"/>
      <c r="H883" s="14" t="s">
        <v>5351</v>
      </c>
      <c r="I883" s="15">
        <v>28.48</v>
      </c>
      <c r="J883" s="77">
        <v>2</v>
      </c>
      <c r="K883" s="92"/>
    </row>
    <row r="884" spans="1:11" ht="110" x14ac:dyDescent="0.25">
      <c r="A884" s="14" t="s">
        <v>3027</v>
      </c>
      <c r="B884" s="14" t="s">
        <v>5303</v>
      </c>
      <c r="C884" s="14" t="s">
        <v>5344</v>
      </c>
      <c r="D884" s="16">
        <v>45863</v>
      </c>
      <c r="E884" s="16">
        <v>45988</v>
      </c>
      <c r="F884" s="14" t="s">
        <v>5354</v>
      </c>
      <c r="G884" s="14"/>
      <c r="H884" s="14" t="s">
        <v>5351</v>
      </c>
      <c r="I884" s="15">
        <v>94.1</v>
      </c>
      <c r="J884" s="77">
        <v>2</v>
      </c>
      <c r="K884" s="92"/>
    </row>
    <row r="885" spans="1:11" ht="110" x14ac:dyDescent="0.25">
      <c r="A885" s="14" t="s">
        <v>3027</v>
      </c>
      <c r="B885" s="14" t="s">
        <v>5303</v>
      </c>
      <c r="C885" s="14" t="s">
        <v>5344</v>
      </c>
      <c r="D885" s="16">
        <v>45863</v>
      </c>
      <c r="E885" s="16">
        <v>45988</v>
      </c>
      <c r="F885" s="14" t="s">
        <v>5355</v>
      </c>
      <c r="G885" s="14"/>
      <c r="H885" s="14" t="s">
        <v>5351</v>
      </c>
      <c r="I885" s="15">
        <v>94.1</v>
      </c>
      <c r="J885" s="77">
        <v>2</v>
      </c>
      <c r="K885" s="92"/>
    </row>
    <row r="886" spans="1:11" ht="110" x14ac:dyDescent="0.25">
      <c r="A886" s="14" t="s">
        <v>3027</v>
      </c>
      <c r="B886" s="14" t="s">
        <v>5303</v>
      </c>
      <c r="C886" s="14" t="s">
        <v>5344</v>
      </c>
      <c r="D886" s="16">
        <v>45863</v>
      </c>
      <c r="E886" s="16">
        <v>45988</v>
      </c>
      <c r="F886" s="14" t="s">
        <v>5356</v>
      </c>
      <c r="G886" s="14"/>
      <c r="H886" s="14" t="s">
        <v>5351</v>
      </c>
      <c r="I886" s="15">
        <v>113</v>
      </c>
      <c r="J886" s="77">
        <v>2</v>
      </c>
      <c r="K886" s="92"/>
    </row>
    <row r="887" spans="1:11" ht="20" x14ac:dyDescent="0.25">
      <c r="A887" s="14" t="s">
        <v>3027</v>
      </c>
      <c r="B887" s="14" t="s">
        <v>5357</v>
      </c>
      <c r="C887" s="14" t="s">
        <v>5358</v>
      </c>
      <c r="D887" s="16">
        <v>45988</v>
      </c>
      <c r="E887" s="16"/>
      <c r="F887" s="14" t="s">
        <v>5359</v>
      </c>
      <c r="G887" s="14"/>
      <c r="H887" s="14" t="s">
        <v>5360</v>
      </c>
      <c r="I887" s="15">
        <v>295</v>
      </c>
      <c r="J887" s="77">
        <v>5</v>
      </c>
      <c r="K887" s="92"/>
    </row>
    <row r="888" spans="1:11" ht="30" x14ac:dyDescent="0.25">
      <c r="A888" s="14" t="s">
        <v>3027</v>
      </c>
      <c r="B888" s="14" t="s">
        <v>5361</v>
      </c>
      <c r="C888" s="14" t="s">
        <v>5362</v>
      </c>
      <c r="D888" s="16">
        <v>45988</v>
      </c>
      <c r="E888" s="16"/>
      <c r="F888" s="14" t="s">
        <v>5363</v>
      </c>
      <c r="G888" s="14"/>
      <c r="H888" s="14" t="s">
        <v>5364</v>
      </c>
      <c r="I888" s="15">
        <v>2015</v>
      </c>
      <c r="J888" s="77">
        <v>5</v>
      </c>
      <c r="K888" s="92"/>
    </row>
    <row r="889" spans="1:11" ht="20" x14ac:dyDescent="0.25">
      <c r="A889" s="14" t="s">
        <v>3027</v>
      </c>
      <c r="B889" s="14" t="s">
        <v>5365</v>
      </c>
      <c r="C889" s="14" t="s">
        <v>5366</v>
      </c>
      <c r="D889" s="16">
        <v>45988</v>
      </c>
      <c r="E889" s="16"/>
      <c r="F889" s="14" t="s">
        <v>5367</v>
      </c>
      <c r="G889" s="14"/>
      <c r="H889" s="14" t="s">
        <v>5368</v>
      </c>
      <c r="I889" s="15">
        <v>311</v>
      </c>
      <c r="J889" s="77">
        <v>5</v>
      </c>
      <c r="K889" s="92"/>
    </row>
    <row r="890" spans="1:11" ht="20" x14ac:dyDescent="0.25">
      <c r="A890" s="14" t="s">
        <v>3027</v>
      </c>
      <c r="B890" s="14" t="s">
        <v>5369</v>
      </c>
      <c r="C890" s="14" t="s">
        <v>5370</v>
      </c>
      <c r="D890" s="16">
        <v>45988</v>
      </c>
      <c r="E890" s="16"/>
      <c r="F890" s="14" t="s">
        <v>5371</v>
      </c>
      <c r="G890" s="14"/>
      <c r="H890" s="14" t="s">
        <v>5372</v>
      </c>
      <c r="I890" s="15">
        <v>552.1</v>
      </c>
      <c r="J890" s="77">
        <v>5</v>
      </c>
      <c r="K890" s="92"/>
    </row>
    <row r="891" spans="1:11" ht="60" x14ac:dyDescent="0.25">
      <c r="A891" s="14" t="s">
        <v>3027</v>
      </c>
      <c r="B891" s="14" t="s">
        <v>5373</v>
      </c>
      <c r="C891" s="14" t="s">
        <v>3042</v>
      </c>
      <c r="D891" s="16">
        <v>45985</v>
      </c>
      <c r="E891" s="16">
        <v>45988</v>
      </c>
      <c r="F891" s="14" t="s">
        <v>5374</v>
      </c>
      <c r="G891" s="14" t="s">
        <v>3123</v>
      </c>
      <c r="H891" s="14" t="s">
        <v>3124</v>
      </c>
      <c r="I891" s="15">
        <v>223.12</v>
      </c>
      <c r="J891" s="77">
        <v>3</v>
      </c>
      <c r="K891" s="92"/>
    </row>
    <row r="892" spans="1:11" ht="50" x14ac:dyDescent="0.25">
      <c r="A892" s="14" t="s">
        <v>3027</v>
      </c>
      <c r="B892" s="14" t="s">
        <v>5375</v>
      </c>
      <c r="C892" s="14" t="s">
        <v>5376</v>
      </c>
      <c r="D892" s="16">
        <v>45974</v>
      </c>
      <c r="E892" s="16">
        <v>45988</v>
      </c>
      <c r="F892" s="14" t="s">
        <v>5377</v>
      </c>
      <c r="G892" s="14" t="s">
        <v>5156</v>
      </c>
      <c r="H892" s="14" t="s">
        <v>5157</v>
      </c>
      <c r="I892" s="15">
        <v>10.56</v>
      </c>
      <c r="J892" s="77">
        <v>3</v>
      </c>
      <c r="K892" s="92"/>
    </row>
    <row r="893" spans="1:11" ht="100" x14ac:dyDescent="0.25">
      <c r="A893" s="14" t="s">
        <v>3027</v>
      </c>
      <c r="B893" s="14" t="s">
        <v>5375</v>
      </c>
      <c r="C893" s="14" t="s">
        <v>5378</v>
      </c>
      <c r="D893" s="16">
        <v>45961</v>
      </c>
      <c r="E893" s="16">
        <v>45988</v>
      </c>
      <c r="F893" s="14" t="s">
        <v>5379</v>
      </c>
      <c r="G893" s="14"/>
      <c r="H893" s="14" t="s">
        <v>5380</v>
      </c>
      <c r="I893" s="15">
        <v>67.02</v>
      </c>
      <c r="J893" s="77">
        <v>3</v>
      </c>
      <c r="K893" s="92"/>
    </row>
    <row r="894" spans="1:11" ht="90" x14ac:dyDescent="0.25">
      <c r="A894" s="14" t="s">
        <v>3027</v>
      </c>
      <c r="B894" s="14" t="s">
        <v>5375</v>
      </c>
      <c r="C894" s="14" t="s">
        <v>5381</v>
      </c>
      <c r="D894" s="16">
        <v>45954</v>
      </c>
      <c r="E894" s="16">
        <v>45988</v>
      </c>
      <c r="F894" s="14" t="s">
        <v>5382</v>
      </c>
      <c r="G894" s="14"/>
      <c r="H894" s="14" t="s">
        <v>5383</v>
      </c>
      <c r="I894" s="15">
        <v>178</v>
      </c>
      <c r="J894" s="77">
        <v>3</v>
      </c>
      <c r="K894" s="92"/>
    </row>
    <row r="895" spans="1:11" ht="80" x14ac:dyDescent="0.25">
      <c r="A895" s="14" t="s">
        <v>3027</v>
      </c>
      <c r="B895" s="14" t="s">
        <v>5375</v>
      </c>
      <c r="C895" s="14" t="s">
        <v>5384</v>
      </c>
      <c r="D895" s="16">
        <v>45957</v>
      </c>
      <c r="E895" s="16">
        <v>45988</v>
      </c>
      <c r="F895" s="14" t="s">
        <v>5385</v>
      </c>
      <c r="G895" s="14" t="s">
        <v>5386</v>
      </c>
      <c r="H895" s="14" t="s">
        <v>5387</v>
      </c>
      <c r="I895" s="15">
        <v>8.01</v>
      </c>
      <c r="J895" s="77">
        <v>3</v>
      </c>
      <c r="K895" s="92"/>
    </row>
    <row r="896" spans="1:11" ht="12.5" x14ac:dyDescent="0.25">
      <c r="A896" s="14" t="s">
        <v>3027</v>
      </c>
      <c r="B896" s="14" t="s">
        <v>5388</v>
      </c>
      <c r="C896" s="14" t="s">
        <v>5389</v>
      </c>
      <c r="D896" s="16">
        <v>45991</v>
      </c>
      <c r="E896" s="16"/>
      <c r="F896" s="14" t="s">
        <v>3516</v>
      </c>
      <c r="G896" s="14" t="s">
        <v>3049</v>
      </c>
      <c r="H896" s="14" t="s">
        <v>3050</v>
      </c>
      <c r="I896" s="15">
        <v>7</v>
      </c>
      <c r="J896" s="77">
        <v>4</v>
      </c>
      <c r="K896" s="92"/>
    </row>
    <row r="897" spans="1:11" ht="12.5" x14ac:dyDescent="0.25">
      <c r="A897" s="14" t="s">
        <v>3027</v>
      </c>
      <c r="B897" s="14" t="s">
        <v>5390</v>
      </c>
      <c r="C897" s="14" t="s">
        <v>5391</v>
      </c>
      <c r="D897" s="16">
        <v>45991</v>
      </c>
      <c r="E897" s="16"/>
      <c r="F897" s="14" t="s">
        <v>3519</v>
      </c>
      <c r="G897" s="14" t="s">
        <v>3049</v>
      </c>
      <c r="H897" s="14" t="s">
        <v>3050</v>
      </c>
      <c r="I897" s="15">
        <v>0.2</v>
      </c>
      <c r="J897" s="77">
        <v>4</v>
      </c>
      <c r="K897" s="92"/>
    </row>
    <row r="898" spans="1:11" ht="12.5" x14ac:dyDescent="0.25">
      <c r="A898" s="14" t="s">
        <v>3027</v>
      </c>
      <c r="B898" s="14" t="s">
        <v>5392</v>
      </c>
      <c r="C898" s="14" t="s">
        <v>5393</v>
      </c>
      <c r="D898" s="16">
        <v>45991</v>
      </c>
      <c r="E898" s="16"/>
      <c r="F898" s="14" t="s">
        <v>3522</v>
      </c>
      <c r="G898" s="14" t="s">
        <v>3049</v>
      </c>
      <c r="H898" s="14" t="s">
        <v>3050</v>
      </c>
      <c r="I898" s="15">
        <v>92</v>
      </c>
      <c r="J898" s="77">
        <v>4</v>
      </c>
      <c r="K898" s="92"/>
    </row>
    <row r="899" spans="1:11" ht="60" x14ac:dyDescent="0.25">
      <c r="A899" s="14" t="s">
        <v>3027</v>
      </c>
      <c r="B899" s="14" t="s">
        <v>5394</v>
      </c>
      <c r="C899" s="14" t="s">
        <v>5394</v>
      </c>
      <c r="D899" s="16">
        <v>45992</v>
      </c>
      <c r="E899" s="16"/>
      <c r="F899" s="14" t="s">
        <v>5395</v>
      </c>
      <c r="G899" s="14"/>
      <c r="H899" s="14" t="s">
        <v>5396</v>
      </c>
      <c r="I899" s="15">
        <v>171</v>
      </c>
      <c r="J899" s="77">
        <v>2</v>
      </c>
      <c r="K899" s="92"/>
    </row>
    <row r="900" spans="1:11" ht="60" x14ac:dyDescent="0.25">
      <c r="A900" s="14" t="s">
        <v>3027</v>
      </c>
      <c r="B900" s="14" t="s">
        <v>5397</v>
      </c>
      <c r="C900" s="14" t="s">
        <v>5397</v>
      </c>
      <c r="D900" s="16">
        <v>45992</v>
      </c>
      <c r="E900" s="16"/>
      <c r="F900" s="14" t="s">
        <v>5398</v>
      </c>
      <c r="G900" s="14"/>
      <c r="H900" s="14" t="s">
        <v>5399</v>
      </c>
      <c r="I900" s="15">
        <v>189</v>
      </c>
      <c r="J900" s="77">
        <v>2</v>
      </c>
      <c r="K900" s="92"/>
    </row>
    <row r="901" spans="1:11" ht="60" x14ac:dyDescent="0.25">
      <c r="A901" s="14" t="s">
        <v>3027</v>
      </c>
      <c r="B901" s="14" t="s">
        <v>5400</v>
      </c>
      <c r="C901" s="14" t="s">
        <v>5400</v>
      </c>
      <c r="D901" s="16">
        <v>45992</v>
      </c>
      <c r="E901" s="16"/>
      <c r="F901" s="14" t="s">
        <v>5401</v>
      </c>
      <c r="G901" s="14"/>
      <c r="H901" s="14" t="s">
        <v>5402</v>
      </c>
      <c r="I901" s="15">
        <v>157.5</v>
      </c>
      <c r="J901" s="77">
        <v>2</v>
      </c>
      <c r="K901" s="92"/>
    </row>
    <row r="902" spans="1:11" ht="60" x14ac:dyDescent="0.25">
      <c r="A902" s="14" t="s">
        <v>3027</v>
      </c>
      <c r="B902" s="14" t="s">
        <v>5403</v>
      </c>
      <c r="C902" s="14" t="s">
        <v>5403</v>
      </c>
      <c r="D902" s="16">
        <v>45992</v>
      </c>
      <c r="E902" s="16"/>
      <c r="F902" s="14" t="s">
        <v>5404</v>
      </c>
      <c r="G902" s="14"/>
      <c r="H902" s="14" t="s">
        <v>5405</v>
      </c>
      <c r="I902" s="15">
        <v>506.25</v>
      </c>
      <c r="J902" s="77">
        <v>3</v>
      </c>
      <c r="K902" s="92"/>
    </row>
    <row r="903" spans="1:11" ht="60" x14ac:dyDescent="0.25">
      <c r="A903" s="14" t="s">
        <v>3027</v>
      </c>
      <c r="B903" s="14" t="s">
        <v>5406</v>
      </c>
      <c r="C903" s="14" t="s">
        <v>5406</v>
      </c>
      <c r="D903" s="16">
        <v>45992</v>
      </c>
      <c r="E903" s="16"/>
      <c r="F903" s="14" t="s">
        <v>5407</v>
      </c>
      <c r="G903" s="14"/>
      <c r="H903" s="14" t="s">
        <v>5408</v>
      </c>
      <c r="I903" s="15">
        <v>220.5</v>
      </c>
      <c r="J903" s="77">
        <v>2</v>
      </c>
      <c r="K903" s="92"/>
    </row>
    <row r="904" spans="1:11" ht="60" x14ac:dyDescent="0.25">
      <c r="A904" s="14" t="s">
        <v>3027</v>
      </c>
      <c r="B904" s="14" t="s">
        <v>5409</v>
      </c>
      <c r="C904" s="14" t="s">
        <v>5409</v>
      </c>
      <c r="D904" s="16">
        <v>45992</v>
      </c>
      <c r="E904" s="16"/>
      <c r="F904" s="14" t="s">
        <v>5410</v>
      </c>
      <c r="G904" s="14"/>
      <c r="H904" s="14" t="s">
        <v>5411</v>
      </c>
      <c r="I904" s="15">
        <v>157.5</v>
      </c>
      <c r="J904" s="77">
        <v>2</v>
      </c>
      <c r="K904" s="92"/>
    </row>
    <row r="905" spans="1:11" ht="70" x14ac:dyDescent="0.25">
      <c r="A905" s="14" t="s">
        <v>3027</v>
      </c>
      <c r="B905" s="14" t="s">
        <v>5412</v>
      </c>
      <c r="C905" s="14" t="s">
        <v>5412</v>
      </c>
      <c r="D905" s="16">
        <v>45992</v>
      </c>
      <c r="E905" s="16"/>
      <c r="F905" s="14" t="s">
        <v>5413</v>
      </c>
      <c r="G905" s="14"/>
      <c r="H905" s="14" t="s">
        <v>5414</v>
      </c>
      <c r="I905" s="15">
        <v>409.5</v>
      </c>
      <c r="J905" s="77">
        <v>2</v>
      </c>
      <c r="K905" s="92"/>
    </row>
    <row r="906" spans="1:11" ht="60" x14ac:dyDescent="0.25">
      <c r="A906" s="14" t="s">
        <v>3027</v>
      </c>
      <c r="B906" s="14" t="s">
        <v>5415</v>
      </c>
      <c r="C906" s="14" t="s">
        <v>5415</v>
      </c>
      <c r="D906" s="16">
        <v>45992</v>
      </c>
      <c r="E906" s="16"/>
      <c r="F906" s="14" t="s">
        <v>5416</v>
      </c>
      <c r="G906" s="14"/>
      <c r="H906" s="14" t="s">
        <v>5417</v>
      </c>
      <c r="I906" s="15">
        <v>351</v>
      </c>
      <c r="J906" s="77">
        <v>2</v>
      </c>
      <c r="K906" s="92"/>
    </row>
    <row r="907" spans="1:11" ht="70" x14ac:dyDescent="0.25">
      <c r="A907" s="14" t="s">
        <v>3027</v>
      </c>
      <c r="B907" s="14" t="s">
        <v>5418</v>
      </c>
      <c r="C907" s="14" t="s">
        <v>5418</v>
      </c>
      <c r="D907" s="16">
        <v>45992</v>
      </c>
      <c r="E907" s="16"/>
      <c r="F907" s="14" t="s">
        <v>5419</v>
      </c>
      <c r="G907" s="14"/>
      <c r="H907" s="14" t="s">
        <v>3146</v>
      </c>
      <c r="I907" s="15">
        <v>86.43</v>
      </c>
      <c r="J907" s="77">
        <v>4</v>
      </c>
      <c r="K907" s="92"/>
    </row>
    <row r="908" spans="1:11" ht="70" x14ac:dyDescent="0.25">
      <c r="A908" s="14" t="s">
        <v>3027</v>
      </c>
      <c r="B908" s="14" t="s">
        <v>5420</v>
      </c>
      <c r="C908" s="14" t="s">
        <v>5420</v>
      </c>
      <c r="D908" s="16">
        <v>45992</v>
      </c>
      <c r="E908" s="16"/>
      <c r="F908" s="14" t="s">
        <v>5421</v>
      </c>
      <c r="G908" s="14"/>
      <c r="H908" s="14" t="s">
        <v>3335</v>
      </c>
      <c r="I908" s="15">
        <v>71.63</v>
      </c>
      <c r="J908" s="77">
        <v>3</v>
      </c>
      <c r="K908" s="92"/>
    </row>
    <row r="909" spans="1:11" ht="80" x14ac:dyDescent="0.25">
      <c r="A909" s="14" t="s">
        <v>3027</v>
      </c>
      <c r="B909" s="14" t="s">
        <v>5422</v>
      </c>
      <c r="C909" s="14" t="s">
        <v>5422</v>
      </c>
      <c r="D909" s="16">
        <v>45992</v>
      </c>
      <c r="E909" s="16"/>
      <c r="F909" s="14" t="s">
        <v>5423</v>
      </c>
      <c r="G909" s="14"/>
      <c r="H909" s="14" t="s">
        <v>5038</v>
      </c>
      <c r="I909" s="15">
        <v>99.16</v>
      </c>
      <c r="J909" s="77">
        <v>3</v>
      </c>
      <c r="K909" s="92"/>
    </row>
    <row r="910" spans="1:11" ht="70" x14ac:dyDescent="0.25">
      <c r="A910" s="14" t="s">
        <v>3027</v>
      </c>
      <c r="B910" s="14" t="s">
        <v>5424</v>
      </c>
      <c r="C910" s="14" t="s">
        <v>5424</v>
      </c>
      <c r="D910" s="16">
        <v>45992</v>
      </c>
      <c r="E910" s="16"/>
      <c r="F910" s="14" t="s">
        <v>5425</v>
      </c>
      <c r="G910" s="14"/>
      <c r="H910" s="14" t="s">
        <v>5426</v>
      </c>
      <c r="I910" s="15">
        <v>72.22</v>
      </c>
      <c r="J910" s="77">
        <v>4</v>
      </c>
      <c r="K910" s="92"/>
    </row>
    <row r="911" spans="1:11" ht="50" x14ac:dyDescent="0.25">
      <c r="A911" s="14" t="s">
        <v>3027</v>
      </c>
      <c r="B911" s="14" t="s">
        <v>5427</v>
      </c>
      <c r="C911" s="14" t="s">
        <v>5428</v>
      </c>
      <c r="D911" s="16">
        <v>45944</v>
      </c>
      <c r="E911" s="16">
        <v>45992</v>
      </c>
      <c r="F911" s="14" t="s">
        <v>5429</v>
      </c>
      <c r="G911" s="14">
        <v>29213291</v>
      </c>
      <c r="H911" s="14" t="s">
        <v>3029</v>
      </c>
      <c r="I911" s="15">
        <v>136.99</v>
      </c>
      <c r="J911" s="77">
        <v>2</v>
      </c>
      <c r="K911" s="92"/>
    </row>
    <row r="912" spans="1:11" ht="50" x14ac:dyDescent="0.25">
      <c r="A912" s="14" t="s">
        <v>3027</v>
      </c>
      <c r="B912" s="14" t="s">
        <v>5427</v>
      </c>
      <c r="C912" s="14" t="s">
        <v>5430</v>
      </c>
      <c r="D912" s="16">
        <v>45944</v>
      </c>
      <c r="E912" s="16">
        <v>45992</v>
      </c>
      <c r="F912" s="14" t="s">
        <v>5429</v>
      </c>
      <c r="G912" s="14">
        <v>29213291</v>
      </c>
      <c r="H912" s="14" t="s">
        <v>3029</v>
      </c>
      <c r="I912" s="15">
        <v>281.98</v>
      </c>
      <c r="J912" s="77">
        <v>2</v>
      </c>
      <c r="K912" s="92"/>
    </row>
    <row r="913" spans="1:11" ht="50" x14ac:dyDescent="0.25">
      <c r="A913" s="14" t="s">
        <v>3027</v>
      </c>
      <c r="B913" s="14" t="s">
        <v>5427</v>
      </c>
      <c r="C913" s="14" t="s">
        <v>5431</v>
      </c>
      <c r="D913" s="16">
        <v>45867</v>
      </c>
      <c r="E913" s="16">
        <v>45992</v>
      </c>
      <c r="F913" s="14" t="s">
        <v>5429</v>
      </c>
      <c r="G913" s="14">
        <v>29213291</v>
      </c>
      <c r="H913" s="14" t="s">
        <v>3029</v>
      </c>
      <c r="I913" s="15">
        <v>138.5</v>
      </c>
      <c r="J913" s="77">
        <v>2</v>
      </c>
      <c r="K913" s="92"/>
    </row>
    <row r="914" spans="1:11" ht="60" x14ac:dyDescent="0.25">
      <c r="A914" s="14" t="s">
        <v>3027</v>
      </c>
      <c r="B914" s="14" t="s">
        <v>5427</v>
      </c>
      <c r="C914" s="14" t="s">
        <v>5432</v>
      </c>
      <c r="D914" s="16">
        <v>45947</v>
      </c>
      <c r="E914" s="16">
        <v>45992</v>
      </c>
      <c r="F914" s="14" t="s">
        <v>5433</v>
      </c>
      <c r="G914" s="14" t="s">
        <v>3032</v>
      </c>
      <c r="H914" s="14" t="s">
        <v>3033</v>
      </c>
      <c r="I914" s="15">
        <v>104.53</v>
      </c>
      <c r="J914" s="77">
        <v>2</v>
      </c>
      <c r="K914" s="92"/>
    </row>
    <row r="915" spans="1:11" ht="50" x14ac:dyDescent="0.25">
      <c r="A915" s="14" t="s">
        <v>3027</v>
      </c>
      <c r="B915" s="14" t="s">
        <v>5434</v>
      </c>
      <c r="C915" s="14" t="s">
        <v>5435</v>
      </c>
      <c r="D915" s="16">
        <v>45945</v>
      </c>
      <c r="E915" s="16">
        <v>45992</v>
      </c>
      <c r="F915" s="14" t="s">
        <v>5436</v>
      </c>
      <c r="G915" s="14" t="s">
        <v>5437</v>
      </c>
      <c r="H915" s="14" t="s">
        <v>5438</v>
      </c>
      <c r="I915" s="15">
        <v>200</v>
      </c>
      <c r="J915" s="77">
        <v>2</v>
      </c>
      <c r="K915" s="92"/>
    </row>
    <row r="916" spans="1:11" ht="50" x14ac:dyDescent="0.25">
      <c r="A916" s="14" t="s">
        <v>3027</v>
      </c>
      <c r="B916" s="14" t="s">
        <v>5434</v>
      </c>
      <c r="C916" s="14" t="s">
        <v>5439</v>
      </c>
      <c r="D916" s="16">
        <v>45945</v>
      </c>
      <c r="E916" s="16">
        <v>45992</v>
      </c>
      <c r="F916" s="14" t="s">
        <v>5440</v>
      </c>
      <c r="G916" s="14" t="s">
        <v>3188</v>
      </c>
      <c r="H916" s="14" t="s">
        <v>3189</v>
      </c>
      <c r="I916" s="15">
        <v>2253.11</v>
      </c>
      <c r="J916" s="77">
        <v>2</v>
      </c>
      <c r="K916" s="92"/>
    </row>
    <row r="917" spans="1:11" ht="50" x14ac:dyDescent="0.25">
      <c r="A917" s="14" t="s">
        <v>3027</v>
      </c>
      <c r="B917" s="14" t="s">
        <v>5434</v>
      </c>
      <c r="C917" s="14" t="s">
        <v>5441</v>
      </c>
      <c r="D917" s="16">
        <v>45945</v>
      </c>
      <c r="E917" s="16">
        <v>45992</v>
      </c>
      <c r="F917" s="14" t="s">
        <v>5440</v>
      </c>
      <c r="G917" s="14" t="s">
        <v>5442</v>
      </c>
      <c r="H917" s="14" t="s">
        <v>5443</v>
      </c>
      <c r="I917" s="15">
        <v>984.6</v>
      </c>
      <c r="J917" s="77">
        <v>2</v>
      </c>
      <c r="K917" s="92"/>
    </row>
    <row r="918" spans="1:11" ht="90" x14ac:dyDescent="0.25">
      <c r="A918" s="14" t="s">
        <v>3027</v>
      </c>
      <c r="B918" s="14" t="s">
        <v>5434</v>
      </c>
      <c r="C918" s="14" t="s">
        <v>3697</v>
      </c>
      <c r="D918" s="16">
        <v>45668</v>
      </c>
      <c r="E918" s="16">
        <v>45992</v>
      </c>
      <c r="F918" s="14" t="s">
        <v>5444</v>
      </c>
      <c r="G918" s="14" t="s">
        <v>3701</v>
      </c>
      <c r="H918" s="14" t="s">
        <v>3702</v>
      </c>
      <c r="I918" s="15">
        <v>45</v>
      </c>
      <c r="J918" s="77">
        <v>2</v>
      </c>
      <c r="K918" s="92"/>
    </row>
    <row r="919" spans="1:11" ht="50" x14ac:dyDescent="0.25">
      <c r="A919" s="14" t="s">
        <v>3027</v>
      </c>
      <c r="B919" s="14" t="s">
        <v>5434</v>
      </c>
      <c r="C919" s="14" t="s">
        <v>5445</v>
      </c>
      <c r="D919" s="16">
        <v>45721</v>
      </c>
      <c r="E919" s="16">
        <v>45992</v>
      </c>
      <c r="F919" s="14" t="s">
        <v>5446</v>
      </c>
      <c r="G919" s="14" t="s">
        <v>5447</v>
      </c>
      <c r="H919" s="14" t="s">
        <v>5448</v>
      </c>
      <c r="I919" s="15">
        <v>619.91999999999996</v>
      </c>
      <c r="J919" s="77">
        <v>2</v>
      </c>
      <c r="K919" s="92"/>
    </row>
    <row r="920" spans="1:11" ht="90" x14ac:dyDescent="0.25">
      <c r="A920" s="14" t="s">
        <v>3027</v>
      </c>
      <c r="B920" s="14" t="s">
        <v>5434</v>
      </c>
      <c r="C920" s="14" t="s">
        <v>5449</v>
      </c>
      <c r="D920" s="16">
        <v>45689</v>
      </c>
      <c r="E920" s="16">
        <v>45992</v>
      </c>
      <c r="F920" s="14" t="s">
        <v>5450</v>
      </c>
      <c r="G920" s="14"/>
      <c r="H920" s="14" t="s">
        <v>5451</v>
      </c>
      <c r="I920" s="15">
        <v>79.92</v>
      </c>
      <c r="J920" s="77">
        <v>2</v>
      </c>
      <c r="K920" s="92"/>
    </row>
    <row r="921" spans="1:11" ht="110" x14ac:dyDescent="0.25">
      <c r="A921" s="14" t="s">
        <v>3027</v>
      </c>
      <c r="B921" s="14" t="s">
        <v>5434</v>
      </c>
      <c r="C921" s="14" t="s">
        <v>5452</v>
      </c>
      <c r="D921" s="16">
        <v>45866</v>
      </c>
      <c r="E921" s="16">
        <v>45992</v>
      </c>
      <c r="F921" s="14" t="s">
        <v>5453</v>
      </c>
      <c r="G921" s="14"/>
      <c r="H921" s="14" t="s">
        <v>5454</v>
      </c>
      <c r="I921" s="15">
        <v>70.25</v>
      </c>
      <c r="J921" s="77">
        <v>2</v>
      </c>
      <c r="K921" s="92"/>
    </row>
    <row r="922" spans="1:11" ht="110" x14ac:dyDescent="0.25">
      <c r="A922" s="14" t="s">
        <v>3027</v>
      </c>
      <c r="B922" s="14" t="s">
        <v>5434</v>
      </c>
      <c r="C922" s="14" t="s">
        <v>5455</v>
      </c>
      <c r="D922" s="16">
        <v>45945</v>
      </c>
      <c r="E922" s="16">
        <v>45992</v>
      </c>
      <c r="F922" s="14" t="s">
        <v>5456</v>
      </c>
      <c r="G922" s="14"/>
      <c r="H922" s="14" t="s">
        <v>5454</v>
      </c>
      <c r="I922" s="15">
        <v>67.489999999999995</v>
      </c>
      <c r="J922" s="77">
        <v>2</v>
      </c>
      <c r="K922" s="92"/>
    </row>
    <row r="923" spans="1:11" ht="110" x14ac:dyDescent="0.25">
      <c r="A923" s="14" t="s">
        <v>3027</v>
      </c>
      <c r="B923" s="14" t="s">
        <v>5434</v>
      </c>
      <c r="C923" s="14" t="s">
        <v>5455</v>
      </c>
      <c r="D923" s="16">
        <v>45945</v>
      </c>
      <c r="E923" s="16">
        <v>45992</v>
      </c>
      <c r="F923" s="14" t="s">
        <v>5457</v>
      </c>
      <c r="G923" s="14"/>
      <c r="H923" s="14" t="s">
        <v>5454</v>
      </c>
      <c r="I923" s="15">
        <v>22.38</v>
      </c>
      <c r="J923" s="77">
        <v>2</v>
      </c>
      <c r="K923" s="92"/>
    </row>
    <row r="924" spans="1:11" ht="110" x14ac:dyDescent="0.25">
      <c r="A924" s="14" t="s">
        <v>3027</v>
      </c>
      <c r="B924" s="14" t="s">
        <v>5434</v>
      </c>
      <c r="C924" s="14" t="s">
        <v>5455</v>
      </c>
      <c r="D924" s="16">
        <v>45945</v>
      </c>
      <c r="E924" s="16">
        <v>45992</v>
      </c>
      <c r="F924" s="14" t="s">
        <v>5458</v>
      </c>
      <c r="G924" s="14"/>
      <c r="H924" s="14" t="s">
        <v>5454</v>
      </c>
      <c r="I924" s="15">
        <v>22.38</v>
      </c>
      <c r="J924" s="77">
        <v>2</v>
      </c>
      <c r="K924" s="92"/>
    </row>
    <row r="925" spans="1:11" ht="110" x14ac:dyDescent="0.25">
      <c r="A925" s="14" t="s">
        <v>3027</v>
      </c>
      <c r="B925" s="14" t="s">
        <v>5434</v>
      </c>
      <c r="C925" s="14" t="s">
        <v>5455</v>
      </c>
      <c r="D925" s="16">
        <v>45945</v>
      </c>
      <c r="E925" s="16">
        <v>45992</v>
      </c>
      <c r="F925" s="14" t="s">
        <v>5459</v>
      </c>
      <c r="G925" s="14"/>
      <c r="H925" s="14" t="s">
        <v>5454</v>
      </c>
      <c r="I925" s="15">
        <v>206.61</v>
      </c>
      <c r="J925" s="77">
        <v>2</v>
      </c>
      <c r="K925" s="92"/>
    </row>
    <row r="926" spans="1:11" ht="110" x14ac:dyDescent="0.25">
      <c r="A926" s="14" t="s">
        <v>3027</v>
      </c>
      <c r="B926" s="14" t="s">
        <v>5434</v>
      </c>
      <c r="C926" s="14" t="s">
        <v>5455</v>
      </c>
      <c r="D926" s="16">
        <v>45945</v>
      </c>
      <c r="E926" s="16">
        <v>45992</v>
      </c>
      <c r="F926" s="14" t="s">
        <v>5460</v>
      </c>
      <c r="G926" s="14"/>
      <c r="H926" s="14" t="s">
        <v>5454</v>
      </c>
      <c r="I926" s="15">
        <v>74</v>
      </c>
      <c r="J926" s="77">
        <v>2</v>
      </c>
      <c r="K926" s="92"/>
    </row>
    <row r="927" spans="1:11" ht="110" x14ac:dyDescent="0.25">
      <c r="A927" s="14" t="s">
        <v>3027</v>
      </c>
      <c r="B927" s="14" t="s">
        <v>5434</v>
      </c>
      <c r="C927" s="14" t="s">
        <v>5455</v>
      </c>
      <c r="D927" s="16">
        <v>45945</v>
      </c>
      <c r="E927" s="16">
        <v>45992</v>
      </c>
      <c r="F927" s="14" t="s">
        <v>5461</v>
      </c>
      <c r="G927" s="14"/>
      <c r="H927" s="14" t="s">
        <v>5454</v>
      </c>
      <c r="I927" s="15">
        <v>85.25</v>
      </c>
      <c r="J927" s="77">
        <v>2</v>
      </c>
      <c r="K927" s="92"/>
    </row>
    <row r="928" spans="1:11" ht="110" x14ac:dyDescent="0.25">
      <c r="A928" s="14" t="s">
        <v>3027</v>
      </c>
      <c r="B928" s="14" t="s">
        <v>5434</v>
      </c>
      <c r="C928" s="14" t="s">
        <v>5455</v>
      </c>
      <c r="D928" s="16">
        <v>45945</v>
      </c>
      <c r="E928" s="16">
        <v>45992</v>
      </c>
      <c r="F928" s="14" t="s">
        <v>5462</v>
      </c>
      <c r="G928" s="14"/>
      <c r="H928" s="14" t="s">
        <v>5454</v>
      </c>
      <c r="I928" s="15">
        <v>28.12</v>
      </c>
      <c r="J928" s="77">
        <v>2</v>
      </c>
      <c r="K928" s="92"/>
    </row>
    <row r="929" spans="1:11" ht="110" x14ac:dyDescent="0.25">
      <c r="A929" s="14" t="s">
        <v>3027</v>
      </c>
      <c r="B929" s="14" t="s">
        <v>5434</v>
      </c>
      <c r="C929" s="14" t="s">
        <v>5455</v>
      </c>
      <c r="D929" s="16">
        <v>45945</v>
      </c>
      <c r="E929" s="16">
        <v>45992</v>
      </c>
      <c r="F929" s="14" t="s">
        <v>5463</v>
      </c>
      <c r="G929" s="14"/>
      <c r="H929" s="14" t="s">
        <v>5454</v>
      </c>
      <c r="I929" s="15">
        <v>22.38</v>
      </c>
      <c r="J929" s="77">
        <v>2</v>
      </c>
      <c r="K929" s="92"/>
    </row>
    <row r="930" spans="1:11" ht="110" x14ac:dyDescent="0.25">
      <c r="A930" s="14" t="s">
        <v>3027</v>
      </c>
      <c r="B930" s="14" t="s">
        <v>5434</v>
      </c>
      <c r="C930" s="14" t="s">
        <v>5455</v>
      </c>
      <c r="D930" s="16">
        <v>45945</v>
      </c>
      <c r="E930" s="16">
        <v>45992</v>
      </c>
      <c r="F930" s="14" t="s">
        <v>5464</v>
      </c>
      <c r="G930" s="14"/>
      <c r="H930" s="14" t="s">
        <v>5454</v>
      </c>
      <c r="I930" s="15">
        <v>85.25</v>
      </c>
      <c r="J930" s="77">
        <v>2</v>
      </c>
      <c r="K930" s="92"/>
    </row>
    <row r="931" spans="1:11" ht="110" x14ac:dyDescent="0.25">
      <c r="A931" s="14" t="s">
        <v>3027</v>
      </c>
      <c r="B931" s="14" t="s">
        <v>5434</v>
      </c>
      <c r="C931" s="14" t="s">
        <v>5455</v>
      </c>
      <c r="D931" s="16">
        <v>45945</v>
      </c>
      <c r="E931" s="16">
        <v>45992</v>
      </c>
      <c r="F931" s="14" t="s">
        <v>5465</v>
      </c>
      <c r="G931" s="14"/>
      <c r="H931" s="14" t="s">
        <v>5454</v>
      </c>
      <c r="I931" s="15">
        <v>85.25</v>
      </c>
      <c r="J931" s="77">
        <v>2</v>
      </c>
      <c r="K931" s="92"/>
    </row>
    <row r="932" spans="1:11" ht="110" x14ac:dyDescent="0.25">
      <c r="A932" s="14" t="s">
        <v>3027</v>
      </c>
      <c r="B932" s="14" t="s">
        <v>5434</v>
      </c>
      <c r="C932" s="14" t="s">
        <v>5455</v>
      </c>
      <c r="D932" s="16">
        <v>45945</v>
      </c>
      <c r="E932" s="16">
        <v>45992</v>
      </c>
      <c r="F932" s="14" t="s">
        <v>5466</v>
      </c>
      <c r="G932" s="14"/>
      <c r="H932" s="14" t="s">
        <v>5454</v>
      </c>
      <c r="I932" s="15">
        <v>28.12</v>
      </c>
      <c r="J932" s="77">
        <v>2</v>
      </c>
      <c r="K932" s="92"/>
    </row>
    <row r="933" spans="1:11" ht="110" x14ac:dyDescent="0.25">
      <c r="A933" s="14" t="s">
        <v>3027</v>
      </c>
      <c r="B933" s="14" t="s">
        <v>5434</v>
      </c>
      <c r="C933" s="14" t="s">
        <v>5455</v>
      </c>
      <c r="D933" s="16">
        <v>45945</v>
      </c>
      <c r="E933" s="16">
        <v>45992</v>
      </c>
      <c r="F933" s="14" t="s">
        <v>5467</v>
      </c>
      <c r="G933" s="14"/>
      <c r="H933" s="14" t="s">
        <v>5468</v>
      </c>
      <c r="I933" s="15">
        <v>74</v>
      </c>
      <c r="J933" s="77">
        <v>2</v>
      </c>
      <c r="K933" s="92"/>
    </row>
    <row r="934" spans="1:11" ht="110" x14ac:dyDescent="0.25">
      <c r="A934" s="14" t="s">
        <v>3027</v>
      </c>
      <c r="B934" s="14" t="s">
        <v>5434</v>
      </c>
      <c r="C934" s="14" t="s">
        <v>5455</v>
      </c>
      <c r="D934" s="16">
        <v>45945</v>
      </c>
      <c r="E934" s="16">
        <v>45992</v>
      </c>
      <c r="F934" s="14" t="s">
        <v>5469</v>
      </c>
      <c r="G934" s="14"/>
      <c r="H934" s="14" t="s">
        <v>5468</v>
      </c>
      <c r="I934" s="15">
        <v>74</v>
      </c>
      <c r="J934" s="77">
        <v>2</v>
      </c>
      <c r="K934" s="92"/>
    </row>
    <row r="935" spans="1:11" ht="110" x14ac:dyDescent="0.25">
      <c r="A935" s="14" t="s">
        <v>3027</v>
      </c>
      <c r="B935" s="14" t="s">
        <v>5434</v>
      </c>
      <c r="C935" s="14" t="s">
        <v>5455</v>
      </c>
      <c r="D935" s="16">
        <v>45945</v>
      </c>
      <c r="E935" s="16">
        <v>45992</v>
      </c>
      <c r="F935" s="14" t="s">
        <v>5470</v>
      </c>
      <c r="G935" s="14"/>
      <c r="H935" s="14" t="s">
        <v>5468</v>
      </c>
      <c r="I935" s="15">
        <v>22.32</v>
      </c>
      <c r="J935" s="77">
        <v>2</v>
      </c>
      <c r="K935" s="92"/>
    </row>
    <row r="936" spans="1:11" ht="110" x14ac:dyDescent="0.25">
      <c r="A936" s="14" t="s">
        <v>3027</v>
      </c>
      <c r="B936" s="14" t="s">
        <v>5434</v>
      </c>
      <c r="C936" s="14" t="s">
        <v>5455</v>
      </c>
      <c r="D936" s="16">
        <v>45945</v>
      </c>
      <c r="E936" s="16">
        <v>45992</v>
      </c>
      <c r="F936" s="14" t="s">
        <v>5471</v>
      </c>
      <c r="G936" s="14"/>
      <c r="H936" s="14" t="s">
        <v>5468</v>
      </c>
      <c r="I936" s="15">
        <v>22.32</v>
      </c>
      <c r="J936" s="77">
        <v>2</v>
      </c>
      <c r="K936" s="92"/>
    </row>
    <row r="937" spans="1:11" ht="110" x14ac:dyDescent="0.25">
      <c r="A937" s="14" t="s">
        <v>3027</v>
      </c>
      <c r="B937" s="14" t="s">
        <v>5434</v>
      </c>
      <c r="C937" s="14" t="s">
        <v>5455</v>
      </c>
      <c r="D937" s="16">
        <v>45945</v>
      </c>
      <c r="E937" s="16">
        <v>45992</v>
      </c>
      <c r="F937" s="14" t="s">
        <v>5461</v>
      </c>
      <c r="G937" s="14"/>
      <c r="H937" s="14" t="s">
        <v>5468</v>
      </c>
      <c r="I937" s="15">
        <v>85.25</v>
      </c>
      <c r="J937" s="77">
        <v>2</v>
      </c>
      <c r="K937" s="92"/>
    </row>
    <row r="938" spans="1:11" ht="110" x14ac:dyDescent="0.25">
      <c r="A938" s="14" t="s">
        <v>3027</v>
      </c>
      <c r="B938" s="14" t="s">
        <v>5434</v>
      </c>
      <c r="C938" s="14" t="s">
        <v>5455</v>
      </c>
      <c r="D938" s="16">
        <v>45945</v>
      </c>
      <c r="E938" s="16">
        <v>45992</v>
      </c>
      <c r="F938" s="14" t="s">
        <v>5472</v>
      </c>
      <c r="G938" s="14"/>
      <c r="H938" s="14" t="s">
        <v>5468</v>
      </c>
      <c r="I938" s="15">
        <v>79.33</v>
      </c>
      <c r="J938" s="77">
        <v>2</v>
      </c>
      <c r="K938" s="92"/>
    </row>
    <row r="939" spans="1:11" ht="90" x14ac:dyDescent="0.25">
      <c r="A939" s="14" t="s">
        <v>3027</v>
      </c>
      <c r="B939" s="14" t="s">
        <v>5434</v>
      </c>
      <c r="C939" s="14" t="s">
        <v>5473</v>
      </c>
      <c r="D939" s="16">
        <v>45900</v>
      </c>
      <c r="E939" s="16">
        <v>45992</v>
      </c>
      <c r="F939" s="14" t="s">
        <v>5474</v>
      </c>
      <c r="G939" s="14" t="s">
        <v>3743</v>
      </c>
      <c r="H939" s="14" t="s">
        <v>5475</v>
      </c>
      <c r="I939" s="15">
        <v>15</v>
      </c>
      <c r="J939" s="77">
        <v>2</v>
      </c>
      <c r="K939" s="92"/>
    </row>
    <row r="940" spans="1:11" ht="110" x14ac:dyDescent="0.25">
      <c r="A940" s="14" t="s">
        <v>3027</v>
      </c>
      <c r="B940" s="14" t="s">
        <v>5434</v>
      </c>
      <c r="C940" s="14" t="s">
        <v>5455</v>
      </c>
      <c r="D940" s="16">
        <v>45945</v>
      </c>
      <c r="E940" s="16">
        <v>45992</v>
      </c>
      <c r="F940" s="14" t="s">
        <v>5476</v>
      </c>
      <c r="G940" s="14"/>
      <c r="H940" s="14" t="s">
        <v>5468</v>
      </c>
      <c r="I940" s="15">
        <v>85.25</v>
      </c>
      <c r="J940" s="77">
        <v>2</v>
      </c>
      <c r="K940" s="92"/>
    </row>
    <row r="941" spans="1:11" ht="80" x14ac:dyDescent="0.25">
      <c r="A941" s="14" t="s">
        <v>3027</v>
      </c>
      <c r="B941" s="14" t="s">
        <v>5434</v>
      </c>
      <c r="C941" s="14" t="s">
        <v>5477</v>
      </c>
      <c r="D941" s="16">
        <v>45912</v>
      </c>
      <c r="E941" s="16">
        <v>45992</v>
      </c>
      <c r="F941" s="14" t="s">
        <v>5478</v>
      </c>
      <c r="G941" s="14" t="s">
        <v>5479</v>
      </c>
      <c r="H941" s="14" t="s">
        <v>5480</v>
      </c>
      <c r="I941" s="15">
        <v>72</v>
      </c>
      <c r="J941" s="77">
        <v>2</v>
      </c>
      <c r="K941" s="92"/>
    </row>
    <row r="942" spans="1:11" ht="80" x14ac:dyDescent="0.25">
      <c r="A942" s="14" t="s">
        <v>3027</v>
      </c>
      <c r="B942" s="14" t="s">
        <v>5434</v>
      </c>
      <c r="C942" s="14" t="s">
        <v>5481</v>
      </c>
      <c r="D942" s="16">
        <v>45913</v>
      </c>
      <c r="E942" s="16">
        <v>45992</v>
      </c>
      <c r="F942" s="14" t="s">
        <v>5482</v>
      </c>
      <c r="G942" s="14" t="s">
        <v>3538</v>
      </c>
      <c r="H942" s="14" t="s">
        <v>3539</v>
      </c>
      <c r="I942" s="15">
        <v>18</v>
      </c>
      <c r="J942" s="77">
        <v>2</v>
      </c>
      <c r="K942" s="92"/>
    </row>
    <row r="943" spans="1:11" ht="110" x14ac:dyDescent="0.25">
      <c r="A943" s="14" t="s">
        <v>3027</v>
      </c>
      <c r="B943" s="14" t="s">
        <v>5434</v>
      </c>
      <c r="C943" s="14" t="s">
        <v>5483</v>
      </c>
      <c r="D943" s="16">
        <v>45945</v>
      </c>
      <c r="E943" s="16">
        <v>45992</v>
      </c>
      <c r="F943" s="14" t="s">
        <v>5459</v>
      </c>
      <c r="G943" s="14"/>
      <c r="H943" s="14" t="s">
        <v>5484</v>
      </c>
      <c r="I943" s="15">
        <v>206.61</v>
      </c>
      <c r="J943" s="77">
        <v>2</v>
      </c>
      <c r="K943" s="92"/>
    </row>
    <row r="944" spans="1:11" ht="110" x14ac:dyDescent="0.25">
      <c r="A944" s="14" t="s">
        <v>3027</v>
      </c>
      <c r="B944" s="14" t="s">
        <v>5434</v>
      </c>
      <c r="C944" s="14" t="s">
        <v>5483</v>
      </c>
      <c r="D944" s="16">
        <v>45945</v>
      </c>
      <c r="E944" s="16">
        <v>45992</v>
      </c>
      <c r="F944" s="14" t="s">
        <v>5485</v>
      </c>
      <c r="G944" s="14"/>
      <c r="H944" s="14" t="s">
        <v>5486</v>
      </c>
      <c r="I944" s="15">
        <v>206.61</v>
      </c>
      <c r="J944" s="77">
        <v>2</v>
      </c>
      <c r="K944" s="92"/>
    </row>
    <row r="945" spans="1:11" ht="110" x14ac:dyDescent="0.25">
      <c r="A945" s="14" t="s">
        <v>3027</v>
      </c>
      <c r="B945" s="14" t="s">
        <v>5434</v>
      </c>
      <c r="C945" s="14" t="s">
        <v>5487</v>
      </c>
      <c r="D945" s="16">
        <v>45945</v>
      </c>
      <c r="E945" s="16">
        <v>45992</v>
      </c>
      <c r="F945" s="14" t="s">
        <v>5488</v>
      </c>
      <c r="G945" s="14"/>
      <c r="H945" s="14" t="s">
        <v>5489</v>
      </c>
      <c r="I945" s="15">
        <v>43.57</v>
      </c>
      <c r="J945" s="77">
        <v>2</v>
      </c>
      <c r="K945" s="92"/>
    </row>
    <row r="946" spans="1:11" ht="80" x14ac:dyDescent="0.25">
      <c r="A946" s="14" t="s">
        <v>3027</v>
      </c>
      <c r="B946" s="14" t="s">
        <v>5434</v>
      </c>
      <c r="C946" s="14" t="s">
        <v>5490</v>
      </c>
      <c r="D946" s="16">
        <v>45870</v>
      </c>
      <c r="E946" s="16">
        <v>45992</v>
      </c>
      <c r="F946" s="14" t="s">
        <v>5491</v>
      </c>
      <c r="G946" s="14" t="s">
        <v>5492</v>
      </c>
      <c r="H946" s="14" t="s">
        <v>5493</v>
      </c>
      <c r="I946" s="15">
        <v>123.33</v>
      </c>
      <c r="J946" s="77">
        <v>2</v>
      </c>
      <c r="K946" s="92"/>
    </row>
    <row r="947" spans="1:11" ht="50" x14ac:dyDescent="0.25">
      <c r="A947" s="14" t="s">
        <v>3027</v>
      </c>
      <c r="B947" s="14" t="s">
        <v>5434</v>
      </c>
      <c r="C947" s="14" t="s">
        <v>5494</v>
      </c>
      <c r="D947" s="16">
        <v>45951</v>
      </c>
      <c r="E947" s="16">
        <v>45992</v>
      </c>
      <c r="F947" s="14" t="s">
        <v>5495</v>
      </c>
      <c r="G947" s="14" t="s">
        <v>5496</v>
      </c>
      <c r="H947" s="14" t="s">
        <v>5497</v>
      </c>
      <c r="I947" s="15">
        <v>1646</v>
      </c>
      <c r="J947" s="77">
        <v>2</v>
      </c>
      <c r="K947" s="92"/>
    </row>
    <row r="948" spans="1:11" ht="20" x14ac:dyDescent="0.25">
      <c r="A948" s="14" t="s">
        <v>3027</v>
      </c>
      <c r="B948" s="14" t="s">
        <v>5498</v>
      </c>
      <c r="C948" s="14" t="s">
        <v>3733</v>
      </c>
      <c r="D948" s="16">
        <v>45992</v>
      </c>
      <c r="E948" s="16"/>
      <c r="F948" s="14" t="s">
        <v>5499</v>
      </c>
      <c r="G948" s="14" t="s">
        <v>5500</v>
      </c>
      <c r="H948" s="14" t="s">
        <v>5501</v>
      </c>
      <c r="I948" s="15">
        <v>600</v>
      </c>
      <c r="J948" s="77">
        <v>5</v>
      </c>
      <c r="K948" s="92"/>
    </row>
    <row r="949" spans="1:11" ht="30" x14ac:dyDescent="0.25">
      <c r="A949" s="14" t="s">
        <v>3027</v>
      </c>
      <c r="B949" s="14" t="s">
        <v>5502</v>
      </c>
      <c r="C949" s="14" t="s">
        <v>5503</v>
      </c>
      <c r="D949" s="16">
        <v>45712</v>
      </c>
      <c r="E949" s="16">
        <v>45992</v>
      </c>
      <c r="F949" s="14" t="s">
        <v>5504</v>
      </c>
      <c r="G949" s="14" t="s">
        <v>5505</v>
      </c>
      <c r="H949" s="14" t="s">
        <v>5506</v>
      </c>
      <c r="I949" s="15">
        <v>1678.62</v>
      </c>
      <c r="J949" s="77">
        <v>2</v>
      </c>
      <c r="K949" s="92"/>
    </row>
    <row r="950" spans="1:11" ht="30" x14ac:dyDescent="0.25">
      <c r="A950" s="14" t="s">
        <v>3027</v>
      </c>
      <c r="B950" s="14" t="s">
        <v>5502</v>
      </c>
      <c r="C950" s="14" t="s">
        <v>5507</v>
      </c>
      <c r="D950" s="16">
        <v>45866</v>
      </c>
      <c r="E950" s="16">
        <v>45992</v>
      </c>
      <c r="F950" s="14" t="s">
        <v>5508</v>
      </c>
      <c r="G950" s="14" t="s">
        <v>3812</v>
      </c>
      <c r="H950" s="14" t="s">
        <v>3813</v>
      </c>
      <c r="I950" s="15">
        <v>513.38</v>
      </c>
      <c r="J950" s="77">
        <v>2</v>
      </c>
      <c r="K950" s="92"/>
    </row>
    <row r="951" spans="1:11" ht="30" x14ac:dyDescent="0.25">
      <c r="A951" s="14" t="s">
        <v>3027</v>
      </c>
      <c r="B951" s="14" t="s">
        <v>5509</v>
      </c>
      <c r="C951" s="14" t="s">
        <v>5510</v>
      </c>
      <c r="D951" s="16">
        <v>45929</v>
      </c>
      <c r="E951" s="16">
        <v>45992</v>
      </c>
      <c r="F951" s="14" t="s">
        <v>5511</v>
      </c>
      <c r="G951" s="14" t="s">
        <v>5512</v>
      </c>
      <c r="H951" s="14" t="s">
        <v>5513</v>
      </c>
      <c r="I951" s="15">
        <v>195</v>
      </c>
      <c r="J951" s="77">
        <v>2</v>
      </c>
      <c r="K951" s="92"/>
    </row>
    <row r="952" spans="1:11" ht="50" x14ac:dyDescent="0.25">
      <c r="A952" s="14" t="s">
        <v>3027</v>
      </c>
      <c r="B952" s="14" t="s">
        <v>5514</v>
      </c>
      <c r="C952" s="14" t="s">
        <v>5515</v>
      </c>
      <c r="D952" s="16">
        <v>45709</v>
      </c>
      <c r="E952" s="16">
        <v>45992</v>
      </c>
      <c r="F952" s="14" t="s">
        <v>5516</v>
      </c>
      <c r="G952" s="14"/>
      <c r="H952" s="14" t="s">
        <v>5517</v>
      </c>
      <c r="I952" s="15">
        <v>258.20999999999998</v>
      </c>
      <c r="J952" s="77">
        <v>2</v>
      </c>
      <c r="K952" s="92"/>
    </row>
    <row r="953" spans="1:11" ht="60" x14ac:dyDescent="0.25">
      <c r="A953" s="14" t="s">
        <v>3027</v>
      </c>
      <c r="B953" s="14" t="s">
        <v>5514</v>
      </c>
      <c r="C953" s="14" t="s">
        <v>5518</v>
      </c>
      <c r="D953" s="16">
        <v>45752</v>
      </c>
      <c r="E953" s="16">
        <v>45992</v>
      </c>
      <c r="F953" s="14" t="s">
        <v>5519</v>
      </c>
      <c r="G953" s="14"/>
      <c r="H953" s="14" t="s">
        <v>5517</v>
      </c>
      <c r="I953" s="15">
        <v>2149.17</v>
      </c>
      <c r="J953" s="77">
        <v>2</v>
      </c>
      <c r="K953" s="92"/>
    </row>
    <row r="954" spans="1:11" ht="50" x14ac:dyDescent="0.25">
      <c r="A954" s="14" t="s">
        <v>3027</v>
      </c>
      <c r="B954" s="14" t="s">
        <v>5514</v>
      </c>
      <c r="C954" s="14" t="s">
        <v>5520</v>
      </c>
      <c r="D954" s="16">
        <v>45813</v>
      </c>
      <c r="E954" s="16">
        <v>45992</v>
      </c>
      <c r="F954" s="14" t="s">
        <v>5521</v>
      </c>
      <c r="G954" s="14" t="s">
        <v>5522</v>
      </c>
      <c r="H954" s="14" t="s">
        <v>5523</v>
      </c>
      <c r="I954" s="15">
        <v>81.06</v>
      </c>
      <c r="J954" s="77">
        <v>2</v>
      </c>
      <c r="K954" s="92"/>
    </row>
    <row r="955" spans="1:11" ht="50" x14ac:dyDescent="0.25">
      <c r="A955" s="14" t="s">
        <v>3027</v>
      </c>
      <c r="B955" s="14" t="s">
        <v>5514</v>
      </c>
      <c r="C955" s="14" t="s">
        <v>5524</v>
      </c>
      <c r="D955" s="16">
        <v>45813</v>
      </c>
      <c r="E955" s="16">
        <v>45992</v>
      </c>
      <c r="F955" s="14" t="s">
        <v>5525</v>
      </c>
      <c r="G955" s="14" t="s">
        <v>5526</v>
      </c>
      <c r="H955" s="14" t="s">
        <v>5527</v>
      </c>
      <c r="I955" s="15">
        <v>151.55000000000001</v>
      </c>
      <c r="J955" s="77">
        <v>2</v>
      </c>
      <c r="K955" s="92"/>
    </row>
    <row r="956" spans="1:11" ht="50" x14ac:dyDescent="0.25">
      <c r="A956" s="14" t="s">
        <v>3027</v>
      </c>
      <c r="B956" s="14" t="s">
        <v>5514</v>
      </c>
      <c r="C956" s="14" t="s">
        <v>5528</v>
      </c>
      <c r="D956" s="16">
        <v>45873</v>
      </c>
      <c r="E956" s="16">
        <v>45992</v>
      </c>
      <c r="F956" s="14" t="s">
        <v>5529</v>
      </c>
      <c r="G956" s="14">
        <v>29213291</v>
      </c>
      <c r="H956" s="14" t="s">
        <v>3029</v>
      </c>
      <c r="I956" s="15">
        <v>123.01</v>
      </c>
      <c r="J956" s="77">
        <v>2</v>
      </c>
      <c r="K956" s="92"/>
    </row>
    <row r="957" spans="1:11" ht="60" x14ac:dyDescent="0.25">
      <c r="A957" s="14" t="s">
        <v>3027</v>
      </c>
      <c r="B957" s="14" t="s">
        <v>5530</v>
      </c>
      <c r="C957" s="14" t="s">
        <v>5531</v>
      </c>
      <c r="D957" s="16">
        <v>45923</v>
      </c>
      <c r="E957" s="16">
        <v>45992</v>
      </c>
      <c r="F957" s="14" t="s">
        <v>5532</v>
      </c>
      <c r="G957" s="14" t="s">
        <v>5533</v>
      </c>
      <c r="H957" s="14" t="s">
        <v>5534</v>
      </c>
      <c r="I957" s="15">
        <v>267</v>
      </c>
      <c r="J957" s="77">
        <v>2</v>
      </c>
      <c r="K957" s="92"/>
    </row>
    <row r="958" spans="1:11" ht="120" x14ac:dyDescent="0.25">
      <c r="A958" s="14" t="s">
        <v>3027</v>
      </c>
      <c r="B958" s="14" t="s">
        <v>5535</v>
      </c>
      <c r="C958" s="14" t="s">
        <v>3304</v>
      </c>
      <c r="D958" s="16">
        <v>45724</v>
      </c>
      <c r="E958" s="16">
        <v>45992</v>
      </c>
      <c r="F958" s="14" t="s">
        <v>5536</v>
      </c>
      <c r="G958" s="14"/>
      <c r="H958" s="14" t="s">
        <v>5537</v>
      </c>
      <c r="I958" s="15">
        <v>84.86</v>
      </c>
      <c r="J958" s="77">
        <v>2</v>
      </c>
      <c r="K958" s="92"/>
    </row>
    <row r="959" spans="1:11" ht="110" x14ac:dyDescent="0.25">
      <c r="A959" s="14" t="s">
        <v>3027</v>
      </c>
      <c r="B959" s="14" t="s">
        <v>5535</v>
      </c>
      <c r="C959" s="14" t="s">
        <v>4317</v>
      </c>
      <c r="D959" s="16">
        <v>45773</v>
      </c>
      <c r="E959" s="16">
        <v>45992</v>
      </c>
      <c r="F959" s="14" t="s">
        <v>5538</v>
      </c>
      <c r="G959" s="14"/>
      <c r="H959" s="14" t="s">
        <v>5537</v>
      </c>
      <c r="I959" s="15">
        <v>61.82</v>
      </c>
      <c r="J959" s="77">
        <v>2</v>
      </c>
      <c r="K959" s="92"/>
    </row>
    <row r="960" spans="1:11" ht="80" x14ac:dyDescent="0.25">
      <c r="A960" s="14" t="s">
        <v>3027</v>
      </c>
      <c r="B960" s="14" t="s">
        <v>5535</v>
      </c>
      <c r="C960" s="14" t="s">
        <v>5539</v>
      </c>
      <c r="D960" s="16">
        <v>45773</v>
      </c>
      <c r="E960" s="16">
        <v>45992</v>
      </c>
      <c r="F960" s="14" t="s">
        <v>5540</v>
      </c>
      <c r="G960" s="14" t="s">
        <v>5541</v>
      </c>
      <c r="H960" s="14" t="s">
        <v>5542</v>
      </c>
      <c r="I960" s="15">
        <v>23</v>
      </c>
      <c r="J960" s="77">
        <v>2</v>
      </c>
      <c r="K960" s="92"/>
    </row>
    <row r="961" spans="1:11" ht="110" x14ac:dyDescent="0.25">
      <c r="A961" s="14" t="s">
        <v>3027</v>
      </c>
      <c r="B961" s="14" t="s">
        <v>5535</v>
      </c>
      <c r="C961" s="14" t="s">
        <v>5543</v>
      </c>
      <c r="D961" s="16">
        <v>45773</v>
      </c>
      <c r="E961" s="16">
        <v>45992</v>
      </c>
      <c r="F961" s="14" t="s">
        <v>5544</v>
      </c>
      <c r="G961" s="14"/>
      <c r="H961" s="14" t="s">
        <v>5545</v>
      </c>
      <c r="I961" s="15">
        <v>61.82</v>
      </c>
      <c r="J961" s="77">
        <v>2</v>
      </c>
      <c r="K961" s="92"/>
    </row>
    <row r="962" spans="1:11" ht="110" x14ac:dyDescent="0.25">
      <c r="A962" s="14" t="s">
        <v>3027</v>
      </c>
      <c r="B962" s="14" t="s">
        <v>5535</v>
      </c>
      <c r="C962" s="14" t="s">
        <v>5546</v>
      </c>
      <c r="D962" s="16">
        <v>45780</v>
      </c>
      <c r="E962" s="16">
        <v>45992</v>
      </c>
      <c r="F962" s="14" t="s">
        <v>5547</v>
      </c>
      <c r="G962" s="14"/>
      <c r="H962" s="14" t="s">
        <v>5537</v>
      </c>
      <c r="I962" s="15">
        <v>14.05</v>
      </c>
      <c r="J962" s="77">
        <v>2</v>
      </c>
      <c r="K962" s="92"/>
    </row>
    <row r="963" spans="1:11" ht="80" x14ac:dyDescent="0.25">
      <c r="A963" s="14" t="s">
        <v>3027</v>
      </c>
      <c r="B963" s="14" t="s">
        <v>5535</v>
      </c>
      <c r="C963" s="14" t="s">
        <v>3142</v>
      </c>
      <c r="D963" s="16">
        <v>45780</v>
      </c>
      <c r="E963" s="16">
        <v>45992</v>
      </c>
      <c r="F963" s="14" t="s">
        <v>5548</v>
      </c>
      <c r="G963" s="14" t="s">
        <v>3237</v>
      </c>
      <c r="H963" s="14" t="s">
        <v>5549</v>
      </c>
      <c r="I963" s="15">
        <v>10</v>
      </c>
      <c r="J963" s="77">
        <v>2</v>
      </c>
      <c r="K963" s="92"/>
    </row>
    <row r="964" spans="1:11" ht="120" x14ac:dyDescent="0.25">
      <c r="A964" s="14" t="s">
        <v>3027</v>
      </c>
      <c r="B964" s="14" t="s">
        <v>5535</v>
      </c>
      <c r="C964" s="14" t="s">
        <v>5129</v>
      </c>
      <c r="D964" s="16">
        <v>45781</v>
      </c>
      <c r="E964" s="16">
        <v>45992</v>
      </c>
      <c r="F964" s="14" t="s">
        <v>5550</v>
      </c>
      <c r="G964" s="14"/>
      <c r="H964" s="14" t="s">
        <v>5537</v>
      </c>
      <c r="I964" s="15">
        <v>50.58</v>
      </c>
      <c r="J964" s="77">
        <v>2</v>
      </c>
      <c r="K964" s="92"/>
    </row>
    <row r="965" spans="1:11" ht="90" x14ac:dyDescent="0.25">
      <c r="A965" s="14" t="s">
        <v>3027</v>
      </c>
      <c r="B965" s="14" t="s">
        <v>5535</v>
      </c>
      <c r="C965" s="14" t="s">
        <v>5551</v>
      </c>
      <c r="D965" s="16">
        <v>45781</v>
      </c>
      <c r="E965" s="16">
        <v>45992</v>
      </c>
      <c r="F965" s="14" t="s">
        <v>5552</v>
      </c>
      <c r="G965" s="14" t="s">
        <v>5553</v>
      </c>
      <c r="H965" s="14" t="s">
        <v>5554</v>
      </c>
      <c r="I965" s="15">
        <v>8</v>
      </c>
      <c r="J965" s="77">
        <v>2</v>
      </c>
      <c r="K965" s="92"/>
    </row>
    <row r="966" spans="1:11" ht="120" x14ac:dyDescent="0.25">
      <c r="A966" s="14" t="s">
        <v>3027</v>
      </c>
      <c r="B966" s="14" t="s">
        <v>5535</v>
      </c>
      <c r="C966" s="14" t="s">
        <v>5555</v>
      </c>
      <c r="D966" s="16">
        <v>45785</v>
      </c>
      <c r="E966" s="16">
        <v>45992</v>
      </c>
      <c r="F966" s="14" t="s">
        <v>5556</v>
      </c>
      <c r="G966" s="14"/>
      <c r="H966" s="14" t="s">
        <v>5537</v>
      </c>
      <c r="I966" s="15">
        <v>14.05</v>
      </c>
      <c r="J966" s="77">
        <v>2</v>
      </c>
      <c r="K966" s="92"/>
    </row>
    <row r="967" spans="1:11" ht="90" x14ac:dyDescent="0.25">
      <c r="A967" s="14" t="s">
        <v>3027</v>
      </c>
      <c r="B967" s="14" t="s">
        <v>5535</v>
      </c>
      <c r="C967" s="14" t="s">
        <v>4645</v>
      </c>
      <c r="D967" s="16">
        <v>45785</v>
      </c>
      <c r="E967" s="16">
        <v>45992</v>
      </c>
      <c r="F967" s="14" t="s">
        <v>5557</v>
      </c>
      <c r="G967" s="14" t="s">
        <v>3237</v>
      </c>
      <c r="H967" s="14" t="s">
        <v>5549</v>
      </c>
      <c r="I967" s="15">
        <v>27.5</v>
      </c>
      <c r="J967" s="77">
        <v>2</v>
      </c>
      <c r="K967" s="92"/>
    </row>
    <row r="968" spans="1:11" ht="120" x14ac:dyDescent="0.25">
      <c r="A968" s="14" t="s">
        <v>3027</v>
      </c>
      <c r="B968" s="14" t="s">
        <v>5535</v>
      </c>
      <c r="C968" s="14" t="s">
        <v>5558</v>
      </c>
      <c r="D968" s="16">
        <v>45785</v>
      </c>
      <c r="E968" s="16">
        <v>45992</v>
      </c>
      <c r="F968" s="14" t="s">
        <v>5559</v>
      </c>
      <c r="G968" s="14"/>
      <c r="H968" s="14" t="s">
        <v>5545</v>
      </c>
      <c r="I968" s="15">
        <v>14.05</v>
      </c>
      <c r="J968" s="77">
        <v>2</v>
      </c>
      <c r="K968" s="92"/>
    </row>
    <row r="969" spans="1:11" ht="110" x14ac:dyDescent="0.25">
      <c r="A969" s="14" t="s">
        <v>3027</v>
      </c>
      <c r="B969" s="14" t="s">
        <v>5535</v>
      </c>
      <c r="C969" s="14" t="s">
        <v>5560</v>
      </c>
      <c r="D969" s="16">
        <v>45793</v>
      </c>
      <c r="E969" s="16">
        <v>45992</v>
      </c>
      <c r="F969" s="14" t="s">
        <v>5561</v>
      </c>
      <c r="G969" s="14"/>
      <c r="H969" s="14" t="s">
        <v>5537</v>
      </c>
      <c r="I969" s="15">
        <v>16.86</v>
      </c>
      <c r="J969" s="77">
        <v>2</v>
      </c>
      <c r="K969" s="92"/>
    </row>
    <row r="970" spans="1:11" ht="110" x14ac:dyDescent="0.25">
      <c r="A970" s="14" t="s">
        <v>3027</v>
      </c>
      <c r="B970" s="14" t="s">
        <v>5535</v>
      </c>
      <c r="C970" s="14" t="s">
        <v>5562</v>
      </c>
      <c r="D970" s="16">
        <v>45793</v>
      </c>
      <c r="E970" s="16">
        <v>45992</v>
      </c>
      <c r="F970" s="14" t="s">
        <v>5561</v>
      </c>
      <c r="G970" s="14"/>
      <c r="H970" s="14" t="s">
        <v>5563</v>
      </c>
      <c r="I970" s="15">
        <v>16.86</v>
      </c>
      <c r="J970" s="77">
        <v>2</v>
      </c>
      <c r="K970" s="92"/>
    </row>
    <row r="971" spans="1:11" ht="110" x14ac:dyDescent="0.25">
      <c r="A971" s="14" t="s">
        <v>3027</v>
      </c>
      <c r="B971" s="14" t="s">
        <v>5535</v>
      </c>
      <c r="C971" s="14" t="s">
        <v>5564</v>
      </c>
      <c r="D971" s="16">
        <v>45809</v>
      </c>
      <c r="E971" s="16">
        <v>45992</v>
      </c>
      <c r="F971" s="14" t="s">
        <v>5565</v>
      </c>
      <c r="G971" s="14"/>
      <c r="H971" s="14" t="s">
        <v>5537</v>
      </c>
      <c r="I971" s="15">
        <v>14.8</v>
      </c>
      <c r="J971" s="77">
        <v>2</v>
      </c>
      <c r="K971" s="92"/>
    </row>
    <row r="972" spans="1:11" ht="80" x14ac:dyDescent="0.25">
      <c r="A972" s="14" t="s">
        <v>3027</v>
      </c>
      <c r="B972" s="14" t="s">
        <v>5535</v>
      </c>
      <c r="C972" s="14" t="s">
        <v>3304</v>
      </c>
      <c r="D972" s="16">
        <v>45809</v>
      </c>
      <c r="E972" s="16">
        <v>45992</v>
      </c>
      <c r="F972" s="14" t="s">
        <v>5566</v>
      </c>
      <c r="G972" s="14" t="s">
        <v>3237</v>
      </c>
      <c r="H972" s="14" t="s">
        <v>5549</v>
      </c>
      <c r="I972" s="15">
        <v>36.5</v>
      </c>
      <c r="J972" s="77">
        <v>2</v>
      </c>
      <c r="K972" s="92"/>
    </row>
    <row r="973" spans="1:11" ht="110" x14ac:dyDescent="0.25">
      <c r="A973" s="14" t="s">
        <v>3027</v>
      </c>
      <c r="B973" s="14" t="s">
        <v>5535</v>
      </c>
      <c r="C973" s="14" t="s">
        <v>5567</v>
      </c>
      <c r="D973" s="16">
        <v>45809</v>
      </c>
      <c r="E973" s="16">
        <v>45992</v>
      </c>
      <c r="F973" s="14" t="s">
        <v>5565</v>
      </c>
      <c r="G973" s="14"/>
      <c r="H973" s="14" t="s">
        <v>5545</v>
      </c>
      <c r="I973" s="15">
        <v>14.8</v>
      </c>
      <c r="J973" s="77">
        <v>2</v>
      </c>
      <c r="K973" s="92"/>
    </row>
    <row r="974" spans="1:11" ht="120" x14ac:dyDescent="0.25">
      <c r="A974" s="14" t="s">
        <v>3027</v>
      </c>
      <c r="B974" s="14" t="s">
        <v>5535</v>
      </c>
      <c r="C974" s="14" t="s">
        <v>5568</v>
      </c>
      <c r="D974" s="16">
        <v>45816</v>
      </c>
      <c r="E974" s="16">
        <v>45992</v>
      </c>
      <c r="F974" s="14" t="s">
        <v>5569</v>
      </c>
      <c r="G974" s="14"/>
      <c r="H974" s="14" t="s">
        <v>5537</v>
      </c>
      <c r="I974" s="15">
        <v>50.32</v>
      </c>
      <c r="J974" s="77">
        <v>2</v>
      </c>
      <c r="K974" s="92"/>
    </row>
    <row r="975" spans="1:11" ht="100" x14ac:dyDescent="0.25">
      <c r="A975" s="14" t="s">
        <v>3027</v>
      </c>
      <c r="B975" s="14" t="s">
        <v>5535</v>
      </c>
      <c r="C975" s="14" t="s">
        <v>5570</v>
      </c>
      <c r="D975" s="16">
        <v>45816</v>
      </c>
      <c r="E975" s="16">
        <v>45992</v>
      </c>
      <c r="F975" s="14" t="s">
        <v>5571</v>
      </c>
      <c r="G975" s="14" t="s">
        <v>3538</v>
      </c>
      <c r="H975" s="14" t="s">
        <v>3539</v>
      </c>
      <c r="I975" s="15">
        <v>24</v>
      </c>
      <c r="J975" s="77">
        <v>2</v>
      </c>
      <c r="K975" s="92"/>
    </row>
    <row r="976" spans="1:11" ht="120" x14ac:dyDescent="0.25">
      <c r="A976" s="14" t="s">
        <v>3027</v>
      </c>
      <c r="B976" s="14" t="s">
        <v>5535</v>
      </c>
      <c r="C976" s="14" t="s">
        <v>5572</v>
      </c>
      <c r="D976" s="16">
        <v>45809</v>
      </c>
      <c r="E976" s="16">
        <v>45992</v>
      </c>
      <c r="F976" s="14" t="s">
        <v>5569</v>
      </c>
      <c r="G976" s="14"/>
      <c r="H976" s="14" t="s">
        <v>5545</v>
      </c>
      <c r="I976" s="15">
        <v>50.32</v>
      </c>
      <c r="J976" s="77">
        <v>2</v>
      </c>
      <c r="K976" s="92"/>
    </row>
    <row r="977" spans="1:11" ht="110" x14ac:dyDescent="0.25">
      <c r="A977" s="14" t="s">
        <v>3027</v>
      </c>
      <c r="B977" s="14" t="s">
        <v>5535</v>
      </c>
      <c r="C977" s="14" t="s">
        <v>5573</v>
      </c>
      <c r="D977" s="16">
        <v>45823</v>
      </c>
      <c r="E977" s="16">
        <v>45992</v>
      </c>
      <c r="F977" s="14" t="s">
        <v>5574</v>
      </c>
      <c r="G977" s="14"/>
      <c r="H977" s="14" t="s">
        <v>5537</v>
      </c>
      <c r="I977" s="15">
        <v>29.6</v>
      </c>
      <c r="J977" s="77">
        <v>2</v>
      </c>
      <c r="K977" s="92"/>
    </row>
    <row r="978" spans="1:11" ht="80" x14ac:dyDescent="0.25">
      <c r="A978" s="14" t="s">
        <v>3027</v>
      </c>
      <c r="B978" s="14" t="s">
        <v>5535</v>
      </c>
      <c r="C978" s="14" t="s">
        <v>4317</v>
      </c>
      <c r="D978" s="16">
        <v>45822</v>
      </c>
      <c r="E978" s="16">
        <v>45992</v>
      </c>
      <c r="F978" s="14" t="s">
        <v>5575</v>
      </c>
      <c r="G978" s="14" t="s">
        <v>3237</v>
      </c>
      <c r="H978" s="14" t="s">
        <v>5549</v>
      </c>
      <c r="I978" s="15">
        <v>10</v>
      </c>
      <c r="J978" s="77">
        <v>2</v>
      </c>
      <c r="K978" s="92"/>
    </row>
    <row r="979" spans="1:11" ht="110" x14ac:dyDescent="0.25">
      <c r="A979" s="14" t="s">
        <v>3027</v>
      </c>
      <c r="B979" s="14" t="s">
        <v>5535</v>
      </c>
      <c r="C979" s="14" t="s">
        <v>5576</v>
      </c>
      <c r="D979" s="16">
        <v>45843</v>
      </c>
      <c r="E979" s="16">
        <v>45992</v>
      </c>
      <c r="F979" s="14" t="s">
        <v>5577</v>
      </c>
      <c r="G979" s="14"/>
      <c r="H979" s="14" t="s">
        <v>5545</v>
      </c>
      <c r="I979" s="15">
        <v>82.88</v>
      </c>
      <c r="J979" s="77">
        <v>2</v>
      </c>
      <c r="K979" s="92"/>
    </row>
    <row r="980" spans="1:11" ht="80" x14ac:dyDescent="0.25">
      <c r="A980" s="14" t="s">
        <v>3027</v>
      </c>
      <c r="B980" s="14" t="s">
        <v>5535</v>
      </c>
      <c r="C980" s="14" t="s">
        <v>5578</v>
      </c>
      <c r="D980" s="16">
        <v>45843</v>
      </c>
      <c r="E980" s="16">
        <v>45992</v>
      </c>
      <c r="F980" s="14" t="s">
        <v>5579</v>
      </c>
      <c r="G980" s="14" t="s">
        <v>4700</v>
      </c>
      <c r="H980" s="14" t="s">
        <v>5580</v>
      </c>
      <c r="I980" s="15">
        <v>6</v>
      </c>
      <c r="J980" s="77">
        <v>2</v>
      </c>
      <c r="K980" s="92"/>
    </row>
    <row r="981" spans="1:11" ht="110" x14ac:dyDescent="0.25">
      <c r="A981" s="14" t="s">
        <v>3027</v>
      </c>
      <c r="B981" s="14" t="s">
        <v>5535</v>
      </c>
      <c r="C981" s="14" t="s">
        <v>5581</v>
      </c>
      <c r="D981" s="16">
        <v>45851</v>
      </c>
      <c r="E981" s="16">
        <v>45992</v>
      </c>
      <c r="F981" s="14" t="s">
        <v>5582</v>
      </c>
      <c r="G981" s="14"/>
      <c r="H981" s="14" t="s">
        <v>5545</v>
      </c>
      <c r="I981" s="15">
        <v>130.24</v>
      </c>
      <c r="J981" s="77">
        <v>2</v>
      </c>
      <c r="K981" s="92"/>
    </row>
    <row r="982" spans="1:11" ht="110" x14ac:dyDescent="0.25">
      <c r="A982" s="14" t="s">
        <v>3027</v>
      </c>
      <c r="B982" s="14" t="s">
        <v>5535</v>
      </c>
      <c r="C982" s="14" t="s">
        <v>5583</v>
      </c>
      <c r="D982" s="16">
        <v>45864</v>
      </c>
      <c r="E982" s="16">
        <v>45992</v>
      </c>
      <c r="F982" s="14" t="s">
        <v>5584</v>
      </c>
      <c r="G982" s="14"/>
      <c r="H982" s="14" t="s">
        <v>5537</v>
      </c>
      <c r="I982" s="15">
        <v>65.12</v>
      </c>
      <c r="J982" s="77">
        <v>2</v>
      </c>
      <c r="K982" s="92"/>
    </row>
    <row r="983" spans="1:11" ht="90" x14ac:dyDescent="0.25">
      <c r="A983" s="14" t="s">
        <v>3027</v>
      </c>
      <c r="B983" s="14" t="s">
        <v>5535</v>
      </c>
      <c r="C983" s="14" t="s">
        <v>153</v>
      </c>
      <c r="D983" s="16">
        <v>45864</v>
      </c>
      <c r="E983" s="16">
        <v>45992</v>
      </c>
      <c r="F983" s="14" t="s">
        <v>5585</v>
      </c>
      <c r="G983" s="14" t="s">
        <v>5553</v>
      </c>
      <c r="H983" s="14" t="s">
        <v>5554</v>
      </c>
      <c r="I983" s="15">
        <v>1.1599999999999999</v>
      </c>
      <c r="J983" s="77">
        <v>2</v>
      </c>
      <c r="K983" s="92"/>
    </row>
    <row r="984" spans="1:11" ht="110" x14ac:dyDescent="0.25">
      <c r="A984" s="14" t="s">
        <v>3027</v>
      </c>
      <c r="B984" s="14" t="s">
        <v>5535</v>
      </c>
      <c r="C984" s="14" t="s">
        <v>3730</v>
      </c>
      <c r="D984" s="16">
        <v>45872</v>
      </c>
      <c r="E984" s="16">
        <v>45992</v>
      </c>
      <c r="F984" s="14" t="s">
        <v>5586</v>
      </c>
      <c r="G984" s="14"/>
      <c r="H984" s="14" t="s">
        <v>5537</v>
      </c>
      <c r="I984" s="15">
        <v>29.6</v>
      </c>
      <c r="J984" s="77">
        <v>2</v>
      </c>
      <c r="K984" s="92"/>
    </row>
    <row r="985" spans="1:11" ht="110" x14ac:dyDescent="0.25">
      <c r="A985" s="14" t="s">
        <v>3027</v>
      </c>
      <c r="B985" s="14" t="s">
        <v>5535</v>
      </c>
      <c r="C985" s="14" t="s">
        <v>5587</v>
      </c>
      <c r="D985" s="16">
        <v>45900</v>
      </c>
      <c r="E985" s="16">
        <v>45992</v>
      </c>
      <c r="F985" s="14" t="s">
        <v>5588</v>
      </c>
      <c r="G985" s="14"/>
      <c r="H985" s="14" t="s">
        <v>5545</v>
      </c>
      <c r="I985" s="15">
        <v>82.88</v>
      </c>
      <c r="J985" s="77">
        <v>2</v>
      </c>
      <c r="K985" s="92"/>
    </row>
    <row r="986" spans="1:11" ht="80" x14ac:dyDescent="0.25">
      <c r="A986" s="14" t="s">
        <v>3027</v>
      </c>
      <c r="B986" s="14" t="s">
        <v>5535</v>
      </c>
      <c r="C986" s="14" t="s">
        <v>5589</v>
      </c>
      <c r="D986" s="16">
        <v>45900</v>
      </c>
      <c r="E986" s="16">
        <v>45992</v>
      </c>
      <c r="F986" s="14" t="s">
        <v>5590</v>
      </c>
      <c r="G986" s="14" t="s">
        <v>3743</v>
      </c>
      <c r="H986" s="14" t="s">
        <v>5475</v>
      </c>
      <c r="I986" s="15">
        <v>7</v>
      </c>
      <c r="J986" s="77">
        <v>2</v>
      </c>
      <c r="K986" s="92"/>
    </row>
    <row r="987" spans="1:11" ht="90" x14ac:dyDescent="0.25">
      <c r="A987" s="14" t="s">
        <v>3027</v>
      </c>
      <c r="B987" s="14" t="s">
        <v>5535</v>
      </c>
      <c r="C987" s="14" t="s">
        <v>5591</v>
      </c>
      <c r="D987" s="16">
        <v>45907</v>
      </c>
      <c r="E987" s="16">
        <v>45992</v>
      </c>
      <c r="F987" s="14" t="s">
        <v>5592</v>
      </c>
      <c r="G987" s="14" t="s">
        <v>5541</v>
      </c>
      <c r="H987" s="14" t="s">
        <v>5542</v>
      </c>
      <c r="I987" s="15">
        <v>10.33</v>
      </c>
      <c r="J987" s="77">
        <v>2</v>
      </c>
      <c r="K987" s="92"/>
    </row>
    <row r="988" spans="1:11" ht="60" x14ac:dyDescent="0.25">
      <c r="A988" s="14" t="s">
        <v>3027</v>
      </c>
      <c r="B988" s="14" t="s">
        <v>5593</v>
      </c>
      <c r="C988" s="14" t="s">
        <v>3946</v>
      </c>
      <c r="D988" s="16">
        <v>45708</v>
      </c>
      <c r="E988" s="16">
        <v>45992</v>
      </c>
      <c r="F988" s="14" t="s">
        <v>5594</v>
      </c>
      <c r="G988" s="14" t="s">
        <v>5595</v>
      </c>
      <c r="H988" s="14" t="s">
        <v>5596</v>
      </c>
      <c r="I988" s="15">
        <v>670</v>
      </c>
      <c r="J988" s="77">
        <v>2</v>
      </c>
      <c r="K988" s="92"/>
    </row>
    <row r="989" spans="1:11" ht="60" x14ac:dyDescent="0.25">
      <c r="A989" s="14" t="s">
        <v>3027</v>
      </c>
      <c r="B989" s="14" t="s">
        <v>5593</v>
      </c>
      <c r="C989" s="14" t="s">
        <v>5597</v>
      </c>
      <c r="D989" s="16">
        <v>45834</v>
      </c>
      <c r="E989" s="16">
        <v>45992</v>
      </c>
      <c r="F989" s="14" t="s">
        <v>5598</v>
      </c>
      <c r="G989" s="14" t="s">
        <v>5595</v>
      </c>
      <c r="H989" s="14" t="s">
        <v>5596</v>
      </c>
      <c r="I989" s="15">
        <v>183</v>
      </c>
      <c r="J989" s="77">
        <v>2</v>
      </c>
      <c r="K989" s="92"/>
    </row>
    <row r="990" spans="1:11" ht="70" x14ac:dyDescent="0.25">
      <c r="A990" s="14" t="s">
        <v>3027</v>
      </c>
      <c r="B990" s="14" t="s">
        <v>5599</v>
      </c>
      <c r="C990" s="14" t="s">
        <v>5599</v>
      </c>
      <c r="D990" s="16">
        <v>45992</v>
      </c>
      <c r="E990" s="16"/>
      <c r="F990" s="14" t="s">
        <v>5600</v>
      </c>
      <c r="G990" s="14"/>
      <c r="H990" s="14" t="s">
        <v>3852</v>
      </c>
      <c r="I990" s="15">
        <v>47.36</v>
      </c>
      <c r="J990" s="77">
        <v>4</v>
      </c>
      <c r="K990" s="92"/>
    </row>
    <row r="991" spans="1:11" ht="70" x14ac:dyDescent="0.25">
      <c r="A991" s="14" t="s">
        <v>3027</v>
      </c>
      <c r="B991" s="14" t="s">
        <v>5601</v>
      </c>
      <c r="C991" s="14" t="s">
        <v>5601</v>
      </c>
      <c r="D991" s="16">
        <v>45992</v>
      </c>
      <c r="E991" s="16"/>
      <c r="F991" s="14" t="s">
        <v>5602</v>
      </c>
      <c r="G991" s="14"/>
      <c r="H991" s="14" t="s">
        <v>3876</v>
      </c>
      <c r="I991" s="15">
        <v>51.98</v>
      </c>
      <c r="J991" s="77">
        <v>4</v>
      </c>
      <c r="K991" s="92"/>
    </row>
    <row r="992" spans="1:11" ht="70" x14ac:dyDescent="0.25">
      <c r="A992" s="14" t="s">
        <v>3027</v>
      </c>
      <c r="B992" s="14" t="s">
        <v>5603</v>
      </c>
      <c r="C992" s="14" t="s">
        <v>5603</v>
      </c>
      <c r="D992" s="16">
        <v>45992</v>
      </c>
      <c r="E992" s="16"/>
      <c r="F992" s="14" t="s">
        <v>5604</v>
      </c>
      <c r="G992" s="14"/>
      <c r="H992" s="14" t="s">
        <v>3287</v>
      </c>
      <c r="I992" s="15">
        <v>136.16</v>
      </c>
      <c r="J992" s="77">
        <v>4</v>
      </c>
      <c r="K992" s="92"/>
    </row>
    <row r="993" spans="1:11" ht="70" x14ac:dyDescent="0.25">
      <c r="A993" s="14" t="s">
        <v>3027</v>
      </c>
      <c r="B993" s="14" t="s">
        <v>5605</v>
      </c>
      <c r="C993" s="14" t="s">
        <v>5606</v>
      </c>
      <c r="D993" s="16">
        <v>45972</v>
      </c>
      <c r="E993" s="16">
        <v>45992</v>
      </c>
      <c r="F993" s="14" t="s">
        <v>5607</v>
      </c>
      <c r="G993" s="14" t="s">
        <v>3882</v>
      </c>
      <c r="H993" s="14" t="s">
        <v>5608</v>
      </c>
      <c r="I993" s="15">
        <v>5</v>
      </c>
      <c r="J993" s="77">
        <v>4</v>
      </c>
      <c r="K993" s="92"/>
    </row>
    <row r="994" spans="1:11" ht="70" x14ac:dyDescent="0.25">
      <c r="A994" s="14" t="s">
        <v>3027</v>
      </c>
      <c r="B994" s="14" t="s">
        <v>5605</v>
      </c>
      <c r="C994" s="14" t="s">
        <v>3884</v>
      </c>
      <c r="D994" s="16">
        <v>45965</v>
      </c>
      <c r="E994" s="16">
        <v>45992</v>
      </c>
      <c r="F994" s="14" t="s">
        <v>5609</v>
      </c>
      <c r="G994" s="14" t="s">
        <v>3886</v>
      </c>
      <c r="H994" s="14" t="s">
        <v>3887</v>
      </c>
      <c r="I994" s="15">
        <v>52</v>
      </c>
      <c r="J994" s="77">
        <v>4</v>
      </c>
      <c r="K994" s="92"/>
    </row>
    <row r="995" spans="1:11" ht="70" x14ac:dyDescent="0.25">
      <c r="A995" s="14" t="s">
        <v>3027</v>
      </c>
      <c r="B995" s="14" t="s">
        <v>5610</v>
      </c>
      <c r="C995" s="14" t="s">
        <v>5610</v>
      </c>
      <c r="D995" s="16">
        <v>45992</v>
      </c>
      <c r="E995" s="16"/>
      <c r="F995" s="14" t="s">
        <v>5611</v>
      </c>
      <c r="G995" s="14"/>
      <c r="H995" s="14" t="s">
        <v>3346</v>
      </c>
      <c r="I995" s="15">
        <v>48.54</v>
      </c>
      <c r="J995" s="77">
        <v>4</v>
      </c>
      <c r="K995" s="92"/>
    </row>
    <row r="996" spans="1:11" ht="70" x14ac:dyDescent="0.25">
      <c r="A996" s="14" t="s">
        <v>3027</v>
      </c>
      <c r="B996" s="14" t="s">
        <v>5612</v>
      </c>
      <c r="C996" s="14" t="s">
        <v>5612</v>
      </c>
      <c r="D996" s="16">
        <v>45992</v>
      </c>
      <c r="E996" s="16"/>
      <c r="F996" s="14" t="s">
        <v>5613</v>
      </c>
      <c r="G996" s="14"/>
      <c r="H996" s="14" t="s">
        <v>3284</v>
      </c>
      <c r="I996" s="15">
        <v>33.74</v>
      </c>
      <c r="J996" s="77">
        <v>4</v>
      </c>
      <c r="K996" s="92"/>
    </row>
    <row r="997" spans="1:11" ht="70" x14ac:dyDescent="0.25">
      <c r="A997" s="14" t="s">
        <v>3027</v>
      </c>
      <c r="B997" s="14" t="s">
        <v>5614</v>
      </c>
      <c r="C997" s="14" t="s">
        <v>3884</v>
      </c>
      <c r="D997" s="16">
        <v>45965</v>
      </c>
      <c r="E997" s="16">
        <v>45992</v>
      </c>
      <c r="F997" s="14" t="s">
        <v>5615</v>
      </c>
      <c r="G997" s="14" t="s">
        <v>3886</v>
      </c>
      <c r="H997" s="14" t="s">
        <v>3887</v>
      </c>
      <c r="I997" s="15">
        <v>51.4</v>
      </c>
      <c r="J997" s="77">
        <v>4</v>
      </c>
      <c r="K997" s="92"/>
    </row>
    <row r="998" spans="1:11" ht="70" x14ac:dyDescent="0.25">
      <c r="A998" s="14" t="s">
        <v>3027</v>
      </c>
      <c r="B998" s="14" t="s">
        <v>5616</v>
      </c>
      <c r="C998" s="14" t="s">
        <v>5616</v>
      </c>
      <c r="D998" s="16">
        <v>45992</v>
      </c>
      <c r="E998" s="16"/>
      <c r="F998" s="14" t="s">
        <v>5617</v>
      </c>
      <c r="G998" s="14"/>
      <c r="H998" s="14" t="s">
        <v>5618</v>
      </c>
      <c r="I998" s="15">
        <v>78.739999999999995</v>
      </c>
      <c r="J998" s="77">
        <v>3</v>
      </c>
      <c r="K998" s="92"/>
    </row>
    <row r="999" spans="1:11" ht="70" x14ac:dyDescent="0.25">
      <c r="A999" s="14" t="s">
        <v>3027</v>
      </c>
      <c r="B999" s="14" t="s">
        <v>5619</v>
      </c>
      <c r="C999" s="14" t="s">
        <v>5619</v>
      </c>
      <c r="D999" s="16">
        <v>45992</v>
      </c>
      <c r="E999" s="16"/>
      <c r="F999" s="14" t="s">
        <v>5620</v>
      </c>
      <c r="G999" s="14"/>
      <c r="H999" s="14" t="s">
        <v>4808</v>
      </c>
      <c r="I999" s="15">
        <v>195.36</v>
      </c>
      <c r="J999" s="77">
        <v>3</v>
      </c>
      <c r="K999" s="92"/>
    </row>
    <row r="1000" spans="1:11" ht="70" x14ac:dyDescent="0.25">
      <c r="A1000" s="14" t="s">
        <v>3027</v>
      </c>
      <c r="B1000" s="14" t="s">
        <v>5621</v>
      </c>
      <c r="C1000" s="14" t="s">
        <v>5621</v>
      </c>
      <c r="D1000" s="16">
        <v>45992</v>
      </c>
      <c r="E1000" s="16"/>
      <c r="F1000" s="14" t="s">
        <v>5622</v>
      </c>
      <c r="G1000" s="14"/>
      <c r="H1000" s="14" t="s">
        <v>5623</v>
      </c>
      <c r="I1000" s="15">
        <v>190.33</v>
      </c>
      <c r="J1000" s="77">
        <v>3</v>
      </c>
      <c r="K1000" s="92"/>
    </row>
    <row r="1001" spans="1:11" ht="70" x14ac:dyDescent="0.25">
      <c r="A1001" s="14" t="s">
        <v>3027</v>
      </c>
      <c r="B1001" s="14" t="s">
        <v>5624</v>
      </c>
      <c r="C1001" s="14" t="s">
        <v>5625</v>
      </c>
      <c r="D1001" s="16">
        <v>45945</v>
      </c>
      <c r="E1001" s="16">
        <v>45992</v>
      </c>
      <c r="F1001" s="14" t="s">
        <v>5626</v>
      </c>
      <c r="G1001" s="14" t="s">
        <v>5627</v>
      </c>
      <c r="H1001" s="14" t="s">
        <v>5628</v>
      </c>
      <c r="I1001" s="15">
        <v>2.9</v>
      </c>
      <c r="J1001" s="77">
        <v>3</v>
      </c>
      <c r="K1001" s="92"/>
    </row>
    <row r="1002" spans="1:11" ht="50" x14ac:dyDescent="0.25">
      <c r="A1002" s="14" t="s">
        <v>3027</v>
      </c>
      <c r="B1002" s="14" t="s">
        <v>5624</v>
      </c>
      <c r="C1002" s="14" t="s">
        <v>5629</v>
      </c>
      <c r="D1002" s="16">
        <v>45945</v>
      </c>
      <c r="E1002" s="16">
        <v>45992</v>
      </c>
      <c r="F1002" s="14" t="s">
        <v>5630</v>
      </c>
      <c r="G1002" s="14"/>
      <c r="H1002" s="14" t="s">
        <v>5631</v>
      </c>
      <c r="I1002" s="15">
        <v>22.5</v>
      </c>
      <c r="J1002" s="77">
        <v>3</v>
      </c>
      <c r="K1002" s="92"/>
    </row>
    <row r="1003" spans="1:11" ht="70" x14ac:dyDescent="0.25">
      <c r="A1003" s="14" t="s">
        <v>3027</v>
      </c>
      <c r="B1003" s="14" t="s">
        <v>5632</v>
      </c>
      <c r="C1003" s="14" t="s">
        <v>5632</v>
      </c>
      <c r="D1003" s="16">
        <v>45992</v>
      </c>
      <c r="E1003" s="16"/>
      <c r="F1003" s="14" t="s">
        <v>5633</v>
      </c>
      <c r="G1003" s="14"/>
      <c r="H1003" s="14" t="s">
        <v>4155</v>
      </c>
      <c r="I1003" s="15">
        <v>61.87</v>
      </c>
      <c r="J1003" s="77">
        <v>3</v>
      </c>
      <c r="K1003" s="92"/>
    </row>
    <row r="1004" spans="1:11" ht="50" x14ac:dyDescent="0.25">
      <c r="A1004" s="14" t="s">
        <v>3027</v>
      </c>
      <c r="B1004" s="14" t="s">
        <v>5634</v>
      </c>
      <c r="C1004" s="14" t="s">
        <v>5635</v>
      </c>
      <c r="D1004" s="16">
        <v>45959</v>
      </c>
      <c r="E1004" s="16">
        <v>45992</v>
      </c>
      <c r="F1004" s="14" t="s">
        <v>5636</v>
      </c>
      <c r="G1004" s="14" t="s">
        <v>5637</v>
      </c>
      <c r="H1004" s="14" t="s">
        <v>5638</v>
      </c>
      <c r="I1004" s="15">
        <v>480</v>
      </c>
      <c r="J1004" s="77">
        <v>2</v>
      </c>
      <c r="K1004" s="92"/>
    </row>
    <row r="1005" spans="1:11" ht="70" x14ac:dyDescent="0.25">
      <c r="A1005" s="14" t="s">
        <v>3027</v>
      </c>
      <c r="B1005" s="14" t="s">
        <v>5639</v>
      </c>
      <c r="C1005" s="14" t="s">
        <v>5640</v>
      </c>
      <c r="D1005" s="16">
        <v>45898</v>
      </c>
      <c r="E1005" s="16">
        <v>45992</v>
      </c>
      <c r="F1005" s="14" t="s">
        <v>5641</v>
      </c>
      <c r="G1005" s="14" t="s">
        <v>5642</v>
      </c>
      <c r="H1005" s="14" t="s">
        <v>5643</v>
      </c>
      <c r="I1005" s="15">
        <v>1733</v>
      </c>
      <c r="J1005" s="77">
        <v>2</v>
      </c>
      <c r="K1005" s="92"/>
    </row>
    <row r="1006" spans="1:11" ht="60" x14ac:dyDescent="0.25">
      <c r="A1006" s="14" t="s">
        <v>3027</v>
      </c>
      <c r="B1006" s="14" t="s">
        <v>5644</v>
      </c>
      <c r="C1006" s="14" t="s">
        <v>5645</v>
      </c>
      <c r="D1006" s="16">
        <v>45923</v>
      </c>
      <c r="E1006" s="16">
        <v>45992</v>
      </c>
      <c r="F1006" s="14" t="s">
        <v>5646</v>
      </c>
      <c r="G1006" s="14">
        <v>29213291</v>
      </c>
      <c r="H1006" s="14" t="s">
        <v>3029</v>
      </c>
      <c r="I1006" s="15">
        <v>160</v>
      </c>
      <c r="J1006" s="77">
        <v>2</v>
      </c>
      <c r="K1006" s="92"/>
    </row>
    <row r="1007" spans="1:11" ht="60" x14ac:dyDescent="0.25">
      <c r="A1007" s="14" t="s">
        <v>3027</v>
      </c>
      <c r="B1007" s="14" t="s">
        <v>5647</v>
      </c>
      <c r="C1007" s="14" t="s">
        <v>5648</v>
      </c>
      <c r="D1007" s="16">
        <v>45926</v>
      </c>
      <c r="E1007" s="16">
        <v>45992</v>
      </c>
      <c r="F1007" s="14" t="s">
        <v>5649</v>
      </c>
      <c r="G1007" s="14" t="s">
        <v>3039</v>
      </c>
      <c r="H1007" s="14" t="s">
        <v>3040</v>
      </c>
      <c r="I1007" s="15">
        <v>420</v>
      </c>
      <c r="J1007" s="77">
        <v>2</v>
      </c>
      <c r="K1007" s="92"/>
    </row>
    <row r="1008" spans="1:11" ht="60" x14ac:dyDescent="0.25">
      <c r="A1008" s="14" t="s">
        <v>3027</v>
      </c>
      <c r="B1008" s="14" t="s">
        <v>5647</v>
      </c>
      <c r="C1008" s="14" t="s">
        <v>5650</v>
      </c>
      <c r="D1008" s="16">
        <v>45940</v>
      </c>
      <c r="E1008" s="16">
        <v>45992</v>
      </c>
      <c r="F1008" s="14" t="s">
        <v>5651</v>
      </c>
      <c r="G1008" s="14" t="s">
        <v>3039</v>
      </c>
      <c r="H1008" s="14" t="s">
        <v>3040</v>
      </c>
      <c r="I1008" s="15">
        <v>240</v>
      </c>
      <c r="J1008" s="77">
        <v>2</v>
      </c>
      <c r="K1008" s="92"/>
    </row>
    <row r="1009" spans="1:11" ht="60" x14ac:dyDescent="0.25">
      <c r="A1009" s="14" t="s">
        <v>3027</v>
      </c>
      <c r="B1009" s="14" t="s">
        <v>5647</v>
      </c>
      <c r="C1009" s="14" t="s">
        <v>5652</v>
      </c>
      <c r="D1009" s="16">
        <v>45947</v>
      </c>
      <c r="E1009" s="16">
        <v>45992</v>
      </c>
      <c r="F1009" s="14" t="s">
        <v>5653</v>
      </c>
      <c r="G1009" s="14" t="s">
        <v>3039</v>
      </c>
      <c r="H1009" s="14" t="s">
        <v>3040</v>
      </c>
      <c r="I1009" s="15">
        <v>240</v>
      </c>
      <c r="J1009" s="77">
        <v>2</v>
      </c>
      <c r="K1009" s="92"/>
    </row>
    <row r="1010" spans="1:11" ht="30" x14ac:dyDescent="0.25">
      <c r="A1010" s="14" t="s">
        <v>3027</v>
      </c>
      <c r="B1010" s="14" t="s">
        <v>5654</v>
      </c>
      <c r="C1010" s="14" t="s">
        <v>5655</v>
      </c>
      <c r="D1010" s="16">
        <v>45807</v>
      </c>
      <c r="E1010" s="16">
        <v>45992</v>
      </c>
      <c r="F1010" s="14" t="s">
        <v>5656</v>
      </c>
      <c r="G1010" s="14">
        <v>29213291</v>
      </c>
      <c r="H1010" s="14" t="s">
        <v>3029</v>
      </c>
      <c r="I1010" s="15">
        <v>130.25</v>
      </c>
      <c r="J1010" s="77">
        <v>2</v>
      </c>
      <c r="K1010" s="92"/>
    </row>
    <row r="1011" spans="1:11" ht="100" x14ac:dyDescent="0.25">
      <c r="A1011" s="14" t="s">
        <v>3027</v>
      </c>
      <c r="B1011" s="14" t="s">
        <v>5654</v>
      </c>
      <c r="C1011" s="14" t="s">
        <v>5654</v>
      </c>
      <c r="D1011" s="16">
        <v>45992</v>
      </c>
      <c r="E1011" s="16">
        <v>45992</v>
      </c>
      <c r="F1011" s="14" t="s">
        <v>5657</v>
      </c>
      <c r="G1011" s="14"/>
      <c r="H1011" s="14" t="s">
        <v>5658</v>
      </c>
      <c r="I1011" s="15">
        <v>1369.75</v>
      </c>
      <c r="J1011" s="77">
        <v>2</v>
      </c>
      <c r="K1011" s="92"/>
    </row>
    <row r="1012" spans="1:11" ht="12.5" x14ac:dyDescent="0.25">
      <c r="A1012" s="14" t="s">
        <v>3027</v>
      </c>
      <c r="B1012" s="14" t="s">
        <v>5659</v>
      </c>
      <c r="C1012" s="14" t="s">
        <v>3064</v>
      </c>
      <c r="D1012" s="16">
        <v>45992</v>
      </c>
      <c r="E1012" s="16"/>
      <c r="F1012" s="14" t="s">
        <v>5660</v>
      </c>
      <c r="G1012" s="14" t="s">
        <v>3066</v>
      </c>
      <c r="H1012" s="14" t="s">
        <v>3067</v>
      </c>
      <c r="I1012" s="15">
        <v>496.5</v>
      </c>
      <c r="J1012" s="77">
        <v>4</v>
      </c>
      <c r="K1012" s="92"/>
    </row>
    <row r="1013" spans="1:11" ht="12.5" x14ac:dyDescent="0.25">
      <c r="A1013" s="14" t="s">
        <v>3027</v>
      </c>
      <c r="B1013" s="14" t="s">
        <v>5661</v>
      </c>
      <c r="C1013" s="14" t="s">
        <v>5662</v>
      </c>
      <c r="D1013" s="16">
        <v>45991</v>
      </c>
      <c r="E1013" s="16"/>
      <c r="F1013" s="14" t="s">
        <v>3516</v>
      </c>
      <c r="G1013" s="14" t="s">
        <v>3049</v>
      </c>
      <c r="H1013" s="14" t="s">
        <v>3050</v>
      </c>
      <c r="I1013" s="15">
        <v>11.2</v>
      </c>
      <c r="J1013" s="77">
        <v>4</v>
      </c>
      <c r="K1013" s="92"/>
    </row>
    <row r="1014" spans="1:11" ht="20" x14ac:dyDescent="0.25">
      <c r="A1014" s="14" t="s">
        <v>3027</v>
      </c>
      <c r="B1014" s="14" t="s">
        <v>5663</v>
      </c>
      <c r="C1014" s="14" t="s">
        <v>5663</v>
      </c>
      <c r="D1014" s="16">
        <v>45993</v>
      </c>
      <c r="E1014" s="16"/>
      <c r="F1014" s="14" t="s">
        <v>5664</v>
      </c>
      <c r="G1014" s="14"/>
      <c r="H1014" s="14" t="s">
        <v>3907</v>
      </c>
      <c r="I1014" s="15">
        <v>7290</v>
      </c>
      <c r="J1014" s="77">
        <v>3</v>
      </c>
      <c r="K1014" s="92"/>
    </row>
    <row r="1015" spans="1:11" ht="30" x14ac:dyDescent="0.25">
      <c r="A1015" s="14" t="s">
        <v>3027</v>
      </c>
      <c r="B1015" s="14" t="s">
        <v>5663</v>
      </c>
      <c r="C1015" s="14" t="s">
        <v>5663</v>
      </c>
      <c r="D1015" s="16">
        <v>46036</v>
      </c>
      <c r="E1015" s="16"/>
      <c r="F1015" s="14" t="s">
        <v>5665</v>
      </c>
      <c r="G1015" s="14"/>
      <c r="H1015" s="14" t="s">
        <v>3059</v>
      </c>
      <c r="I1015" s="15">
        <v>1710</v>
      </c>
      <c r="J1015" s="77">
        <v>3</v>
      </c>
      <c r="K1015" s="92"/>
    </row>
    <row r="1016" spans="1:11" ht="20" x14ac:dyDescent="0.25">
      <c r="A1016" s="14" t="s">
        <v>3027</v>
      </c>
      <c r="B1016" s="14" t="s">
        <v>5666</v>
      </c>
      <c r="C1016" s="14" t="s">
        <v>5667</v>
      </c>
      <c r="D1016" s="16">
        <v>45995</v>
      </c>
      <c r="E1016" s="16"/>
      <c r="F1016" s="14" t="s">
        <v>5668</v>
      </c>
      <c r="G1016" s="14" t="s">
        <v>5669</v>
      </c>
      <c r="H1016" s="14" t="s">
        <v>5670</v>
      </c>
      <c r="I1016" s="15">
        <v>1000</v>
      </c>
      <c r="J1016" s="77">
        <v>2</v>
      </c>
      <c r="K1016" s="92"/>
    </row>
    <row r="1017" spans="1:11" ht="20" x14ac:dyDescent="0.25">
      <c r="A1017" s="14" t="s">
        <v>3027</v>
      </c>
      <c r="B1017" s="14" t="s">
        <v>5671</v>
      </c>
      <c r="C1017" s="14" t="s">
        <v>5672</v>
      </c>
      <c r="D1017" s="16">
        <v>45995</v>
      </c>
      <c r="E1017" s="16"/>
      <c r="F1017" s="14" t="s">
        <v>5673</v>
      </c>
      <c r="G1017" s="14" t="s">
        <v>5674</v>
      </c>
      <c r="H1017" s="14" t="s">
        <v>5675</v>
      </c>
      <c r="I1017" s="15">
        <v>92</v>
      </c>
      <c r="J1017" s="77">
        <v>5</v>
      </c>
      <c r="K1017" s="92"/>
    </row>
    <row r="1018" spans="1:11" ht="30" x14ac:dyDescent="0.25">
      <c r="A1018" s="14" t="s">
        <v>3027</v>
      </c>
      <c r="B1018" s="14" t="s">
        <v>5676</v>
      </c>
      <c r="C1018" s="14" t="s">
        <v>5677</v>
      </c>
      <c r="D1018" s="16">
        <v>45995</v>
      </c>
      <c r="E1018" s="16"/>
      <c r="F1018" s="14" t="s">
        <v>5678</v>
      </c>
      <c r="G1018" s="14"/>
      <c r="H1018" s="14" t="s">
        <v>5679</v>
      </c>
      <c r="I1018" s="15">
        <v>9254</v>
      </c>
      <c r="J1018" s="77">
        <v>3</v>
      </c>
      <c r="K1018" s="92"/>
    </row>
    <row r="1019" spans="1:11" ht="30" x14ac:dyDescent="0.25">
      <c r="A1019" s="14" t="s">
        <v>3027</v>
      </c>
      <c r="B1019" s="14" t="s">
        <v>5680</v>
      </c>
      <c r="C1019" s="14" t="s">
        <v>5681</v>
      </c>
      <c r="D1019" s="16">
        <v>45995</v>
      </c>
      <c r="E1019" s="16"/>
      <c r="F1019" s="14" t="s">
        <v>5678</v>
      </c>
      <c r="G1019" s="14"/>
      <c r="H1019" s="14" t="s">
        <v>5679</v>
      </c>
      <c r="I1019" s="15">
        <v>3006.5</v>
      </c>
      <c r="J1019" s="77">
        <v>3</v>
      </c>
      <c r="K1019" s="92"/>
    </row>
    <row r="1020" spans="1:11" ht="12.5" x14ac:dyDescent="0.25">
      <c r="A1020" s="14" t="s">
        <v>3027</v>
      </c>
      <c r="B1020" s="14" t="s">
        <v>5682</v>
      </c>
      <c r="C1020" s="14" t="s">
        <v>5683</v>
      </c>
      <c r="D1020" s="16">
        <v>45995</v>
      </c>
      <c r="E1020" s="16"/>
      <c r="F1020" s="14" t="s">
        <v>5684</v>
      </c>
      <c r="G1020" s="14" t="s">
        <v>3829</v>
      </c>
      <c r="H1020" s="14" t="s">
        <v>3830</v>
      </c>
      <c r="I1020" s="15">
        <v>10.25</v>
      </c>
      <c r="J1020" s="77">
        <v>4</v>
      </c>
      <c r="K1020" s="92"/>
    </row>
    <row r="1021" spans="1:11" ht="12.5" x14ac:dyDescent="0.25">
      <c r="A1021" s="14" t="s">
        <v>3027</v>
      </c>
      <c r="B1021" s="14" t="s">
        <v>5685</v>
      </c>
      <c r="C1021" s="14" t="s">
        <v>5686</v>
      </c>
      <c r="D1021" s="16">
        <v>45995</v>
      </c>
      <c r="E1021" s="16"/>
      <c r="F1021" s="14" t="s">
        <v>5687</v>
      </c>
      <c r="G1021" s="14" t="s">
        <v>3116</v>
      </c>
      <c r="H1021" s="14" t="s">
        <v>3117</v>
      </c>
      <c r="I1021" s="15">
        <v>61.99</v>
      </c>
      <c r="J1021" s="77">
        <v>4</v>
      </c>
      <c r="K1021" s="92"/>
    </row>
    <row r="1022" spans="1:11" ht="12.5" x14ac:dyDescent="0.25">
      <c r="A1022" s="14" t="s">
        <v>3027</v>
      </c>
      <c r="B1022" s="14" t="s">
        <v>5688</v>
      </c>
      <c r="C1022" s="14" t="s">
        <v>3746</v>
      </c>
      <c r="D1022" s="16">
        <v>45995</v>
      </c>
      <c r="E1022" s="16"/>
      <c r="F1022" s="14" t="s">
        <v>5689</v>
      </c>
      <c r="G1022" s="14" t="s">
        <v>3938</v>
      </c>
      <c r="H1022" s="14" t="s">
        <v>3939</v>
      </c>
      <c r="I1022" s="15">
        <v>150</v>
      </c>
      <c r="J1022" s="77">
        <v>4</v>
      </c>
      <c r="K1022" s="92"/>
    </row>
    <row r="1023" spans="1:11" ht="12.5" x14ac:dyDescent="0.25">
      <c r="A1023" s="14" t="s">
        <v>3027</v>
      </c>
      <c r="B1023" s="14" t="s">
        <v>5690</v>
      </c>
      <c r="C1023" s="14" t="s">
        <v>5691</v>
      </c>
      <c r="D1023" s="16">
        <v>45995</v>
      </c>
      <c r="E1023" s="16"/>
      <c r="F1023" s="14" t="s">
        <v>5692</v>
      </c>
      <c r="G1023" s="14" t="s">
        <v>3824</v>
      </c>
      <c r="H1023" s="14" t="s">
        <v>3825</v>
      </c>
      <c r="I1023" s="15">
        <v>195</v>
      </c>
      <c r="J1023" s="77">
        <v>4</v>
      </c>
      <c r="K1023" s="92"/>
    </row>
    <row r="1024" spans="1:11" ht="12.5" x14ac:dyDescent="0.25">
      <c r="A1024" s="14" t="s">
        <v>3027</v>
      </c>
      <c r="B1024" s="14" t="s">
        <v>5693</v>
      </c>
      <c r="C1024" s="14" t="s">
        <v>5694</v>
      </c>
      <c r="D1024" s="16">
        <v>45995</v>
      </c>
      <c r="E1024" s="16"/>
      <c r="F1024" s="14" t="s">
        <v>5695</v>
      </c>
      <c r="G1024" s="14" t="s">
        <v>3977</v>
      </c>
      <c r="H1024" s="14" t="s">
        <v>3978</v>
      </c>
      <c r="I1024" s="15">
        <v>243</v>
      </c>
      <c r="J1024" s="77">
        <v>2</v>
      </c>
      <c r="K1024" s="92"/>
    </row>
    <row r="1025" spans="1:11" ht="20" x14ac:dyDescent="0.25">
      <c r="A1025" s="14" t="s">
        <v>3027</v>
      </c>
      <c r="B1025" s="14" t="s">
        <v>5693</v>
      </c>
      <c r="C1025" s="14" t="s">
        <v>5693</v>
      </c>
      <c r="D1025" s="16">
        <v>46036</v>
      </c>
      <c r="E1025" s="16"/>
      <c r="F1025" s="14" t="s">
        <v>5696</v>
      </c>
      <c r="G1025" s="14"/>
      <c r="H1025" s="14" t="s">
        <v>3059</v>
      </c>
      <c r="I1025" s="15">
        <v>57</v>
      </c>
      <c r="J1025" s="77">
        <v>2</v>
      </c>
      <c r="K1025" s="92"/>
    </row>
    <row r="1026" spans="1:11" ht="20" x14ac:dyDescent="0.25">
      <c r="A1026" s="14" t="s">
        <v>3027</v>
      </c>
      <c r="B1026" s="14" t="s">
        <v>5697</v>
      </c>
      <c r="C1026" s="14" t="s">
        <v>5698</v>
      </c>
      <c r="D1026" s="16">
        <v>45995</v>
      </c>
      <c r="E1026" s="16"/>
      <c r="F1026" s="14" t="s">
        <v>5699</v>
      </c>
      <c r="G1026" s="14"/>
      <c r="H1026" s="14" t="s">
        <v>5700</v>
      </c>
      <c r="I1026" s="15">
        <v>249</v>
      </c>
      <c r="J1026" s="77">
        <v>4</v>
      </c>
      <c r="K1026" s="92"/>
    </row>
    <row r="1027" spans="1:11" ht="12.5" x14ac:dyDescent="0.25">
      <c r="A1027" s="14" t="s">
        <v>3027</v>
      </c>
      <c r="B1027" s="14" t="s">
        <v>5701</v>
      </c>
      <c r="C1027" s="14" t="s">
        <v>5702</v>
      </c>
      <c r="D1027" s="16">
        <v>45995</v>
      </c>
      <c r="E1027" s="16"/>
      <c r="F1027" s="14" t="s">
        <v>3077</v>
      </c>
      <c r="G1027" s="14" t="s">
        <v>3078</v>
      </c>
      <c r="H1027" s="14" t="s">
        <v>3079</v>
      </c>
      <c r="I1027" s="15">
        <v>299.58999999999997</v>
      </c>
      <c r="J1027" s="77">
        <v>4</v>
      </c>
      <c r="K1027" s="92"/>
    </row>
    <row r="1028" spans="1:11" ht="12.5" x14ac:dyDescent="0.25">
      <c r="A1028" s="14" t="s">
        <v>3027</v>
      </c>
      <c r="B1028" s="14" t="s">
        <v>5703</v>
      </c>
      <c r="C1028" s="14" t="s">
        <v>5704</v>
      </c>
      <c r="D1028" s="16">
        <v>45995</v>
      </c>
      <c r="E1028" s="16"/>
      <c r="F1028" s="14" t="s">
        <v>5705</v>
      </c>
      <c r="G1028" s="14" t="s">
        <v>3526</v>
      </c>
      <c r="H1028" s="14" t="s">
        <v>3527</v>
      </c>
      <c r="I1028" s="15">
        <v>369</v>
      </c>
      <c r="J1028" s="77">
        <v>4</v>
      </c>
      <c r="K1028" s="92"/>
    </row>
    <row r="1029" spans="1:11" ht="12.5" x14ac:dyDescent="0.25">
      <c r="A1029" s="14" t="s">
        <v>3027</v>
      </c>
      <c r="B1029" s="14" t="s">
        <v>5706</v>
      </c>
      <c r="C1029" s="14" t="s">
        <v>3130</v>
      </c>
      <c r="D1029" s="16">
        <v>45995</v>
      </c>
      <c r="E1029" s="16"/>
      <c r="F1029" s="14" t="s">
        <v>5707</v>
      </c>
      <c r="G1029" s="14" t="s">
        <v>5708</v>
      </c>
      <c r="H1029" s="14" t="s">
        <v>5709</v>
      </c>
      <c r="I1029" s="15">
        <v>700</v>
      </c>
      <c r="J1029" s="77">
        <v>3</v>
      </c>
      <c r="K1029" s="92"/>
    </row>
    <row r="1030" spans="1:11" ht="12.5" x14ac:dyDescent="0.25">
      <c r="A1030" s="14" t="s">
        <v>3027</v>
      </c>
      <c r="B1030" s="14" t="s">
        <v>5710</v>
      </c>
      <c r="C1030" s="14" t="s">
        <v>5711</v>
      </c>
      <c r="D1030" s="16">
        <v>45995</v>
      </c>
      <c r="E1030" s="16"/>
      <c r="F1030" s="14" t="s">
        <v>5712</v>
      </c>
      <c r="G1030" s="14" t="s">
        <v>3943</v>
      </c>
      <c r="H1030" s="14" t="s">
        <v>3944</v>
      </c>
      <c r="I1030" s="15">
        <v>1000</v>
      </c>
      <c r="J1030" s="77">
        <v>5</v>
      </c>
      <c r="K1030" s="92"/>
    </row>
    <row r="1031" spans="1:11" ht="12.5" x14ac:dyDescent="0.25">
      <c r="A1031" s="14" t="s">
        <v>3027</v>
      </c>
      <c r="B1031" s="14" t="s">
        <v>5713</v>
      </c>
      <c r="C1031" s="14" t="s">
        <v>5714</v>
      </c>
      <c r="D1031" s="16">
        <v>45995</v>
      </c>
      <c r="E1031" s="16"/>
      <c r="F1031" s="14" t="s">
        <v>5715</v>
      </c>
      <c r="G1031" s="14" t="s">
        <v>3188</v>
      </c>
      <c r="H1031" s="14" t="s">
        <v>3189</v>
      </c>
      <c r="I1031" s="15">
        <v>1030.54</v>
      </c>
      <c r="J1031" s="77">
        <v>5</v>
      </c>
      <c r="K1031" s="92"/>
    </row>
    <row r="1032" spans="1:11" ht="20" x14ac:dyDescent="0.25">
      <c r="A1032" s="14" t="s">
        <v>3027</v>
      </c>
      <c r="B1032" s="14" t="s">
        <v>5716</v>
      </c>
      <c r="C1032" s="14" t="s">
        <v>5716</v>
      </c>
      <c r="D1032" s="16">
        <v>46014</v>
      </c>
      <c r="E1032" s="16"/>
      <c r="F1032" s="14" t="s">
        <v>5717</v>
      </c>
      <c r="G1032" s="14"/>
      <c r="H1032" s="14" t="s">
        <v>3059</v>
      </c>
      <c r="I1032" s="15">
        <v>237.02</v>
      </c>
      <c r="J1032" s="77">
        <v>5</v>
      </c>
      <c r="K1032" s="92"/>
    </row>
    <row r="1033" spans="1:11" ht="12.5" x14ac:dyDescent="0.25">
      <c r="A1033" s="14" t="s">
        <v>3027</v>
      </c>
      <c r="B1033" s="14" t="s">
        <v>5718</v>
      </c>
      <c r="C1033" s="14" t="s">
        <v>5719</v>
      </c>
      <c r="D1033" s="16">
        <v>45995</v>
      </c>
      <c r="E1033" s="16"/>
      <c r="F1033" s="14" t="s">
        <v>5720</v>
      </c>
      <c r="G1033" s="14" t="s">
        <v>5721</v>
      </c>
      <c r="H1033" s="14" t="s">
        <v>5722</v>
      </c>
      <c r="I1033" s="15">
        <v>2000</v>
      </c>
      <c r="J1033" s="77">
        <v>3</v>
      </c>
      <c r="K1033" s="92"/>
    </row>
    <row r="1034" spans="1:11" ht="20" x14ac:dyDescent="0.25">
      <c r="A1034" s="14" t="s">
        <v>3027</v>
      </c>
      <c r="B1034" s="14" t="s">
        <v>5723</v>
      </c>
      <c r="C1034" s="14" t="s">
        <v>5724</v>
      </c>
      <c r="D1034" s="16">
        <v>45995</v>
      </c>
      <c r="E1034" s="16"/>
      <c r="F1034" s="14" t="s">
        <v>5725</v>
      </c>
      <c r="G1034" s="14" t="s">
        <v>4023</v>
      </c>
      <c r="H1034" s="14" t="s">
        <v>4024</v>
      </c>
      <c r="I1034" s="15">
        <v>2025</v>
      </c>
      <c r="J1034" s="77">
        <v>2</v>
      </c>
      <c r="K1034" s="92"/>
    </row>
    <row r="1035" spans="1:11" ht="20" x14ac:dyDescent="0.25">
      <c r="A1035" s="14" t="s">
        <v>3027</v>
      </c>
      <c r="B1035" s="14" t="s">
        <v>5726</v>
      </c>
      <c r="C1035" s="14" t="s">
        <v>5727</v>
      </c>
      <c r="D1035" s="16">
        <v>45995</v>
      </c>
      <c r="E1035" s="16"/>
      <c r="F1035" s="14" t="s">
        <v>5728</v>
      </c>
      <c r="G1035" s="14" t="s">
        <v>3512</v>
      </c>
      <c r="H1035" s="14" t="s">
        <v>3513</v>
      </c>
      <c r="I1035" s="15">
        <v>2983.45</v>
      </c>
      <c r="J1035" s="77">
        <v>4</v>
      </c>
      <c r="K1035" s="92"/>
    </row>
    <row r="1036" spans="1:11" ht="20" x14ac:dyDescent="0.25">
      <c r="A1036" s="14" t="s">
        <v>3027</v>
      </c>
      <c r="B1036" s="14" t="s">
        <v>5729</v>
      </c>
      <c r="C1036" s="14" t="s">
        <v>5730</v>
      </c>
      <c r="D1036" s="16">
        <v>45995</v>
      </c>
      <c r="E1036" s="16"/>
      <c r="F1036" s="14" t="s">
        <v>5731</v>
      </c>
      <c r="G1036" s="14" t="s">
        <v>3512</v>
      </c>
      <c r="H1036" s="14" t="s">
        <v>3513</v>
      </c>
      <c r="I1036" s="15">
        <v>7218.46</v>
      </c>
      <c r="J1036" s="77">
        <v>4</v>
      </c>
      <c r="K1036" s="92"/>
    </row>
    <row r="1037" spans="1:11" ht="50" x14ac:dyDescent="0.25">
      <c r="A1037" s="14" t="s">
        <v>3027</v>
      </c>
      <c r="B1037" s="14" t="s">
        <v>5732</v>
      </c>
      <c r="C1037" s="14" t="s">
        <v>5733</v>
      </c>
      <c r="D1037" s="16">
        <v>45684</v>
      </c>
      <c r="E1037" s="16">
        <v>45995</v>
      </c>
      <c r="F1037" s="14" t="s">
        <v>5734</v>
      </c>
      <c r="G1037" s="14" t="s">
        <v>5735</v>
      </c>
      <c r="H1037" s="14" t="s">
        <v>5736</v>
      </c>
      <c r="I1037" s="15">
        <v>80</v>
      </c>
      <c r="J1037" s="77">
        <v>2</v>
      </c>
      <c r="K1037" s="92"/>
    </row>
    <row r="1038" spans="1:11" ht="50" x14ac:dyDescent="0.25">
      <c r="A1038" s="14" t="s">
        <v>3027</v>
      </c>
      <c r="B1038" s="14" t="s">
        <v>5732</v>
      </c>
      <c r="C1038" s="14" t="s">
        <v>5737</v>
      </c>
      <c r="D1038" s="16">
        <v>45695</v>
      </c>
      <c r="E1038" s="16">
        <v>45995</v>
      </c>
      <c r="F1038" s="14" t="s">
        <v>5738</v>
      </c>
      <c r="G1038" s="14" t="s">
        <v>5735</v>
      </c>
      <c r="H1038" s="14" t="s">
        <v>5736</v>
      </c>
      <c r="I1038" s="15">
        <v>60</v>
      </c>
      <c r="J1038" s="77">
        <v>2</v>
      </c>
      <c r="K1038" s="92"/>
    </row>
    <row r="1039" spans="1:11" ht="50" x14ac:dyDescent="0.25">
      <c r="A1039" s="14" t="s">
        <v>3027</v>
      </c>
      <c r="B1039" s="14" t="s">
        <v>5732</v>
      </c>
      <c r="C1039" s="14" t="s">
        <v>5739</v>
      </c>
      <c r="D1039" s="16">
        <v>45726</v>
      </c>
      <c r="E1039" s="16">
        <v>45995</v>
      </c>
      <c r="F1039" s="14" t="s">
        <v>5740</v>
      </c>
      <c r="G1039" s="14" t="s">
        <v>5735</v>
      </c>
      <c r="H1039" s="14" t="s">
        <v>5736</v>
      </c>
      <c r="I1039" s="15">
        <v>80</v>
      </c>
      <c r="J1039" s="77">
        <v>2</v>
      </c>
      <c r="K1039" s="92"/>
    </row>
    <row r="1040" spans="1:11" ht="50" x14ac:dyDescent="0.25">
      <c r="A1040" s="14" t="s">
        <v>3027</v>
      </c>
      <c r="B1040" s="14" t="s">
        <v>5732</v>
      </c>
      <c r="C1040" s="14" t="s">
        <v>5741</v>
      </c>
      <c r="D1040" s="16">
        <v>45757</v>
      </c>
      <c r="E1040" s="16">
        <v>45995</v>
      </c>
      <c r="F1040" s="14" t="s">
        <v>5742</v>
      </c>
      <c r="G1040" s="14" t="s">
        <v>5735</v>
      </c>
      <c r="H1040" s="14" t="s">
        <v>5736</v>
      </c>
      <c r="I1040" s="15">
        <v>60</v>
      </c>
      <c r="J1040" s="77">
        <v>2</v>
      </c>
      <c r="K1040" s="92"/>
    </row>
    <row r="1041" spans="1:11" ht="70" x14ac:dyDescent="0.25">
      <c r="A1041" s="14" t="s">
        <v>3027</v>
      </c>
      <c r="B1041" s="14" t="s">
        <v>5732</v>
      </c>
      <c r="C1041" s="14" t="s">
        <v>5743</v>
      </c>
      <c r="D1041" s="16">
        <v>45989</v>
      </c>
      <c r="E1041" s="16">
        <v>45995</v>
      </c>
      <c r="F1041" s="14" t="s">
        <v>5744</v>
      </c>
      <c r="G1041" s="14" t="s">
        <v>5745</v>
      </c>
      <c r="H1041" s="14" t="s">
        <v>5746</v>
      </c>
      <c r="I1041" s="15">
        <v>432.62</v>
      </c>
      <c r="J1041" s="77">
        <v>2</v>
      </c>
      <c r="K1041" s="92"/>
    </row>
    <row r="1042" spans="1:11" ht="50" x14ac:dyDescent="0.25">
      <c r="A1042" s="14" t="s">
        <v>3027</v>
      </c>
      <c r="B1042" s="14" t="s">
        <v>5732</v>
      </c>
      <c r="C1042" s="14" t="s">
        <v>5747</v>
      </c>
      <c r="D1042" s="16">
        <v>45761</v>
      </c>
      <c r="E1042" s="16">
        <v>45995</v>
      </c>
      <c r="F1042" s="14" t="s">
        <v>5740</v>
      </c>
      <c r="G1042" s="14" t="s">
        <v>5748</v>
      </c>
      <c r="H1042" s="14" t="s">
        <v>5749</v>
      </c>
      <c r="I1042" s="15">
        <v>618</v>
      </c>
      <c r="J1042" s="77">
        <v>2</v>
      </c>
      <c r="K1042" s="92"/>
    </row>
    <row r="1043" spans="1:11" ht="50" x14ac:dyDescent="0.25">
      <c r="A1043" s="14" t="s">
        <v>3027</v>
      </c>
      <c r="B1043" s="14" t="s">
        <v>5732</v>
      </c>
      <c r="C1043" s="14" t="s">
        <v>5750</v>
      </c>
      <c r="D1043" s="16">
        <v>45709</v>
      </c>
      <c r="E1043" s="16">
        <v>45995</v>
      </c>
      <c r="F1043" s="14" t="s">
        <v>5751</v>
      </c>
      <c r="G1043" s="14" t="s">
        <v>5752</v>
      </c>
      <c r="H1043" s="14" t="s">
        <v>5753</v>
      </c>
      <c r="I1043" s="15">
        <v>106</v>
      </c>
      <c r="J1043" s="77">
        <v>2</v>
      </c>
      <c r="K1043" s="92"/>
    </row>
    <row r="1044" spans="1:11" ht="50" x14ac:dyDescent="0.25">
      <c r="A1044" s="14" t="s">
        <v>3027</v>
      </c>
      <c r="B1044" s="14" t="s">
        <v>5732</v>
      </c>
      <c r="C1044" s="14" t="s">
        <v>5754</v>
      </c>
      <c r="D1044" s="16">
        <v>45740</v>
      </c>
      <c r="E1044" s="16">
        <v>45995</v>
      </c>
      <c r="F1044" s="14" t="s">
        <v>5755</v>
      </c>
      <c r="G1044" s="14" t="s">
        <v>5752</v>
      </c>
      <c r="H1044" s="14" t="s">
        <v>5753</v>
      </c>
      <c r="I1044" s="15">
        <v>120</v>
      </c>
      <c r="J1044" s="77">
        <v>2</v>
      </c>
      <c r="K1044" s="92"/>
    </row>
    <row r="1045" spans="1:11" ht="50" x14ac:dyDescent="0.25">
      <c r="A1045" s="14" t="s">
        <v>3027</v>
      </c>
      <c r="B1045" s="14" t="s">
        <v>5732</v>
      </c>
      <c r="C1045" s="14" t="s">
        <v>5756</v>
      </c>
      <c r="D1045" s="16">
        <v>45755</v>
      </c>
      <c r="E1045" s="16">
        <v>45995</v>
      </c>
      <c r="F1045" s="14" t="s">
        <v>5757</v>
      </c>
      <c r="G1045" s="14" t="s">
        <v>5752</v>
      </c>
      <c r="H1045" s="14" t="s">
        <v>5753</v>
      </c>
      <c r="I1045" s="15">
        <v>124</v>
      </c>
      <c r="J1045" s="77">
        <v>2</v>
      </c>
      <c r="K1045" s="92"/>
    </row>
    <row r="1046" spans="1:11" ht="60" x14ac:dyDescent="0.25">
      <c r="A1046" s="14" t="s">
        <v>3027</v>
      </c>
      <c r="B1046" s="14" t="s">
        <v>5732</v>
      </c>
      <c r="C1046" s="14" t="s">
        <v>3546</v>
      </c>
      <c r="D1046" s="16">
        <v>45695</v>
      </c>
      <c r="E1046" s="16">
        <v>45995</v>
      </c>
      <c r="F1046" s="14" t="s">
        <v>5758</v>
      </c>
      <c r="G1046" s="14" t="s">
        <v>4696</v>
      </c>
      <c r="H1046" s="14" t="s">
        <v>5759</v>
      </c>
      <c r="I1046" s="15">
        <v>75</v>
      </c>
      <c r="J1046" s="77">
        <v>2</v>
      </c>
      <c r="K1046" s="92"/>
    </row>
    <row r="1047" spans="1:11" ht="50" x14ac:dyDescent="0.25">
      <c r="A1047" s="14" t="s">
        <v>3027</v>
      </c>
      <c r="B1047" s="14" t="s">
        <v>5732</v>
      </c>
      <c r="C1047" s="14" t="s">
        <v>5760</v>
      </c>
      <c r="D1047" s="16">
        <v>45782</v>
      </c>
      <c r="E1047" s="16">
        <v>45995</v>
      </c>
      <c r="F1047" s="14" t="s">
        <v>5761</v>
      </c>
      <c r="G1047" s="14" t="s">
        <v>5745</v>
      </c>
      <c r="H1047" s="14" t="s">
        <v>5746</v>
      </c>
      <c r="I1047" s="15">
        <v>261</v>
      </c>
      <c r="J1047" s="77">
        <v>2</v>
      </c>
      <c r="K1047" s="92"/>
    </row>
    <row r="1048" spans="1:11" ht="90" x14ac:dyDescent="0.25">
      <c r="A1048" s="14" t="s">
        <v>3027</v>
      </c>
      <c r="B1048" s="14" t="s">
        <v>5732</v>
      </c>
      <c r="C1048" s="14" t="s">
        <v>5762</v>
      </c>
      <c r="D1048" s="16">
        <v>45709</v>
      </c>
      <c r="E1048" s="16">
        <v>45995</v>
      </c>
      <c r="F1048" s="14" t="s">
        <v>5763</v>
      </c>
      <c r="G1048" s="14" t="s">
        <v>5764</v>
      </c>
      <c r="H1048" s="14" t="s">
        <v>5765</v>
      </c>
      <c r="I1048" s="15">
        <v>1060</v>
      </c>
      <c r="J1048" s="77">
        <v>2</v>
      </c>
      <c r="K1048" s="92"/>
    </row>
    <row r="1049" spans="1:11" ht="90" x14ac:dyDescent="0.25">
      <c r="A1049" s="14" t="s">
        <v>3027</v>
      </c>
      <c r="B1049" s="14" t="s">
        <v>5732</v>
      </c>
      <c r="C1049" s="14" t="s">
        <v>5766</v>
      </c>
      <c r="D1049" s="16">
        <v>45694</v>
      </c>
      <c r="E1049" s="16">
        <v>45995</v>
      </c>
      <c r="F1049" s="14" t="s">
        <v>5767</v>
      </c>
      <c r="G1049" s="14"/>
      <c r="H1049" s="14" t="s">
        <v>5768</v>
      </c>
      <c r="I1049" s="15">
        <v>1058.8399999999999</v>
      </c>
      <c r="J1049" s="77">
        <v>2</v>
      </c>
      <c r="K1049" s="92"/>
    </row>
    <row r="1050" spans="1:11" ht="90" x14ac:dyDescent="0.25">
      <c r="A1050" s="14" t="s">
        <v>3027</v>
      </c>
      <c r="B1050" s="14" t="s">
        <v>5732</v>
      </c>
      <c r="C1050" s="14" t="s">
        <v>5769</v>
      </c>
      <c r="D1050" s="16">
        <v>45719</v>
      </c>
      <c r="E1050" s="16">
        <v>45995</v>
      </c>
      <c r="F1050" s="14" t="s">
        <v>5770</v>
      </c>
      <c r="G1050" s="14"/>
      <c r="H1050" s="14" t="s">
        <v>5768</v>
      </c>
      <c r="I1050" s="15">
        <v>493.08</v>
      </c>
      <c r="J1050" s="77">
        <v>2</v>
      </c>
      <c r="K1050" s="92"/>
    </row>
    <row r="1051" spans="1:11" ht="80" x14ac:dyDescent="0.25">
      <c r="A1051" s="14" t="s">
        <v>3027</v>
      </c>
      <c r="B1051" s="14" t="s">
        <v>5732</v>
      </c>
      <c r="C1051" s="14" t="s">
        <v>5771</v>
      </c>
      <c r="D1051" s="16">
        <v>45720</v>
      </c>
      <c r="E1051" s="16">
        <v>45995</v>
      </c>
      <c r="F1051" s="14" t="s">
        <v>5772</v>
      </c>
      <c r="G1051" s="14" t="s">
        <v>5764</v>
      </c>
      <c r="H1051" s="14" t="s">
        <v>5765</v>
      </c>
      <c r="I1051" s="15">
        <v>206.89</v>
      </c>
      <c r="J1051" s="77">
        <v>2</v>
      </c>
      <c r="K1051" s="92"/>
    </row>
    <row r="1052" spans="1:11" ht="90" x14ac:dyDescent="0.25">
      <c r="A1052" s="14" t="s">
        <v>3027</v>
      </c>
      <c r="B1052" s="14" t="s">
        <v>5732</v>
      </c>
      <c r="C1052" s="14" t="s">
        <v>5773</v>
      </c>
      <c r="D1052" s="16">
        <v>45740</v>
      </c>
      <c r="E1052" s="16">
        <v>45995</v>
      </c>
      <c r="F1052" s="14" t="s">
        <v>5774</v>
      </c>
      <c r="G1052" s="14" t="s">
        <v>5764</v>
      </c>
      <c r="H1052" s="14" t="s">
        <v>5765</v>
      </c>
      <c r="I1052" s="15">
        <v>800</v>
      </c>
      <c r="J1052" s="77">
        <v>2</v>
      </c>
      <c r="K1052" s="92"/>
    </row>
    <row r="1053" spans="1:11" ht="80" x14ac:dyDescent="0.25">
      <c r="A1053" s="14" t="s">
        <v>3027</v>
      </c>
      <c r="B1053" s="14" t="s">
        <v>5732</v>
      </c>
      <c r="C1053" s="14" t="s">
        <v>5775</v>
      </c>
      <c r="D1053" s="16">
        <v>45723</v>
      </c>
      <c r="E1053" s="16">
        <v>45995</v>
      </c>
      <c r="F1053" s="14" t="s">
        <v>5776</v>
      </c>
      <c r="G1053" s="14"/>
      <c r="H1053" s="14" t="s">
        <v>5777</v>
      </c>
      <c r="I1053" s="15">
        <v>259.93</v>
      </c>
      <c r="J1053" s="77">
        <v>2</v>
      </c>
      <c r="K1053" s="92"/>
    </row>
    <row r="1054" spans="1:11" ht="80" x14ac:dyDescent="0.25">
      <c r="A1054" s="14" t="s">
        <v>3027</v>
      </c>
      <c r="B1054" s="14" t="s">
        <v>5732</v>
      </c>
      <c r="C1054" s="14" t="s">
        <v>5778</v>
      </c>
      <c r="D1054" s="16">
        <v>45725</v>
      </c>
      <c r="E1054" s="16">
        <v>45995</v>
      </c>
      <c r="F1054" s="14" t="s">
        <v>5779</v>
      </c>
      <c r="G1054" s="14"/>
      <c r="H1054" s="14" t="s">
        <v>5780</v>
      </c>
      <c r="I1054" s="15">
        <v>382.2</v>
      </c>
      <c r="J1054" s="77">
        <v>2</v>
      </c>
      <c r="K1054" s="92"/>
    </row>
    <row r="1055" spans="1:11" ht="100" x14ac:dyDescent="0.25">
      <c r="A1055" s="14" t="s">
        <v>3027</v>
      </c>
      <c r="B1055" s="14" t="s">
        <v>5732</v>
      </c>
      <c r="C1055" s="14" t="s">
        <v>5781</v>
      </c>
      <c r="D1055" s="16">
        <v>45731</v>
      </c>
      <c r="E1055" s="16">
        <v>45995</v>
      </c>
      <c r="F1055" s="14" t="s">
        <v>5782</v>
      </c>
      <c r="G1055" s="14"/>
      <c r="H1055" s="14" t="s">
        <v>5451</v>
      </c>
      <c r="I1055" s="15">
        <v>328.18</v>
      </c>
      <c r="J1055" s="77">
        <v>2</v>
      </c>
      <c r="K1055" s="92"/>
    </row>
    <row r="1056" spans="1:11" ht="80" x14ac:dyDescent="0.25">
      <c r="A1056" s="14" t="s">
        <v>3027</v>
      </c>
      <c r="B1056" s="14" t="s">
        <v>5732</v>
      </c>
      <c r="C1056" s="14" t="s">
        <v>5783</v>
      </c>
      <c r="D1056" s="16">
        <v>45786</v>
      </c>
      <c r="E1056" s="16">
        <v>45995</v>
      </c>
      <c r="F1056" s="14" t="s">
        <v>5784</v>
      </c>
      <c r="G1056" s="14" t="s">
        <v>5764</v>
      </c>
      <c r="H1056" s="14" t="s">
        <v>5765</v>
      </c>
      <c r="I1056" s="15">
        <v>295.08</v>
      </c>
      <c r="J1056" s="77">
        <v>2</v>
      </c>
      <c r="K1056" s="92"/>
    </row>
    <row r="1057" spans="1:11" ht="110" x14ac:dyDescent="0.25">
      <c r="A1057" s="14" t="s">
        <v>3027</v>
      </c>
      <c r="B1057" s="14" t="s">
        <v>5732</v>
      </c>
      <c r="C1057" s="14" t="s">
        <v>5785</v>
      </c>
      <c r="D1057" s="16">
        <v>45797</v>
      </c>
      <c r="E1057" s="16">
        <v>45995</v>
      </c>
      <c r="F1057" s="14" t="s">
        <v>5786</v>
      </c>
      <c r="G1057" s="14" t="s">
        <v>5764</v>
      </c>
      <c r="H1057" s="14" t="s">
        <v>5765</v>
      </c>
      <c r="I1057" s="15">
        <v>593.55999999999995</v>
      </c>
      <c r="J1057" s="77">
        <v>2</v>
      </c>
      <c r="K1057" s="92"/>
    </row>
    <row r="1058" spans="1:11" ht="80" x14ac:dyDescent="0.25">
      <c r="A1058" s="14" t="s">
        <v>3027</v>
      </c>
      <c r="B1058" s="14" t="s">
        <v>5732</v>
      </c>
      <c r="C1058" s="14" t="s">
        <v>5787</v>
      </c>
      <c r="D1058" s="16">
        <v>45803</v>
      </c>
      <c r="E1058" s="16">
        <v>45995</v>
      </c>
      <c r="F1058" s="14" t="s">
        <v>5788</v>
      </c>
      <c r="G1058" s="14" t="s">
        <v>5764</v>
      </c>
      <c r="H1058" s="14" t="s">
        <v>5765</v>
      </c>
      <c r="I1058" s="15">
        <v>295.08</v>
      </c>
      <c r="J1058" s="77">
        <v>2</v>
      </c>
      <c r="K1058" s="92"/>
    </row>
    <row r="1059" spans="1:11" ht="80" x14ac:dyDescent="0.25">
      <c r="A1059" s="14" t="s">
        <v>3027</v>
      </c>
      <c r="B1059" s="14" t="s">
        <v>5732</v>
      </c>
      <c r="C1059" s="14" t="s">
        <v>5789</v>
      </c>
      <c r="D1059" s="16">
        <v>45693</v>
      </c>
      <c r="E1059" s="16">
        <v>45995</v>
      </c>
      <c r="F1059" s="14" t="s">
        <v>5790</v>
      </c>
      <c r="G1059" s="14"/>
      <c r="H1059" s="14" t="s">
        <v>5780</v>
      </c>
      <c r="I1059" s="15">
        <v>71.5</v>
      </c>
      <c r="J1059" s="77">
        <v>2</v>
      </c>
      <c r="K1059" s="92"/>
    </row>
    <row r="1060" spans="1:11" ht="80" x14ac:dyDescent="0.25">
      <c r="A1060" s="14" t="s">
        <v>3027</v>
      </c>
      <c r="B1060" s="14" t="s">
        <v>5732</v>
      </c>
      <c r="C1060" s="14" t="s">
        <v>5791</v>
      </c>
      <c r="D1060" s="16">
        <v>45691</v>
      </c>
      <c r="E1060" s="16">
        <v>45995</v>
      </c>
      <c r="F1060" s="14" t="s">
        <v>5792</v>
      </c>
      <c r="G1060" s="14" t="s">
        <v>5793</v>
      </c>
      <c r="H1060" s="14" t="s">
        <v>5794</v>
      </c>
      <c r="I1060" s="15">
        <v>118.08</v>
      </c>
      <c r="J1060" s="77">
        <v>2</v>
      </c>
      <c r="K1060" s="92"/>
    </row>
    <row r="1061" spans="1:11" ht="110" x14ac:dyDescent="0.25">
      <c r="A1061" s="14" t="s">
        <v>3027</v>
      </c>
      <c r="B1061" s="14" t="s">
        <v>5732</v>
      </c>
      <c r="C1061" s="14" t="s">
        <v>5795</v>
      </c>
      <c r="D1061" s="16" t="s">
        <v>5796</v>
      </c>
      <c r="E1061" s="16">
        <v>45995</v>
      </c>
      <c r="F1061" s="14" t="s">
        <v>5797</v>
      </c>
      <c r="G1061" s="14" t="s">
        <v>3886</v>
      </c>
      <c r="H1061" s="14" t="s">
        <v>3887</v>
      </c>
      <c r="I1061" s="15">
        <v>72</v>
      </c>
      <c r="J1061" s="77">
        <v>2</v>
      </c>
      <c r="K1061" s="92"/>
    </row>
    <row r="1062" spans="1:11" ht="110" x14ac:dyDescent="0.25">
      <c r="A1062" s="14" t="s">
        <v>3027</v>
      </c>
      <c r="B1062" s="14" t="s">
        <v>5732</v>
      </c>
      <c r="C1062" s="14" t="s">
        <v>5798</v>
      </c>
      <c r="D1062" s="16" t="s">
        <v>5799</v>
      </c>
      <c r="E1062" s="16">
        <v>45995</v>
      </c>
      <c r="F1062" s="14" t="s">
        <v>5800</v>
      </c>
      <c r="G1062" s="14" t="s">
        <v>5801</v>
      </c>
      <c r="H1062" s="14" t="s">
        <v>5802</v>
      </c>
      <c r="I1062" s="15">
        <v>3199.72</v>
      </c>
      <c r="J1062" s="77">
        <v>2</v>
      </c>
      <c r="K1062" s="92"/>
    </row>
    <row r="1063" spans="1:11" ht="110" x14ac:dyDescent="0.25">
      <c r="A1063" s="14" t="s">
        <v>3027</v>
      </c>
      <c r="B1063" s="14" t="s">
        <v>5732</v>
      </c>
      <c r="C1063" s="14" t="s">
        <v>5803</v>
      </c>
      <c r="D1063" s="16">
        <v>45687</v>
      </c>
      <c r="E1063" s="16">
        <v>45995</v>
      </c>
      <c r="F1063" s="14" t="s">
        <v>5804</v>
      </c>
      <c r="G1063" s="14"/>
      <c r="H1063" s="14" t="s">
        <v>3485</v>
      </c>
      <c r="I1063" s="15">
        <v>101.5</v>
      </c>
      <c r="J1063" s="77">
        <v>2</v>
      </c>
      <c r="K1063" s="92"/>
    </row>
    <row r="1064" spans="1:11" ht="110" x14ac:dyDescent="0.25">
      <c r="A1064" s="14" t="s">
        <v>3027</v>
      </c>
      <c r="B1064" s="14" t="s">
        <v>5732</v>
      </c>
      <c r="C1064" s="14" t="s">
        <v>5805</v>
      </c>
      <c r="D1064" s="16">
        <v>45786</v>
      </c>
      <c r="E1064" s="16">
        <v>45995</v>
      </c>
      <c r="F1064" s="14" t="s">
        <v>5806</v>
      </c>
      <c r="G1064" s="14"/>
      <c r="H1064" s="14" t="s">
        <v>3485</v>
      </c>
      <c r="I1064" s="15">
        <v>40.75</v>
      </c>
      <c r="J1064" s="77">
        <v>2</v>
      </c>
      <c r="K1064" s="92"/>
    </row>
    <row r="1065" spans="1:11" ht="80" x14ac:dyDescent="0.25">
      <c r="A1065" s="14" t="s">
        <v>3027</v>
      </c>
      <c r="B1065" s="14" t="s">
        <v>5732</v>
      </c>
      <c r="C1065" s="14" t="s">
        <v>3709</v>
      </c>
      <c r="D1065" s="16">
        <v>45773</v>
      </c>
      <c r="E1065" s="16">
        <v>45995</v>
      </c>
      <c r="F1065" s="14" t="s">
        <v>5807</v>
      </c>
      <c r="G1065" s="14" t="s">
        <v>5808</v>
      </c>
      <c r="H1065" s="14" t="s">
        <v>3303</v>
      </c>
      <c r="I1065" s="15">
        <v>15</v>
      </c>
      <c r="J1065" s="77">
        <v>2</v>
      </c>
      <c r="K1065" s="92"/>
    </row>
    <row r="1066" spans="1:11" ht="120" x14ac:dyDescent="0.25">
      <c r="A1066" s="14" t="s">
        <v>3027</v>
      </c>
      <c r="B1066" s="14" t="s">
        <v>5732</v>
      </c>
      <c r="C1066" s="14" t="s">
        <v>5809</v>
      </c>
      <c r="D1066" s="16">
        <v>45744</v>
      </c>
      <c r="E1066" s="16">
        <v>45995</v>
      </c>
      <c r="F1066" s="14" t="s">
        <v>5810</v>
      </c>
      <c r="G1066" s="14"/>
      <c r="H1066" s="14" t="s">
        <v>3485</v>
      </c>
      <c r="I1066" s="15">
        <v>51.99</v>
      </c>
      <c r="J1066" s="77">
        <v>2</v>
      </c>
      <c r="K1066" s="92"/>
    </row>
    <row r="1067" spans="1:11" ht="30" x14ac:dyDescent="0.25">
      <c r="A1067" s="14" t="s">
        <v>3027</v>
      </c>
      <c r="B1067" s="14" t="s">
        <v>5811</v>
      </c>
      <c r="C1067" s="14" t="s">
        <v>5812</v>
      </c>
      <c r="D1067" s="16">
        <v>45910</v>
      </c>
      <c r="E1067" s="16">
        <v>46000</v>
      </c>
      <c r="F1067" s="14" t="s">
        <v>5813</v>
      </c>
      <c r="G1067" s="14">
        <v>29213291</v>
      </c>
      <c r="H1067" s="14" t="s">
        <v>3029</v>
      </c>
      <c r="I1067" s="15">
        <v>96.74</v>
      </c>
      <c r="J1067" s="77">
        <v>2</v>
      </c>
      <c r="K1067" s="92"/>
    </row>
    <row r="1068" spans="1:11" ht="30" x14ac:dyDescent="0.25">
      <c r="A1068" s="14" t="s">
        <v>3027</v>
      </c>
      <c r="B1068" s="14" t="s">
        <v>5811</v>
      </c>
      <c r="C1068" s="14" t="s">
        <v>5814</v>
      </c>
      <c r="D1068" s="16">
        <v>45917</v>
      </c>
      <c r="E1068" s="16">
        <v>46000</v>
      </c>
      <c r="F1068" s="14" t="s">
        <v>5813</v>
      </c>
      <c r="G1068" s="14" t="s">
        <v>3032</v>
      </c>
      <c r="H1068" s="14" t="s">
        <v>3033</v>
      </c>
      <c r="I1068" s="15">
        <v>287.60000000000002</v>
      </c>
      <c r="J1068" s="77">
        <v>2</v>
      </c>
      <c r="K1068" s="92"/>
    </row>
    <row r="1069" spans="1:11" ht="30" x14ac:dyDescent="0.25">
      <c r="A1069" s="14" t="s">
        <v>3027</v>
      </c>
      <c r="B1069" s="14" t="s">
        <v>5811</v>
      </c>
      <c r="C1069" s="14" t="s">
        <v>5815</v>
      </c>
      <c r="D1069" s="16">
        <v>45882</v>
      </c>
      <c r="E1069" s="16">
        <v>46000</v>
      </c>
      <c r="F1069" s="14" t="s">
        <v>5816</v>
      </c>
      <c r="G1069" s="14" t="s">
        <v>3188</v>
      </c>
      <c r="H1069" s="14" t="s">
        <v>3189</v>
      </c>
      <c r="I1069" s="15">
        <v>102.29</v>
      </c>
      <c r="J1069" s="77">
        <v>2</v>
      </c>
      <c r="K1069" s="92"/>
    </row>
    <row r="1070" spans="1:11" ht="40" x14ac:dyDescent="0.25">
      <c r="A1070" s="14" t="s">
        <v>3027</v>
      </c>
      <c r="B1070" s="14" t="s">
        <v>5811</v>
      </c>
      <c r="C1070" s="14" t="s">
        <v>5817</v>
      </c>
      <c r="D1070" s="16">
        <v>45929</v>
      </c>
      <c r="E1070" s="16">
        <v>46000</v>
      </c>
      <c r="F1070" s="14" t="s">
        <v>5818</v>
      </c>
      <c r="G1070" s="14">
        <v>29213291</v>
      </c>
      <c r="H1070" s="14" t="s">
        <v>3029</v>
      </c>
      <c r="I1070" s="15">
        <v>110.37</v>
      </c>
      <c r="J1070" s="77">
        <v>2</v>
      </c>
      <c r="K1070" s="92"/>
    </row>
    <row r="1071" spans="1:11" ht="60" x14ac:dyDescent="0.25">
      <c r="A1071" s="14" t="s">
        <v>3027</v>
      </c>
      <c r="B1071" s="14" t="s">
        <v>5819</v>
      </c>
      <c r="C1071" s="14" t="s">
        <v>3936</v>
      </c>
      <c r="D1071" s="16">
        <v>45929</v>
      </c>
      <c r="E1071" s="16">
        <v>46000</v>
      </c>
      <c r="F1071" s="14" t="s">
        <v>5820</v>
      </c>
      <c r="G1071" s="14"/>
      <c r="H1071" s="14" t="s">
        <v>5821</v>
      </c>
      <c r="I1071" s="15">
        <v>212.08</v>
      </c>
      <c r="J1071" s="77">
        <v>2</v>
      </c>
      <c r="K1071" s="92"/>
    </row>
    <row r="1072" spans="1:11" ht="60" x14ac:dyDescent="0.25">
      <c r="A1072" s="14" t="s">
        <v>3027</v>
      </c>
      <c r="B1072" s="14" t="s">
        <v>5819</v>
      </c>
      <c r="C1072" s="14" t="s">
        <v>5065</v>
      </c>
      <c r="D1072" s="16">
        <v>45950</v>
      </c>
      <c r="E1072" s="16">
        <v>46000</v>
      </c>
      <c r="F1072" s="14" t="s">
        <v>5822</v>
      </c>
      <c r="G1072" s="14"/>
      <c r="H1072" s="14" t="s">
        <v>5821</v>
      </c>
      <c r="I1072" s="15">
        <v>223.92</v>
      </c>
      <c r="J1072" s="77">
        <v>2</v>
      </c>
      <c r="K1072" s="92"/>
    </row>
    <row r="1073" spans="1:11" ht="60" x14ac:dyDescent="0.25">
      <c r="A1073" s="14" t="s">
        <v>3027</v>
      </c>
      <c r="B1073" s="14" t="s">
        <v>5823</v>
      </c>
      <c r="C1073" s="14" t="s">
        <v>5823</v>
      </c>
      <c r="D1073" s="16">
        <v>46000</v>
      </c>
      <c r="E1073" s="16"/>
      <c r="F1073" s="14" t="s">
        <v>5824</v>
      </c>
      <c r="G1073" s="14"/>
      <c r="H1073" s="14" t="s">
        <v>4876</v>
      </c>
      <c r="I1073" s="15">
        <v>38.25</v>
      </c>
      <c r="J1073" s="77">
        <v>3</v>
      </c>
      <c r="K1073" s="92"/>
    </row>
    <row r="1074" spans="1:11" ht="70" x14ac:dyDescent="0.25">
      <c r="A1074" s="14" t="s">
        <v>3027</v>
      </c>
      <c r="B1074" s="14" t="s">
        <v>5825</v>
      </c>
      <c r="C1074" s="14" t="s">
        <v>5826</v>
      </c>
      <c r="D1074" s="16" t="s">
        <v>5827</v>
      </c>
      <c r="E1074" s="16">
        <v>46000</v>
      </c>
      <c r="F1074" s="14" t="s">
        <v>5828</v>
      </c>
      <c r="G1074" s="14"/>
      <c r="H1074" s="14" t="s">
        <v>5829</v>
      </c>
      <c r="I1074" s="15">
        <v>572.70000000000005</v>
      </c>
      <c r="J1074" s="77">
        <v>2</v>
      </c>
      <c r="K1074" s="92"/>
    </row>
    <row r="1075" spans="1:11" ht="110" x14ac:dyDescent="0.25">
      <c r="A1075" s="14" t="s">
        <v>3027</v>
      </c>
      <c r="B1075" s="14" t="s">
        <v>5825</v>
      </c>
      <c r="C1075" s="14" t="s">
        <v>5830</v>
      </c>
      <c r="D1075" s="16">
        <v>45959</v>
      </c>
      <c r="E1075" s="16">
        <v>46000</v>
      </c>
      <c r="F1075" s="14" t="s">
        <v>5831</v>
      </c>
      <c r="G1075" s="14"/>
      <c r="H1075" s="14" t="s">
        <v>3813</v>
      </c>
      <c r="I1075" s="15">
        <v>847.84</v>
      </c>
      <c r="J1075" s="77">
        <v>2</v>
      </c>
      <c r="K1075" s="92"/>
    </row>
    <row r="1076" spans="1:11" ht="120" x14ac:dyDescent="0.25">
      <c r="A1076" s="14" t="s">
        <v>3027</v>
      </c>
      <c r="B1076" s="14" t="s">
        <v>5825</v>
      </c>
      <c r="C1076" s="14" t="s">
        <v>5832</v>
      </c>
      <c r="D1076" s="16">
        <v>45959</v>
      </c>
      <c r="E1076" s="16">
        <v>46000</v>
      </c>
      <c r="F1076" s="14" t="s">
        <v>5833</v>
      </c>
      <c r="G1076" s="14"/>
      <c r="H1076" s="14" t="s">
        <v>5834</v>
      </c>
      <c r="I1076" s="15">
        <v>676.46</v>
      </c>
      <c r="J1076" s="77">
        <v>2</v>
      </c>
      <c r="K1076" s="92"/>
    </row>
    <row r="1077" spans="1:11" ht="20" x14ac:dyDescent="0.25">
      <c r="A1077" s="14" t="s">
        <v>3027</v>
      </c>
      <c r="B1077" s="14" t="s">
        <v>5835</v>
      </c>
      <c r="C1077" s="14" t="s">
        <v>5836</v>
      </c>
      <c r="D1077" s="16">
        <v>45988</v>
      </c>
      <c r="E1077" s="16">
        <v>46000</v>
      </c>
      <c r="F1077" s="14" t="s">
        <v>5837</v>
      </c>
      <c r="G1077" s="14" t="s">
        <v>5838</v>
      </c>
      <c r="H1077" s="14" t="s">
        <v>5839</v>
      </c>
      <c r="I1077" s="15">
        <v>70</v>
      </c>
      <c r="J1077" s="77">
        <v>4</v>
      </c>
      <c r="K1077" s="92"/>
    </row>
    <row r="1078" spans="1:11" ht="60" x14ac:dyDescent="0.25">
      <c r="A1078" s="14" t="s">
        <v>3027</v>
      </c>
      <c r="B1078" s="14" t="s">
        <v>5840</v>
      </c>
      <c r="C1078" s="14" t="s">
        <v>5841</v>
      </c>
      <c r="D1078" s="16">
        <v>45763</v>
      </c>
      <c r="E1078" s="16">
        <v>46000</v>
      </c>
      <c r="F1078" s="14" t="s">
        <v>5842</v>
      </c>
      <c r="G1078" s="14"/>
      <c r="H1078" s="14" t="s">
        <v>5843</v>
      </c>
      <c r="I1078" s="15">
        <v>640</v>
      </c>
      <c r="J1078" s="77">
        <v>2</v>
      </c>
      <c r="K1078" s="92"/>
    </row>
    <row r="1079" spans="1:11" ht="70" x14ac:dyDescent="0.25">
      <c r="A1079" s="14" t="s">
        <v>3027</v>
      </c>
      <c r="B1079" s="14" t="s">
        <v>5840</v>
      </c>
      <c r="C1079" s="14" t="s">
        <v>5844</v>
      </c>
      <c r="D1079" s="16">
        <v>45823</v>
      </c>
      <c r="E1079" s="16">
        <v>46000</v>
      </c>
      <c r="F1079" s="14" t="s">
        <v>5845</v>
      </c>
      <c r="G1079" s="14" t="s">
        <v>4085</v>
      </c>
      <c r="H1079" s="14" t="s">
        <v>5846</v>
      </c>
      <c r="I1079" s="15">
        <v>90</v>
      </c>
      <c r="J1079" s="77">
        <v>2</v>
      </c>
      <c r="K1079" s="92"/>
    </row>
    <row r="1080" spans="1:11" ht="60" x14ac:dyDescent="0.25">
      <c r="A1080" s="14" t="s">
        <v>3027</v>
      </c>
      <c r="B1080" s="14" t="s">
        <v>5847</v>
      </c>
      <c r="C1080" s="14" t="s">
        <v>5848</v>
      </c>
      <c r="D1080" s="16">
        <v>45938</v>
      </c>
      <c r="E1080" s="16">
        <v>46000</v>
      </c>
      <c r="F1080" s="14" t="s">
        <v>5849</v>
      </c>
      <c r="G1080" s="14" t="s">
        <v>5850</v>
      </c>
      <c r="H1080" s="14" t="s">
        <v>5851</v>
      </c>
      <c r="I1080" s="15">
        <v>267</v>
      </c>
      <c r="J1080" s="77">
        <v>2</v>
      </c>
      <c r="K1080" s="92"/>
    </row>
    <row r="1081" spans="1:11" ht="30" x14ac:dyDescent="0.25">
      <c r="A1081" s="14" t="s">
        <v>3027</v>
      </c>
      <c r="B1081" s="14" t="s">
        <v>5852</v>
      </c>
      <c r="C1081" s="14" t="s">
        <v>5853</v>
      </c>
      <c r="D1081" s="16" t="s">
        <v>5854</v>
      </c>
      <c r="E1081" s="16">
        <v>46000</v>
      </c>
      <c r="F1081" s="14" t="s">
        <v>5855</v>
      </c>
      <c r="G1081" s="14" t="s">
        <v>5856</v>
      </c>
      <c r="H1081" s="14" t="s">
        <v>5857</v>
      </c>
      <c r="I1081" s="15">
        <v>400</v>
      </c>
      <c r="J1081" s="77">
        <v>3</v>
      </c>
      <c r="K1081" s="92"/>
    </row>
    <row r="1082" spans="1:11" ht="30" x14ac:dyDescent="0.25">
      <c r="A1082" s="14" t="s">
        <v>3027</v>
      </c>
      <c r="B1082" s="14" t="s">
        <v>5852</v>
      </c>
      <c r="C1082" s="14" t="s">
        <v>5858</v>
      </c>
      <c r="D1082" s="16">
        <v>45911</v>
      </c>
      <c r="E1082" s="16">
        <v>46000</v>
      </c>
      <c r="F1082" s="14" t="s">
        <v>5859</v>
      </c>
      <c r="G1082" s="14" t="s">
        <v>5860</v>
      </c>
      <c r="H1082" s="14" t="s">
        <v>5861</v>
      </c>
      <c r="I1082" s="15">
        <v>60</v>
      </c>
      <c r="J1082" s="77">
        <v>3</v>
      </c>
      <c r="K1082" s="92"/>
    </row>
    <row r="1083" spans="1:11" ht="40" x14ac:dyDescent="0.25">
      <c r="A1083" s="14" t="s">
        <v>3027</v>
      </c>
      <c r="B1083" s="14" t="s">
        <v>5852</v>
      </c>
      <c r="C1083" s="14" t="s">
        <v>5862</v>
      </c>
      <c r="D1083" s="16">
        <v>45911</v>
      </c>
      <c r="E1083" s="16">
        <v>46000</v>
      </c>
      <c r="F1083" s="14" t="s">
        <v>5863</v>
      </c>
      <c r="G1083" s="14" t="s">
        <v>5864</v>
      </c>
      <c r="H1083" s="14" t="s">
        <v>5865</v>
      </c>
      <c r="I1083" s="15">
        <v>40</v>
      </c>
      <c r="J1083" s="77">
        <v>3</v>
      </c>
      <c r="K1083" s="92"/>
    </row>
    <row r="1084" spans="1:11" ht="20" x14ac:dyDescent="0.25">
      <c r="A1084" s="14" t="s">
        <v>3027</v>
      </c>
      <c r="B1084" s="14" t="s">
        <v>5866</v>
      </c>
      <c r="C1084" s="14" t="s">
        <v>5867</v>
      </c>
      <c r="D1084" s="16">
        <v>45970</v>
      </c>
      <c r="E1084" s="16">
        <v>46000</v>
      </c>
      <c r="F1084" s="14" t="s">
        <v>5868</v>
      </c>
      <c r="G1084" s="14" t="s">
        <v>5869</v>
      </c>
      <c r="H1084" s="14" t="s">
        <v>5870</v>
      </c>
      <c r="I1084" s="15">
        <v>99.78</v>
      </c>
      <c r="J1084" s="77">
        <v>4</v>
      </c>
      <c r="K1084" s="92"/>
    </row>
    <row r="1085" spans="1:11" ht="30" x14ac:dyDescent="0.25">
      <c r="A1085" s="14" t="s">
        <v>3027</v>
      </c>
      <c r="B1085" s="14" t="s">
        <v>5871</v>
      </c>
      <c r="C1085" s="14" t="s">
        <v>5872</v>
      </c>
      <c r="D1085" s="16">
        <v>45961</v>
      </c>
      <c r="E1085" s="16">
        <v>46000</v>
      </c>
      <c r="F1085" s="14" t="s">
        <v>5873</v>
      </c>
      <c r="G1085" s="14" t="s">
        <v>5874</v>
      </c>
      <c r="H1085" s="14" t="s">
        <v>5875</v>
      </c>
      <c r="I1085" s="15">
        <v>104.28</v>
      </c>
      <c r="J1085" s="77">
        <v>4</v>
      </c>
      <c r="K1085" s="92"/>
    </row>
    <row r="1086" spans="1:11" ht="20" x14ac:dyDescent="0.25">
      <c r="A1086" s="14" t="s">
        <v>3027</v>
      </c>
      <c r="B1086" s="14" t="s">
        <v>5876</v>
      </c>
      <c r="C1086" s="14" t="s">
        <v>5877</v>
      </c>
      <c r="D1086" s="16">
        <v>45965</v>
      </c>
      <c r="E1086" s="16">
        <v>46000</v>
      </c>
      <c r="F1086" s="14" t="s">
        <v>5878</v>
      </c>
      <c r="G1086" s="14" t="s">
        <v>5874</v>
      </c>
      <c r="H1086" s="14" t="s">
        <v>5875</v>
      </c>
      <c r="I1086" s="15">
        <v>114.5</v>
      </c>
      <c r="J1086" s="77">
        <v>4</v>
      </c>
      <c r="K1086" s="92"/>
    </row>
    <row r="1087" spans="1:11" ht="20" x14ac:dyDescent="0.25">
      <c r="A1087" s="14" t="s">
        <v>3027</v>
      </c>
      <c r="B1087" s="14" t="s">
        <v>5879</v>
      </c>
      <c r="C1087" s="14" t="s">
        <v>5880</v>
      </c>
      <c r="D1087" s="16">
        <v>45987</v>
      </c>
      <c r="E1087" s="16">
        <v>46000</v>
      </c>
      <c r="F1087" s="14" t="s">
        <v>5881</v>
      </c>
      <c r="G1087" s="14" t="s">
        <v>5874</v>
      </c>
      <c r="H1087" s="14" t="s">
        <v>5875</v>
      </c>
      <c r="I1087" s="15">
        <v>156.93</v>
      </c>
      <c r="J1087" s="77">
        <v>4</v>
      </c>
      <c r="K1087" s="92"/>
    </row>
    <row r="1088" spans="1:11" ht="130" x14ac:dyDescent="0.25">
      <c r="A1088" s="14" t="s">
        <v>3027</v>
      </c>
      <c r="B1088" s="14" t="s">
        <v>5882</v>
      </c>
      <c r="C1088" s="14" t="s">
        <v>5883</v>
      </c>
      <c r="D1088" s="16">
        <v>45719</v>
      </c>
      <c r="E1088" s="16">
        <v>46000</v>
      </c>
      <c r="F1088" s="14" t="s">
        <v>5884</v>
      </c>
      <c r="G1088" s="14"/>
      <c r="H1088" s="14" t="s">
        <v>5885</v>
      </c>
      <c r="I1088" s="15">
        <v>14.6</v>
      </c>
      <c r="J1088" s="77">
        <v>2</v>
      </c>
      <c r="K1088" s="92"/>
    </row>
    <row r="1089" spans="1:11" ht="90" x14ac:dyDescent="0.25">
      <c r="A1089" s="14" t="s">
        <v>3027</v>
      </c>
      <c r="B1089" s="14" t="s">
        <v>5882</v>
      </c>
      <c r="C1089" s="14" t="s">
        <v>5886</v>
      </c>
      <c r="D1089" s="16">
        <v>45690</v>
      </c>
      <c r="E1089" s="16">
        <v>46000</v>
      </c>
      <c r="F1089" s="14" t="s">
        <v>5887</v>
      </c>
      <c r="G1089" s="14" t="s">
        <v>3036</v>
      </c>
      <c r="H1089" s="14" t="s">
        <v>3037</v>
      </c>
      <c r="I1089" s="15">
        <v>21</v>
      </c>
      <c r="J1089" s="77">
        <v>2</v>
      </c>
      <c r="K1089" s="92"/>
    </row>
    <row r="1090" spans="1:11" ht="70" x14ac:dyDescent="0.25">
      <c r="A1090" s="14" t="s">
        <v>3027</v>
      </c>
      <c r="B1090" s="14" t="s">
        <v>5882</v>
      </c>
      <c r="C1090" s="14" t="s">
        <v>3703</v>
      </c>
      <c r="D1090" s="16">
        <v>45773</v>
      </c>
      <c r="E1090" s="16">
        <v>46000</v>
      </c>
      <c r="F1090" s="14" t="s">
        <v>5888</v>
      </c>
      <c r="G1090" s="14" t="s">
        <v>5889</v>
      </c>
      <c r="H1090" s="14" t="s">
        <v>5890</v>
      </c>
      <c r="I1090" s="15">
        <v>25</v>
      </c>
      <c r="J1090" s="77">
        <v>2</v>
      </c>
      <c r="K1090" s="92"/>
    </row>
    <row r="1091" spans="1:11" ht="70" x14ac:dyDescent="0.25">
      <c r="A1091" s="14" t="s">
        <v>3027</v>
      </c>
      <c r="B1091" s="14" t="s">
        <v>5882</v>
      </c>
      <c r="C1091" s="14" t="s">
        <v>5891</v>
      </c>
      <c r="D1091" s="16">
        <v>45773</v>
      </c>
      <c r="E1091" s="16">
        <v>46000</v>
      </c>
      <c r="F1091" s="14" t="s">
        <v>5892</v>
      </c>
      <c r="G1091" s="14" t="s">
        <v>3036</v>
      </c>
      <c r="H1091" s="14" t="s">
        <v>3037</v>
      </c>
      <c r="I1091" s="15">
        <v>10</v>
      </c>
      <c r="J1091" s="77">
        <v>2</v>
      </c>
      <c r="K1091" s="92"/>
    </row>
    <row r="1092" spans="1:11" ht="70" x14ac:dyDescent="0.25">
      <c r="A1092" s="14" t="s">
        <v>3027</v>
      </c>
      <c r="B1092" s="14" t="s">
        <v>5882</v>
      </c>
      <c r="C1092" s="14" t="s">
        <v>5893</v>
      </c>
      <c r="D1092" s="16">
        <v>45780</v>
      </c>
      <c r="E1092" s="16">
        <v>46000</v>
      </c>
      <c r="F1092" s="14" t="s">
        <v>5894</v>
      </c>
      <c r="G1092" s="14" t="s">
        <v>3036</v>
      </c>
      <c r="H1092" s="14" t="s">
        <v>3037</v>
      </c>
      <c r="I1092" s="15">
        <v>5</v>
      </c>
      <c r="J1092" s="77">
        <v>2</v>
      </c>
      <c r="K1092" s="92"/>
    </row>
    <row r="1093" spans="1:11" ht="70" x14ac:dyDescent="0.25">
      <c r="A1093" s="14" t="s">
        <v>3027</v>
      </c>
      <c r="B1093" s="14" t="s">
        <v>5882</v>
      </c>
      <c r="C1093" s="14" t="s">
        <v>5895</v>
      </c>
      <c r="D1093" s="16">
        <v>45780</v>
      </c>
      <c r="E1093" s="16">
        <v>46000</v>
      </c>
      <c r="F1093" s="14" t="s">
        <v>5896</v>
      </c>
      <c r="G1093" s="14" t="s">
        <v>3237</v>
      </c>
      <c r="H1093" s="14" t="s">
        <v>5549</v>
      </c>
      <c r="I1093" s="15">
        <v>15</v>
      </c>
      <c r="J1093" s="77">
        <v>2</v>
      </c>
      <c r="K1093" s="92"/>
    </row>
    <row r="1094" spans="1:11" ht="70" x14ac:dyDescent="0.25">
      <c r="A1094" s="14" t="s">
        <v>3027</v>
      </c>
      <c r="B1094" s="14" t="s">
        <v>5882</v>
      </c>
      <c r="C1094" s="14" t="s">
        <v>5897</v>
      </c>
      <c r="D1094" s="16">
        <v>45787</v>
      </c>
      <c r="E1094" s="16">
        <v>46000</v>
      </c>
      <c r="F1094" s="14" t="s">
        <v>5898</v>
      </c>
      <c r="G1094" s="14" t="s">
        <v>3036</v>
      </c>
      <c r="H1094" s="14" t="s">
        <v>3037</v>
      </c>
      <c r="I1094" s="15">
        <v>20</v>
      </c>
      <c r="J1094" s="77">
        <v>2</v>
      </c>
      <c r="K1094" s="92"/>
    </row>
    <row r="1095" spans="1:11" ht="70" x14ac:dyDescent="0.25">
      <c r="A1095" s="14" t="s">
        <v>3027</v>
      </c>
      <c r="B1095" s="14" t="s">
        <v>5882</v>
      </c>
      <c r="C1095" s="14" t="s">
        <v>5899</v>
      </c>
      <c r="D1095" s="16">
        <v>45802</v>
      </c>
      <c r="E1095" s="16">
        <v>46000</v>
      </c>
      <c r="F1095" s="14" t="s">
        <v>5900</v>
      </c>
      <c r="G1095" s="14" t="s">
        <v>3036</v>
      </c>
      <c r="H1095" s="14" t="s">
        <v>3037</v>
      </c>
      <c r="I1095" s="15">
        <v>15</v>
      </c>
      <c r="J1095" s="77">
        <v>2</v>
      </c>
      <c r="K1095" s="92"/>
    </row>
    <row r="1096" spans="1:11" ht="70" x14ac:dyDescent="0.25">
      <c r="A1096" s="14" t="s">
        <v>3027</v>
      </c>
      <c r="B1096" s="14" t="s">
        <v>5882</v>
      </c>
      <c r="C1096" s="14" t="s">
        <v>5901</v>
      </c>
      <c r="D1096" s="16">
        <v>45808</v>
      </c>
      <c r="E1096" s="16">
        <v>46000</v>
      </c>
      <c r="F1096" s="14" t="s">
        <v>5902</v>
      </c>
      <c r="G1096" s="14" t="s">
        <v>3036</v>
      </c>
      <c r="H1096" s="14" t="s">
        <v>3037</v>
      </c>
      <c r="I1096" s="15">
        <v>20</v>
      </c>
      <c r="J1096" s="77">
        <v>2</v>
      </c>
      <c r="K1096" s="92"/>
    </row>
    <row r="1097" spans="1:11" ht="70" x14ac:dyDescent="0.25">
      <c r="A1097" s="14" t="s">
        <v>3027</v>
      </c>
      <c r="B1097" s="14" t="s">
        <v>5882</v>
      </c>
      <c r="C1097" s="14" t="s">
        <v>3711</v>
      </c>
      <c r="D1097" s="16">
        <v>45822</v>
      </c>
      <c r="E1097" s="16">
        <v>46000</v>
      </c>
      <c r="F1097" s="14" t="s">
        <v>5903</v>
      </c>
      <c r="G1097" s="14" t="s">
        <v>3237</v>
      </c>
      <c r="H1097" s="14" t="s">
        <v>5549</v>
      </c>
      <c r="I1097" s="15">
        <v>4</v>
      </c>
      <c r="J1097" s="77">
        <v>2</v>
      </c>
      <c r="K1097" s="92"/>
    </row>
    <row r="1098" spans="1:11" ht="80" x14ac:dyDescent="0.25">
      <c r="A1098" s="14" t="s">
        <v>3027</v>
      </c>
      <c r="B1098" s="14" t="s">
        <v>5882</v>
      </c>
      <c r="C1098" s="14" t="s">
        <v>5904</v>
      </c>
      <c r="D1098" s="16">
        <v>45830</v>
      </c>
      <c r="E1098" s="16">
        <v>46000</v>
      </c>
      <c r="F1098" s="14" t="s">
        <v>5905</v>
      </c>
      <c r="G1098" s="14" t="s">
        <v>3036</v>
      </c>
      <c r="H1098" s="14" t="s">
        <v>3037</v>
      </c>
      <c r="I1098" s="15">
        <v>5</v>
      </c>
      <c r="J1098" s="77">
        <v>2</v>
      </c>
      <c r="K1098" s="92"/>
    </row>
    <row r="1099" spans="1:11" ht="120" x14ac:dyDescent="0.25">
      <c r="A1099" s="14" t="s">
        <v>3027</v>
      </c>
      <c r="B1099" s="14" t="s">
        <v>5882</v>
      </c>
      <c r="C1099" s="14" t="s">
        <v>5906</v>
      </c>
      <c r="D1099" s="16">
        <v>45831</v>
      </c>
      <c r="E1099" s="16">
        <v>46000</v>
      </c>
      <c r="F1099" s="14" t="s">
        <v>5907</v>
      </c>
      <c r="G1099" s="14"/>
      <c r="H1099" s="14" t="s">
        <v>5908</v>
      </c>
      <c r="I1099" s="15">
        <v>17.14</v>
      </c>
      <c r="J1099" s="77">
        <v>2</v>
      </c>
      <c r="K1099" s="92"/>
    </row>
    <row r="1100" spans="1:11" ht="70" x14ac:dyDescent="0.25">
      <c r="A1100" s="14" t="s">
        <v>3027</v>
      </c>
      <c r="B1100" s="14" t="s">
        <v>5882</v>
      </c>
      <c r="C1100" s="14" t="s">
        <v>5909</v>
      </c>
      <c r="D1100" s="16">
        <v>45850</v>
      </c>
      <c r="E1100" s="16">
        <v>46000</v>
      </c>
      <c r="F1100" s="14" t="s">
        <v>5910</v>
      </c>
      <c r="G1100" s="14" t="s">
        <v>5889</v>
      </c>
      <c r="H1100" s="14" t="s">
        <v>5890</v>
      </c>
      <c r="I1100" s="15">
        <v>5</v>
      </c>
      <c r="J1100" s="77">
        <v>2</v>
      </c>
      <c r="K1100" s="92"/>
    </row>
    <row r="1101" spans="1:11" ht="70" x14ac:dyDescent="0.25">
      <c r="A1101" s="14" t="s">
        <v>3027</v>
      </c>
      <c r="B1101" s="14" t="s">
        <v>5882</v>
      </c>
      <c r="C1101" s="14" t="s">
        <v>5911</v>
      </c>
      <c r="D1101" s="16">
        <v>45927</v>
      </c>
      <c r="E1101" s="16">
        <v>46000</v>
      </c>
      <c r="F1101" s="14" t="s">
        <v>5912</v>
      </c>
      <c r="G1101" s="14" t="s">
        <v>3036</v>
      </c>
      <c r="H1101" s="14" t="s">
        <v>3037</v>
      </c>
      <c r="I1101" s="15">
        <v>5</v>
      </c>
      <c r="J1101" s="77">
        <v>2</v>
      </c>
      <c r="K1101" s="92"/>
    </row>
    <row r="1102" spans="1:11" ht="60" x14ac:dyDescent="0.25">
      <c r="A1102" s="14" t="s">
        <v>3027</v>
      </c>
      <c r="B1102" s="14" t="s">
        <v>5882</v>
      </c>
      <c r="C1102" s="14" t="s">
        <v>5913</v>
      </c>
      <c r="D1102" s="16">
        <v>45921</v>
      </c>
      <c r="E1102" s="16">
        <v>46000</v>
      </c>
      <c r="F1102" s="14" t="s">
        <v>5914</v>
      </c>
      <c r="G1102" s="14"/>
      <c r="H1102" s="14" t="s">
        <v>5915</v>
      </c>
      <c r="I1102" s="15">
        <v>52.85</v>
      </c>
      <c r="J1102" s="77">
        <v>2</v>
      </c>
      <c r="K1102" s="92"/>
    </row>
    <row r="1103" spans="1:11" ht="50" x14ac:dyDescent="0.25">
      <c r="A1103" s="14" t="s">
        <v>3027</v>
      </c>
      <c r="B1103" s="14" t="s">
        <v>5882</v>
      </c>
      <c r="C1103" s="14" t="s">
        <v>5916</v>
      </c>
      <c r="D1103" s="16">
        <v>45774</v>
      </c>
      <c r="E1103" s="16">
        <v>46000</v>
      </c>
      <c r="F1103" s="14" t="s">
        <v>5917</v>
      </c>
      <c r="G1103" s="14" t="s">
        <v>3194</v>
      </c>
      <c r="H1103" s="14" t="s">
        <v>3195</v>
      </c>
      <c r="I1103" s="15">
        <v>45</v>
      </c>
      <c r="J1103" s="77">
        <v>2</v>
      </c>
      <c r="K1103" s="92"/>
    </row>
    <row r="1104" spans="1:11" ht="50" x14ac:dyDescent="0.25">
      <c r="A1104" s="14" t="s">
        <v>3027</v>
      </c>
      <c r="B1104" s="14" t="s">
        <v>5882</v>
      </c>
      <c r="C1104" s="14" t="s">
        <v>5918</v>
      </c>
      <c r="D1104" s="16">
        <v>45929</v>
      </c>
      <c r="E1104" s="16">
        <v>46000</v>
      </c>
      <c r="F1104" s="14" t="s">
        <v>5919</v>
      </c>
      <c r="G1104" s="14" t="s">
        <v>3188</v>
      </c>
      <c r="H1104" s="14" t="s">
        <v>3189</v>
      </c>
      <c r="I1104" s="15">
        <v>364.06</v>
      </c>
      <c r="J1104" s="77">
        <v>2</v>
      </c>
      <c r="K1104" s="92"/>
    </row>
    <row r="1105" spans="1:11" ht="50" x14ac:dyDescent="0.25">
      <c r="A1105" s="14" t="s">
        <v>3027</v>
      </c>
      <c r="B1105" s="14" t="s">
        <v>5882</v>
      </c>
      <c r="C1105" s="14" t="s">
        <v>5920</v>
      </c>
      <c r="D1105" s="16">
        <v>45946</v>
      </c>
      <c r="E1105" s="16">
        <v>46000</v>
      </c>
      <c r="F1105" s="14" t="s">
        <v>5919</v>
      </c>
      <c r="G1105" s="14" t="s">
        <v>5921</v>
      </c>
      <c r="H1105" s="14" t="s">
        <v>5922</v>
      </c>
      <c r="I1105" s="15">
        <v>334.1</v>
      </c>
      <c r="J1105" s="77">
        <v>2</v>
      </c>
      <c r="K1105" s="92"/>
    </row>
    <row r="1106" spans="1:11" ht="30" x14ac:dyDescent="0.25">
      <c r="A1106" s="14" t="s">
        <v>3027</v>
      </c>
      <c r="B1106" s="14" t="s">
        <v>5923</v>
      </c>
      <c r="C1106" s="14" t="s">
        <v>5924</v>
      </c>
      <c r="D1106" s="16">
        <v>45905</v>
      </c>
      <c r="E1106" s="16">
        <v>46000</v>
      </c>
      <c r="F1106" s="14" t="s">
        <v>5925</v>
      </c>
      <c r="G1106" s="14">
        <v>29213291</v>
      </c>
      <c r="H1106" s="14" t="s">
        <v>3029</v>
      </c>
      <c r="I1106" s="15">
        <v>110.39</v>
      </c>
      <c r="J1106" s="77">
        <v>3</v>
      </c>
      <c r="K1106" s="92"/>
    </row>
    <row r="1107" spans="1:11" ht="30" x14ac:dyDescent="0.25">
      <c r="A1107" s="14" t="s">
        <v>3027</v>
      </c>
      <c r="B1107" s="14" t="s">
        <v>5923</v>
      </c>
      <c r="C1107" s="14" t="s">
        <v>5926</v>
      </c>
      <c r="D1107" s="16">
        <v>45852</v>
      </c>
      <c r="E1107" s="16">
        <v>46000</v>
      </c>
      <c r="F1107" s="14" t="s">
        <v>5925</v>
      </c>
      <c r="G1107" s="14">
        <v>29213291</v>
      </c>
      <c r="H1107" s="14" t="s">
        <v>3029</v>
      </c>
      <c r="I1107" s="15">
        <v>208.99</v>
      </c>
      <c r="J1107" s="77">
        <v>3</v>
      </c>
      <c r="K1107" s="92"/>
    </row>
    <row r="1108" spans="1:11" ht="30" x14ac:dyDescent="0.25">
      <c r="A1108" s="14" t="s">
        <v>3027</v>
      </c>
      <c r="B1108" s="14" t="s">
        <v>5927</v>
      </c>
      <c r="C1108" s="14" t="s">
        <v>5564</v>
      </c>
      <c r="D1108" s="16">
        <v>45905</v>
      </c>
      <c r="E1108" s="16">
        <v>46000</v>
      </c>
      <c r="F1108" s="14" t="s">
        <v>5928</v>
      </c>
      <c r="G1108" s="14" t="s">
        <v>5929</v>
      </c>
      <c r="H1108" s="14" t="s">
        <v>5930</v>
      </c>
      <c r="I1108" s="15">
        <v>50</v>
      </c>
      <c r="J1108" s="77">
        <v>2</v>
      </c>
      <c r="K1108" s="92"/>
    </row>
    <row r="1109" spans="1:11" ht="40" x14ac:dyDescent="0.25">
      <c r="A1109" s="14" t="s">
        <v>3027</v>
      </c>
      <c r="B1109" s="14" t="s">
        <v>5927</v>
      </c>
      <c r="C1109" s="14" t="s">
        <v>5931</v>
      </c>
      <c r="D1109" s="16">
        <v>45952</v>
      </c>
      <c r="E1109" s="16">
        <v>46000</v>
      </c>
      <c r="F1109" s="14" t="s">
        <v>5932</v>
      </c>
      <c r="G1109" s="14" t="s">
        <v>5933</v>
      </c>
      <c r="H1109" s="14" t="s">
        <v>5934</v>
      </c>
      <c r="I1109" s="15">
        <v>79.95</v>
      </c>
      <c r="J1109" s="77">
        <v>2</v>
      </c>
      <c r="K1109" s="92"/>
    </row>
    <row r="1110" spans="1:11" ht="40" x14ac:dyDescent="0.25">
      <c r="A1110" s="14" t="s">
        <v>3027</v>
      </c>
      <c r="B1110" s="14" t="s">
        <v>5927</v>
      </c>
      <c r="C1110" s="14" t="s">
        <v>5935</v>
      </c>
      <c r="D1110" s="16">
        <v>45936</v>
      </c>
      <c r="E1110" s="16">
        <v>46000</v>
      </c>
      <c r="F1110" s="14" t="s">
        <v>5936</v>
      </c>
      <c r="G1110" s="14" t="s">
        <v>5937</v>
      </c>
      <c r="H1110" s="14" t="s">
        <v>5938</v>
      </c>
      <c r="I1110" s="15">
        <v>28</v>
      </c>
      <c r="J1110" s="77">
        <v>2</v>
      </c>
      <c r="K1110" s="92"/>
    </row>
    <row r="1111" spans="1:11" ht="40" x14ac:dyDescent="0.25">
      <c r="A1111" s="14" t="s">
        <v>3027</v>
      </c>
      <c r="B1111" s="14" t="s">
        <v>5927</v>
      </c>
      <c r="C1111" s="14" t="s">
        <v>5939</v>
      </c>
      <c r="D1111" s="16">
        <v>45952</v>
      </c>
      <c r="E1111" s="16">
        <v>46000</v>
      </c>
      <c r="F1111" s="14" t="s">
        <v>5940</v>
      </c>
      <c r="G1111" s="14" t="s">
        <v>3032</v>
      </c>
      <c r="H1111" s="14" t="s">
        <v>3033</v>
      </c>
      <c r="I1111" s="15">
        <v>28.9</v>
      </c>
      <c r="J1111" s="77">
        <v>2</v>
      </c>
      <c r="K1111" s="92"/>
    </row>
    <row r="1112" spans="1:11" ht="30" x14ac:dyDescent="0.25">
      <c r="A1112" s="14" t="s">
        <v>3027</v>
      </c>
      <c r="B1112" s="14" t="s">
        <v>5927</v>
      </c>
      <c r="C1112" s="14" t="s">
        <v>5941</v>
      </c>
      <c r="D1112" s="16">
        <v>45952</v>
      </c>
      <c r="E1112" s="16">
        <v>46000</v>
      </c>
      <c r="F1112" s="14" t="s">
        <v>5942</v>
      </c>
      <c r="G1112" s="14" t="s">
        <v>3032</v>
      </c>
      <c r="H1112" s="14" t="s">
        <v>3033</v>
      </c>
      <c r="I1112" s="15">
        <v>15.95</v>
      </c>
      <c r="J1112" s="77">
        <v>2</v>
      </c>
      <c r="K1112" s="92"/>
    </row>
    <row r="1113" spans="1:11" ht="30" x14ac:dyDescent="0.25">
      <c r="A1113" s="14" t="s">
        <v>3027</v>
      </c>
      <c r="B1113" s="14" t="s">
        <v>5927</v>
      </c>
      <c r="C1113" s="14" t="s">
        <v>5943</v>
      </c>
      <c r="D1113" s="16">
        <v>45954</v>
      </c>
      <c r="E1113" s="16">
        <v>46000</v>
      </c>
      <c r="F1113" s="14" t="s">
        <v>5942</v>
      </c>
      <c r="G1113" s="14" t="s">
        <v>5933</v>
      </c>
      <c r="H1113" s="14" t="s">
        <v>5934</v>
      </c>
      <c r="I1113" s="15">
        <v>56.55</v>
      </c>
      <c r="J1113" s="77">
        <v>2</v>
      </c>
      <c r="K1113" s="92"/>
    </row>
    <row r="1114" spans="1:11" ht="30" x14ac:dyDescent="0.25">
      <c r="A1114" s="14" t="s">
        <v>3027</v>
      </c>
      <c r="B1114" s="14" t="s">
        <v>5927</v>
      </c>
      <c r="C1114" s="14" t="s">
        <v>5944</v>
      </c>
      <c r="D1114" s="16">
        <v>45953</v>
      </c>
      <c r="E1114" s="16">
        <v>46000</v>
      </c>
      <c r="F1114" s="14" t="s">
        <v>5945</v>
      </c>
      <c r="G1114" s="14" t="s">
        <v>3670</v>
      </c>
      <c r="H1114" s="14" t="s">
        <v>3671</v>
      </c>
      <c r="I1114" s="15">
        <v>77.13</v>
      </c>
      <c r="J1114" s="77">
        <v>2</v>
      </c>
      <c r="K1114" s="92"/>
    </row>
    <row r="1115" spans="1:11" ht="30" x14ac:dyDescent="0.25">
      <c r="A1115" s="14" t="s">
        <v>3027</v>
      </c>
      <c r="B1115" s="14" t="s">
        <v>5927</v>
      </c>
      <c r="C1115" s="14" t="s">
        <v>5946</v>
      </c>
      <c r="D1115" s="16">
        <v>45952</v>
      </c>
      <c r="E1115" s="16">
        <v>46000</v>
      </c>
      <c r="F1115" s="14" t="s">
        <v>5945</v>
      </c>
      <c r="G1115" s="14" t="s">
        <v>4103</v>
      </c>
      <c r="H1115" s="14" t="s">
        <v>4104</v>
      </c>
      <c r="I1115" s="15">
        <v>32.9</v>
      </c>
      <c r="J1115" s="77">
        <v>2</v>
      </c>
      <c r="K1115" s="92"/>
    </row>
    <row r="1116" spans="1:11" ht="40" x14ac:dyDescent="0.25">
      <c r="A1116" s="14" t="s">
        <v>3027</v>
      </c>
      <c r="B1116" s="14" t="s">
        <v>5927</v>
      </c>
      <c r="C1116" s="14" t="s">
        <v>4312</v>
      </c>
      <c r="D1116" s="16">
        <v>45954</v>
      </c>
      <c r="E1116" s="16">
        <v>46000</v>
      </c>
      <c r="F1116" s="14" t="s">
        <v>5947</v>
      </c>
      <c r="G1116" s="14" t="s">
        <v>5100</v>
      </c>
      <c r="H1116" s="14" t="s">
        <v>5101</v>
      </c>
      <c r="I1116" s="15">
        <v>37.99</v>
      </c>
      <c r="J1116" s="77">
        <v>2</v>
      </c>
      <c r="K1116" s="92"/>
    </row>
    <row r="1117" spans="1:11" ht="30" x14ac:dyDescent="0.25">
      <c r="A1117" s="14" t="s">
        <v>3027</v>
      </c>
      <c r="B1117" s="14" t="s">
        <v>5927</v>
      </c>
      <c r="C1117" s="14" t="s">
        <v>5948</v>
      </c>
      <c r="D1117" s="16">
        <v>45953</v>
      </c>
      <c r="E1117" s="16">
        <v>46000</v>
      </c>
      <c r="F1117" s="14" t="s">
        <v>5949</v>
      </c>
      <c r="G1117" s="14" t="s">
        <v>5275</v>
      </c>
      <c r="H1117" s="14" t="s">
        <v>5276</v>
      </c>
      <c r="I1117" s="15">
        <v>197</v>
      </c>
      <c r="J1117" s="77">
        <v>2</v>
      </c>
      <c r="K1117" s="92"/>
    </row>
    <row r="1118" spans="1:11" ht="30" x14ac:dyDescent="0.25">
      <c r="A1118" s="14" t="s">
        <v>3027</v>
      </c>
      <c r="B1118" s="14" t="s">
        <v>5927</v>
      </c>
      <c r="C1118" s="14" t="s">
        <v>5950</v>
      </c>
      <c r="D1118" s="16">
        <v>45939</v>
      </c>
      <c r="E1118" s="16">
        <v>46000</v>
      </c>
      <c r="F1118" s="14" t="s">
        <v>5942</v>
      </c>
      <c r="G1118" s="14" t="s">
        <v>3032</v>
      </c>
      <c r="H1118" s="14" t="s">
        <v>3033</v>
      </c>
      <c r="I1118" s="15">
        <v>160.85</v>
      </c>
      <c r="J1118" s="77">
        <v>2</v>
      </c>
      <c r="K1118" s="92"/>
    </row>
    <row r="1119" spans="1:11" ht="40" x14ac:dyDescent="0.25">
      <c r="A1119" s="14" t="s">
        <v>3027</v>
      </c>
      <c r="B1119" s="14" t="s">
        <v>5927</v>
      </c>
      <c r="C1119" s="14" t="s">
        <v>5951</v>
      </c>
      <c r="D1119" s="16">
        <v>45958</v>
      </c>
      <c r="E1119" s="16">
        <v>46000</v>
      </c>
      <c r="F1119" s="14" t="s">
        <v>5940</v>
      </c>
      <c r="G1119" s="14" t="s">
        <v>3032</v>
      </c>
      <c r="H1119" s="14" t="s">
        <v>3033</v>
      </c>
      <c r="I1119" s="15">
        <v>35.9</v>
      </c>
      <c r="J1119" s="77">
        <v>2</v>
      </c>
      <c r="K1119" s="92"/>
    </row>
    <row r="1120" spans="1:11" ht="60" x14ac:dyDescent="0.25">
      <c r="A1120" s="14" t="s">
        <v>3027</v>
      </c>
      <c r="B1120" s="14" t="s">
        <v>5927</v>
      </c>
      <c r="C1120" s="14" t="s">
        <v>5927</v>
      </c>
      <c r="D1120" s="16">
        <v>46000</v>
      </c>
      <c r="E1120" s="16">
        <v>46000</v>
      </c>
      <c r="F1120" s="14" t="s">
        <v>5952</v>
      </c>
      <c r="G1120" s="14"/>
      <c r="H1120" s="14" t="s">
        <v>5953</v>
      </c>
      <c r="I1120" s="15">
        <v>329.6</v>
      </c>
      <c r="J1120" s="77">
        <v>2</v>
      </c>
      <c r="K1120" s="92"/>
    </row>
    <row r="1121" spans="1:11" ht="30" x14ac:dyDescent="0.25">
      <c r="A1121" s="14" t="s">
        <v>3027</v>
      </c>
      <c r="B1121" s="14" t="s">
        <v>5954</v>
      </c>
      <c r="C1121" s="14" t="s">
        <v>5955</v>
      </c>
      <c r="D1121" s="16">
        <v>45925</v>
      </c>
      <c r="E1121" s="16">
        <v>46000</v>
      </c>
      <c r="F1121" s="14" t="s">
        <v>5956</v>
      </c>
      <c r="G1121" s="14">
        <v>29213291</v>
      </c>
      <c r="H1121" s="14" t="s">
        <v>3029</v>
      </c>
      <c r="I1121" s="15">
        <v>135.04</v>
      </c>
      <c r="J1121" s="77">
        <v>2</v>
      </c>
      <c r="K1121" s="92"/>
    </row>
    <row r="1122" spans="1:11" ht="30" x14ac:dyDescent="0.25">
      <c r="A1122" s="14" t="s">
        <v>3027</v>
      </c>
      <c r="B1122" s="14" t="s">
        <v>5954</v>
      </c>
      <c r="C1122" s="14" t="s">
        <v>5957</v>
      </c>
      <c r="D1122" s="16">
        <v>45929</v>
      </c>
      <c r="E1122" s="16">
        <v>46000</v>
      </c>
      <c r="F1122" s="14" t="s">
        <v>5956</v>
      </c>
      <c r="G1122" s="14">
        <v>29213291</v>
      </c>
      <c r="H1122" s="14" t="s">
        <v>3029</v>
      </c>
      <c r="I1122" s="15">
        <v>165.67</v>
      </c>
      <c r="J1122" s="77">
        <v>2</v>
      </c>
      <c r="K1122" s="92"/>
    </row>
    <row r="1123" spans="1:11" ht="30" x14ac:dyDescent="0.25">
      <c r="A1123" s="14" t="s">
        <v>3027</v>
      </c>
      <c r="B1123" s="14" t="s">
        <v>5954</v>
      </c>
      <c r="C1123" s="14" t="s">
        <v>5958</v>
      </c>
      <c r="D1123" s="16">
        <v>45911</v>
      </c>
      <c r="E1123" s="16">
        <v>46000</v>
      </c>
      <c r="F1123" s="14" t="s">
        <v>5959</v>
      </c>
      <c r="G1123" s="14" t="s">
        <v>4872</v>
      </c>
      <c r="H1123" s="14" t="s">
        <v>4873</v>
      </c>
      <c r="I1123" s="15">
        <v>71.099999999999994</v>
      </c>
      <c r="J1123" s="77">
        <v>2</v>
      </c>
      <c r="K1123" s="92"/>
    </row>
    <row r="1124" spans="1:11" ht="40" x14ac:dyDescent="0.25">
      <c r="A1124" s="14" t="s">
        <v>3027</v>
      </c>
      <c r="B1124" s="14" t="s">
        <v>5954</v>
      </c>
      <c r="C1124" s="14" t="s">
        <v>5960</v>
      </c>
      <c r="D1124" s="16">
        <v>45883</v>
      </c>
      <c r="E1124" s="16">
        <v>46000</v>
      </c>
      <c r="F1124" s="14" t="s">
        <v>5961</v>
      </c>
      <c r="G1124" s="14" t="s">
        <v>3032</v>
      </c>
      <c r="H1124" s="14" t="s">
        <v>3033</v>
      </c>
      <c r="I1124" s="15">
        <v>0.37</v>
      </c>
      <c r="J1124" s="77">
        <v>2</v>
      </c>
      <c r="K1124" s="92"/>
    </row>
    <row r="1125" spans="1:11" ht="30" x14ac:dyDescent="0.25">
      <c r="A1125" s="14" t="s">
        <v>3027</v>
      </c>
      <c r="B1125" s="14" t="s">
        <v>5962</v>
      </c>
      <c r="C1125" s="14" t="s">
        <v>5963</v>
      </c>
      <c r="D1125" s="16">
        <v>45943</v>
      </c>
      <c r="E1125" s="16">
        <v>46000</v>
      </c>
      <c r="F1125" s="14" t="s">
        <v>5964</v>
      </c>
      <c r="G1125" s="14" t="s">
        <v>5965</v>
      </c>
      <c r="H1125" s="14" t="s">
        <v>5966</v>
      </c>
      <c r="I1125" s="15">
        <v>80.959999999999994</v>
      </c>
      <c r="J1125" s="77">
        <v>2</v>
      </c>
      <c r="K1125" s="92"/>
    </row>
    <row r="1126" spans="1:11" ht="40" x14ac:dyDescent="0.25">
      <c r="A1126" s="14" t="s">
        <v>3027</v>
      </c>
      <c r="B1126" s="14" t="s">
        <v>5962</v>
      </c>
      <c r="C1126" s="14" t="s">
        <v>5967</v>
      </c>
      <c r="D1126" s="16">
        <v>45944</v>
      </c>
      <c r="E1126" s="16">
        <v>46000</v>
      </c>
      <c r="F1126" s="14" t="s">
        <v>5968</v>
      </c>
      <c r="G1126" s="14">
        <v>29213291</v>
      </c>
      <c r="H1126" s="14" t="s">
        <v>3029</v>
      </c>
      <c r="I1126" s="15">
        <v>838.32</v>
      </c>
      <c r="J1126" s="77">
        <v>2</v>
      </c>
      <c r="K1126" s="92"/>
    </row>
    <row r="1127" spans="1:11" ht="40" x14ac:dyDescent="0.25">
      <c r="A1127" s="14" t="s">
        <v>3027</v>
      </c>
      <c r="B1127" s="14" t="s">
        <v>5962</v>
      </c>
      <c r="C1127" s="14" t="s">
        <v>5969</v>
      </c>
      <c r="D1127" s="16">
        <v>45846</v>
      </c>
      <c r="E1127" s="16">
        <v>46000</v>
      </c>
      <c r="F1127" s="14" t="s">
        <v>5970</v>
      </c>
      <c r="G1127" s="14" t="s">
        <v>3675</v>
      </c>
      <c r="H1127" s="14" t="s">
        <v>5971</v>
      </c>
      <c r="I1127" s="15">
        <v>23.1</v>
      </c>
      <c r="J1127" s="77">
        <v>2</v>
      </c>
      <c r="K1127" s="92"/>
    </row>
    <row r="1128" spans="1:11" ht="40" x14ac:dyDescent="0.25">
      <c r="A1128" s="14" t="s">
        <v>3027</v>
      </c>
      <c r="B1128" s="14" t="s">
        <v>5962</v>
      </c>
      <c r="C1128" s="14" t="s">
        <v>5972</v>
      </c>
      <c r="D1128" s="16">
        <v>45846</v>
      </c>
      <c r="E1128" s="16">
        <v>46000</v>
      </c>
      <c r="F1128" s="14" t="s">
        <v>5973</v>
      </c>
      <c r="G1128" s="14" t="s">
        <v>5933</v>
      </c>
      <c r="H1128" s="14" t="s">
        <v>5934</v>
      </c>
      <c r="I1128" s="15">
        <v>134.55000000000001</v>
      </c>
      <c r="J1128" s="77">
        <v>2</v>
      </c>
      <c r="K1128" s="92"/>
    </row>
    <row r="1129" spans="1:11" ht="70" x14ac:dyDescent="0.25">
      <c r="A1129" s="14" t="s">
        <v>3027</v>
      </c>
      <c r="B1129" s="14" t="s">
        <v>5962</v>
      </c>
      <c r="C1129" s="14" t="s">
        <v>5974</v>
      </c>
      <c r="D1129" s="16">
        <v>45892</v>
      </c>
      <c r="E1129" s="16">
        <v>46000</v>
      </c>
      <c r="F1129" s="14" t="s">
        <v>5975</v>
      </c>
      <c r="G1129" s="14" t="s">
        <v>5976</v>
      </c>
      <c r="H1129" s="14" t="s">
        <v>5977</v>
      </c>
      <c r="I1129" s="15">
        <v>372.75</v>
      </c>
      <c r="J1129" s="77">
        <v>2</v>
      </c>
      <c r="K1129" s="92"/>
    </row>
    <row r="1130" spans="1:11" ht="50" x14ac:dyDescent="0.25">
      <c r="A1130" s="14" t="s">
        <v>3027</v>
      </c>
      <c r="B1130" s="14" t="s">
        <v>5978</v>
      </c>
      <c r="C1130" s="14" t="s">
        <v>5979</v>
      </c>
      <c r="D1130" s="16">
        <v>45895</v>
      </c>
      <c r="E1130" s="16">
        <v>46000</v>
      </c>
      <c r="F1130" s="14" t="s">
        <v>5980</v>
      </c>
      <c r="G1130" s="14" t="s">
        <v>3047</v>
      </c>
      <c r="H1130" s="14" t="s">
        <v>3048</v>
      </c>
      <c r="I1130" s="15">
        <v>800</v>
      </c>
      <c r="J1130" s="77">
        <v>3</v>
      </c>
      <c r="K1130" s="92"/>
    </row>
    <row r="1131" spans="1:11" ht="40" x14ac:dyDescent="0.25">
      <c r="A1131" s="14" t="s">
        <v>3027</v>
      </c>
      <c r="B1131" s="14" t="s">
        <v>5978</v>
      </c>
      <c r="C1131" s="14" t="s">
        <v>5981</v>
      </c>
      <c r="D1131" s="16">
        <v>45952</v>
      </c>
      <c r="E1131" s="16">
        <v>46000</v>
      </c>
      <c r="F1131" s="14" t="s">
        <v>5982</v>
      </c>
      <c r="G1131" s="14" t="s">
        <v>3047</v>
      </c>
      <c r="H1131" s="14" t="s">
        <v>3048</v>
      </c>
      <c r="I1131" s="15">
        <v>1600</v>
      </c>
      <c r="J1131" s="77">
        <v>3</v>
      </c>
      <c r="K1131" s="92"/>
    </row>
    <row r="1132" spans="1:11" ht="50" x14ac:dyDescent="0.25">
      <c r="A1132" s="14" t="s">
        <v>3027</v>
      </c>
      <c r="B1132" s="14" t="s">
        <v>5978</v>
      </c>
      <c r="C1132" s="14" t="s">
        <v>4281</v>
      </c>
      <c r="D1132" s="16">
        <v>45857</v>
      </c>
      <c r="E1132" s="16">
        <v>46000</v>
      </c>
      <c r="F1132" s="14" t="s">
        <v>5983</v>
      </c>
      <c r="G1132" s="14" t="s">
        <v>5984</v>
      </c>
      <c r="H1132" s="14" t="s">
        <v>5985</v>
      </c>
      <c r="I1132" s="15">
        <v>301.86</v>
      </c>
      <c r="J1132" s="77">
        <v>3</v>
      </c>
      <c r="K1132" s="92"/>
    </row>
    <row r="1133" spans="1:11" ht="40" x14ac:dyDescent="0.25">
      <c r="A1133" s="14" t="s">
        <v>3027</v>
      </c>
      <c r="B1133" s="14" t="s">
        <v>5986</v>
      </c>
      <c r="C1133" s="14" t="s">
        <v>5987</v>
      </c>
      <c r="D1133" s="16">
        <v>45928</v>
      </c>
      <c r="E1133" s="16">
        <v>46000</v>
      </c>
      <c r="F1133" s="14" t="s">
        <v>5988</v>
      </c>
      <c r="G1133" s="14" t="s">
        <v>5118</v>
      </c>
      <c r="H1133" s="14" t="s">
        <v>5119</v>
      </c>
      <c r="I1133" s="15">
        <v>65</v>
      </c>
      <c r="J1133" s="77">
        <v>2</v>
      </c>
      <c r="K1133" s="92"/>
    </row>
    <row r="1134" spans="1:11" ht="40" x14ac:dyDescent="0.25">
      <c r="A1134" s="14" t="s">
        <v>3027</v>
      </c>
      <c r="B1134" s="14" t="s">
        <v>5986</v>
      </c>
      <c r="C1134" s="14" t="s">
        <v>5989</v>
      </c>
      <c r="D1134" s="16">
        <v>45928</v>
      </c>
      <c r="E1134" s="16">
        <v>46000</v>
      </c>
      <c r="F1134" s="14" t="s">
        <v>5990</v>
      </c>
      <c r="G1134" s="14">
        <v>29213291</v>
      </c>
      <c r="H1134" s="14" t="s">
        <v>3029</v>
      </c>
      <c r="I1134" s="15">
        <v>77</v>
      </c>
      <c r="J1134" s="77">
        <v>2</v>
      </c>
      <c r="K1134" s="92"/>
    </row>
    <row r="1135" spans="1:11" ht="40" x14ac:dyDescent="0.25">
      <c r="A1135" s="14" t="s">
        <v>3027</v>
      </c>
      <c r="B1135" s="14" t="s">
        <v>5986</v>
      </c>
      <c r="C1135" s="14" t="s">
        <v>5991</v>
      </c>
      <c r="D1135" s="16">
        <v>45928</v>
      </c>
      <c r="E1135" s="16">
        <v>46000</v>
      </c>
      <c r="F1135" s="14" t="s">
        <v>5992</v>
      </c>
      <c r="G1135" s="14" t="s">
        <v>3354</v>
      </c>
      <c r="H1135" s="14" t="s">
        <v>3355</v>
      </c>
      <c r="I1135" s="15">
        <v>86</v>
      </c>
      <c r="J1135" s="77">
        <v>2</v>
      </c>
      <c r="K1135" s="92"/>
    </row>
    <row r="1136" spans="1:11" ht="40" x14ac:dyDescent="0.25">
      <c r="A1136" s="14" t="s">
        <v>3027</v>
      </c>
      <c r="B1136" s="14" t="s">
        <v>5986</v>
      </c>
      <c r="C1136" s="14" t="s">
        <v>5993</v>
      </c>
      <c r="D1136" s="16">
        <v>45931</v>
      </c>
      <c r="E1136" s="16">
        <v>46000</v>
      </c>
      <c r="F1136" s="14" t="s">
        <v>5994</v>
      </c>
      <c r="G1136" s="14" t="s">
        <v>5995</v>
      </c>
      <c r="H1136" s="14" t="s">
        <v>5996</v>
      </c>
      <c r="I1136" s="15">
        <v>136</v>
      </c>
      <c r="J1136" s="77">
        <v>2</v>
      </c>
      <c r="K1136" s="92"/>
    </row>
    <row r="1137" spans="1:11" ht="40" x14ac:dyDescent="0.25">
      <c r="A1137" s="14" t="s">
        <v>3027</v>
      </c>
      <c r="B1137" s="14" t="s">
        <v>5986</v>
      </c>
      <c r="C1137" s="14" t="s">
        <v>5997</v>
      </c>
      <c r="D1137" s="16">
        <v>45943</v>
      </c>
      <c r="E1137" s="16">
        <v>46000</v>
      </c>
      <c r="F1137" s="14" t="s">
        <v>5998</v>
      </c>
      <c r="G1137" s="14" t="s">
        <v>5999</v>
      </c>
      <c r="H1137" s="14" t="s">
        <v>6000</v>
      </c>
      <c r="I1137" s="15">
        <v>136</v>
      </c>
      <c r="J1137" s="77">
        <v>2</v>
      </c>
      <c r="K1137" s="92"/>
    </row>
    <row r="1138" spans="1:11" ht="40" x14ac:dyDescent="0.25">
      <c r="A1138" s="14" t="s">
        <v>3027</v>
      </c>
      <c r="B1138" s="14" t="s">
        <v>6001</v>
      </c>
      <c r="C1138" s="14" t="s">
        <v>6002</v>
      </c>
      <c r="D1138" s="16">
        <v>45948</v>
      </c>
      <c r="E1138" s="16">
        <v>46000</v>
      </c>
      <c r="F1138" s="14" t="s">
        <v>6003</v>
      </c>
      <c r="G1138" s="14" t="s">
        <v>5102</v>
      </c>
      <c r="H1138" s="14" t="s">
        <v>5103</v>
      </c>
      <c r="I1138" s="15">
        <v>109.94</v>
      </c>
      <c r="J1138" s="77">
        <v>2</v>
      </c>
      <c r="K1138" s="92"/>
    </row>
    <row r="1139" spans="1:11" ht="30" x14ac:dyDescent="0.25">
      <c r="A1139" s="14" t="s">
        <v>3027</v>
      </c>
      <c r="B1139" s="14" t="s">
        <v>6001</v>
      </c>
      <c r="C1139" s="14" t="s">
        <v>6004</v>
      </c>
      <c r="D1139" s="16">
        <v>45948</v>
      </c>
      <c r="E1139" s="16">
        <v>46000</v>
      </c>
      <c r="F1139" s="14" t="s">
        <v>6005</v>
      </c>
      <c r="G1139" s="14" t="s">
        <v>5933</v>
      </c>
      <c r="H1139" s="14" t="s">
        <v>5934</v>
      </c>
      <c r="I1139" s="15">
        <v>101.15</v>
      </c>
      <c r="J1139" s="77">
        <v>2</v>
      </c>
      <c r="K1139" s="92"/>
    </row>
    <row r="1140" spans="1:11" ht="30" x14ac:dyDescent="0.25">
      <c r="A1140" s="14" t="s">
        <v>3027</v>
      </c>
      <c r="B1140" s="14" t="s">
        <v>6001</v>
      </c>
      <c r="C1140" s="14" t="s">
        <v>6006</v>
      </c>
      <c r="D1140" s="16">
        <v>45929</v>
      </c>
      <c r="E1140" s="16">
        <v>46000</v>
      </c>
      <c r="F1140" s="14" t="s">
        <v>6007</v>
      </c>
      <c r="G1140" s="14" t="s">
        <v>6008</v>
      </c>
      <c r="H1140" s="14" t="s">
        <v>3029</v>
      </c>
      <c r="I1140" s="15">
        <v>152</v>
      </c>
      <c r="J1140" s="77">
        <v>2</v>
      </c>
      <c r="K1140" s="92"/>
    </row>
    <row r="1141" spans="1:11" ht="30" x14ac:dyDescent="0.25">
      <c r="A1141" s="14" t="s">
        <v>3027</v>
      </c>
      <c r="B1141" s="14" t="s">
        <v>6001</v>
      </c>
      <c r="C1141" s="14" t="s">
        <v>6009</v>
      </c>
      <c r="D1141" s="16">
        <v>45951</v>
      </c>
      <c r="E1141" s="16">
        <v>46000</v>
      </c>
      <c r="F1141" s="14" t="s">
        <v>6010</v>
      </c>
      <c r="G1141" s="14" t="s">
        <v>4872</v>
      </c>
      <c r="H1141" s="14" t="s">
        <v>4873</v>
      </c>
      <c r="I1141" s="15">
        <v>98</v>
      </c>
      <c r="J1141" s="77">
        <v>2</v>
      </c>
      <c r="K1141" s="92"/>
    </row>
    <row r="1142" spans="1:11" ht="30" x14ac:dyDescent="0.25">
      <c r="A1142" s="14" t="s">
        <v>3027</v>
      </c>
      <c r="B1142" s="14" t="s">
        <v>6011</v>
      </c>
      <c r="C1142" s="14" t="s">
        <v>6012</v>
      </c>
      <c r="D1142" s="16">
        <v>45955</v>
      </c>
      <c r="E1142" s="16">
        <v>46000</v>
      </c>
      <c r="F1142" s="14" t="s">
        <v>6013</v>
      </c>
      <c r="G1142" s="14"/>
      <c r="H1142" s="14" t="s">
        <v>6014</v>
      </c>
      <c r="I1142" s="15">
        <v>38</v>
      </c>
      <c r="J1142" s="77">
        <v>3</v>
      </c>
      <c r="K1142" s="92"/>
    </row>
    <row r="1143" spans="1:11" ht="30" x14ac:dyDescent="0.25">
      <c r="A1143" s="14" t="s">
        <v>3027</v>
      </c>
      <c r="B1143" s="14" t="s">
        <v>6011</v>
      </c>
      <c r="C1143" s="14" t="s">
        <v>6015</v>
      </c>
      <c r="D1143" s="16">
        <v>45858</v>
      </c>
      <c r="E1143" s="16">
        <v>46000</v>
      </c>
      <c r="F1143" s="14" t="s">
        <v>6016</v>
      </c>
      <c r="G1143" s="14"/>
      <c r="H1143" s="14" t="s">
        <v>5114</v>
      </c>
      <c r="I1143" s="15">
        <v>104.3</v>
      </c>
      <c r="J1143" s="77">
        <v>3</v>
      </c>
      <c r="K1143" s="92"/>
    </row>
    <row r="1144" spans="1:11" ht="40" x14ac:dyDescent="0.25">
      <c r="A1144" s="14" t="s">
        <v>3027</v>
      </c>
      <c r="B1144" s="14" t="s">
        <v>6011</v>
      </c>
      <c r="C1144" s="14" t="s">
        <v>6017</v>
      </c>
      <c r="D1144" s="16">
        <v>45941</v>
      </c>
      <c r="E1144" s="16">
        <v>46000</v>
      </c>
      <c r="F1144" s="14" t="s">
        <v>6018</v>
      </c>
      <c r="G1144" s="14"/>
      <c r="H1144" s="14" t="s">
        <v>6019</v>
      </c>
      <c r="I1144" s="15">
        <v>63</v>
      </c>
      <c r="J1144" s="77">
        <v>3</v>
      </c>
      <c r="K1144" s="92"/>
    </row>
    <row r="1145" spans="1:11" ht="30" x14ac:dyDescent="0.25">
      <c r="A1145" s="14" t="s">
        <v>3027</v>
      </c>
      <c r="B1145" s="14" t="s">
        <v>6011</v>
      </c>
      <c r="C1145" s="14" t="s">
        <v>6020</v>
      </c>
      <c r="D1145" s="16">
        <v>45953</v>
      </c>
      <c r="E1145" s="16">
        <v>46000</v>
      </c>
      <c r="F1145" s="14" t="s">
        <v>6016</v>
      </c>
      <c r="G1145" s="14"/>
      <c r="H1145" s="14" t="s">
        <v>6021</v>
      </c>
      <c r="I1145" s="15">
        <v>129</v>
      </c>
      <c r="J1145" s="77">
        <v>3</v>
      </c>
      <c r="K1145" s="92"/>
    </row>
    <row r="1146" spans="1:11" ht="30" x14ac:dyDescent="0.25">
      <c r="A1146" s="14" t="s">
        <v>3027</v>
      </c>
      <c r="B1146" s="14" t="s">
        <v>6011</v>
      </c>
      <c r="C1146" s="14" t="s">
        <v>6022</v>
      </c>
      <c r="D1146" s="16">
        <v>45955</v>
      </c>
      <c r="E1146" s="16">
        <v>46000</v>
      </c>
      <c r="F1146" s="14" t="s">
        <v>6016</v>
      </c>
      <c r="G1146" s="14"/>
      <c r="H1146" s="14" t="s">
        <v>6019</v>
      </c>
      <c r="I1146" s="15">
        <v>39.200000000000003</v>
      </c>
      <c r="J1146" s="77">
        <v>3</v>
      </c>
      <c r="K1146" s="92"/>
    </row>
    <row r="1147" spans="1:11" ht="30" x14ac:dyDescent="0.25">
      <c r="A1147" s="14" t="s">
        <v>3027</v>
      </c>
      <c r="B1147" s="14" t="s">
        <v>6011</v>
      </c>
      <c r="C1147" s="14" t="s">
        <v>6023</v>
      </c>
      <c r="D1147" s="16">
        <v>45952</v>
      </c>
      <c r="E1147" s="16">
        <v>46000</v>
      </c>
      <c r="F1147" s="14" t="s">
        <v>6013</v>
      </c>
      <c r="G1147" s="14"/>
      <c r="H1147" s="14" t="s">
        <v>5114</v>
      </c>
      <c r="I1147" s="15">
        <v>28.66</v>
      </c>
      <c r="J1147" s="77">
        <v>3</v>
      </c>
      <c r="K1147" s="92"/>
    </row>
    <row r="1148" spans="1:11" ht="40" x14ac:dyDescent="0.25">
      <c r="A1148" s="14" t="s">
        <v>3027</v>
      </c>
      <c r="B1148" s="14" t="s">
        <v>6011</v>
      </c>
      <c r="C1148" s="14" t="s">
        <v>6024</v>
      </c>
      <c r="D1148" s="16">
        <v>45723</v>
      </c>
      <c r="E1148" s="16">
        <v>46000</v>
      </c>
      <c r="F1148" s="14" t="s">
        <v>6018</v>
      </c>
      <c r="G1148" s="14"/>
      <c r="H1148" s="14" t="s">
        <v>6025</v>
      </c>
      <c r="I1148" s="15">
        <v>81</v>
      </c>
      <c r="J1148" s="77">
        <v>3</v>
      </c>
      <c r="K1148" s="92"/>
    </row>
    <row r="1149" spans="1:11" ht="40" x14ac:dyDescent="0.25">
      <c r="A1149" s="14" t="s">
        <v>3027</v>
      </c>
      <c r="B1149" s="14" t="s">
        <v>6011</v>
      </c>
      <c r="C1149" s="14" t="s">
        <v>6026</v>
      </c>
      <c r="D1149" s="16">
        <v>45724</v>
      </c>
      <c r="E1149" s="16">
        <v>46000</v>
      </c>
      <c r="F1149" s="14" t="s">
        <v>6027</v>
      </c>
      <c r="G1149" s="14"/>
      <c r="H1149" s="14" t="s">
        <v>6025</v>
      </c>
      <c r="I1149" s="15">
        <v>14.99</v>
      </c>
      <c r="J1149" s="77">
        <v>3</v>
      </c>
      <c r="K1149" s="92"/>
    </row>
    <row r="1150" spans="1:11" ht="30" x14ac:dyDescent="0.25">
      <c r="A1150" s="14" t="s">
        <v>3027</v>
      </c>
      <c r="B1150" s="14" t="s">
        <v>6028</v>
      </c>
      <c r="C1150" s="14" t="s">
        <v>6029</v>
      </c>
      <c r="D1150" s="16">
        <v>45888</v>
      </c>
      <c r="E1150" s="16">
        <v>46000</v>
      </c>
      <c r="F1150" s="14" t="s">
        <v>6030</v>
      </c>
      <c r="G1150" s="14" t="s">
        <v>3354</v>
      </c>
      <c r="H1150" s="14" t="s">
        <v>3355</v>
      </c>
      <c r="I1150" s="15">
        <v>22.9</v>
      </c>
      <c r="J1150" s="77">
        <v>2</v>
      </c>
      <c r="K1150" s="92"/>
    </row>
    <row r="1151" spans="1:11" ht="30" x14ac:dyDescent="0.25">
      <c r="A1151" s="14" t="s">
        <v>3027</v>
      </c>
      <c r="B1151" s="14" t="s">
        <v>6028</v>
      </c>
      <c r="C1151" s="14" t="s">
        <v>6031</v>
      </c>
      <c r="D1151" s="16">
        <v>45847</v>
      </c>
      <c r="E1151" s="16">
        <v>46000</v>
      </c>
      <c r="F1151" s="14" t="s">
        <v>6032</v>
      </c>
      <c r="G1151" s="14" t="s">
        <v>6033</v>
      </c>
      <c r="H1151" s="14" t="s">
        <v>6034</v>
      </c>
      <c r="I1151" s="15">
        <v>144.65</v>
      </c>
      <c r="J1151" s="77">
        <v>2</v>
      </c>
      <c r="K1151" s="92"/>
    </row>
    <row r="1152" spans="1:11" ht="40" x14ac:dyDescent="0.25">
      <c r="A1152" s="14" t="s">
        <v>3027</v>
      </c>
      <c r="B1152" s="14" t="s">
        <v>6028</v>
      </c>
      <c r="C1152" s="14" t="s">
        <v>6035</v>
      </c>
      <c r="D1152" s="16">
        <v>45876</v>
      </c>
      <c r="E1152" s="16">
        <v>46000</v>
      </c>
      <c r="F1152" s="14" t="s">
        <v>6036</v>
      </c>
      <c r="G1152" s="14" t="s">
        <v>6037</v>
      </c>
      <c r="H1152" s="14" t="s">
        <v>6038</v>
      </c>
      <c r="I1152" s="15">
        <v>50.01</v>
      </c>
      <c r="J1152" s="77">
        <v>2</v>
      </c>
      <c r="K1152" s="92"/>
    </row>
    <row r="1153" spans="1:11" ht="30" x14ac:dyDescent="0.25">
      <c r="A1153" s="14" t="s">
        <v>3027</v>
      </c>
      <c r="B1153" s="14" t="s">
        <v>6028</v>
      </c>
      <c r="C1153" s="14" t="s">
        <v>6039</v>
      </c>
      <c r="D1153" s="16">
        <v>45876</v>
      </c>
      <c r="E1153" s="16">
        <v>46000</v>
      </c>
      <c r="F1153" s="14" t="s">
        <v>6030</v>
      </c>
      <c r="G1153" s="14" t="s">
        <v>5151</v>
      </c>
      <c r="H1153" s="14" t="s">
        <v>5152</v>
      </c>
      <c r="I1153" s="15">
        <v>49.49</v>
      </c>
      <c r="J1153" s="77">
        <v>2</v>
      </c>
      <c r="K1153" s="92"/>
    </row>
    <row r="1154" spans="1:11" ht="40" x14ac:dyDescent="0.25">
      <c r="A1154" s="14" t="s">
        <v>3027</v>
      </c>
      <c r="B1154" s="14" t="s">
        <v>6028</v>
      </c>
      <c r="C1154" s="14" t="s">
        <v>6040</v>
      </c>
      <c r="D1154" s="16">
        <v>45944</v>
      </c>
      <c r="E1154" s="16">
        <v>46000</v>
      </c>
      <c r="F1154" s="14" t="s">
        <v>6036</v>
      </c>
      <c r="G1154" s="14" t="s">
        <v>6041</v>
      </c>
      <c r="H1154" s="14" t="s">
        <v>6042</v>
      </c>
      <c r="I1154" s="15">
        <v>32.950000000000003</v>
      </c>
      <c r="J1154" s="77">
        <v>2</v>
      </c>
      <c r="K1154" s="92"/>
    </row>
    <row r="1155" spans="1:11" ht="30" x14ac:dyDescent="0.25">
      <c r="A1155" s="14" t="s">
        <v>3027</v>
      </c>
      <c r="B1155" s="14" t="s">
        <v>6043</v>
      </c>
      <c r="C1155" s="14" t="s">
        <v>6044</v>
      </c>
      <c r="D1155" s="16">
        <v>45770</v>
      </c>
      <c r="E1155" s="16">
        <v>46000</v>
      </c>
      <c r="F1155" s="14" t="s">
        <v>6045</v>
      </c>
      <c r="G1155" s="14"/>
      <c r="H1155" s="14" t="s">
        <v>5114</v>
      </c>
      <c r="I1155" s="15">
        <v>149</v>
      </c>
      <c r="J1155" s="77">
        <v>2</v>
      </c>
      <c r="K1155" s="92"/>
    </row>
    <row r="1156" spans="1:11" ht="40" x14ac:dyDescent="0.25">
      <c r="A1156" s="14" t="s">
        <v>3027</v>
      </c>
      <c r="B1156" s="14" t="s">
        <v>6043</v>
      </c>
      <c r="C1156" s="14" t="s">
        <v>6046</v>
      </c>
      <c r="D1156" s="16">
        <v>45937</v>
      </c>
      <c r="E1156" s="16">
        <v>46000</v>
      </c>
      <c r="F1156" s="14" t="s">
        <v>6047</v>
      </c>
      <c r="G1156" s="14" t="s">
        <v>5102</v>
      </c>
      <c r="H1156" s="14" t="s">
        <v>5103</v>
      </c>
      <c r="I1156" s="15">
        <v>51</v>
      </c>
      <c r="J1156" s="77">
        <v>2</v>
      </c>
      <c r="K1156" s="92"/>
    </row>
    <row r="1157" spans="1:11" ht="40" x14ac:dyDescent="0.25">
      <c r="A1157" s="14" t="s">
        <v>3027</v>
      </c>
      <c r="B1157" s="14" t="s">
        <v>6048</v>
      </c>
      <c r="C1157" s="14" t="s">
        <v>6049</v>
      </c>
      <c r="D1157" s="16">
        <v>45894</v>
      </c>
      <c r="E1157" s="16">
        <v>46000</v>
      </c>
      <c r="F1157" s="14" t="s">
        <v>6050</v>
      </c>
      <c r="G1157" s="14" t="s">
        <v>6051</v>
      </c>
      <c r="H1157" s="14" t="s">
        <v>6052</v>
      </c>
      <c r="I1157" s="15">
        <v>113.14</v>
      </c>
      <c r="J1157" s="77">
        <v>2</v>
      </c>
      <c r="K1157" s="92"/>
    </row>
    <row r="1158" spans="1:11" ht="30" x14ac:dyDescent="0.25">
      <c r="A1158" s="14" t="s">
        <v>3027</v>
      </c>
      <c r="B1158" s="14" t="s">
        <v>6048</v>
      </c>
      <c r="C1158" s="14" t="s">
        <v>6053</v>
      </c>
      <c r="D1158" s="16">
        <v>45909</v>
      </c>
      <c r="E1158" s="16">
        <v>46000</v>
      </c>
      <c r="F1158" s="14" t="s">
        <v>6054</v>
      </c>
      <c r="G1158" s="14" t="s">
        <v>6008</v>
      </c>
      <c r="H1158" s="14" t="s">
        <v>3029</v>
      </c>
      <c r="I1158" s="15">
        <v>77.900000000000006</v>
      </c>
      <c r="J1158" s="77">
        <v>2</v>
      </c>
      <c r="K1158" s="92"/>
    </row>
    <row r="1159" spans="1:11" ht="30" x14ac:dyDescent="0.25">
      <c r="A1159" s="14" t="s">
        <v>3027</v>
      </c>
      <c r="B1159" s="14" t="s">
        <v>6048</v>
      </c>
      <c r="C1159" s="14" t="s">
        <v>4645</v>
      </c>
      <c r="D1159" s="16">
        <v>45946</v>
      </c>
      <c r="E1159" s="16">
        <v>46000</v>
      </c>
      <c r="F1159" s="14" t="s">
        <v>6055</v>
      </c>
      <c r="G1159" s="14" t="s">
        <v>5162</v>
      </c>
      <c r="H1159" s="14" t="s">
        <v>5163</v>
      </c>
      <c r="I1159" s="15">
        <v>96</v>
      </c>
      <c r="J1159" s="77">
        <v>2</v>
      </c>
      <c r="K1159" s="92"/>
    </row>
    <row r="1160" spans="1:11" ht="30" x14ac:dyDescent="0.25">
      <c r="A1160" s="14" t="s">
        <v>3027</v>
      </c>
      <c r="B1160" s="14" t="s">
        <v>6048</v>
      </c>
      <c r="C1160" s="14" t="s">
        <v>6056</v>
      </c>
      <c r="D1160" s="16">
        <v>45909</v>
      </c>
      <c r="E1160" s="16">
        <v>46000</v>
      </c>
      <c r="F1160" s="14" t="s">
        <v>6054</v>
      </c>
      <c r="G1160" s="14" t="s">
        <v>6008</v>
      </c>
      <c r="H1160" s="14" t="s">
        <v>3029</v>
      </c>
      <c r="I1160" s="15">
        <v>135.5</v>
      </c>
      <c r="J1160" s="77">
        <v>2</v>
      </c>
      <c r="K1160" s="92"/>
    </row>
    <row r="1161" spans="1:11" ht="40" x14ac:dyDescent="0.25">
      <c r="A1161" s="14" t="s">
        <v>3027</v>
      </c>
      <c r="B1161" s="14" t="s">
        <v>6057</v>
      </c>
      <c r="C1161" s="14" t="s">
        <v>6058</v>
      </c>
      <c r="D1161" s="16">
        <v>45939</v>
      </c>
      <c r="E1161" s="16">
        <v>46000</v>
      </c>
      <c r="F1161" s="14" t="s">
        <v>6059</v>
      </c>
      <c r="G1161" s="14" t="s">
        <v>6008</v>
      </c>
      <c r="H1161" s="14" t="s">
        <v>3029</v>
      </c>
      <c r="I1161" s="15">
        <v>300</v>
      </c>
      <c r="J1161" s="77">
        <v>2</v>
      </c>
      <c r="K1161" s="92"/>
    </row>
    <row r="1162" spans="1:11" ht="30" x14ac:dyDescent="0.25">
      <c r="A1162" s="14" t="s">
        <v>3027</v>
      </c>
      <c r="B1162" s="14" t="s">
        <v>6060</v>
      </c>
      <c r="C1162" s="14" t="s">
        <v>6061</v>
      </c>
      <c r="D1162" s="16">
        <v>45909</v>
      </c>
      <c r="E1162" s="16">
        <v>46000</v>
      </c>
      <c r="F1162" s="14" t="s">
        <v>6062</v>
      </c>
      <c r="G1162" s="14" t="s">
        <v>5118</v>
      </c>
      <c r="H1162" s="14" t="s">
        <v>5119</v>
      </c>
      <c r="I1162" s="15">
        <v>176.95</v>
      </c>
      <c r="J1162" s="77">
        <v>3</v>
      </c>
      <c r="K1162" s="92"/>
    </row>
    <row r="1163" spans="1:11" ht="30" x14ac:dyDescent="0.25">
      <c r="A1163" s="14" t="s">
        <v>3027</v>
      </c>
      <c r="B1163" s="14" t="s">
        <v>6060</v>
      </c>
      <c r="C1163" s="14" t="s">
        <v>6063</v>
      </c>
      <c r="D1163" s="16">
        <v>45893</v>
      </c>
      <c r="E1163" s="16">
        <v>46000</v>
      </c>
      <c r="F1163" s="14" t="s">
        <v>6064</v>
      </c>
      <c r="G1163" s="14" t="s">
        <v>6008</v>
      </c>
      <c r="H1163" s="14" t="s">
        <v>3029</v>
      </c>
      <c r="I1163" s="15">
        <v>208.99</v>
      </c>
      <c r="J1163" s="77">
        <v>3</v>
      </c>
      <c r="K1163" s="92"/>
    </row>
    <row r="1164" spans="1:11" ht="30" x14ac:dyDescent="0.25">
      <c r="A1164" s="14" t="s">
        <v>3027</v>
      </c>
      <c r="B1164" s="14" t="s">
        <v>6060</v>
      </c>
      <c r="C1164" s="14" t="s">
        <v>6065</v>
      </c>
      <c r="D1164" s="16">
        <v>45780</v>
      </c>
      <c r="E1164" s="16">
        <v>46000</v>
      </c>
      <c r="F1164" s="14" t="s">
        <v>6066</v>
      </c>
      <c r="G1164" s="14" t="s">
        <v>6067</v>
      </c>
      <c r="H1164" s="14" t="s">
        <v>6068</v>
      </c>
      <c r="I1164" s="15">
        <v>26.5</v>
      </c>
      <c r="J1164" s="77">
        <v>3</v>
      </c>
      <c r="K1164" s="92"/>
    </row>
    <row r="1165" spans="1:11" ht="30" x14ac:dyDescent="0.25">
      <c r="A1165" s="14" t="s">
        <v>3027</v>
      </c>
      <c r="B1165" s="14" t="s">
        <v>6060</v>
      </c>
      <c r="C1165" s="14" t="s">
        <v>6069</v>
      </c>
      <c r="D1165" s="16">
        <v>45910</v>
      </c>
      <c r="E1165" s="16">
        <v>46000</v>
      </c>
      <c r="F1165" s="14" t="s">
        <v>6070</v>
      </c>
      <c r="G1165" s="14" t="s">
        <v>6071</v>
      </c>
      <c r="H1165" s="14" t="s">
        <v>6072</v>
      </c>
      <c r="I1165" s="15">
        <v>13.66</v>
      </c>
      <c r="J1165" s="77">
        <v>3</v>
      </c>
      <c r="K1165" s="92"/>
    </row>
    <row r="1166" spans="1:11" ht="40" x14ac:dyDescent="0.25">
      <c r="A1166" s="14" t="s">
        <v>3027</v>
      </c>
      <c r="B1166" s="14" t="s">
        <v>6060</v>
      </c>
      <c r="C1166" s="14" t="s">
        <v>6073</v>
      </c>
      <c r="D1166" s="16">
        <v>45760</v>
      </c>
      <c r="E1166" s="16">
        <v>46000</v>
      </c>
      <c r="F1166" s="14" t="s">
        <v>6074</v>
      </c>
      <c r="G1166" s="14" t="s">
        <v>3354</v>
      </c>
      <c r="H1166" s="14" t="s">
        <v>3355</v>
      </c>
      <c r="I1166" s="15">
        <v>49.69</v>
      </c>
      <c r="J1166" s="77">
        <v>3</v>
      </c>
      <c r="K1166" s="92"/>
    </row>
    <row r="1167" spans="1:11" ht="30" x14ac:dyDescent="0.25">
      <c r="A1167" s="14" t="s">
        <v>3027</v>
      </c>
      <c r="B1167" s="14" t="s">
        <v>6060</v>
      </c>
      <c r="C1167" s="14" t="s">
        <v>6075</v>
      </c>
      <c r="D1167" s="16">
        <v>45867</v>
      </c>
      <c r="E1167" s="16">
        <v>46000</v>
      </c>
      <c r="F1167" s="14" t="s">
        <v>6076</v>
      </c>
      <c r="G1167" s="14" t="s">
        <v>6008</v>
      </c>
      <c r="H1167" s="14" t="s">
        <v>3029</v>
      </c>
      <c r="I1167" s="15">
        <v>24.21</v>
      </c>
      <c r="J1167" s="77">
        <v>3</v>
      </c>
      <c r="K1167" s="92"/>
    </row>
    <row r="1168" spans="1:11" ht="30" x14ac:dyDescent="0.25">
      <c r="A1168" s="14" t="s">
        <v>3027</v>
      </c>
      <c r="B1168" s="14" t="s">
        <v>6077</v>
      </c>
      <c r="C1168" s="14" t="s">
        <v>6078</v>
      </c>
      <c r="D1168" s="16">
        <v>45955</v>
      </c>
      <c r="E1168" s="16">
        <v>46000</v>
      </c>
      <c r="F1168" s="14" t="s">
        <v>6079</v>
      </c>
      <c r="G1168" s="14"/>
      <c r="H1168" s="14" t="s">
        <v>6014</v>
      </c>
      <c r="I1168" s="15">
        <v>76</v>
      </c>
      <c r="J1168" s="77">
        <v>3</v>
      </c>
      <c r="K1168" s="92"/>
    </row>
    <row r="1169" spans="1:11" ht="30" x14ac:dyDescent="0.25">
      <c r="A1169" s="14" t="s">
        <v>3027</v>
      </c>
      <c r="B1169" s="14" t="s">
        <v>6077</v>
      </c>
      <c r="C1169" s="14" t="s">
        <v>6080</v>
      </c>
      <c r="D1169" s="16">
        <v>45955</v>
      </c>
      <c r="E1169" s="16">
        <v>46000</v>
      </c>
      <c r="F1169" s="14" t="s">
        <v>6081</v>
      </c>
      <c r="G1169" s="14"/>
      <c r="H1169" s="14" t="s">
        <v>6082</v>
      </c>
      <c r="I1169" s="15">
        <v>100</v>
      </c>
      <c r="J1169" s="77">
        <v>3</v>
      </c>
      <c r="K1169" s="92"/>
    </row>
    <row r="1170" spans="1:11" ht="40" x14ac:dyDescent="0.25">
      <c r="A1170" s="14" t="s">
        <v>3027</v>
      </c>
      <c r="B1170" s="14" t="s">
        <v>6077</v>
      </c>
      <c r="C1170" s="14" t="s">
        <v>6083</v>
      </c>
      <c r="D1170" s="16">
        <v>45955</v>
      </c>
      <c r="E1170" s="16">
        <v>46000</v>
      </c>
      <c r="F1170" s="14" t="s">
        <v>6084</v>
      </c>
      <c r="G1170" s="14"/>
      <c r="H1170" s="14" t="s">
        <v>6019</v>
      </c>
      <c r="I1170" s="15">
        <v>78</v>
      </c>
      <c r="J1170" s="77">
        <v>3</v>
      </c>
      <c r="K1170" s="92"/>
    </row>
    <row r="1171" spans="1:11" ht="40" x14ac:dyDescent="0.25">
      <c r="A1171" s="14" t="s">
        <v>3027</v>
      </c>
      <c r="B1171" s="14" t="s">
        <v>6077</v>
      </c>
      <c r="C1171" s="14" t="s">
        <v>6085</v>
      </c>
      <c r="D1171" s="16">
        <v>45763</v>
      </c>
      <c r="E1171" s="16">
        <v>46000</v>
      </c>
      <c r="F1171" s="14" t="s">
        <v>6084</v>
      </c>
      <c r="G1171" s="14" t="s">
        <v>6008</v>
      </c>
      <c r="H1171" s="14" t="s">
        <v>3029</v>
      </c>
      <c r="I1171" s="15">
        <v>142</v>
      </c>
      <c r="J1171" s="77">
        <v>3</v>
      </c>
      <c r="K1171" s="92"/>
    </row>
    <row r="1172" spans="1:11" ht="30" x14ac:dyDescent="0.25">
      <c r="A1172" s="14" t="s">
        <v>3027</v>
      </c>
      <c r="B1172" s="14" t="s">
        <v>6077</v>
      </c>
      <c r="C1172" s="14" t="s">
        <v>6086</v>
      </c>
      <c r="D1172" s="16">
        <v>45941</v>
      </c>
      <c r="E1172" s="16">
        <v>46000</v>
      </c>
      <c r="F1172" s="14" t="s">
        <v>6079</v>
      </c>
      <c r="G1172" s="14"/>
      <c r="H1172" s="14" t="s">
        <v>6014</v>
      </c>
      <c r="I1172" s="15">
        <v>56</v>
      </c>
      <c r="J1172" s="77">
        <v>3</v>
      </c>
      <c r="K1172" s="92"/>
    </row>
    <row r="1173" spans="1:11" ht="40" x14ac:dyDescent="0.25">
      <c r="A1173" s="14" t="s">
        <v>3027</v>
      </c>
      <c r="B1173" s="14" t="s">
        <v>6077</v>
      </c>
      <c r="C1173" s="14" t="s">
        <v>6087</v>
      </c>
      <c r="D1173" s="16">
        <v>45945</v>
      </c>
      <c r="E1173" s="16">
        <v>46000</v>
      </c>
      <c r="F1173" s="14" t="s">
        <v>6088</v>
      </c>
      <c r="G1173" s="14" t="s">
        <v>5933</v>
      </c>
      <c r="H1173" s="14" t="s">
        <v>5934</v>
      </c>
      <c r="I1173" s="15">
        <v>45</v>
      </c>
      <c r="J1173" s="77">
        <v>3</v>
      </c>
      <c r="K1173" s="92"/>
    </row>
    <row r="1174" spans="1:11" ht="40" x14ac:dyDescent="0.25">
      <c r="A1174" s="14" t="s">
        <v>3027</v>
      </c>
      <c r="B1174" s="14" t="s">
        <v>6077</v>
      </c>
      <c r="C1174" s="14" t="s">
        <v>6089</v>
      </c>
      <c r="D1174" s="16">
        <v>45931</v>
      </c>
      <c r="E1174" s="16">
        <v>46000</v>
      </c>
      <c r="F1174" s="14" t="s">
        <v>6090</v>
      </c>
      <c r="G1174" s="14" t="s">
        <v>6091</v>
      </c>
      <c r="H1174" s="14" t="s">
        <v>6092</v>
      </c>
      <c r="I1174" s="15">
        <v>3</v>
      </c>
      <c r="J1174" s="77">
        <v>3</v>
      </c>
      <c r="K1174" s="92"/>
    </row>
    <row r="1175" spans="1:11" ht="30" x14ac:dyDescent="0.25">
      <c r="A1175" s="14" t="s">
        <v>3027</v>
      </c>
      <c r="B1175" s="14" t="s">
        <v>6093</v>
      </c>
      <c r="C1175" s="14" t="s">
        <v>6094</v>
      </c>
      <c r="D1175" s="16">
        <v>45938</v>
      </c>
      <c r="E1175" s="16">
        <v>46000</v>
      </c>
      <c r="F1175" s="14" t="s">
        <v>6095</v>
      </c>
      <c r="G1175" s="14" t="s">
        <v>6008</v>
      </c>
      <c r="H1175" s="14" t="s">
        <v>3029</v>
      </c>
      <c r="I1175" s="15">
        <v>352.47</v>
      </c>
      <c r="J1175" s="77">
        <v>2</v>
      </c>
      <c r="K1175" s="92"/>
    </row>
    <row r="1176" spans="1:11" ht="40" x14ac:dyDescent="0.25">
      <c r="A1176" s="14" t="s">
        <v>3027</v>
      </c>
      <c r="B1176" s="14" t="s">
        <v>6096</v>
      </c>
      <c r="C1176" s="14" t="s">
        <v>3697</v>
      </c>
      <c r="D1176" s="16">
        <v>45848</v>
      </c>
      <c r="E1176" s="16">
        <v>46000</v>
      </c>
      <c r="F1176" s="14" t="s">
        <v>6097</v>
      </c>
      <c r="G1176" s="14" t="s">
        <v>6098</v>
      </c>
      <c r="H1176" s="14" t="s">
        <v>6099</v>
      </c>
      <c r="I1176" s="15">
        <v>14</v>
      </c>
      <c r="J1176" s="77">
        <v>2</v>
      </c>
      <c r="K1176" s="92"/>
    </row>
    <row r="1177" spans="1:11" ht="30" x14ac:dyDescent="0.25">
      <c r="A1177" s="14" t="s">
        <v>3027</v>
      </c>
      <c r="B1177" s="14" t="s">
        <v>6096</v>
      </c>
      <c r="C1177" s="14" t="s">
        <v>6100</v>
      </c>
      <c r="D1177" s="16">
        <v>45855</v>
      </c>
      <c r="E1177" s="16">
        <v>46000</v>
      </c>
      <c r="F1177" s="14" t="s">
        <v>6101</v>
      </c>
      <c r="G1177" s="14" t="s">
        <v>6102</v>
      </c>
      <c r="H1177" s="14" t="s">
        <v>6103</v>
      </c>
      <c r="I1177" s="15">
        <v>20</v>
      </c>
      <c r="J1177" s="77">
        <v>2</v>
      </c>
      <c r="K1177" s="92"/>
    </row>
    <row r="1178" spans="1:11" ht="30" x14ac:dyDescent="0.25">
      <c r="A1178" s="14" t="s">
        <v>3027</v>
      </c>
      <c r="B1178" s="14" t="s">
        <v>6096</v>
      </c>
      <c r="C1178" s="14" t="s">
        <v>6104</v>
      </c>
      <c r="D1178" s="16">
        <v>45900</v>
      </c>
      <c r="E1178" s="16">
        <v>46000</v>
      </c>
      <c r="F1178" s="14" t="s">
        <v>6105</v>
      </c>
      <c r="G1178" s="14" t="s">
        <v>6106</v>
      </c>
      <c r="H1178" s="14" t="s">
        <v>6107</v>
      </c>
      <c r="I1178" s="15">
        <v>107</v>
      </c>
      <c r="J1178" s="77">
        <v>2</v>
      </c>
      <c r="K1178" s="92"/>
    </row>
    <row r="1179" spans="1:11" ht="30" x14ac:dyDescent="0.25">
      <c r="A1179" s="14" t="s">
        <v>3027</v>
      </c>
      <c r="B1179" s="14" t="s">
        <v>6096</v>
      </c>
      <c r="C1179" s="14" t="s">
        <v>6108</v>
      </c>
      <c r="D1179" s="16">
        <v>45901</v>
      </c>
      <c r="E1179" s="16">
        <v>46000</v>
      </c>
      <c r="F1179" s="14" t="s">
        <v>6109</v>
      </c>
      <c r="G1179" s="14" t="s">
        <v>3354</v>
      </c>
      <c r="H1179" s="14" t="s">
        <v>3355</v>
      </c>
      <c r="I1179" s="15">
        <v>200.6</v>
      </c>
      <c r="J1179" s="77">
        <v>2</v>
      </c>
      <c r="K1179" s="92"/>
    </row>
    <row r="1180" spans="1:11" ht="40" x14ac:dyDescent="0.25">
      <c r="A1180" s="14" t="s">
        <v>3027</v>
      </c>
      <c r="B1180" s="14" t="s">
        <v>6096</v>
      </c>
      <c r="C1180" s="14" t="s">
        <v>6110</v>
      </c>
      <c r="D1180" s="16">
        <v>45943</v>
      </c>
      <c r="E1180" s="16">
        <v>46000</v>
      </c>
      <c r="F1180" s="14" t="s">
        <v>6111</v>
      </c>
      <c r="G1180" s="14" t="s">
        <v>6008</v>
      </c>
      <c r="H1180" s="14" t="s">
        <v>3029</v>
      </c>
      <c r="I1180" s="15">
        <v>808.92</v>
      </c>
      <c r="J1180" s="77">
        <v>2</v>
      </c>
      <c r="K1180" s="92"/>
    </row>
    <row r="1181" spans="1:11" ht="40" x14ac:dyDescent="0.25">
      <c r="A1181" s="14" t="s">
        <v>3027</v>
      </c>
      <c r="B1181" s="14" t="s">
        <v>6112</v>
      </c>
      <c r="C1181" s="14" t="s">
        <v>6113</v>
      </c>
      <c r="D1181" s="16">
        <v>45923</v>
      </c>
      <c r="E1181" s="16">
        <v>46000</v>
      </c>
      <c r="F1181" s="14" t="s">
        <v>6114</v>
      </c>
      <c r="G1181" s="14" t="s">
        <v>6008</v>
      </c>
      <c r="H1181" s="14" t="s">
        <v>3029</v>
      </c>
      <c r="I1181" s="15">
        <v>200</v>
      </c>
      <c r="J1181" s="77">
        <v>2</v>
      </c>
      <c r="K1181" s="92"/>
    </row>
    <row r="1182" spans="1:11" ht="30" x14ac:dyDescent="0.25">
      <c r="A1182" s="14" t="s">
        <v>3027</v>
      </c>
      <c r="B1182" s="14" t="s">
        <v>6115</v>
      </c>
      <c r="C1182" s="14" t="s">
        <v>6116</v>
      </c>
      <c r="D1182" s="16">
        <v>45943</v>
      </c>
      <c r="E1182" s="16">
        <v>46000</v>
      </c>
      <c r="F1182" s="14" t="s">
        <v>6117</v>
      </c>
      <c r="G1182" s="14" t="s">
        <v>6008</v>
      </c>
      <c r="H1182" s="14" t="s">
        <v>3029</v>
      </c>
      <c r="I1182" s="15">
        <v>137.85</v>
      </c>
      <c r="J1182" s="77">
        <v>2</v>
      </c>
      <c r="K1182" s="92"/>
    </row>
    <row r="1183" spans="1:11" ht="40" x14ac:dyDescent="0.25">
      <c r="A1183" s="14" t="s">
        <v>3027</v>
      </c>
      <c r="B1183" s="14" t="s">
        <v>6115</v>
      </c>
      <c r="C1183" s="14" t="s">
        <v>6118</v>
      </c>
      <c r="D1183" s="16">
        <v>45941</v>
      </c>
      <c r="E1183" s="16">
        <v>46000</v>
      </c>
      <c r="F1183" s="14" t="s">
        <v>6119</v>
      </c>
      <c r="G1183" s="14" t="s">
        <v>3354</v>
      </c>
      <c r="H1183" s="14" t="s">
        <v>3355</v>
      </c>
      <c r="I1183" s="15">
        <v>3.16</v>
      </c>
      <c r="J1183" s="77">
        <v>2</v>
      </c>
      <c r="K1183" s="92"/>
    </row>
    <row r="1184" spans="1:11" ht="50" x14ac:dyDescent="0.25">
      <c r="A1184" s="14" t="s">
        <v>3027</v>
      </c>
      <c r="B1184" s="14" t="s">
        <v>6115</v>
      </c>
      <c r="C1184" s="14" t="s">
        <v>6118</v>
      </c>
      <c r="D1184" s="16">
        <v>45941</v>
      </c>
      <c r="E1184" s="16">
        <v>46000</v>
      </c>
      <c r="F1184" s="14" t="s">
        <v>6120</v>
      </c>
      <c r="G1184" s="14" t="s">
        <v>3354</v>
      </c>
      <c r="H1184" s="14" t="s">
        <v>3355</v>
      </c>
      <c r="I1184" s="15">
        <v>54.9</v>
      </c>
      <c r="J1184" s="77">
        <v>2</v>
      </c>
      <c r="K1184" s="92"/>
    </row>
    <row r="1185" spans="1:11" ht="50" x14ac:dyDescent="0.25">
      <c r="A1185" s="14" t="s">
        <v>3027</v>
      </c>
      <c r="B1185" s="14" t="s">
        <v>6115</v>
      </c>
      <c r="C1185" s="14" t="s">
        <v>6121</v>
      </c>
      <c r="D1185" s="16">
        <v>45959</v>
      </c>
      <c r="E1185" s="16">
        <v>46000</v>
      </c>
      <c r="F1185" s="14" t="s">
        <v>6122</v>
      </c>
      <c r="G1185" s="14" t="s">
        <v>5156</v>
      </c>
      <c r="H1185" s="14" t="s">
        <v>5157</v>
      </c>
      <c r="I1185" s="15">
        <v>243.9</v>
      </c>
      <c r="J1185" s="77">
        <v>2</v>
      </c>
      <c r="K1185" s="92"/>
    </row>
    <row r="1186" spans="1:11" ht="30" x14ac:dyDescent="0.25">
      <c r="A1186" s="14" t="s">
        <v>3027</v>
      </c>
      <c r="B1186" s="14" t="s">
        <v>6115</v>
      </c>
      <c r="C1186" s="14" t="s">
        <v>6123</v>
      </c>
      <c r="D1186" s="16">
        <v>45845</v>
      </c>
      <c r="E1186" s="16">
        <v>46000</v>
      </c>
      <c r="F1186" s="14" t="s">
        <v>6117</v>
      </c>
      <c r="G1186" s="14" t="s">
        <v>6008</v>
      </c>
      <c r="H1186" s="14" t="s">
        <v>3029</v>
      </c>
      <c r="I1186" s="15">
        <v>208.99</v>
      </c>
      <c r="J1186" s="77">
        <v>2</v>
      </c>
      <c r="K1186" s="92"/>
    </row>
    <row r="1187" spans="1:11" ht="50" x14ac:dyDescent="0.25">
      <c r="A1187" s="14" t="s">
        <v>3027</v>
      </c>
      <c r="B1187" s="14" t="s">
        <v>6115</v>
      </c>
      <c r="C1187" s="14" t="s">
        <v>6124</v>
      </c>
      <c r="D1187" s="16">
        <v>45959</v>
      </c>
      <c r="E1187" s="16">
        <v>46000</v>
      </c>
      <c r="F1187" s="14" t="s">
        <v>6122</v>
      </c>
      <c r="G1187" s="14" t="s">
        <v>6125</v>
      </c>
      <c r="H1187" s="14" t="s">
        <v>6126</v>
      </c>
      <c r="I1187" s="15">
        <v>51.2</v>
      </c>
      <c r="J1187" s="77">
        <v>2</v>
      </c>
      <c r="K1187" s="92"/>
    </row>
    <row r="1188" spans="1:11" ht="30" x14ac:dyDescent="0.25">
      <c r="A1188" s="14" t="s">
        <v>3027</v>
      </c>
      <c r="B1188" s="14" t="s">
        <v>6127</v>
      </c>
      <c r="C1188" s="14" t="s">
        <v>6128</v>
      </c>
      <c r="D1188" s="16">
        <v>45936</v>
      </c>
      <c r="E1188" s="16">
        <v>46000</v>
      </c>
      <c r="F1188" s="14" t="s">
        <v>6129</v>
      </c>
      <c r="G1188" s="14" t="s">
        <v>6130</v>
      </c>
      <c r="H1188" s="14" t="s">
        <v>6131</v>
      </c>
      <c r="I1188" s="15">
        <v>366.92</v>
      </c>
      <c r="J1188" s="77">
        <v>2</v>
      </c>
      <c r="K1188" s="92"/>
    </row>
    <row r="1189" spans="1:11" ht="40" x14ac:dyDescent="0.25">
      <c r="A1189" s="14" t="s">
        <v>3027</v>
      </c>
      <c r="B1189" s="14" t="s">
        <v>6127</v>
      </c>
      <c r="C1189" s="14" t="s">
        <v>6128</v>
      </c>
      <c r="D1189" s="16">
        <v>45936</v>
      </c>
      <c r="E1189" s="16">
        <v>46000</v>
      </c>
      <c r="F1189" s="14" t="s">
        <v>6132</v>
      </c>
      <c r="G1189" s="14" t="s">
        <v>6130</v>
      </c>
      <c r="H1189" s="14" t="s">
        <v>6131</v>
      </c>
      <c r="I1189" s="15">
        <v>33.08</v>
      </c>
      <c r="J1189" s="77">
        <v>2</v>
      </c>
      <c r="K1189" s="92"/>
    </row>
    <row r="1190" spans="1:11" ht="30" x14ac:dyDescent="0.25">
      <c r="A1190" s="14" t="s">
        <v>3027</v>
      </c>
      <c r="B1190" s="14" t="s">
        <v>6127</v>
      </c>
      <c r="C1190" s="14" t="s">
        <v>6133</v>
      </c>
      <c r="D1190" s="16">
        <v>45924</v>
      </c>
      <c r="E1190" s="16">
        <v>46000</v>
      </c>
      <c r="F1190" s="14" t="s">
        <v>6134</v>
      </c>
      <c r="G1190" s="14"/>
      <c r="H1190" s="14" t="s">
        <v>6082</v>
      </c>
      <c r="I1190" s="15">
        <v>83.3</v>
      </c>
      <c r="J1190" s="77">
        <v>2</v>
      </c>
      <c r="K1190" s="92"/>
    </row>
    <row r="1191" spans="1:11" ht="90" x14ac:dyDescent="0.25">
      <c r="A1191" s="14" t="s">
        <v>3027</v>
      </c>
      <c r="B1191" s="14" t="s">
        <v>6127</v>
      </c>
      <c r="C1191" s="14" t="s">
        <v>6135</v>
      </c>
      <c r="D1191" s="16">
        <v>45923</v>
      </c>
      <c r="E1191" s="16">
        <v>46000</v>
      </c>
      <c r="F1191" s="14" t="s">
        <v>6136</v>
      </c>
      <c r="G1191" s="14" t="s">
        <v>6137</v>
      </c>
      <c r="H1191" s="14" t="s">
        <v>6138</v>
      </c>
      <c r="I1191" s="15">
        <v>27.8</v>
      </c>
      <c r="J1191" s="77">
        <v>2</v>
      </c>
      <c r="K1191" s="92"/>
    </row>
    <row r="1192" spans="1:11" ht="40" x14ac:dyDescent="0.25">
      <c r="A1192" s="14" t="s">
        <v>3027</v>
      </c>
      <c r="B1192" s="14" t="s">
        <v>6127</v>
      </c>
      <c r="C1192" s="14" t="s">
        <v>6139</v>
      </c>
      <c r="D1192" s="16">
        <v>45952</v>
      </c>
      <c r="E1192" s="16">
        <v>46000</v>
      </c>
      <c r="F1192" s="14" t="s">
        <v>6140</v>
      </c>
      <c r="G1192" s="14" t="s">
        <v>6067</v>
      </c>
      <c r="H1192" s="14" t="s">
        <v>6068</v>
      </c>
      <c r="I1192" s="15">
        <v>74.900000000000006</v>
      </c>
      <c r="J1192" s="77">
        <v>2</v>
      </c>
      <c r="K1192" s="92"/>
    </row>
    <row r="1193" spans="1:11" ht="40" x14ac:dyDescent="0.25">
      <c r="A1193" s="14" t="s">
        <v>3027</v>
      </c>
      <c r="B1193" s="14" t="s">
        <v>6127</v>
      </c>
      <c r="C1193" s="14" t="s">
        <v>6141</v>
      </c>
      <c r="D1193" s="16">
        <v>45951</v>
      </c>
      <c r="E1193" s="16">
        <v>46000</v>
      </c>
      <c r="F1193" s="14" t="s">
        <v>6142</v>
      </c>
      <c r="G1193" s="14" t="s">
        <v>6008</v>
      </c>
      <c r="H1193" s="14" t="s">
        <v>3029</v>
      </c>
      <c r="I1193" s="15">
        <v>292.02</v>
      </c>
      <c r="J1193" s="77">
        <v>2</v>
      </c>
      <c r="K1193" s="92"/>
    </row>
    <row r="1194" spans="1:11" ht="50" x14ac:dyDescent="0.25">
      <c r="A1194" s="14" t="s">
        <v>3027</v>
      </c>
      <c r="B1194" s="14" t="s">
        <v>6143</v>
      </c>
      <c r="C1194" s="14" t="s">
        <v>6143</v>
      </c>
      <c r="D1194" s="16">
        <v>46000</v>
      </c>
      <c r="E1194" s="16"/>
      <c r="F1194" s="14" t="s">
        <v>6144</v>
      </c>
      <c r="G1194" s="14"/>
      <c r="H1194" s="14" t="s">
        <v>6145</v>
      </c>
      <c r="I1194" s="15">
        <v>42617.84</v>
      </c>
      <c r="J1194" s="77">
        <v>4</v>
      </c>
      <c r="K1194" s="92"/>
    </row>
    <row r="1195" spans="1:11" ht="50" x14ac:dyDescent="0.25">
      <c r="A1195" s="14" t="s">
        <v>3027</v>
      </c>
      <c r="B1195" s="14" t="s">
        <v>6143</v>
      </c>
      <c r="C1195" s="14" t="s">
        <v>6143</v>
      </c>
      <c r="D1195" s="16">
        <v>46000</v>
      </c>
      <c r="E1195" s="16"/>
      <c r="F1195" s="14" t="s">
        <v>6146</v>
      </c>
      <c r="G1195" s="14"/>
      <c r="H1195" s="14" t="s">
        <v>6147</v>
      </c>
      <c r="I1195" s="15">
        <v>34697.89</v>
      </c>
      <c r="J1195" s="77">
        <v>3</v>
      </c>
      <c r="K1195" s="92"/>
    </row>
    <row r="1196" spans="1:11" ht="70" x14ac:dyDescent="0.25">
      <c r="A1196" s="14" t="s">
        <v>3027</v>
      </c>
      <c r="B1196" s="14" t="s">
        <v>6143</v>
      </c>
      <c r="C1196" s="14" t="s">
        <v>6143</v>
      </c>
      <c r="D1196" s="16">
        <v>46000</v>
      </c>
      <c r="E1196" s="16"/>
      <c r="F1196" s="14" t="s">
        <v>6148</v>
      </c>
      <c r="G1196" s="14"/>
      <c r="H1196" s="14" t="s">
        <v>6149</v>
      </c>
      <c r="I1196" s="15">
        <v>122679.67999999999</v>
      </c>
      <c r="J1196" s="77">
        <v>2</v>
      </c>
      <c r="K1196" s="92"/>
    </row>
    <row r="1197" spans="1:11" ht="50" x14ac:dyDescent="0.25">
      <c r="A1197" s="14" t="s">
        <v>3027</v>
      </c>
      <c r="B1197" s="14" t="s">
        <v>6143</v>
      </c>
      <c r="C1197" s="14" t="s">
        <v>6143</v>
      </c>
      <c r="D1197" s="16">
        <v>46000</v>
      </c>
      <c r="E1197" s="16"/>
      <c r="F1197" s="14" t="s">
        <v>6150</v>
      </c>
      <c r="G1197" s="14"/>
      <c r="H1197" s="14" t="s">
        <v>6151</v>
      </c>
      <c r="I1197" s="15">
        <v>133.80000000000001</v>
      </c>
      <c r="J1197" s="77">
        <v>5</v>
      </c>
      <c r="K1197" s="92"/>
    </row>
    <row r="1198" spans="1:11" ht="40" x14ac:dyDescent="0.25">
      <c r="A1198" s="14" t="s">
        <v>3027</v>
      </c>
      <c r="B1198" s="14" t="s">
        <v>6152</v>
      </c>
      <c r="C1198" s="14" t="s">
        <v>6153</v>
      </c>
      <c r="D1198" s="16">
        <v>45956</v>
      </c>
      <c r="E1198" s="16">
        <v>46000</v>
      </c>
      <c r="F1198" s="14" t="s">
        <v>6154</v>
      </c>
      <c r="G1198" s="14" t="s">
        <v>3030</v>
      </c>
      <c r="H1198" s="14" t="s">
        <v>3031</v>
      </c>
      <c r="I1198" s="15">
        <v>200</v>
      </c>
      <c r="J1198" s="77">
        <v>2</v>
      </c>
      <c r="K1198" s="92"/>
    </row>
    <row r="1199" spans="1:11" ht="40" x14ac:dyDescent="0.25">
      <c r="A1199" s="14" t="s">
        <v>3027</v>
      </c>
      <c r="B1199" s="14" t="s">
        <v>6155</v>
      </c>
      <c r="C1199" s="14" t="s">
        <v>6156</v>
      </c>
      <c r="D1199" s="16">
        <v>45942</v>
      </c>
      <c r="E1199" s="16">
        <v>46000</v>
      </c>
      <c r="F1199" s="14" t="s">
        <v>6157</v>
      </c>
      <c r="G1199" s="14" t="s">
        <v>6008</v>
      </c>
      <c r="H1199" s="14" t="s">
        <v>3029</v>
      </c>
      <c r="I1199" s="15">
        <v>300</v>
      </c>
      <c r="J1199" s="77">
        <v>2</v>
      </c>
      <c r="K1199" s="92"/>
    </row>
    <row r="1200" spans="1:11" ht="60" x14ac:dyDescent="0.25">
      <c r="A1200" s="14" t="s">
        <v>3027</v>
      </c>
      <c r="B1200" s="14" t="s">
        <v>6158</v>
      </c>
      <c r="C1200" s="14" t="s">
        <v>6159</v>
      </c>
      <c r="D1200" s="16">
        <v>45716</v>
      </c>
      <c r="E1200" s="16">
        <v>46000</v>
      </c>
      <c r="F1200" s="14" t="s">
        <v>6160</v>
      </c>
      <c r="G1200" s="14" t="s">
        <v>6161</v>
      </c>
      <c r="H1200" s="14" t="s">
        <v>6162</v>
      </c>
      <c r="I1200" s="15">
        <v>196.8</v>
      </c>
      <c r="J1200" s="77">
        <v>2</v>
      </c>
      <c r="K1200" s="92"/>
    </row>
    <row r="1201" spans="1:11" ht="70" x14ac:dyDescent="0.25">
      <c r="A1201" s="14" t="s">
        <v>3027</v>
      </c>
      <c r="B1201" s="14" t="s">
        <v>6158</v>
      </c>
      <c r="C1201" s="14" t="s">
        <v>6163</v>
      </c>
      <c r="D1201" s="16">
        <v>45747</v>
      </c>
      <c r="E1201" s="16">
        <v>46000</v>
      </c>
      <c r="F1201" s="14" t="s">
        <v>6164</v>
      </c>
      <c r="G1201" s="14" t="s">
        <v>6161</v>
      </c>
      <c r="H1201" s="14" t="s">
        <v>6162</v>
      </c>
      <c r="I1201" s="15">
        <v>196.8</v>
      </c>
      <c r="J1201" s="77">
        <v>2</v>
      </c>
      <c r="K1201" s="92"/>
    </row>
    <row r="1202" spans="1:11" ht="60" x14ac:dyDescent="0.25">
      <c r="A1202" s="14" t="s">
        <v>3027</v>
      </c>
      <c r="B1202" s="14" t="s">
        <v>6158</v>
      </c>
      <c r="C1202" s="14" t="s">
        <v>6165</v>
      </c>
      <c r="D1202" s="16">
        <v>45887</v>
      </c>
      <c r="E1202" s="16">
        <v>46000</v>
      </c>
      <c r="F1202" s="14" t="s">
        <v>6166</v>
      </c>
      <c r="G1202" s="14" t="s">
        <v>6161</v>
      </c>
      <c r="H1202" s="14" t="s">
        <v>6162</v>
      </c>
      <c r="I1202" s="15">
        <v>295.2</v>
      </c>
      <c r="J1202" s="77">
        <v>2</v>
      </c>
      <c r="K1202" s="92"/>
    </row>
    <row r="1203" spans="1:11" ht="60" x14ac:dyDescent="0.25">
      <c r="A1203" s="14" t="s">
        <v>3027</v>
      </c>
      <c r="B1203" s="14" t="s">
        <v>6158</v>
      </c>
      <c r="C1203" s="14" t="s">
        <v>6167</v>
      </c>
      <c r="D1203" s="16">
        <v>45887</v>
      </c>
      <c r="E1203" s="16">
        <v>46000</v>
      </c>
      <c r="F1203" s="14" t="s">
        <v>6168</v>
      </c>
      <c r="G1203" s="14" t="s">
        <v>6161</v>
      </c>
      <c r="H1203" s="14" t="s">
        <v>6162</v>
      </c>
      <c r="I1203" s="15">
        <v>196.8</v>
      </c>
      <c r="J1203" s="77">
        <v>2</v>
      </c>
      <c r="K1203" s="92"/>
    </row>
    <row r="1204" spans="1:11" ht="60" x14ac:dyDescent="0.25">
      <c r="A1204" s="14" t="s">
        <v>3027</v>
      </c>
      <c r="B1204" s="14" t="s">
        <v>6158</v>
      </c>
      <c r="C1204" s="14" t="s">
        <v>6169</v>
      </c>
      <c r="D1204" s="16">
        <v>45735</v>
      </c>
      <c r="E1204" s="16">
        <v>46000</v>
      </c>
      <c r="F1204" s="14" t="s">
        <v>6170</v>
      </c>
      <c r="G1204" s="14" t="s">
        <v>6161</v>
      </c>
      <c r="H1204" s="14" t="s">
        <v>6162</v>
      </c>
      <c r="I1204" s="15">
        <v>196.8</v>
      </c>
      <c r="J1204" s="77">
        <v>2</v>
      </c>
      <c r="K1204" s="92"/>
    </row>
    <row r="1205" spans="1:11" ht="60" x14ac:dyDescent="0.25">
      <c r="A1205" s="14" t="s">
        <v>3027</v>
      </c>
      <c r="B1205" s="14" t="s">
        <v>6158</v>
      </c>
      <c r="C1205" s="14" t="s">
        <v>6171</v>
      </c>
      <c r="D1205" s="16">
        <v>45902</v>
      </c>
      <c r="E1205" s="16">
        <v>46000</v>
      </c>
      <c r="F1205" s="14" t="s">
        <v>6172</v>
      </c>
      <c r="G1205" s="14" t="s">
        <v>6173</v>
      </c>
      <c r="H1205" s="14" t="s">
        <v>6174</v>
      </c>
      <c r="I1205" s="15">
        <v>65.400000000000006</v>
      </c>
      <c r="J1205" s="77">
        <v>2</v>
      </c>
      <c r="K1205" s="92"/>
    </row>
    <row r="1206" spans="1:11" ht="30" x14ac:dyDescent="0.25">
      <c r="A1206" s="14" t="s">
        <v>3027</v>
      </c>
      <c r="B1206" s="14" t="s">
        <v>6175</v>
      </c>
      <c r="C1206" s="14" t="s">
        <v>6176</v>
      </c>
      <c r="D1206" s="16">
        <v>45847</v>
      </c>
      <c r="E1206" s="16">
        <v>46000</v>
      </c>
      <c r="F1206" s="14" t="s">
        <v>6177</v>
      </c>
      <c r="G1206" s="14" t="s">
        <v>6178</v>
      </c>
      <c r="H1206" s="14" t="s">
        <v>6179</v>
      </c>
      <c r="I1206" s="15">
        <v>1699.86</v>
      </c>
      <c r="J1206" s="77">
        <v>2</v>
      </c>
      <c r="K1206" s="92"/>
    </row>
    <row r="1207" spans="1:11" ht="20" x14ac:dyDescent="0.25">
      <c r="A1207" s="14" t="s">
        <v>3027</v>
      </c>
      <c r="B1207" s="14" t="s">
        <v>6180</v>
      </c>
      <c r="C1207" s="14" t="s">
        <v>6181</v>
      </c>
      <c r="D1207" s="16">
        <v>46000</v>
      </c>
      <c r="E1207" s="16"/>
      <c r="F1207" s="14" t="s">
        <v>6182</v>
      </c>
      <c r="G1207" s="14" t="s">
        <v>6183</v>
      </c>
      <c r="H1207" s="14" t="s">
        <v>6184</v>
      </c>
      <c r="I1207" s="15">
        <v>1900</v>
      </c>
      <c r="J1207" s="77">
        <v>4</v>
      </c>
      <c r="K1207" s="92"/>
    </row>
    <row r="1208" spans="1:11" ht="30" x14ac:dyDescent="0.25">
      <c r="A1208" s="14" t="s">
        <v>3027</v>
      </c>
      <c r="B1208" s="14" t="s">
        <v>6185</v>
      </c>
      <c r="C1208" s="14" t="s">
        <v>6186</v>
      </c>
      <c r="D1208" s="16">
        <v>45845</v>
      </c>
      <c r="E1208" s="16">
        <v>46000</v>
      </c>
      <c r="F1208" s="14" t="s">
        <v>6187</v>
      </c>
      <c r="G1208" s="14" t="s">
        <v>6188</v>
      </c>
      <c r="H1208" s="14" t="s">
        <v>6189</v>
      </c>
      <c r="I1208" s="15">
        <v>2500</v>
      </c>
      <c r="J1208" s="77">
        <v>2</v>
      </c>
      <c r="K1208" s="92"/>
    </row>
    <row r="1209" spans="1:11" ht="110" x14ac:dyDescent="0.25">
      <c r="A1209" s="14" t="s">
        <v>3027</v>
      </c>
      <c r="B1209" s="14" t="s">
        <v>6190</v>
      </c>
      <c r="C1209" s="14" t="s">
        <v>6191</v>
      </c>
      <c r="D1209" s="16">
        <v>45916</v>
      </c>
      <c r="E1209" s="16">
        <v>46001</v>
      </c>
      <c r="F1209" s="14" t="s">
        <v>6192</v>
      </c>
      <c r="G1209" s="14"/>
      <c r="H1209" s="14" t="s">
        <v>5179</v>
      </c>
      <c r="I1209" s="15">
        <v>266.72000000000003</v>
      </c>
      <c r="J1209" s="77">
        <v>2</v>
      </c>
      <c r="K1209" s="92"/>
    </row>
    <row r="1210" spans="1:11" ht="110" x14ac:dyDescent="0.25">
      <c r="A1210" s="14" t="s">
        <v>3027</v>
      </c>
      <c r="B1210" s="14" t="s">
        <v>6190</v>
      </c>
      <c r="C1210" s="14" t="s">
        <v>6193</v>
      </c>
      <c r="D1210" s="16">
        <v>45916</v>
      </c>
      <c r="E1210" s="16">
        <v>46001</v>
      </c>
      <c r="F1210" s="14" t="s">
        <v>6194</v>
      </c>
      <c r="G1210" s="14"/>
      <c r="H1210" s="14" t="s">
        <v>5179</v>
      </c>
      <c r="I1210" s="15">
        <v>168.25</v>
      </c>
      <c r="J1210" s="77">
        <v>2</v>
      </c>
      <c r="K1210" s="92"/>
    </row>
    <row r="1211" spans="1:11" ht="120" x14ac:dyDescent="0.25">
      <c r="A1211" s="14" t="s">
        <v>3027</v>
      </c>
      <c r="B1211" s="14" t="s">
        <v>6190</v>
      </c>
      <c r="C1211" s="14" t="s">
        <v>6195</v>
      </c>
      <c r="D1211" s="16" t="s">
        <v>6196</v>
      </c>
      <c r="E1211" s="16">
        <v>46001</v>
      </c>
      <c r="F1211" s="14" t="s">
        <v>6197</v>
      </c>
      <c r="G1211" s="14" t="s">
        <v>3886</v>
      </c>
      <c r="H1211" s="14" t="s">
        <v>3887</v>
      </c>
      <c r="I1211" s="15">
        <v>75.5</v>
      </c>
      <c r="J1211" s="77">
        <v>2</v>
      </c>
      <c r="K1211" s="92"/>
    </row>
    <row r="1212" spans="1:11" ht="90" x14ac:dyDescent="0.25">
      <c r="A1212" s="14" t="s">
        <v>3027</v>
      </c>
      <c r="B1212" s="14" t="s">
        <v>6190</v>
      </c>
      <c r="C1212" s="14" t="s">
        <v>6198</v>
      </c>
      <c r="D1212" s="16">
        <v>45916</v>
      </c>
      <c r="E1212" s="16">
        <v>46001</v>
      </c>
      <c r="F1212" s="14" t="s">
        <v>6199</v>
      </c>
      <c r="G1212" s="14" t="s">
        <v>5192</v>
      </c>
      <c r="H1212" s="14" t="s">
        <v>5193</v>
      </c>
      <c r="I1212" s="15">
        <v>177</v>
      </c>
      <c r="J1212" s="77">
        <v>2</v>
      </c>
      <c r="K1212" s="92"/>
    </row>
    <row r="1213" spans="1:11" ht="50" x14ac:dyDescent="0.25">
      <c r="A1213" s="14" t="s">
        <v>3027</v>
      </c>
      <c r="B1213" s="14" t="s">
        <v>6190</v>
      </c>
      <c r="C1213" s="14" t="s">
        <v>6200</v>
      </c>
      <c r="D1213" s="16">
        <v>45865</v>
      </c>
      <c r="E1213" s="16">
        <v>46001</v>
      </c>
      <c r="F1213" s="14" t="s">
        <v>6201</v>
      </c>
      <c r="G1213" s="14" t="s">
        <v>6202</v>
      </c>
      <c r="H1213" s="14" t="s">
        <v>6203</v>
      </c>
      <c r="I1213" s="15">
        <v>116.6</v>
      </c>
      <c r="J1213" s="77">
        <v>2</v>
      </c>
      <c r="K1213" s="92"/>
    </row>
    <row r="1214" spans="1:11" ht="60" x14ac:dyDescent="0.25">
      <c r="A1214" s="14" t="s">
        <v>3027</v>
      </c>
      <c r="B1214" s="14" t="s">
        <v>6190</v>
      </c>
      <c r="C1214" s="14" t="s">
        <v>6204</v>
      </c>
      <c r="D1214" s="16">
        <v>45944</v>
      </c>
      <c r="E1214" s="16">
        <v>46001</v>
      </c>
      <c r="F1214" s="14" t="s">
        <v>6205</v>
      </c>
      <c r="G1214" s="14" t="s">
        <v>6206</v>
      </c>
      <c r="H1214" s="14" t="s">
        <v>6207</v>
      </c>
      <c r="I1214" s="15">
        <v>107.9</v>
      </c>
      <c r="J1214" s="77">
        <v>2</v>
      </c>
      <c r="K1214" s="92"/>
    </row>
    <row r="1215" spans="1:11" ht="60" x14ac:dyDescent="0.25">
      <c r="A1215" s="14" t="s">
        <v>3027</v>
      </c>
      <c r="B1215" s="14" t="s">
        <v>6190</v>
      </c>
      <c r="C1215" s="14" t="s">
        <v>6208</v>
      </c>
      <c r="D1215" s="16">
        <v>45819</v>
      </c>
      <c r="E1215" s="16">
        <v>46001</v>
      </c>
      <c r="F1215" s="14" t="s">
        <v>6209</v>
      </c>
      <c r="G1215" s="14" t="s">
        <v>3156</v>
      </c>
      <c r="H1215" s="14" t="s">
        <v>6210</v>
      </c>
      <c r="I1215" s="15">
        <v>48</v>
      </c>
      <c r="J1215" s="77">
        <v>2</v>
      </c>
      <c r="K1215" s="92"/>
    </row>
    <row r="1216" spans="1:11" ht="60" x14ac:dyDescent="0.25">
      <c r="A1216" s="14" t="s">
        <v>3027</v>
      </c>
      <c r="B1216" s="14" t="s">
        <v>6190</v>
      </c>
      <c r="C1216" s="14" t="s">
        <v>6211</v>
      </c>
      <c r="D1216" s="16">
        <v>45902</v>
      </c>
      <c r="E1216" s="16">
        <v>46001</v>
      </c>
      <c r="F1216" s="14" t="s">
        <v>6212</v>
      </c>
      <c r="G1216" s="14" t="s">
        <v>3354</v>
      </c>
      <c r="H1216" s="14" t="s">
        <v>3355</v>
      </c>
      <c r="I1216" s="15">
        <v>28.85</v>
      </c>
      <c r="J1216" s="77">
        <v>2</v>
      </c>
      <c r="K1216" s="92"/>
    </row>
    <row r="1217" spans="1:11" ht="50" x14ac:dyDescent="0.25">
      <c r="A1217" s="14" t="s">
        <v>3027</v>
      </c>
      <c r="B1217" s="14" t="s">
        <v>6190</v>
      </c>
      <c r="C1217" s="14" t="s">
        <v>4101</v>
      </c>
      <c r="D1217" s="16">
        <v>45925</v>
      </c>
      <c r="E1217" s="16">
        <v>46001</v>
      </c>
      <c r="F1217" s="14" t="s">
        <v>6213</v>
      </c>
      <c r="G1217" s="14"/>
      <c r="H1217" s="14" t="s">
        <v>6214</v>
      </c>
      <c r="I1217" s="15">
        <v>42.1</v>
      </c>
      <c r="J1217" s="77">
        <v>2</v>
      </c>
      <c r="K1217" s="92"/>
    </row>
    <row r="1218" spans="1:11" ht="120" x14ac:dyDescent="0.25">
      <c r="A1218" s="14" t="s">
        <v>3027</v>
      </c>
      <c r="B1218" s="14" t="s">
        <v>6215</v>
      </c>
      <c r="C1218" s="14" t="s">
        <v>3713</v>
      </c>
      <c r="D1218" s="16">
        <v>45693</v>
      </c>
      <c r="E1218" s="16">
        <v>46001</v>
      </c>
      <c r="F1218" s="14" t="s">
        <v>6216</v>
      </c>
      <c r="G1218" s="14"/>
      <c r="H1218" s="14" t="s">
        <v>6217</v>
      </c>
      <c r="I1218" s="15">
        <v>102.78</v>
      </c>
      <c r="J1218" s="77">
        <v>2</v>
      </c>
      <c r="K1218" s="92"/>
    </row>
    <row r="1219" spans="1:11" ht="90" x14ac:dyDescent="0.25">
      <c r="A1219" s="14" t="s">
        <v>3027</v>
      </c>
      <c r="B1219" s="14" t="s">
        <v>6215</v>
      </c>
      <c r="C1219" s="14" t="s">
        <v>6218</v>
      </c>
      <c r="D1219" s="16">
        <v>45689</v>
      </c>
      <c r="E1219" s="16">
        <v>46001</v>
      </c>
      <c r="F1219" s="14" t="s">
        <v>6219</v>
      </c>
      <c r="G1219" s="14" t="s">
        <v>3237</v>
      </c>
      <c r="H1219" s="14" t="s">
        <v>5549</v>
      </c>
      <c r="I1219" s="15">
        <v>14</v>
      </c>
      <c r="J1219" s="77">
        <v>2</v>
      </c>
      <c r="K1219" s="92"/>
    </row>
    <row r="1220" spans="1:11" ht="50" x14ac:dyDescent="0.25">
      <c r="A1220" s="14" t="s">
        <v>3027</v>
      </c>
      <c r="B1220" s="14" t="s">
        <v>6215</v>
      </c>
      <c r="C1220" s="14" t="s">
        <v>6220</v>
      </c>
      <c r="D1220" s="16">
        <v>45730</v>
      </c>
      <c r="E1220" s="16">
        <v>46001</v>
      </c>
      <c r="F1220" s="14" t="s">
        <v>6221</v>
      </c>
      <c r="G1220" s="14" t="s">
        <v>6222</v>
      </c>
      <c r="H1220" s="14" t="s">
        <v>6223</v>
      </c>
      <c r="I1220" s="15">
        <v>145</v>
      </c>
      <c r="J1220" s="77">
        <v>2</v>
      </c>
      <c r="K1220" s="92"/>
    </row>
    <row r="1221" spans="1:11" ht="120" x14ac:dyDescent="0.25">
      <c r="A1221" s="14" t="s">
        <v>3027</v>
      </c>
      <c r="B1221" s="14" t="s">
        <v>6215</v>
      </c>
      <c r="C1221" s="14" t="s">
        <v>6224</v>
      </c>
      <c r="D1221" s="16">
        <v>45735</v>
      </c>
      <c r="E1221" s="16">
        <v>46001</v>
      </c>
      <c r="F1221" s="14" t="s">
        <v>6225</v>
      </c>
      <c r="G1221" s="14"/>
      <c r="H1221" s="14" t="s">
        <v>6217</v>
      </c>
      <c r="I1221" s="15">
        <v>725.29</v>
      </c>
      <c r="J1221" s="77">
        <v>2</v>
      </c>
      <c r="K1221" s="92"/>
    </row>
    <row r="1222" spans="1:11" ht="90" x14ac:dyDescent="0.25">
      <c r="A1222" s="14" t="s">
        <v>3027</v>
      </c>
      <c r="B1222" s="14" t="s">
        <v>6215</v>
      </c>
      <c r="C1222" s="14" t="s">
        <v>6226</v>
      </c>
      <c r="D1222" s="16">
        <v>45724</v>
      </c>
      <c r="E1222" s="16">
        <v>46001</v>
      </c>
      <c r="F1222" s="14" t="s">
        <v>6227</v>
      </c>
      <c r="G1222" s="14"/>
      <c r="H1222" s="14" t="s">
        <v>6228</v>
      </c>
      <c r="I1222" s="15">
        <v>162.41</v>
      </c>
      <c r="J1222" s="77">
        <v>2</v>
      </c>
      <c r="K1222" s="92"/>
    </row>
    <row r="1223" spans="1:11" ht="110" x14ac:dyDescent="0.25">
      <c r="A1223" s="14" t="s">
        <v>3027</v>
      </c>
      <c r="B1223" s="14" t="s">
        <v>6215</v>
      </c>
      <c r="C1223" s="14" t="s">
        <v>6229</v>
      </c>
      <c r="D1223" s="16">
        <v>45735</v>
      </c>
      <c r="E1223" s="16">
        <v>46001</v>
      </c>
      <c r="F1223" s="14" t="s">
        <v>6230</v>
      </c>
      <c r="G1223" s="14"/>
      <c r="H1223" s="14" t="s">
        <v>6231</v>
      </c>
      <c r="I1223" s="15">
        <v>215.6</v>
      </c>
      <c r="J1223" s="77">
        <v>2</v>
      </c>
      <c r="K1223" s="92"/>
    </row>
    <row r="1224" spans="1:11" ht="110" x14ac:dyDescent="0.25">
      <c r="A1224" s="14" t="s">
        <v>3027</v>
      </c>
      <c r="B1224" s="14" t="s">
        <v>6215</v>
      </c>
      <c r="C1224" s="14" t="s">
        <v>5555</v>
      </c>
      <c r="D1224" s="16">
        <v>45735</v>
      </c>
      <c r="E1224" s="16">
        <v>46001</v>
      </c>
      <c r="F1224" s="14" t="s">
        <v>6232</v>
      </c>
      <c r="G1224" s="14"/>
      <c r="H1224" s="14" t="s">
        <v>6231</v>
      </c>
      <c r="I1224" s="15">
        <v>109.46</v>
      </c>
      <c r="J1224" s="77">
        <v>2</v>
      </c>
      <c r="K1224" s="92"/>
    </row>
    <row r="1225" spans="1:11" ht="120" x14ac:dyDescent="0.25">
      <c r="A1225" s="14" t="s">
        <v>3027</v>
      </c>
      <c r="B1225" s="14" t="s">
        <v>6215</v>
      </c>
      <c r="C1225" s="14" t="s">
        <v>6233</v>
      </c>
      <c r="D1225" s="16">
        <v>45917</v>
      </c>
      <c r="E1225" s="16">
        <v>46001</v>
      </c>
      <c r="F1225" s="14" t="s">
        <v>6234</v>
      </c>
      <c r="G1225" s="14"/>
      <c r="H1225" s="14" t="s">
        <v>6217</v>
      </c>
      <c r="I1225" s="15">
        <v>385.86</v>
      </c>
      <c r="J1225" s="77">
        <v>2</v>
      </c>
      <c r="K1225" s="92"/>
    </row>
    <row r="1226" spans="1:11" ht="80" x14ac:dyDescent="0.25">
      <c r="A1226" s="14" t="s">
        <v>3027</v>
      </c>
      <c r="B1226" s="14" t="s">
        <v>6215</v>
      </c>
      <c r="C1226" s="14" t="s">
        <v>6220</v>
      </c>
      <c r="D1226" s="16">
        <v>45850</v>
      </c>
      <c r="E1226" s="16">
        <v>46001</v>
      </c>
      <c r="F1226" s="14" t="s">
        <v>6235</v>
      </c>
      <c r="G1226" s="14" t="s">
        <v>6236</v>
      </c>
      <c r="H1226" s="14" t="s">
        <v>6237</v>
      </c>
      <c r="I1226" s="15">
        <v>619.5</v>
      </c>
      <c r="J1226" s="77">
        <v>2</v>
      </c>
      <c r="K1226" s="92"/>
    </row>
    <row r="1227" spans="1:11" ht="80" x14ac:dyDescent="0.25">
      <c r="A1227" s="14" t="s">
        <v>3027</v>
      </c>
      <c r="B1227" s="14" t="s">
        <v>6215</v>
      </c>
      <c r="C1227" s="14" t="s">
        <v>6238</v>
      </c>
      <c r="D1227" s="16">
        <v>45850</v>
      </c>
      <c r="E1227" s="16">
        <v>46001</v>
      </c>
      <c r="F1227" s="14" t="s">
        <v>6239</v>
      </c>
      <c r="G1227" s="14" t="s">
        <v>5889</v>
      </c>
      <c r="H1227" s="14" t="s">
        <v>5890</v>
      </c>
      <c r="I1227" s="15">
        <v>35</v>
      </c>
      <c r="J1227" s="77">
        <v>2</v>
      </c>
      <c r="K1227" s="92"/>
    </row>
    <row r="1228" spans="1:11" ht="120" x14ac:dyDescent="0.25">
      <c r="A1228" s="14" t="s">
        <v>3027</v>
      </c>
      <c r="B1228" s="14" t="s">
        <v>6215</v>
      </c>
      <c r="C1228" s="14" t="s">
        <v>6240</v>
      </c>
      <c r="D1228" s="16">
        <v>45917</v>
      </c>
      <c r="E1228" s="16">
        <v>46001</v>
      </c>
      <c r="F1228" s="14" t="s">
        <v>6241</v>
      </c>
      <c r="G1228" s="14"/>
      <c r="H1228" s="14" t="s">
        <v>6242</v>
      </c>
      <c r="I1228" s="15">
        <v>44.1</v>
      </c>
      <c r="J1228" s="77">
        <v>2</v>
      </c>
      <c r="K1228" s="92"/>
    </row>
    <row r="1229" spans="1:11" ht="40" x14ac:dyDescent="0.25">
      <c r="A1229" s="14" t="s">
        <v>3027</v>
      </c>
      <c r="B1229" s="14" t="s">
        <v>6243</v>
      </c>
      <c r="C1229" s="14" t="s">
        <v>6244</v>
      </c>
      <c r="D1229" s="16">
        <v>45950</v>
      </c>
      <c r="E1229" s="16">
        <v>46001</v>
      </c>
      <c r="F1229" s="14" t="s">
        <v>6245</v>
      </c>
      <c r="G1229" s="14" t="s">
        <v>6246</v>
      </c>
      <c r="H1229" s="14" t="s">
        <v>6247</v>
      </c>
      <c r="I1229" s="15">
        <v>44.06</v>
      </c>
      <c r="J1229" s="77">
        <v>2</v>
      </c>
      <c r="K1229" s="92"/>
    </row>
    <row r="1230" spans="1:11" ht="30" x14ac:dyDescent="0.25">
      <c r="A1230" s="14" t="s">
        <v>3027</v>
      </c>
      <c r="B1230" s="14" t="s">
        <v>6243</v>
      </c>
      <c r="C1230" s="14" t="s">
        <v>6248</v>
      </c>
      <c r="D1230" s="16">
        <v>45939</v>
      </c>
      <c r="E1230" s="16">
        <v>46001</v>
      </c>
      <c r="F1230" s="14" t="s">
        <v>6249</v>
      </c>
      <c r="G1230" s="14" t="s">
        <v>3032</v>
      </c>
      <c r="H1230" s="14" t="s">
        <v>3033</v>
      </c>
      <c r="I1230" s="15">
        <v>15.9</v>
      </c>
      <c r="J1230" s="77">
        <v>2</v>
      </c>
      <c r="K1230" s="92"/>
    </row>
    <row r="1231" spans="1:11" ht="50" x14ac:dyDescent="0.25">
      <c r="A1231" s="14" t="s">
        <v>3027</v>
      </c>
      <c r="B1231" s="14" t="s">
        <v>6243</v>
      </c>
      <c r="C1231" s="14" t="s">
        <v>6250</v>
      </c>
      <c r="D1231" s="16">
        <v>45943</v>
      </c>
      <c r="E1231" s="16">
        <v>46001</v>
      </c>
      <c r="F1231" s="14" t="s">
        <v>6251</v>
      </c>
      <c r="G1231" s="14">
        <v>29213291</v>
      </c>
      <c r="H1231" s="14" t="s">
        <v>3029</v>
      </c>
      <c r="I1231" s="15">
        <v>196.71</v>
      </c>
      <c r="J1231" s="77">
        <v>2</v>
      </c>
      <c r="K1231" s="92"/>
    </row>
    <row r="1232" spans="1:11" ht="40" x14ac:dyDescent="0.25">
      <c r="A1232" s="14" t="s">
        <v>3027</v>
      </c>
      <c r="B1232" s="14" t="s">
        <v>6243</v>
      </c>
      <c r="C1232" s="14" t="s">
        <v>6250</v>
      </c>
      <c r="D1232" s="16">
        <v>45943</v>
      </c>
      <c r="E1232" s="16">
        <v>46001</v>
      </c>
      <c r="F1232" s="14" t="s">
        <v>6252</v>
      </c>
      <c r="G1232" s="14">
        <v>29213291</v>
      </c>
      <c r="H1232" s="14" t="s">
        <v>3029</v>
      </c>
      <c r="I1232" s="15">
        <v>97.91</v>
      </c>
      <c r="J1232" s="77">
        <v>2</v>
      </c>
      <c r="K1232" s="92"/>
    </row>
    <row r="1233" spans="1:11" ht="30" x14ac:dyDescent="0.25">
      <c r="A1233" s="14" t="s">
        <v>3027</v>
      </c>
      <c r="B1233" s="14" t="s">
        <v>6243</v>
      </c>
      <c r="C1233" s="14" t="s">
        <v>6253</v>
      </c>
      <c r="D1233" s="16">
        <v>45696</v>
      </c>
      <c r="E1233" s="16">
        <v>46001</v>
      </c>
      <c r="F1233" s="14" t="s">
        <v>6254</v>
      </c>
      <c r="G1233" s="14">
        <v>29213291</v>
      </c>
      <c r="H1233" s="14" t="s">
        <v>3029</v>
      </c>
      <c r="I1233" s="15">
        <v>204.6</v>
      </c>
      <c r="J1233" s="77">
        <v>2</v>
      </c>
      <c r="K1233" s="92"/>
    </row>
    <row r="1234" spans="1:11" ht="40" x14ac:dyDescent="0.25">
      <c r="A1234" s="14" t="s">
        <v>3027</v>
      </c>
      <c r="B1234" s="14" t="s">
        <v>6243</v>
      </c>
      <c r="C1234" s="14" t="s">
        <v>6255</v>
      </c>
      <c r="D1234" s="16">
        <v>45869</v>
      </c>
      <c r="E1234" s="16">
        <v>46001</v>
      </c>
      <c r="F1234" s="14" t="s">
        <v>6256</v>
      </c>
      <c r="G1234" s="14">
        <v>29213291</v>
      </c>
      <c r="H1234" s="14" t="s">
        <v>3029</v>
      </c>
      <c r="I1234" s="15">
        <v>213.11</v>
      </c>
      <c r="J1234" s="77">
        <v>2</v>
      </c>
      <c r="K1234" s="92"/>
    </row>
    <row r="1235" spans="1:11" ht="40" x14ac:dyDescent="0.25">
      <c r="A1235" s="14" t="s">
        <v>3027</v>
      </c>
      <c r="B1235" s="14" t="s">
        <v>6243</v>
      </c>
      <c r="C1235" s="14" t="s">
        <v>6257</v>
      </c>
      <c r="D1235" s="16">
        <v>45957</v>
      </c>
      <c r="E1235" s="16">
        <v>46001</v>
      </c>
      <c r="F1235" s="14" t="s">
        <v>6258</v>
      </c>
      <c r="G1235" s="14"/>
      <c r="H1235" s="14" t="s">
        <v>3598</v>
      </c>
      <c r="I1235" s="15">
        <v>88.48</v>
      </c>
      <c r="J1235" s="77">
        <v>2</v>
      </c>
      <c r="K1235" s="92"/>
    </row>
    <row r="1236" spans="1:11" ht="30" x14ac:dyDescent="0.25">
      <c r="A1236" s="14" t="s">
        <v>3027</v>
      </c>
      <c r="B1236" s="14" t="s">
        <v>6243</v>
      </c>
      <c r="C1236" s="14" t="s">
        <v>6259</v>
      </c>
      <c r="D1236" s="16">
        <v>45941</v>
      </c>
      <c r="E1236" s="16">
        <v>46001</v>
      </c>
      <c r="F1236" s="14" t="s">
        <v>6260</v>
      </c>
      <c r="G1236" s="14"/>
      <c r="H1236" s="14" t="s">
        <v>3598</v>
      </c>
      <c r="I1236" s="15">
        <v>218.48</v>
      </c>
      <c r="J1236" s="77">
        <v>2</v>
      </c>
      <c r="K1236" s="92"/>
    </row>
    <row r="1237" spans="1:11" ht="40" x14ac:dyDescent="0.25">
      <c r="A1237" s="14" t="s">
        <v>3027</v>
      </c>
      <c r="B1237" s="14" t="s">
        <v>6243</v>
      </c>
      <c r="C1237" s="14" t="s">
        <v>6261</v>
      </c>
      <c r="D1237" s="16">
        <v>45947</v>
      </c>
      <c r="E1237" s="16">
        <v>46001</v>
      </c>
      <c r="F1237" s="14" t="s">
        <v>6258</v>
      </c>
      <c r="G1237" s="14"/>
      <c r="H1237" s="14" t="s">
        <v>6025</v>
      </c>
      <c r="I1237" s="15">
        <v>126</v>
      </c>
      <c r="J1237" s="77">
        <v>2</v>
      </c>
      <c r="K1237" s="92"/>
    </row>
    <row r="1238" spans="1:11" ht="40" x14ac:dyDescent="0.25">
      <c r="A1238" s="14" t="s">
        <v>3027</v>
      </c>
      <c r="B1238" s="14" t="s">
        <v>6243</v>
      </c>
      <c r="C1238" s="14" t="s">
        <v>6262</v>
      </c>
      <c r="D1238" s="16">
        <v>45959</v>
      </c>
      <c r="E1238" s="16">
        <v>46001</v>
      </c>
      <c r="F1238" s="14" t="s">
        <v>6263</v>
      </c>
      <c r="G1238" s="14" t="s">
        <v>5156</v>
      </c>
      <c r="H1238" s="14" t="s">
        <v>5157</v>
      </c>
      <c r="I1238" s="15">
        <v>294.75</v>
      </c>
      <c r="J1238" s="77">
        <v>2</v>
      </c>
      <c r="K1238" s="92"/>
    </row>
    <row r="1239" spans="1:11" ht="80" x14ac:dyDescent="0.25">
      <c r="A1239" s="14" t="s">
        <v>3027</v>
      </c>
      <c r="B1239" s="14" t="s">
        <v>6264</v>
      </c>
      <c r="C1239" s="14" t="s">
        <v>6265</v>
      </c>
      <c r="D1239" s="16">
        <v>45849</v>
      </c>
      <c r="E1239" s="16">
        <v>46001</v>
      </c>
      <c r="F1239" s="14" t="s">
        <v>6266</v>
      </c>
      <c r="G1239" s="14"/>
      <c r="H1239" s="14" t="s">
        <v>6267</v>
      </c>
      <c r="I1239" s="15">
        <v>3119</v>
      </c>
      <c r="J1239" s="77">
        <v>3</v>
      </c>
      <c r="K1239" s="92"/>
    </row>
    <row r="1240" spans="1:11" ht="80" x14ac:dyDescent="0.25">
      <c r="A1240" s="14" t="s">
        <v>3027</v>
      </c>
      <c r="B1240" s="14" t="s">
        <v>6264</v>
      </c>
      <c r="C1240" s="14" t="s">
        <v>6264</v>
      </c>
      <c r="D1240" s="16">
        <v>46001</v>
      </c>
      <c r="E1240" s="16">
        <v>46001</v>
      </c>
      <c r="F1240" s="14" t="s">
        <v>6268</v>
      </c>
      <c r="G1240" s="14"/>
      <c r="H1240" s="14" t="s">
        <v>4150</v>
      </c>
      <c r="I1240" s="15">
        <v>1881</v>
      </c>
      <c r="J1240" s="77">
        <v>3</v>
      </c>
      <c r="K1240" s="92"/>
    </row>
    <row r="1241" spans="1:11" ht="70" x14ac:dyDescent="0.25">
      <c r="A1241" s="14" t="s">
        <v>3027</v>
      </c>
      <c r="B1241" s="14" t="s">
        <v>6264</v>
      </c>
      <c r="C1241" s="14" t="s">
        <v>6264</v>
      </c>
      <c r="D1241" s="16">
        <v>46001</v>
      </c>
      <c r="E1241" s="16">
        <v>46001</v>
      </c>
      <c r="F1241" s="14" t="s">
        <v>6269</v>
      </c>
      <c r="G1241" s="14"/>
      <c r="H1241" s="14" t="s">
        <v>4150</v>
      </c>
      <c r="I1241" s="15">
        <v>422.81</v>
      </c>
      <c r="J1241" s="77">
        <v>3</v>
      </c>
      <c r="K1241" s="92"/>
    </row>
    <row r="1242" spans="1:11" ht="70" x14ac:dyDescent="0.25">
      <c r="A1242" s="14" t="s">
        <v>3027</v>
      </c>
      <c r="B1242" s="14" t="s">
        <v>6264</v>
      </c>
      <c r="C1242" s="14" t="s">
        <v>6264</v>
      </c>
      <c r="D1242" s="16">
        <v>46001</v>
      </c>
      <c r="E1242" s="16">
        <v>46001</v>
      </c>
      <c r="F1242" s="14" t="s">
        <v>6270</v>
      </c>
      <c r="G1242" s="14"/>
      <c r="H1242" s="14" t="s">
        <v>4150</v>
      </c>
      <c r="I1242" s="15">
        <v>447.49</v>
      </c>
      <c r="J1242" s="77">
        <v>3</v>
      </c>
      <c r="K1242" s="92"/>
    </row>
    <row r="1243" spans="1:11" ht="80" x14ac:dyDescent="0.25">
      <c r="A1243" s="14" t="s">
        <v>3027</v>
      </c>
      <c r="B1243" s="14" t="s">
        <v>6271</v>
      </c>
      <c r="C1243" s="14" t="s">
        <v>6265</v>
      </c>
      <c r="D1243" s="16">
        <v>45849</v>
      </c>
      <c r="E1243" s="16">
        <v>46001</v>
      </c>
      <c r="F1243" s="14" t="s">
        <v>6272</v>
      </c>
      <c r="G1243" s="14"/>
      <c r="H1243" s="14" t="s">
        <v>6267</v>
      </c>
      <c r="I1243" s="15">
        <v>3068</v>
      </c>
      <c r="J1243" s="77">
        <v>3</v>
      </c>
      <c r="K1243" s="92"/>
    </row>
    <row r="1244" spans="1:11" ht="80" x14ac:dyDescent="0.25">
      <c r="A1244" s="14" t="s">
        <v>3027</v>
      </c>
      <c r="B1244" s="14" t="s">
        <v>6271</v>
      </c>
      <c r="C1244" s="14" t="s">
        <v>6271</v>
      </c>
      <c r="D1244" s="16">
        <v>46001</v>
      </c>
      <c r="E1244" s="16">
        <v>46001</v>
      </c>
      <c r="F1244" s="14" t="s">
        <v>6273</v>
      </c>
      <c r="G1244" s="14"/>
      <c r="H1244" s="14" t="s">
        <v>3350</v>
      </c>
      <c r="I1244" s="15">
        <v>2054</v>
      </c>
      <c r="J1244" s="77">
        <v>3</v>
      </c>
      <c r="K1244" s="92"/>
    </row>
    <row r="1245" spans="1:11" ht="70" x14ac:dyDescent="0.25">
      <c r="A1245" s="14" t="s">
        <v>3027</v>
      </c>
      <c r="B1245" s="14" t="s">
        <v>6271</v>
      </c>
      <c r="C1245" s="14" t="s">
        <v>6271</v>
      </c>
      <c r="D1245" s="16">
        <v>46001</v>
      </c>
      <c r="E1245" s="16">
        <v>46001</v>
      </c>
      <c r="F1245" s="14" t="s">
        <v>6274</v>
      </c>
      <c r="G1245" s="14"/>
      <c r="H1245" s="14" t="s">
        <v>3350</v>
      </c>
      <c r="I1245" s="15">
        <v>78.48</v>
      </c>
      <c r="J1245" s="77">
        <v>3</v>
      </c>
      <c r="K1245" s="92"/>
    </row>
    <row r="1246" spans="1:11" ht="70" x14ac:dyDescent="0.25">
      <c r="A1246" s="14" t="s">
        <v>3027</v>
      </c>
      <c r="B1246" s="14" t="s">
        <v>6271</v>
      </c>
      <c r="C1246" s="14" t="s">
        <v>6271</v>
      </c>
      <c r="D1246" s="16">
        <v>46001</v>
      </c>
      <c r="E1246" s="16">
        <v>46001</v>
      </c>
      <c r="F1246" s="14" t="s">
        <v>6270</v>
      </c>
      <c r="G1246" s="14"/>
      <c r="H1246" s="14" t="s">
        <v>3350</v>
      </c>
      <c r="I1246" s="15">
        <v>447.49</v>
      </c>
      <c r="J1246" s="77">
        <v>3</v>
      </c>
      <c r="K1246" s="92"/>
    </row>
    <row r="1247" spans="1:11" ht="50" x14ac:dyDescent="0.25">
      <c r="A1247" s="14" t="s">
        <v>3027</v>
      </c>
      <c r="B1247" s="14" t="s">
        <v>6275</v>
      </c>
      <c r="C1247" s="14" t="s">
        <v>6276</v>
      </c>
      <c r="D1247" s="16">
        <v>45908</v>
      </c>
      <c r="E1247" s="16">
        <v>46001</v>
      </c>
      <c r="F1247" s="14" t="s">
        <v>6277</v>
      </c>
      <c r="G1247" s="14"/>
      <c r="H1247" s="14" t="s">
        <v>6014</v>
      </c>
      <c r="I1247" s="15">
        <v>70</v>
      </c>
      <c r="J1247" s="77">
        <v>2</v>
      </c>
      <c r="K1247" s="92"/>
    </row>
    <row r="1248" spans="1:11" ht="60" x14ac:dyDescent="0.25">
      <c r="A1248" s="14" t="s">
        <v>3027</v>
      </c>
      <c r="B1248" s="14" t="s">
        <v>6275</v>
      </c>
      <c r="C1248" s="14" t="s">
        <v>6278</v>
      </c>
      <c r="D1248" s="16">
        <v>45949</v>
      </c>
      <c r="E1248" s="16">
        <v>46001</v>
      </c>
      <c r="F1248" s="14" t="s">
        <v>6279</v>
      </c>
      <c r="G1248" s="14" t="s">
        <v>6280</v>
      </c>
      <c r="H1248" s="14" t="s">
        <v>6281</v>
      </c>
      <c r="I1248" s="15">
        <v>75</v>
      </c>
      <c r="J1248" s="77">
        <v>2</v>
      </c>
      <c r="K1248" s="92"/>
    </row>
    <row r="1249" spans="1:11" ht="50" x14ac:dyDescent="0.25">
      <c r="A1249" s="14" t="s">
        <v>3027</v>
      </c>
      <c r="B1249" s="14" t="s">
        <v>6275</v>
      </c>
      <c r="C1249" s="14" t="s">
        <v>6282</v>
      </c>
      <c r="D1249" s="16">
        <v>45691</v>
      </c>
      <c r="E1249" s="16">
        <v>46001</v>
      </c>
      <c r="F1249" s="14" t="s">
        <v>6283</v>
      </c>
      <c r="G1249" s="14" t="s">
        <v>5437</v>
      </c>
      <c r="H1249" s="14" t="s">
        <v>5438</v>
      </c>
      <c r="I1249" s="15">
        <v>100</v>
      </c>
      <c r="J1249" s="77">
        <v>2</v>
      </c>
      <c r="K1249" s="92"/>
    </row>
    <row r="1250" spans="1:11" ht="110" x14ac:dyDescent="0.25">
      <c r="A1250" s="14" t="s">
        <v>3027</v>
      </c>
      <c r="B1250" s="14" t="s">
        <v>6275</v>
      </c>
      <c r="C1250" s="14" t="s">
        <v>3697</v>
      </c>
      <c r="D1250" s="16">
        <v>45879</v>
      </c>
      <c r="E1250" s="16">
        <v>46001</v>
      </c>
      <c r="F1250" s="14" t="s">
        <v>6284</v>
      </c>
      <c r="G1250" s="14"/>
      <c r="H1250" s="14" t="s">
        <v>6285</v>
      </c>
      <c r="I1250" s="15">
        <v>151.19999999999999</v>
      </c>
      <c r="J1250" s="77">
        <v>2</v>
      </c>
      <c r="K1250" s="92"/>
    </row>
    <row r="1251" spans="1:11" ht="50" x14ac:dyDescent="0.25">
      <c r="A1251" s="14" t="s">
        <v>3027</v>
      </c>
      <c r="B1251" s="14" t="s">
        <v>6275</v>
      </c>
      <c r="C1251" s="14" t="s">
        <v>6286</v>
      </c>
      <c r="D1251" s="16">
        <v>45870</v>
      </c>
      <c r="E1251" s="16">
        <v>46001</v>
      </c>
      <c r="F1251" s="14" t="s">
        <v>6287</v>
      </c>
      <c r="G1251" s="14">
        <v>29213291</v>
      </c>
      <c r="H1251" s="14" t="s">
        <v>3029</v>
      </c>
      <c r="I1251" s="15">
        <v>225.44</v>
      </c>
      <c r="J1251" s="77">
        <v>2</v>
      </c>
      <c r="K1251" s="92"/>
    </row>
    <row r="1252" spans="1:11" ht="110" x14ac:dyDescent="0.25">
      <c r="A1252" s="14" t="s">
        <v>3027</v>
      </c>
      <c r="B1252" s="14" t="s">
        <v>6275</v>
      </c>
      <c r="C1252" s="14" t="s">
        <v>6288</v>
      </c>
      <c r="D1252" s="16">
        <v>45852</v>
      </c>
      <c r="E1252" s="16">
        <v>46001</v>
      </c>
      <c r="F1252" s="14" t="s">
        <v>6289</v>
      </c>
      <c r="G1252" s="14"/>
      <c r="H1252" s="14" t="s">
        <v>6285</v>
      </c>
      <c r="I1252" s="15">
        <v>283.32</v>
      </c>
      <c r="J1252" s="77">
        <v>2</v>
      </c>
      <c r="K1252" s="92"/>
    </row>
    <row r="1253" spans="1:11" ht="60" x14ac:dyDescent="0.25">
      <c r="A1253" s="14" t="s">
        <v>3027</v>
      </c>
      <c r="B1253" s="14" t="s">
        <v>6275</v>
      </c>
      <c r="C1253" s="14" t="s">
        <v>6290</v>
      </c>
      <c r="D1253" s="16" t="s">
        <v>6291</v>
      </c>
      <c r="E1253" s="16">
        <v>46001</v>
      </c>
      <c r="F1253" s="14" t="s">
        <v>6292</v>
      </c>
      <c r="G1253" s="14" t="s">
        <v>6293</v>
      </c>
      <c r="H1253" s="14" t="s">
        <v>6294</v>
      </c>
      <c r="I1253" s="15">
        <v>32.869999999999997</v>
      </c>
      <c r="J1253" s="77">
        <v>2</v>
      </c>
      <c r="K1253" s="92"/>
    </row>
    <row r="1254" spans="1:11" ht="110" x14ac:dyDescent="0.25">
      <c r="A1254" s="14" t="s">
        <v>3027</v>
      </c>
      <c r="B1254" s="14" t="s">
        <v>6275</v>
      </c>
      <c r="C1254" s="14" t="s">
        <v>6295</v>
      </c>
      <c r="D1254" s="16">
        <v>45685</v>
      </c>
      <c r="E1254" s="16">
        <v>46001</v>
      </c>
      <c r="F1254" s="14" t="s">
        <v>6296</v>
      </c>
      <c r="G1254" s="14"/>
      <c r="H1254" s="14" t="s">
        <v>6285</v>
      </c>
      <c r="I1254" s="15">
        <v>57.17</v>
      </c>
      <c r="J1254" s="77">
        <v>2</v>
      </c>
      <c r="K1254" s="92"/>
    </row>
    <row r="1255" spans="1:11" ht="60" x14ac:dyDescent="0.25">
      <c r="A1255" s="14" t="s">
        <v>3027</v>
      </c>
      <c r="B1255" s="14" t="s">
        <v>6297</v>
      </c>
      <c r="C1255" s="14" t="s">
        <v>6298</v>
      </c>
      <c r="D1255" s="16">
        <v>45825</v>
      </c>
      <c r="E1255" s="16">
        <v>46001</v>
      </c>
      <c r="F1255" s="14" t="s">
        <v>6299</v>
      </c>
      <c r="G1255" s="14" t="s">
        <v>5595</v>
      </c>
      <c r="H1255" s="14" t="s">
        <v>5596</v>
      </c>
      <c r="I1255" s="15">
        <v>618.28</v>
      </c>
      <c r="J1255" s="77">
        <v>2</v>
      </c>
      <c r="K1255" s="92"/>
    </row>
    <row r="1256" spans="1:11" ht="70" x14ac:dyDescent="0.25">
      <c r="A1256" s="14" t="s">
        <v>3027</v>
      </c>
      <c r="B1256" s="14" t="s">
        <v>6297</v>
      </c>
      <c r="C1256" s="14" t="s">
        <v>6300</v>
      </c>
      <c r="D1256" s="16">
        <v>45959</v>
      </c>
      <c r="E1256" s="16">
        <v>46001</v>
      </c>
      <c r="F1256" s="14" t="s">
        <v>6301</v>
      </c>
      <c r="G1256" s="14" t="s">
        <v>5595</v>
      </c>
      <c r="H1256" s="14" t="s">
        <v>5596</v>
      </c>
      <c r="I1256" s="15">
        <v>192.28</v>
      </c>
      <c r="J1256" s="77">
        <v>2</v>
      </c>
      <c r="K1256" s="92"/>
    </row>
    <row r="1257" spans="1:11" ht="40" x14ac:dyDescent="0.25">
      <c r="A1257" s="14" t="s">
        <v>3027</v>
      </c>
      <c r="B1257" s="14" t="s">
        <v>6297</v>
      </c>
      <c r="C1257" s="14" t="s">
        <v>3304</v>
      </c>
      <c r="D1257" s="16">
        <v>45861</v>
      </c>
      <c r="E1257" s="16">
        <v>46001</v>
      </c>
      <c r="F1257" s="14" t="s">
        <v>6302</v>
      </c>
      <c r="G1257" s="14" t="s">
        <v>5856</v>
      </c>
      <c r="H1257" s="14" t="s">
        <v>5857</v>
      </c>
      <c r="I1257" s="15">
        <v>87.44</v>
      </c>
      <c r="J1257" s="77">
        <v>2</v>
      </c>
      <c r="K1257" s="92"/>
    </row>
    <row r="1258" spans="1:11" ht="40" x14ac:dyDescent="0.25">
      <c r="A1258" s="14" t="s">
        <v>3027</v>
      </c>
      <c r="B1258" s="14" t="s">
        <v>6303</v>
      </c>
      <c r="C1258" s="14" t="s">
        <v>6304</v>
      </c>
      <c r="D1258" s="16">
        <v>45673</v>
      </c>
      <c r="E1258" s="16">
        <v>46001</v>
      </c>
      <c r="F1258" s="14" t="s">
        <v>6305</v>
      </c>
      <c r="G1258" s="14"/>
      <c r="H1258" s="14" t="s">
        <v>6025</v>
      </c>
      <c r="I1258" s="15">
        <v>18</v>
      </c>
      <c r="J1258" s="77">
        <v>2</v>
      </c>
      <c r="K1258" s="92"/>
    </row>
    <row r="1259" spans="1:11" ht="40" x14ac:dyDescent="0.25">
      <c r="A1259" s="14" t="s">
        <v>3027</v>
      </c>
      <c r="B1259" s="14" t="s">
        <v>6303</v>
      </c>
      <c r="C1259" s="14" t="s">
        <v>6306</v>
      </c>
      <c r="D1259" s="16">
        <v>45671</v>
      </c>
      <c r="E1259" s="16">
        <v>46001</v>
      </c>
      <c r="F1259" s="14" t="s">
        <v>6307</v>
      </c>
      <c r="G1259" s="14"/>
      <c r="H1259" s="14" t="s">
        <v>6025</v>
      </c>
      <c r="I1259" s="15">
        <v>32</v>
      </c>
      <c r="J1259" s="77">
        <v>2</v>
      </c>
      <c r="K1259" s="92"/>
    </row>
    <row r="1260" spans="1:11" ht="40" x14ac:dyDescent="0.25">
      <c r="A1260" s="14" t="s">
        <v>3027</v>
      </c>
      <c r="B1260" s="14" t="s">
        <v>6308</v>
      </c>
      <c r="C1260" s="14" t="s">
        <v>6309</v>
      </c>
      <c r="D1260" s="16">
        <v>45945</v>
      </c>
      <c r="E1260" s="16">
        <v>46001</v>
      </c>
      <c r="F1260" s="14" t="s">
        <v>6310</v>
      </c>
      <c r="G1260" s="14" t="s">
        <v>6311</v>
      </c>
      <c r="H1260" s="14" t="s">
        <v>6312</v>
      </c>
      <c r="I1260" s="15">
        <v>50</v>
      </c>
      <c r="J1260" s="77">
        <v>2</v>
      </c>
      <c r="K1260" s="92"/>
    </row>
    <row r="1261" spans="1:11" ht="80" x14ac:dyDescent="0.25">
      <c r="A1261" s="14" t="s">
        <v>3027</v>
      </c>
      <c r="B1261" s="14" t="s">
        <v>6313</v>
      </c>
      <c r="C1261" s="14" t="s">
        <v>6314</v>
      </c>
      <c r="D1261" s="16">
        <v>45969</v>
      </c>
      <c r="E1261" s="16">
        <v>46001</v>
      </c>
      <c r="F1261" s="14" t="s">
        <v>6315</v>
      </c>
      <c r="G1261" s="14"/>
      <c r="H1261" s="14" t="s">
        <v>6316</v>
      </c>
      <c r="I1261" s="15">
        <v>585</v>
      </c>
      <c r="J1261" s="77">
        <v>2</v>
      </c>
      <c r="K1261" s="92"/>
    </row>
    <row r="1262" spans="1:11" ht="80" x14ac:dyDescent="0.25">
      <c r="A1262" s="14" t="s">
        <v>3027</v>
      </c>
      <c r="B1262" s="14" t="s">
        <v>6313</v>
      </c>
      <c r="C1262" s="14" t="s">
        <v>6317</v>
      </c>
      <c r="D1262" s="16">
        <v>45969</v>
      </c>
      <c r="E1262" s="16">
        <v>46001</v>
      </c>
      <c r="F1262" s="14" t="s">
        <v>6315</v>
      </c>
      <c r="G1262" s="14"/>
      <c r="H1262" s="14" t="s">
        <v>6318</v>
      </c>
      <c r="I1262" s="15">
        <v>585</v>
      </c>
      <c r="J1262" s="77">
        <v>2</v>
      </c>
      <c r="K1262" s="92"/>
    </row>
    <row r="1263" spans="1:11" ht="90" x14ac:dyDescent="0.25">
      <c r="A1263" s="14" t="s">
        <v>3027</v>
      </c>
      <c r="B1263" s="14" t="s">
        <v>6313</v>
      </c>
      <c r="C1263" s="14" t="s">
        <v>3130</v>
      </c>
      <c r="D1263" s="16">
        <v>45969</v>
      </c>
      <c r="E1263" s="16">
        <v>46001</v>
      </c>
      <c r="F1263" s="14" t="s">
        <v>6319</v>
      </c>
      <c r="G1263" s="14"/>
      <c r="H1263" s="14" t="s">
        <v>6320</v>
      </c>
      <c r="I1263" s="15">
        <v>572</v>
      </c>
      <c r="J1263" s="77">
        <v>2</v>
      </c>
      <c r="K1263" s="92"/>
    </row>
    <row r="1264" spans="1:11" ht="70" x14ac:dyDescent="0.25">
      <c r="A1264" s="14" t="s">
        <v>3027</v>
      </c>
      <c r="B1264" s="14" t="s">
        <v>6321</v>
      </c>
      <c r="C1264" s="14" t="s">
        <v>6322</v>
      </c>
      <c r="D1264" s="16">
        <v>45982</v>
      </c>
      <c r="E1264" s="16">
        <v>46001</v>
      </c>
      <c r="F1264" s="14" t="s">
        <v>6323</v>
      </c>
      <c r="G1264" s="14" t="s">
        <v>6324</v>
      </c>
      <c r="H1264" s="14" t="s">
        <v>6325</v>
      </c>
      <c r="I1264" s="15">
        <v>100</v>
      </c>
      <c r="J1264" s="77">
        <v>2</v>
      </c>
      <c r="K1264" s="92"/>
    </row>
    <row r="1265" spans="1:11" ht="50" x14ac:dyDescent="0.25">
      <c r="A1265" s="14" t="s">
        <v>3027</v>
      </c>
      <c r="B1265" s="14" t="s">
        <v>6326</v>
      </c>
      <c r="C1265" s="14" t="s">
        <v>6327</v>
      </c>
      <c r="D1265" s="16">
        <v>45694</v>
      </c>
      <c r="E1265" s="16">
        <v>46001</v>
      </c>
      <c r="F1265" s="14" t="s">
        <v>6328</v>
      </c>
      <c r="G1265" s="14" t="s">
        <v>4023</v>
      </c>
      <c r="H1265" s="14" t="s">
        <v>4024</v>
      </c>
      <c r="I1265" s="15">
        <v>130.68</v>
      </c>
      <c r="J1265" s="77">
        <v>2</v>
      </c>
      <c r="K1265" s="92"/>
    </row>
    <row r="1266" spans="1:11" ht="50" x14ac:dyDescent="0.25">
      <c r="A1266" s="14" t="s">
        <v>3027</v>
      </c>
      <c r="B1266" s="14" t="s">
        <v>6326</v>
      </c>
      <c r="C1266" s="14" t="s">
        <v>6329</v>
      </c>
      <c r="D1266" s="16">
        <v>45694</v>
      </c>
      <c r="E1266" s="16">
        <v>46001</v>
      </c>
      <c r="F1266" s="14" t="s">
        <v>6330</v>
      </c>
      <c r="G1266" s="14" t="s">
        <v>3147</v>
      </c>
      <c r="H1266" s="14" t="s">
        <v>6331</v>
      </c>
      <c r="I1266" s="15">
        <v>2546</v>
      </c>
      <c r="J1266" s="77">
        <v>2</v>
      </c>
      <c r="K1266" s="92"/>
    </row>
    <row r="1267" spans="1:11" ht="50" x14ac:dyDescent="0.25">
      <c r="A1267" s="14" t="s">
        <v>3027</v>
      </c>
      <c r="B1267" s="14" t="s">
        <v>6326</v>
      </c>
      <c r="C1267" s="14" t="s">
        <v>6332</v>
      </c>
      <c r="D1267" s="16">
        <v>45801</v>
      </c>
      <c r="E1267" s="16">
        <v>46001</v>
      </c>
      <c r="F1267" s="14" t="s">
        <v>6328</v>
      </c>
      <c r="G1267" s="14" t="s">
        <v>4023</v>
      </c>
      <c r="H1267" s="14" t="s">
        <v>4024</v>
      </c>
      <c r="I1267" s="15">
        <v>1317.7</v>
      </c>
      <c r="J1267" s="77">
        <v>2</v>
      </c>
      <c r="K1267" s="92"/>
    </row>
    <row r="1268" spans="1:11" ht="80" x14ac:dyDescent="0.25">
      <c r="A1268" s="14" t="s">
        <v>3027</v>
      </c>
      <c r="B1268" s="14" t="s">
        <v>6326</v>
      </c>
      <c r="C1268" s="14" t="s">
        <v>6333</v>
      </c>
      <c r="D1268" s="16">
        <v>45797</v>
      </c>
      <c r="E1268" s="16">
        <v>46001</v>
      </c>
      <c r="F1268" s="14" t="s">
        <v>6334</v>
      </c>
      <c r="G1268" s="14" t="s">
        <v>5976</v>
      </c>
      <c r="H1268" s="14" t="s">
        <v>5977</v>
      </c>
      <c r="I1268" s="15">
        <v>1569.1</v>
      </c>
      <c r="J1268" s="77">
        <v>2</v>
      </c>
      <c r="K1268" s="92"/>
    </row>
    <row r="1269" spans="1:11" ht="60" x14ac:dyDescent="0.25">
      <c r="A1269" s="14" t="s">
        <v>3027</v>
      </c>
      <c r="B1269" s="14" t="s">
        <v>6326</v>
      </c>
      <c r="C1269" s="14" t="s">
        <v>6335</v>
      </c>
      <c r="D1269" s="16">
        <v>45958</v>
      </c>
      <c r="E1269" s="16">
        <v>46001</v>
      </c>
      <c r="F1269" s="14" t="s">
        <v>6336</v>
      </c>
      <c r="G1269" s="14" t="s">
        <v>4933</v>
      </c>
      <c r="H1269" s="14" t="s">
        <v>4934</v>
      </c>
      <c r="I1269" s="15">
        <v>5984</v>
      </c>
      <c r="J1269" s="77">
        <v>2</v>
      </c>
      <c r="K1269" s="92"/>
    </row>
    <row r="1270" spans="1:11" ht="50" x14ac:dyDescent="0.25">
      <c r="A1270" s="14" t="s">
        <v>3027</v>
      </c>
      <c r="B1270" s="14" t="s">
        <v>6326</v>
      </c>
      <c r="C1270" s="14" t="s">
        <v>6337</v>
      </c>
      <c r="D1270" s="16">
        <v>45958</v>
      </c>
      <c r="E1270" s="16">
        <v>46001</v>
      </c>
      <c r="F1270" s="14" t="s">
        <v>6338</v>
      </c>
      <c r="G1270" s="14" t="s">
        <v>6339</v>
      </c>
      <c r="H1270" s="14" t="s">
        <v>6340</v>
      </c>
      <c r="I1270" s="15">
        <v>237</v>
      </c>
      <c r="J1270" s="77">
        <v>2</v>
      </c>
      <c r="K1270" s="92"/>
    </row>
    <row r="1271" spans="1:11" ht="60" x14ac:dyDescent="0.25">
      <c r="A1271" s="14" t="s">
        <v>3027</v>
      </c>
      <c r="B1271" s="14" t="s">
        <v>6326</v>
      </c>
      <c r="C1271" s="14" t="s">
        <v>6341</v>
      </c>
      <c r="D1271" s="16">
        <v>45958</v>
      </c>
      <c r="E1271" s="16">
        <v>46001</v>
      </c>
      <c r="F1271" s="14" t="s">
        <v>6342</v>
      </c>
      <c r="G1271" s="14" t="s">
        <v>6343</v>
      </c>
      <c r="H1271" s="14" t="s">
        <v>6344</v>
      </c>
      <c r="I1271" s="15">
        <v>1205.5</v>
      </c>
      <c r="J1271" s="77">
        <v>2</v>
      </c>
      <c r="K1271" s="92"/>
    </row>
    <row r="1272" spans="1:11" ht="50" x14ac:dyDescent="0.25">
      <c r="A1272" s="14" t="s">
        <v>3027</v>
      </c>
      <c r="B1272" s="14" t="s">
        <v>6326</v>
      </c>
      <c r="C1272" s="14" t="s">
        <v>6345</v>
      </c>
      <c r="D1272" s="16">
        <v>45883</v>
      </c>
      <c r="E1272" s="16">
        <v>46001</v>
      </c>
      <c r="F1272" s="14" t="s">
        <v>6328</v>
      </c>
      <c r="G1272" s="14" t="s">
        <v>3462</v>
      </c>
      <c r="H1272" s="14" t="s">
        <v>3463</v>
      </c>
      <c r="I1272" s="15">
        <v>1230.8499999999999</v>
      </c>
      <c r="J1272" s="77">
        <v>2</v>
      </c>
      <c r="K1272" s="92"/>
    </row>
    <row r="1273" spans="1:11" ht="60" x14ac:dyDescent="0.25">
      <c r="A1273" s="14" t="s">
        <v>3027</v>
      </c>
      <c r="B1273" s="14" t="s">
        <v>6326</v>
      </c>
      <c r="C1273" s="14" t="s">
        <v>6346</v>
      </c>
      <c r="D1273" s="16" t="s">
        <v>6347</v>
      </c>
      <c r="E1273" s="16">
        <v>46001</v>
      </c>
      <c r="F1273" s="14" t="s">
        <v>6348</v>
      </c>
      <c r="G1273" s="14" t="s">
        <v>6349</v>
      </c>
      <c r="H1273" s="14" t="s">
        <v>6350</v>
      </c>
      <c r="I1273" s="15">
        <v>148.16999999999999</v>
      </c>
      <c r="J1273" s="77">
        <v>2</v>
      </c>
      <c r="K1273" s="92"/>
    </row>
    <row r="1274" spans="1:11" ht="30" x14ac:dyDescent="0.25">
      <c r="A1274" s="14" t="s">
        <v>3027</v>
      </c>
      <c r="B1274" s="14" t="s">
        <v>6351</v>
      </c>
      <c r="C1274" s="14" t="s">
        <v>6352</v>
      </c>
      <c r="D1274" s="16">
        <v>46001</v>
      </c>
      <c r="E1274" s="16"/>
      <c r="F1274" s="14" t="s">
        <v>6353</v>
      </c>
      <c r="G1274" s="14"/>
      <c r="H1274" s="14" t="s">
        <v>6354</v>
      </c>
      <c r="I1274" s="15">
        <v>1290</v>
      </c>
      <c r="J1274" s="77">
        <v>3</v>
      </c>
      <c r="K1274" s="92"/>
    </row>
    <row r="1275" spans="1:11" ht="20" x14ac:dyDescent="0.25">
      <c r="A1275" s="14" t="s">
        <v>3027</v>
      </c>
      <c r="B1275" s="14" t="s">
        <v>6355</v>
      </c>
      <c r="C1275" s="14" t="s">
        <v>6356</v>
      </c>
      <c r="D1275" s="16">
        <v>46001</v>
      </c>
      <c r="E1275" s="16"/>
      <c r="F1275" s="14" t="s">
        <v>6357</v>
      </c>
      <c r="G1275" s="14" t="s">
        <v>3969</v>
      </c>
      <c r="H1275" s="14" t="s">
        <v>3970</v>
      </c>
      <c r="I1275" s="15">
        <v>135.30000000000001</v>
      </c>
      <c r="J1275" s="77">
        <v>4</v>
      </c>
      <c r="K1275" s="92"/>
    </row>
    <row r="1276" spans="1:11" ht="12.5" x14ac:dyDescent="0.25">
      <c r="A1276" s="14" t="s">
        <v>3027</v>
      </c>
      <c r="B1276" s="14" t="s">
        <v>6358</v>
      </c>
      <c r="C1276" s="14" t="s">
        <v>6359</v>
      </c>
      <c r="D1276" s="16">
        <v>46001</v>
      </c>
      <c r="E1276" s="16"/>
      <c r="F1276" s="14" t="s">
        <v>5712</v>
      </c>
      <c r="G1276" s="14" t="s">
        <v>3947</v>
      </c>
      <c r="H1276" s="14" t="s">
        <v>3948</v>
      </c>
      <c r="I1276" s="15">
        <v>235</v>
      </c>
      <c r="J1276" s="77">
        <v>5</v>
      </c>
      <c r="K1276" s="92"/>
    </row>
    <row r="1277" spans="1:11" ht="20" x14ac:dyDescent="0.25">
      <c r="A1277" s="14" t="s">
        <v>3027</v>
      </c>
      <c r="B1277" s="14" t="s">
        <v>6360</v>
      </c>
      <c r="C1277" s="14" t="s">
        <v>3941</v>
      </c>
      <c r="D1277" s="16">
        <v>46001</v>
      </c>
      <c r="E1277" s="16"/>
      <c r="F1277" s="14" t="s">
        <v>6361</v>
      </c>
      <c r="G1277" s="14" t="s">
        <v>3833</v>
      </c>
      <c r="H1277" s="14" t="s">
        <v>3834</v>
      </c>
      <c r="I1277" s="15">
        <v>300</v>
      </c>
      <c r="J1277" s="77">
        <v>2</v>
      </c>
      <c r="K1277" s="92"/>
    </row>
    <row r="1278" spans="1:11" ht="20" x14ac:dyDescent="0.25">
      <c r="A1278" s="14" t="s">
        <v>3027</v>
      </c>
      <c r="B1278" s="14" t="s">
        <v>6362</v>
      </c>
      <c r="C1278" s="14" t="s">
        <v>6363</v>
      </c>
      <c r="D1278" s="16">
        <v>46006</v>
      </c>
      <c r="E1278" s="16"/>
      <c r="F1278" s="14" t="s">
        <v>6364</v>
      </c>
      <c r="G1278" s="14"/>
      <c r="H1278" s="14" t="s">
        <v>6365</v>
      </c>
      <c r="I1278" s="15">
        <v>1701</v>
      </c>
      <c r="J1278" s="77">
        <v>2</v>
      </c>
      <c r="K1278" s="92"/>
    </row>
    <row r="1279" spans="1:11" ht="30" x14ac:dyDescent="0.25">
      <c r="A1279" s="14" t="s">
        <v>3027</v>
      </c>
      <c r="B1279" s="14" t="s">
        <v>6362</v>
      </c>
      <c r="C1279" s="14" t="s">
        <v>6362</v>
      </c>
      <c r="D1279" s="16">
        <v>46036</v>
      </c>
      <c r="E1279" s="16"/>
      <c r="F1279" s="14" t="s">
        <v>6366</v>
      </c>
      <c r="G1279" s="14"/>
      <c r="H1279" s="14" t="s">
        <v>3059</v>
      </c>
      <c r="I1279" s="15">
        <v>399</v>
      </c>
      <c r="J1279" s="77">
        <v>2</v>
      </c>
      <c r="K1279" s="92"/>
    </row>
    <row r="1280" spans="1:11" ht="12.5" x14ac:dyDescent="0.25">
      <c r="A1280" s="14" t="s">
        <v>3027</v>
      </c>
      <c r="B1280" s="14" t="s">
        <v>6367</v>
      </c>
      <c r="C1280" s="14" t="s">
        <v>6368</v>
      </c>
      <c r="D1280" s="16">
        <v>46006</v>
      </c>
      <c r="E1280" s="16"/>
      <c r="F1280" s="14" t="s">
        <v>6369</v>
      </c>
      <c r="G1280" s="14" t="s">
        <v>3983</v>
      </c>
      <c r="H1280" s="14" t="s">
        <v>3984</v>
      </c>
      <c r="I1280" s="15">
        <v>607.5</v>
      </c>
      <c r="J1280" s="77">
        <v>3</v>
      </c>
      <c r="K1280" s="92"/>
    </row>
    <row r="1281" spans="1:11" ht="20" x14ac:dyDescent="0.25">
      <c r="A1281" s="14" t="s">
        <v>3027</v>
      </c>
      <c r="B1281" s="14" t="s">
        <v>6367</v>
      </c>
      <c r="C1281" s="14" t="s">
        <v>6367</v>
      </c>
      <c r="D1281" s="16">
        <v>46036</v>
      </c>
      <c r="E1281" s="16"/>
      <c r="F1281" s="14" t="s">
        <v>6370</v>
      </c>
      <c r="G1281" s="14"/>
      <c r="H1281" s="14" t="s">
        <v>3059</v>
      </c>
      <c r="I1281" s="15">
        <v>142.5</v>
      </c>
      <c r="J1281" s="77">
        <v>3</v>
      </c>
      <c r="K1281" s="92"/>
    </row>
    <row r="1282" spans="1:11" ht="40" x14ac:dyDescent="0.25">
      <c r="A1282" s="14" t="s">
        <v>3027</v>
      </c>
      <c r="B1282" s="14" t="s">
        <v>6371</v>
      </c>
      <c r="C1282" s="14" t="s">
        <v>3130</v>
      </c>
      <c r="D1282" s="16">
        <v>46006</v>
      </c>
      <c r="E1282" s="16"/>
      <c r="F1282" s="14" t="s">
        <v>6372</v>
      </c>
      <c r="G1282" s="14" t="s">
        <v>3816</v>
      </c>
      <c r="H1282" s="14" t="s">
        <v>3817</v>
      </c>
      <c r="I1282" s="15">
        <v>2800</v>
      </c>
      <c r="J1282" s="77">
        <v>4</v>
      </c>
      <c r="K1282" s="92"/>
    </row>
    <row r="1283" spans="1:11" ht="12.5" x14ac:dyDescent="0.25">
      <c r="A1283" s="14" t="s">
        <v>3027</v>
      </c>
      <c r="B1283" s="14" t="s">
        <v>6373</v>
      </c>
      <c r="C1283" s="14" t="s">
        <v>6374</v>
      </c>
      <c r="D1283" s="16">
        <v>46006</v>
      </c>
      <c r="E1283" s="16"/>
      <c r="F1283" s="14" t="s">
        <v>6375</v>
      </c>
      <c r="G1283" s="14" t="s">
        <v>3943</v>
      </c>
      <c r="H1283" s="14" t="s">
        <v>3944</v>
      </c>
      <c r="I1283" s="15">
        <v>1300</v>
      </c>
      <c r="J1283" s="77">
        <v>5</v>
      </c>
      <c r="K1283" s="92"/>
    </row>
    <row r="1284" spans="1:11" ht="20" x14ac:dyDescent="0.25">
      <c r="A1284" s="14" t="s">
        <v>3027</v>
      </c>
      <c r="B1284" s="14" t="s">
        <v>6376</v>
      </c>
      <c r="C1284" s="14" t="s">
        <v>6377</v>
      </c>
      <c r="D1284" s="16">
        <v>46006</v>
      </c>
      <c r="E1284" s="16"/>
      <c r="F1284" s="14" t="s">
        <v>6378</v>
      </c>
      <c r="G1284" s="14" t="s">
        <v>3989</v>
      </c>
      <c r="H1284" s="14" t="s">
        <v>3990</v>
      </c>
      <c r="I1284" s="15">
        <v>1041.05</v>
      </c>
      <c r="J1284" s="77">
        <v>2</v>
      </c>
      <c r="K1284" s="92"/>
    </row>
    <row r="1285" spans="1:11" ht="30" x14ac:dyDescent="0.25">
      <c r="A1285" s="14" t="s">
        <v>3027</v>
      </c>
      <c r="B1285" s="14" t="s">
        <v>6376</v>
      </c>
      <c r="C1285" s="14" t="s">
        <v>6376</v>
      </c>
      <c r="D1285" s="16">
        <v>46036</v>
      </c>
      <c r="E1285" s="16"/>
      <c r="F1285" s="14" t="s">
        <v>6379</v>
      </c>
      <c r="G1285" s="14"/>
      <c r="H1285" s="14" t="s">
        <v>3059</v>
      </c>
      <c r="I1285" s="15">
        <v>244.2</v>
      </c>
      <c r="J1285" s="77">
        <v>2</v>
      </c>
      <c r="K1285" s="92"/>
    </row>
    <row r="1286" spans="1:11" ht="12.5" x14ac:dyDescent="0.25">
      <c r="A1286" s="14" t="s">
        <v>3027</v>
      </c>
      <c r="B1286" s="14" t="s">
        <v>6380</v>
      </c>
      <c r="C1286" s="14" t="s">
        <v>6381</v>
      </c>
      <c r="D1286" s="16">
        <v>46006</v>
      </c>
      <c r="E1286" s="16"/>
      <c r="F1286" s="14" t="s">
        <v>6382</v>
      </c>
      <c r="G1286" s="14" t="s">
        <v>3512</v>
      </c>
      <c r="H1286" s="14" t="s">
        <v>3513</v>
      </c>
      <c r="I1286" s="15">
        <v>600.16999999999996</v>
      </c>
      <c r="J1286" s="77">
        <v>4</v>
      </c>
      <c r="K1286" s="92"/>
    </row>
    <row r="1287" spans="1:11" ht="20" x14ac:dyDescent="0.25">
      <c r="A1287" s="14" t="s">
        <v>3027</v>
      </c>
      <c r="B1287" s="14" t="s">
        <v>6383</v>
      </c>
      <c r="C1287" s="14" t="s">
        <v>6384</v>
      </c>
      <c r="D1287" s="16">
        <v>46006</v>
      </c>
      <c r="E1287" s="16"/>
      <c r="F1287" s="14" t="s">
        <v>6385</v>
      </c>
      <c r="G1287" s="14" t="s">
        <v>6386</v>
      </c>
      <c r="H1287" s="14" t="s">
        <v>6387</v>
      </c>
      <c r="I1287" s="15">
        <v>770</v>
      </c>
      <c r="J1287" s="77">
        <v>3</v>
      </c>
      <c r="K1287" s="92"/>
    </row>
    <row r="1288" spans="1:11" ht="20" x14ac:dyDescent="0.25">
      <c r="A1288" s="14" t="s">
        <v>3027</v>
      </c>
      <c r="B1288" s="14" t="s">
        <v>6388</v>
      </c>
      <c r="C1288" s="14" t="s">
        <v>6389</v>
      </c>
      <c r="D1288" s="16">
        <v>46006</v>
      </c>
      <c r="E1288" s="16"/>
      <c r="F1288" s="14" t="s">
        <v>6390</v>
      </c>
      <c r="G1288" s="14" t="s">
        <v>3061</v>
      </c>
      <c r="H1288" s="14" t="s">
        <v>3062</v>
      </c>
      <c r="I1288" s="15">
        <v>1396.7</v>
      </c>
      <c r="J1288" s="77">
        <v>2</v>
      </c>
      <c r="K1288" s="92"/>
    </row>
    <row r="1289" spans="1:11" ht="30" x14ac:dyDescent="0.25">
      <c r="A1289" s="14" t="s">
        <v>3027</v>
      </c>
      <c r="B1289" s="14" t="s">
        <v>6388</v>
      </c>
      <c r="C1289" s="14" t="s">
        <v>6388</v>
      </c>
      <c r="D1289" s="16">
        <v>46036</v>
      </c>
      <c r="E1289" s="16"/>
      <c r="F1289" s="14" t="s">
        <v>6391</v>
      </c>
      <c r="G1289" s="14"/>
      <c r="H1289" s="14" t="s">
        <v>3059</v>
      </c>
      <c r="I1289" s="15">
        <v>327.62</v>
      </c>
      <c r="J1289" s="77">
        <v>2</v>
      </c>
      <c r="K1289" s="92"/>
    </row>
    <row r="1290" spans="1:11" ht="20" x14ac:dyDescent="0.25">
      <c r="A1290" s="14" t="s">
        <v>3027</v>
      </c>
      <c r="B1290" s="14" t="s">
        <v>6392</v>
      </c>
      <c r="C1290" s="14" t="s">
        <v>4986</v>
      </c>
      <c r="D1290" s="16">
        <v>46006</v>
      </c>
      <c r="E1290" s="16"/>
      <c r="F1290" s="14" t="s">
        <v>6393</v>
      </c>
      <c r="G1290" s="14"/>
      <c r="H1290" s="14" t="s">
        <v>6394</v>
      </c>
      <c r="I1290" s="15">
        <v>598.75</v>
      </c>
      <c r="J1290" s="77">
        <v>5</v>
      </c>
      <c r="K1290" s="92"/>
    </row>
    <row r="1291" spans="1:11" ht="20" x14ac:dyDescent="0.25">
      <c r="A1291" s="14" t="s">
        <v>3027</v>
      </c>
      <c r="B1291" s="14" t="s">
        <v>6395</v>
      </c>
      <c r="C1291" s="14" t="s">
        <v>4549</v>
      </c>
      <c r="D1291" s="16">
        <v>46006</v>
      </c>
      <c r="E1291" s="16"/>
      <c r="F1291" s="14" t="s">
        <v>6396</v>
      </c>
      <c r="G1291" s="14" t="s">
        <v>3787</v>
      </c>
      <c r="H1291" s="14" t="s">
        <v>3788</v>
      </c>
      <c r="I1291" s="15">
        <v>606.95000000000005</v>
      </c>
      <c r="J1291" s="77">
        <v>3</v>
      </c>
      <c r="K1291" s="92"/>
    </row>
    <row r="1292" spans="1:11" ht="30" x14ac:dyDescent="0.25">
      <c r="A1292" s="14" t="s">
        <v>3027</v>
      </c>
      <c r="B1292" s="14" t="s">
        <v>6395</v>
      </c>
      <c r="C1292" s="14" t="s">
        <v>6395</v>
      </c>
      <c r="D1292" s="16">
        <v>46036</v>
      </c>
      <c r="E1292" s="16"/>
      <c r="F1292" s="14" t="s">
        <v>6397</v>
      </c>
      <c r="G1292" s="14"/>
      <c r="H1292" s="14" t="s">
        <v>3059</v>
      </c>
      <c r="I1292" s="15">
        <v>127.05</v>
      </c>
      <c r="J1292" s="77">
        <v>3</v>
      </c>
      <c r="K1292" s="92"/>
    </row>
    <row r="1293" spans="1:11" ht="30" x14ac:dyDescent="0.25">
      <c r="A1293" s="14" t="s">
        <v>3027</v>
      </c>
      <c r="B1293" s="14" t="s">
        <v>6398</v>
      </c>
      <c r="C1293" s="14" t="s">
        <v>6399</v>
      </c>
      <c r="D1293" s="16">
        <v>46006</v>
      </c>
      <c r="E1293" s="16"/>
      <c r="F1293" s="14" t="s">
        <v>6400</v>
      </c>
      <c r="G1293" s="14" t="s">
        <v>6401</v>
      </c>
      <c r="H1293" s="14" t="s">
        <v>6402</v>
      </c>
      <c r="I1293" s="15">
        <v>7371</v>
      </c>
      <c r="J1293" s="77">
        <v>3</v>
      </c>
      <c r="K1293" s="92"/>
    </row>
    <row r="1294" spans="1:11" ht="20" x14ac:dyDescent="0.25">
      <c r="A1294" s="14" t="s">
        <v>3027</v>
      </c>
      <c r="B1294" s="14" t="s">
        <v>6403</v>
      </c>
      <c r="C1294" s="14" t="s">
        <v>6404</v>
      </c>
      <c r="D1294" s="16">
        <v>46006</v>
      </c>
      <c r="E1294" s="16"/>
      <c r="F1294" s="14" t="s">
        <v>6405</v>
      </c>
      <c r="G1294" s="14" t="s">
        <v>3083</v>
      </c>
      <c r="H1294" s="14" t="s">
        <v>4903</v>
      </c>
      <c r="I1294" s="15">
        <v>300</v>
      </c>
      <c r="J1294" s="77">
        <v>2</v>
      </c>
      <c r="K1294" s="92"/>
    </row>
    <row r="1295" spans="1:11" ht="30" x14ac:dyDescent="0.25">
      <c r="A1295" s="14" t="s">
        <v>3027</v>
      </c>
      <c r="B1295" s="14" t="s">
        <v>6406</v>
      </c>
      <c r="C1295" s="14" t="s">
        <v>6407</v>
      </c>
      <c r="D1295" s="16">
        <v>45974</v>
      </c>
      <c r="E1295" s="16">
        <v>46007</v>
      </c>
      <c r="F1295" s="14" t="s">
        <v>6408</v>
      </c>
      <c r="G1295" s="14" t="s">
        <v>6409</v>
      </c>
      <c r="H1295" s="14" t="s">
        <v>6410</v>
      </c>
      <c r="I1295" s="15">
        <v>539.1</v>
      </c>
      <c r="J1295" s="77">
        <v>2</v>
      </c>
      <c r="K1295" s="92"/>
    </row>
    <row r="1296" spans="1:11" ht="20" x14ac:dyDescent="0.25">
      <c r="A1296" s="14" t="s">
        <v>3027</v>
      </c>
      <c r="B1296" s="14" t="s">
        <v>6411</v>
      </c>
      <c r="C1296" s="14" t="s">
        <v>6412</v>
      </c>
      <c r="D1296" s="16">
        <v>45672</v>
      </c>
      <c r="E1296" s="16">
        <v>46007</v>
      </c>
      <c r="F1296" s="14" t="s">
        <v>6413</v>
      </c>
      <c r="G1296" s="14" t="s">
        <v>6414</v>
      </c>
      <c r="H1296" s="14" t="s">
        <v>6415</v>
      </c>
      <c r="I1296" s="15">
        <v>4044.24</v>
      </c>
      <c r="J1296" s="77">
        <v>3</v>
      </c>
      <c r="K1296" s="92"/>
    </row>
    <row r="1297" spans="1:11" ht="30" x14ac:dyDescent="0.25">
      <c r="A1297" s="14" t="s">
        <v>3027</v>
      </c>
      <c r="B1297" s="14" t="s">
        <v>6416</v>
      </c>
      <c r="C1297" s="14" t="s">
        <v>6417</v>
      </c>
      <c r="D1297" s="16">
        <v>45987</v>
      </c>
      <c r="E1297" s="16">
        <v>46007</v>
      </c>
      <c r="F1297" s="14" t="s">
        <v>6418</v>
      </c>
      <c r="G1297" s="14" t="s">
        <v>6419</v>
      </c>
      <c r="H1297" s="14" t="s">
        <v>6420</v>
      </c>
      <c r="I1297" s="15">
        <v>12.56</v>
      </c>
      <c r="J1297" s="77">
        <v>4</v>
      </c>
      <c r="K1297" s="92"/>
    </row>
    <row r="1298" spans="1:11" ht="20" x14ac:dyDescent="0.25">
      <c r="A1298" s="14" t="s">
        <v>3027</v>
      </c>
      <c r="B1298" s="14" t="s">
        <v>6421</v>
      </c>
      <c r="C1298" s="14" t="s">
        <v>6421</v>
      </c>
      <c r="D1298" s="16">
        <v>46014</v>
      </c>
      <c r="E1298" s="16"/>
      <c r="F1298" s="14" t="s">
        <v>6422</v>
      </c>
      <c r="G1298" s="14"/>
      <c r="H1298" s="14" t="s">
        <v>3059</v>
      </c>
      <c r="I1298" s="15">
        <v>2.89</v>
      </c>
      <c r="J1298" s="77">
        <v>4</v>
      </c>
      <c r="K1298" s="92"/>
    </row>
    <row r="1299" spans="1:11" ht="30" x14ac:dyDescent="0.25">
      <c r="A1299" s="14" t="s">
        <v>3027</v>
      </c>
      <c r="B1299" s="14" t="s">
        <v>6423</v>
      </c>
      <c r="C1299" s="14" t="s">
        <v>6424</v>
      </c>
      <c r="D1299" s="16">
        <v>45987</v>
      </c>
      <c r="E1299" s="16">
        <v>46007</v>
      </c>
      <c r="F1299" s="14" t="s">
        <v>6425</v>
      </c>
      <c r="G1299" s="14" t="s">
        <v>6419</v>
      </c>
      <c r="H1299" s="14" t="s">
        <v>6420</v>
      </c>
      <c r="I1299" s="15">
        <v>12.56</v>
      </c>
      <c r="J1299" s="77">
        <v>4</v>
      </c>
      <c r="K1299" s="92"/>
    </row>
    <row r="1300" spans="1:11" ht="20" x14ac:dyDescent="0.25">
      <c r="A1300" s="14" t="s">
        <v>3027</v>
      </c>
      <c r="B1300" s="14" t="s">
        <v>6426</v>
      </c>
      <c r="C1300" s="14" t="s">
        <v>6426</v>
      </c>
      <c r="D1300" s="16">
        <v>46014</v>
      </c>
      <c r="E1300" s="16"/>
      <c r="F1300" s="14" t="s">
        <v>6427</v>
      </c>
      <c r="G1300" s="14"/>
      <c r="H1300" s="14" t="s">
        <v>3059</v>
      </c>
      <c r="I1300" s="15">
        <v>2.89</v>
      </c>
      <c r="J1300" s="77">
        <v>4</v>
      </c>
      <c r="K1300" s="92"/>
    </row>
    <row r="1301" spans="1:11" ht="40" x14ac:dyDescent="0.25">
      <c r="A1301" s="14" t="s">
        <v>3027</v>
      </c>
      <c r="B1301" s="14" t="s">
        <v>6428</v>
      </c>
      <c r="C1301" s="14" t="s">
        <v>6429</v>
      </c>
      <c r="D1301" s="16">
        <v>45952</v>
      </c>
      <c r="E1301" s="16">
        <v>46007</v>
      </c>
      <c r="F1301" s="14" t="s">
        <v>6430</v>
      </c>
      <c r="G1301" s="14" t="s">
        <v>4933</v>
      </c>
      <c r="H1301" s="14" t="s">
        <v>4934</v>
      </c>
      <c r="I1301" s="15">
        <v>3512</v>
      </c>
      <c r="J1301" s="77">
        <v>2</v>
      </c>
      <c r="K1301" s="92"/>
    </row>
    <row r="1302" spans="1:11" ht="20" x14ac:dyDescent="0.25">
      <c r="A1302" s="14" t="s">
        <v>3027</v>
      </c>
      <c r="B1302" s="14" t="s">
        <v>6431</v>
      </c>
      <c r="C1302" s="14" t="s">
        <v>6432</v>
      </c>
      <c r="D1302" s="16">
        <v>46007</v>
      </c>
      <c r="E1302" s="16"/>
      <c r="F1302" s="14" t="s">
        <v>6433</v>
      </c>
      <c r="G1302" s="14" t="s">
        <v>4023</v>
      </c>
      <c r="H1302" s="14" t="s">
        <v>4024</v>
      </c>
      <c r="I1302" s="15">
        <v>3002</v>
      </c>
      <c r="J1302" s="77">
        <v>2</v>
      </c>
      <c r="K1302" s="92"/>
    </row>
    <row r="1303" spans="1:11" ht="70" x14ac:dyDescent="0.25">
      <c r="A1303" s="14" t="s">
        <v>3027</v>
      </c>
      <c r="B1303" s="14" t="s">
        <v>6434</v>
      </c>
      <c r="C1303" s="14" t="s">
        <v>6434</v>
      </c>
      <c r="D1303" s="16">
        <v>46008</v>
      </c>
      <c r="E1303" s="16"/>
      <c r="F1303" s="14" t="s">
        <v>6435</v>
      </c>
      <c r="G1303" s="14"/>
      <c r="H1303" s="14" t="s">
        <v>6436</v>
      </c>
      <c r="I1303" s="15">
        <v>23.68</v>
      </c>
      <c r="J1303" s="77">
        <v>2</v>
      </c>
      <c r="K1303" s="92"/>
    </row>
    <row r="1304" spans="1:11" ht="60" x14ac:dyDescent="0.25">
      <c r="A1304" s="14" t="s">
        <v>3027</v>
      </c>
      <c r="B1304" s="14" t="s">
        <v>6437</v>
      </c>
      <c r="C1304" s="14" t="s">
        <v>6437</v>
      </c>
      <c r="D1304" s="16">
        <v>46008</v>
      </c>
      <c r="E1304" s="16"/>
      <c r="F1304" s="14" t="s">
        <v>6438</v>
      </c>
      <c r="G1304" s="14"/>
      <c r="H1304" s="14" t="s">
        <v>6439</v>
      </c>
      <c r="I1304" s="15">
        <v>225</v>
      </c>
      <c r="J1304" s="77">
        <v>2</v>
      </c>
      <c r="K1304" s="92"/>
    </row>
    <row r="1305" spans="1:11" ht="70" x14ac:dyDescent="0.25">
      <c r="A1305" s="14" t="s">
        <v>3027</v>
      </c>
      <c r="B1305" s="14" t="s">
        <v>6440</v>
      </c>
      <c r="C1305" s="14" t="s">
        <v>6440</v>
      </c>
      <c r="D1305" s="16">
        <v>46008</v>
      </c>
      <c r="E1305" s="16"/>
      <c r="F1305" s="14" t="s">
        <v>6441</v>
      </c>
      <c r="G1305" s="14"/>
      <c r="H1305" s="14" t="s">
        <v>6442</v>
      </c>
      <c r="I1305" s="15">
        <v>121.36</v>
      </c>
      <c r="J1305" s="77">
        <v>2</v>
      </c>
      <c r="K1305" s="92"/>
    </row>
    <row r="1306" spans="1:11" ht="40" x14ac:dyDescent="0.25">
      <c r="A1306" s="14" t="s">
        <v>3027</v>
      </c>
      <c r="B1306" s="14" t="s">
        <v>6443</v>
      </c>
      <c r="C1306" s="14" t="s">
        <v>6444</v>
      </c>
      <c r="D1306" s="16">
        <v>45958</v>
      </c>
      <c r="E1306" s="16">
        <v>46008</v>
      </c>
      <c r="F1306" s="14" t="s">
        <v>6445</v>
      </c>
      <c r="G1306" s="14" t="s">
        <v>3188</v>
      </c>
      <c r="H1306" s="14" t="s">
        <v>3189</v>
      </c>
      <c r="I1306" s="15">
        <v>1102.0899999999999</v>
      </c>
      <c r="J1306" s="77">
        <v>2</v>
      </c>
      <c r="K1306" s="92"/>
    </row>
    <row r="1307" spans="1:11" ht="70" x14ac:dyDescent="0.25">
      <c r="A1307" s="14" t="s">
        <v>3027</v>
      </c>
      <c r="B1307" s="14" t="s">
        <v>6443</v>
      </c>
      <c r="C1307" s="14" t="s">
        <v>5694</v>
      </c>
      <c r="D1307" s="16">
        <v>45979</v>
      </c>
      <c r="E1307" s="16">
        <v>46008</v>
      </c>
      <c r="F1307" s="14" t="s">
        <v>6446</v>
      </c>
      <c r="G1307" s="14" t="s">
        <v>6447</v>
      </c>
      <c r="H1307" s="14" t="s">
        <v>6448</v>
      </c>
      <c r="I1307" s="15">
        <v>926.9</v>
      </c>
      <c r="J1307" s="77">
        <v>2</v>
      </c>
      <c r="K1307" s="92"/>
    </row>
    <row r="1308" spans="1:11" ht="60" x14ac:dyDescent="0.25">
      <c r="A1308" s="14" t="s">
        <v>3027</v>
      </c>
      <c r="B1308" s="14" t="s">
        <v>6443</v>
      </c>
      <c r="C1308" s="14" t="s">
        <v>5694</v>
      </c>
      <c r="D1308" s="16">
        <v>45979</v>
      </c>
      <c r="E1308" s="16">
        <v>46008</v>
      </c>
      <c r="F1308" s="14" t="s">
        <v>6449</v>
      </c>
      <c r="G1308" s="14" t="s">
        <v>6447</v>
      </c>
      <c r="H1308" s="14" t="s">
        <v>6448</v>
      </c>
      <c r="I1308" s="15">
        <v>133.1</v>
      </c>
      <c r="J1308" s="77">
        <v>2</v>
      </c>
      <c r="K1308" s="92"/>
    </row>
    <row r="1309" spans="1:11" ht="30" x14ac:dyDescent="0.25">
      <c r="A1309" s="14" t="s">
        <v>3027</v>
      </c>
      <c r="B1309" s="14" t="s">
        <v>6450</v>
      </c>
      <c r="C1309" s="14" t="s">
        <v>6451</v>
      </c>
      <c r="D1309" s="16">
        <v>45849</v>
      </c>
      <c r="E1309" s="16">
        <v>46008</v>
      </c>
      <c r="F1309" s="14" t="s">
        <v>6452</v>
      </c>
      <c r="G1309" s="14">
        <v>29213291</v>
      </c>
      <c r="H1309" s="14" t="s">
        <v>3029</v>
      </c>
      <c r="I1309" s="15">
        <v>277.5</v>
      </c>
      <c r="J1309" s="77">
        <v>2</v>
      </c>
      <c r="K1309" s="92"/>
    </row>
    <row r="1310" spans="1:11" ht="40" x14ac:dyDescent="0.25">
      <c r="A1310" s="14" t="s">
        <v>3027</v>
      </c>
      <c r="B1310" s="14" t="s">
        <v>6450</v>
      </c>
      <c r="C1310" s="14" t="s">
        <v>6453</v>
      </c>
      <c r="D1310" s="16">
        <v>45856</v>
      </c>
      <c r="E1310" s="16">
        <v>46008</v>
      </c>
      <c r="F1310" s="14" t="s">
        <v>6454</v>
      </c>
      <c r="G1310" s="14" t="s">
        <v>4797</v>
      </c>
      <c r="H1310" s="14" t="s">
        <v>4798</v>
      </c>
      <c r="I1310" s="15">
        <v>67.8</v>
      </c>
      <c r="J1310" s="77">
        <v>2</v>
      </c>
      <c r="K1310" s="92"/>
    </row>
    <row r="1311" spans="1:11" ht="30" x14ac:dyDescent="0.25">
      <c r="A1311" s="14" t="s">
        <v>3027</v>
      </c>
      <c r="B1311" s="14" t="s">
        <v>6450</v>
      </c>
      <c r="C1311" s="14" t="s">
        <v>6455</v>
      </c>
      <c r="D1311" s="16">
        <v>45915</v>
      </c>
      <c r="E1311" s="16">
        <v>46008</v>
      </c>
      <c r="F1311" s="14" t="s">
        <v>6456</v>
      </c>
      <c r="G1311" s="14"/>
      <c r="H1311" s="14" t="s">
        <v>3598</v>
      </c>
      <c r="I1311" s="15">
        <v>179.97</v>
      </c>
      <c r="J1311" s="77">
        <v>2</v>
      </c>
      <c r="K1311" s="92"/>
    </row>
    <row r="1312" spans="1:11" ht="30" x14ac:dyDescent="0.25">
      <c r="A1312" s="14" t="s">
        <v>3027</v>
      </c>
      <c r="B1312" s="14" t="s">
        <v>6450</v>
      </c>
      <c r="C1312" s="14" t="s">
        <v>6457</v>
      </c>
      <c r="D1312" s="16">
        <v>45922</v>
      </c>
      <c r="E1312" s="16">
        <v>46008</v>
      </c>
      <c r="F1312" s="14" t="s">
        <v>6458</v>
      </c>
      <c r="G1312" s="14" t="s">
        <v>3354</v>
      </c>
      <c r="H1312" s="14" t="s">
        <v>3355</v>
      </c>
      <c r="I1312" s="15">
        <v>63.85</v>
      </c>
      <c r="J1312" s="77">
        <v>2</v>
      </c>
      <c r="K1312" s="92"/>
    </row>
    <row r="1313" spans="1:11" ht="30" x14ac:dyDescent="0.25">
      <c r="A1313" s="14" t="s">
        <v>3027</v>
      </c>
      <c r="B1313" s="14" t="s">
        <v>6450</v>
      </c>
      <c r="C1313" s="14" t="s">
        <v>6459</v>
      </c>
      <c r="D1313" s="16">
        <v>45936</v>
      </c>
      <c r="E1313" s="16">
        <v>46008</v>
      </c>
      <c r="F1313" s="14" t="s">
        <v>6458</v>
      </c>
      <c r="G1313" s="14" t="s">
        <v>3680</v>
      </c>
      <c r="H1313" s="14" t="s">
        <v>3681</v>
      </c>
      <c r="I1313" s="15">
        <v>43.7</v>
      </c>
      <c r="J1313" s="77">
        <v>2</v>
      </c>
      <c r="K1313" s="92"/>
    </row>
    <row r="1314" spans="1:11" ht="30" x14ac:dyDescent="0.25">
      <c r="A1314" s="14" t="s">
        <v>3027</v>
      </c>
      <c r="B1314" s="14" t="s">
        <v>6450</v>
      </c>
      <c r="C1314" s="14" t="s">
        <v>6460</v>
      </c>
      <c r="D1314" s="16">
        <v>45943</v>
      </c>
      <c r="E1314" s="16">
        <v>46008</v>
      </c>
      <c r="F1314" s="14" t="s">
        <v>6452</v>
      </c>
      <c r="G1314" s="14" t="s">
        <v>4116</v>
      </c>
      <c r="H1314" s="14" t="s">
        <v>4117</v>
      </c>
      <c r="I1314" s="15">
        <v>82.45</v>
      </c>
      <c r="J1314" s="77">
        <v>2</v>
      </c>
      <c r="K1314" s="92"/>
    </row>
    <row r="1315" spans="1:11" ht="40" x14ac:dyDescent="0.25">
      <c r="A1315" s="14" t="s">
        <v>3027</v>
      </c>
      <c r="B1315" s="14" t="s">
        <v>6450</v>
      </c>
      <c r="C1315" s="14" t="s">
        <v>6461</v>
      </c>
      <c r="D1315" s="16">
        <v>45945</v>
      </c>
      <c r="E1315" s="16">
        <v>46008</v>
      </c>
      <c r="F1315" s="14" t="s">
        <v>6462</v>
      </c>
      <c r="G1315" s="14" t="s">
        <v>6349</v>
      </c>
      <c r="H1315" s="14" t="s">
        <v>6350</v>
      </c>
      <c r="I1315" s="15">
        <v>84.73</v>
      </c>
      <c r="J1315" s="77">
        <v>2</v>
      </c>
      <c r="K1315" s="92"/>
    </row>
    <row r="1316" spans="1:11" ht="30" x14ac:dyDescent="0.25">
      <c r="A1316" s="14" t="s">
        <v>3027</v>
      </c>
      <c r="B1316" s="14" t="s">
        <v>6463</v>
      </c>
      <c r="C1316" s="14" t="s">
        <v>6464</v>
      </c>
      <c r="D1316" s="16">
        <v>45915</v>
      </c>
      <c r="E1316" s="16">
        <v>46008</v>
      </c>
      <c r="F1316" s="14" t="s">
        <v>6465</v>
      </c>
      <c r="G1316" s="14">
        <v>29213291</v>
      </c>
      <c r="H1316" s="14" t="s">
        <v>3029</v>
      </c>
      <c r="I1316" s="15">
        <v>317</v>
      </c>
      <c r="J1316" s="77">
        <v>2</v>
      </c>
      <c r="K1316" s="92"/>
    </row>
    <row r="1317" spans="1:11" ht="30" x14ac:dyDescent="0.25">
      <c r="A1317" s="14" t="s">
        <v>3027</v>
      </c>
      <c r="B1317" s="14" t="s">
        <v>6463</v>
      </c>
      <c r="C1317" s="14" t="s">
        <v>6466</v>
      </c>
      <c r="D1317" s="16">
        <v>45955</v>
      </c>
      <c r="E1317" s="16">
        <v>46008</v>
      </c>
      <c r="F1317" s="14" t="s">
        <v>6467</v>
      </c>
      <c r="G1317" s="14" t="s">
        <v>4116</v>
      </c>
      <c r="H1317" s="14" t="s">
        <v>4117</v>
      </c>
      <c r="I1317" s="15">
        <v>21.9</v>
      </c>
      <c r="J1317" s="77">
        <v>2</v>
      </c>
      <c r="K1317" s="92"/>
    </row>
    <row r="1318" spans="1:11" ht="30" x14ac:dyDescent="0.25">
      <c r="A1318" s="14" t="s">
        <v>3027</v>
      </c>
      <c r="B1318" s="14" t="s">
        <v>6463</v>
      </c>
      <c r="C1318" s="14" t="s">
        <v>6468</v>
      </c>
      <c r="D1318" s="16" t="s">
        <v>6469</v>
      </c>
      <c r="E1318" s="16">
        <v>46008</v>
      </c>
      <c r="F1318" s="14" t="s">
        <v>6470</v>
      </c>
      <c r="G1318" s="14" t="s">
        <v>6471</v>
      </c>
      <c r="H1318" s="14" t="s">
        <v>6472</v>
      </c>
      <c r="I1318" s="15">
        <v>275</v>
      </c>
      <c r="J1318" s="77">
        <v>2</v>
      </c>
      <c r="K1318" s="92"/>
    </row>
    <row r="1319" spans="1:11" ht="40" x14ac:dyDescent="0.25">
      <c r="A1319" s="14" t="s">
        <v>3027</v>
      </c>
      <c r="B1319" s="14" t="s">
        <v>6463</v>
      </c>
      <c r="C1319" s="14" t="s">
        <v>6473</v>
      </c>
      <c r="D1319" s="16" t="s">
        <v>6474</v>
      </c>
      <c r="E1319" s="16">
        <v>46008</v>
      </c>
      <c r="F1319" s="14" t="s">
        <v>6475</v>
      </c>
      <c r="G1319" s="14" t="s">
        <v>6476</v>
      </c>
      <c r="H1319" s="14" t="s">
        <v>6477</v>
      </c>
      <c r="I1319" s="15">
        <v>120.15</v>
      </c>
      <c r="J1319" s="77">
        <v>2</v>
      </c>
      <c r="K1319" s="92"/>
    </row>
    <row r="1320" spans="1:11" ht="30" x14ac:dyDescent="0.25">
      <c r="A1320" s="14" t="s">
        <v>3027</v>
      </c>
      <c r="B1320" s="14" t="s">
        <v>6463</v>
      </c>
      <c r="C1320" s="14" t="s">
        <v>6478</v>
      </c>
      <c r="D1320" s="16">
        <v>45866</v>
      </c>
      <c r="E1320" s="16">
        <v>46008</v>
      </c>
      <c r="F1320" s="14" t="s">
        <v>6467</v>
      </c>
      <c r="G1320" s="14" t="s">
        <v>3032</v>
      </c>
      <c r="H1320" s="14" t="s">
        <v>3033</v>
      </c>
      <c r="I1320" s="15">
        <v>15.95</v>
      </c>
      <c r="J1320" s="77">
        <v>2</v>
      </c>
      <c r="K1320" s="92"/>
    </row>
    <row r="1321" spans="1:11" ht="40" x14ac:dyDescent="0.25">
      <c r="A1321" s="14" t="s">
        <v>3027</v>
      </c>
      <c r="B1321" s="14" t="s">
        <v>6479</v>
      </c>
      <c r="C1321" s="14" t="s">
        <v>6480</v>
      </c>
      <c r="D1321" s="16">
        <v>45946</v>
      </c>
      <c r="E1321" s="16">
        <v>46008</v>
      </c>
      <c r="F1321" s="14" t="s">
        <v>6481</v>
      </c>
      <c r="G1321" s="14" t="s">
        <v>3670</v>
      </c>
      <c r="H1321" s="14" t="s">
        <v>3671</v>
      </c>
      <c r="I1321" s="15">
        <v>58.63</v>
      </c>
      <c r="J1321" s="77">
        <v>3</v>
      </c>
      <c r="K1321" s="92"/>
    </row>
    <row r="1322" spans="1:11" ht="90" x14ac:dyDescent="0.25">
      <c r="A1322" s="14" t="s">
        <v>3027</v>
      </c>
      <c r="B1322" s="14" t="s">
        <v>6479</v>
      </c>
      <c r="C1322" s="14" t="s">
        <v>6479</v>
      </c>
      <c r="D1322" s="16">
        <v>46008</v>
      </c>
      <c r="E1322" s="16">
        <v>46008</v>
      </c>
      <c r="F1322" s="14" t="s">
        <v>6482</v>
      </c>
      <c r="G1322" s="14"/>
      <c r="H1322" s="14" t="s">
        <v>4342</v>
      </c>
      <c r="I1322" s="15">
        <v>92.01</v>
      </c>
      <c r="J1322" s="77">
        <v>3</v>
      </c>
      <c r="K1322" s="92"/>
    </row>
    <row r="1323" spans="1:11" ht="90" x14ac:dyDescent="0.25">
      <c r="A1323" s="14" t="s">
        <v>3027</v>
      </c>
      <c r="B1323" s="14" t="s">
        <v>6479</v>
      </c>
      <c r="C1323" s="14" t="s">
        <v>6483</v>
      </c>
      <c r="D1323" s="16">
        <v>45946</v>
      </c>
      <c r="E1323" s="16">
        <v>46008</v>
      </c>
      <c r="F1323" s="14" t="s">
        <v>6482</v>
      </c>
      <c r="G1323" s="14"/>
      <c r="H1323" s="14" t="s">
        <v>6484</v>
      </c>
      <c r="I1323" s="15">
        <v>238.6</v>
      </c>
      <c r="J1323" s="77">
        <v>3</v>
      </c>
      <c r="K1323" s="92"/>
    </row>
    <row r="1324" spans="1:11" ht="30" x14ac:dyDescent="0.25">
      <c r="A1324" s="14" t="s">
        <v>3027</v>
      </c>
      <c r="B1324" s="14" t="s">
        <v>6485</v>
      </c>
      <c r="C1324" s="14" t="s">
        <v>5160</v>
      </c>
      <c r="D1324" s="16">
        <v>45896</v>
      </c>
      <c r="E1324" s="16">
        <v>46008</v>
      </c>
      <c r="F1324" s="14" t="s">
        <v>6486</v>
      </c>
      <c r="G1324" s="14" t="s">
        <v>6487</v>
      </c>
      <c r="H1324" s="14" t="s">
        <v>6488</v>
      </c>
      <c r="I1324" s="15">
        <v>25</v>
      </c>
      <c r="J1324" s="77">
        <v>2</v>
      </c>
      <c r="K1324" s="92"/>
    </row>
    <row r="1325" spans="1:11" ht="30" x14ac:dyDescent="0.25">
      <c r="A1325" s="14" t="s">
        <v>3027</v>
      </c>
      <c r="B1325" s="14" t="s">
        <v>6485</v>
      </c>
      <c r="C1325" s="14" t="s">
        <v>6489</v>
      </c>
      <c r="D1325" s="16">
        <v>45869</v>
      </c>
      <c r="E1325" s="16">
        <v>46008</v>
      </c>
      <c r="F1325" s="14" t="s">
        <v>6490</v>
      </c>
      <c r="G1325" s="14" t="s">
        <v>6491</v>
      </c>
      <c r="H1325" s="14" t="s">
        <v>6492</v>
      </c>
      <c r="I1325" s="15">
        <v>35</v>
      </c>
      <c r="J1325" s="77">
        <v>2</v>
      </c>
      <c r="K1325" s="92"/>
    </row>
    <row r="1326" spans="1:11" ht="40" x14ac:dyDescent="0.25">
      <c r="A1326" s="14" t="s">
        <v>3027</v>
      </c>
      <c r="B1326" s="14" t="s">
        <v>6485</v>
      </c>
      <c r="C1326" s="14" t="s">
        <v>6493</v>
      </c>
      <c r="D1326" s="16">
        <v>45874</v>
      </c>
      <c r="E1326" s="16">
        <v>46008</v>
      </c>
      <c r="F1326" s="14" t="s">
        <v>6494</v>
      </c>
      <c r="G1326" s="14" t="s">
        <v>3032</v>
      </c>
      <c r="H1326" s="14" t="s">
        <v>3033</v>
      </c>
      <c r="I1326" s="15">
        <v>5.45</v>
      </c>
      <c r="J1326" s="77">
        <v>2</v>
      </c>
      <c r="K1326" s="92"/>
    </row>
    <row r="1327" spans="1:11" ht="30" x14ac:dyDescent="0.25">
      <c r="A1327" s="14" t="s">
        <v>3027</v>
      </c>
      <c r="B1327" s="14" t="s">
        <v>6485</v>
      </c>
      <c r="C1327" s="14" t="s">
        <v>6495</v>
      </c>
      <c r="D1327" s="16">
        <v>45859</v>
      </c>
      <c r="E1327" s="16">
        <v>46008</v>
      </c>
      <c r="F1327" s="14" t="s">
        <v>6496</v>
      </c>
      <c r="G1327" s="14" t="s">
        <v>6497</v>
      </c>
      <c r="H1327" s="14" t="s">
        <v>6498</v>
      </c>
      <c r="I1327" s="15">
        <v>26.78</v>
      </c>
      <c r="J1327" s="77">
        <v>2</v>
      </c>
      <c r="K1327" s="92"/>
    </row>
    <row r="1328" spans="1:11" ht="30" x14ac:dyDescent="0.25">
      <c r="A1328" s="14" t="s">
        <v>3027</v>
      </c>
      <c r="B1328" s="14" t="s">
        <v>6485</v>
      </c>
      <c r="C1328" s="14" t="s">
        <v>6499</v>
      </c>
      <c r="D1328" s="16">
        <v>45848</v>
      </c>
      <c r="E1328" s="16">
        <v>46008</v>
      </c>
      <c r="F1328" s="14" t="s">
        <v>6500</v>
      </c>
      <c r="G1328" s="14">
        <v>29213291</v>
      </c>
      <c r="H1328" s="14" t="s">
        <v>3029</v>
      </c>
      <c r="I1328" s="15">
        <v>221.99</v>
      </c>
      <c r="J1328" s="77">
        <v>2</v>
      </c>
      <c r="K1328" s="92"/>
    </row>
    <row r="1329" spans="1:11" ht="70" x14ac:dyDescent="0.25">
      <c r="A1329" s="14" t="s">
        <v>3027</v>
      </c>
      <c r="B1329" s="14" t="s">
        <v>6501</v>
      </c>
      <c r="C1329" s="14" t="s">
        <v>6501</v>
      </c>
      <c r="D1329" s="16">
        <v>46008</v>
      </c>
      <c r="E1329" s="16"/>
      <c r="F1329" s="14" t="s">
        <v>6502</v>
      </c>
      <c r="G1329" s="14"/>
      <c r="H1329" s="14" t="s">
        <v>6503</v>
      </c>
      <c r="I1329" s="15">
        <v>197.14</v>
      </c>
      <c r="J1329" s="77">
        <v>3</v>
      </c>
      <c r="K1329" s="92"/>
    </row>
    <row r="1330" spans="1:11" ht="80" x14ac:dyDescent="0.25">
      <c r="A1330" s="14" t="s">
        <v>3027</v>
      </c>
      <c r="B1330" s="14" t="s">
        <v>6504</v>
      </c>
      <c r="C1330" s="14" t="s">
        <v>6504</v>
      </c>
      <c r="D1330" s="16">
        <v>46008</v>
      </c>
      <c r="E1330" s="16"/>
      <c r="F1330" s="14" t="s">
        <v>6505</v>
      </c>
      <c r="G1330" s="14"/>
      <c r="H1330" s="14" t="s">
        <v>6506</v>
      </c>
      <c r="I1330" s="15">
        <v>148</v>
      </c>
      <c r="J1330" s="77">
        <v>3</v>
      </c>
      <c r="K1330" s="92"/>
    </row>
    <row r="1331" spans="1:11" ht="70" x14ac:dyDescent="0.25">
      <c r="A1331" s="14" t="s">
        <v>3027</v>
      </c>
      <c r="B1331" s="14" t="s">
        <v>6507</v>
      </c>
      <c r="C1331" s="14" t="s">
        <v>6507</v>
      </c>
      <c r="D1331" s="16">
        <v>46008</v>
      </c>
      <c r="E1331" s="16"/>
      <c r="F1331" s="14" t="s">
        <v>6508</v>
      </c>
      <c r="G1331" s="14"/>
      <c r="H1331" s="14" t="s">
        <v>6509</v>
      </c>
      <c r="I1331" s="15">
        <v>69.86</v>
      </c>
      <c r="J1331" s="77">
        <v>2</v>
      </c>
      <c r="K1331" s="92"/>
    </row>
    <row r="1332" spans="1:11" ht="70" x14ac:dyDescent="0.25">
      <c r="A1332" s="14" t="s">
        <v>3027</v>
      </c>
      <c r="B1332" s="14" t="s">
        <v>6510</v>
      </c>
      <c r="C1332" s="14" t="s">
        <v>6510</v>
      </c>
      <c r="D1332" s="16">
        <v>46008</v>
      </c>
      <c r="E1332" s="16"/>
      <c r="F1332" s="14" t="s">
        <v>6511</v>
      </c>
      <c r="G1332" s="14"/>
      <c r="H1332" s="14" t="s">
        <v>2771</v>
      </c>
      <c r="I1332" s="15">
        <v>56.24</v>
      </c>
      <c r="J1332" s="77">
        <v>2</v>
      </c>
      <c r="K1332" s="92"/>
    </row>
    <row r="1333" spans="1:11" ht="70" x14ac:dyDescent="0.25">
      <c r="A1333" s="14" t="s">
        <v>3027</v>
      </c>
      <c r="B1333" s="14" t="s">
        <v>6512</v>
      </c>
      <c r="C1333" s="14" t="s">
        <v>6512</v>
      </c>
      <c r="D1333" s="16">
        <v>46008</v>
      </c>
      <c r="E1333" s="16"/>
      <c r="F1333" s="14" t="s">
        <v>6513</v>
      </c>
      <c r="G1333" s="14"/>
      <c r="H1333" s="14" t="s">
        <v>6514</v>
      </c>
      <c r="I1333" s="15">
        <v>142.08000000000001</v>
      </c>
      <c r="J1333" s="77">
        <v>2</v>
      </c>
      <c r="K1333" s="92"/>
    </row>
    <row r="1334" spans="1:11" ht="70" x14ac:dyDescent="0.25">
      <c r="A1334" s="14" t="s">
        <v>3027</v>
      </c>
      <c r="B1334" s="14" t="s">
        <v>6515</v>
      </c>
      <c r="C1334" s="14" t="s">
        <v>6515</v>
      </c>
      <c r="D1334" s="16">
        <v>46008</v>
      </c>
      <c r="E1334" s="16"/>
      <c r="F1334" s="14" t="s">
        <v>6516</v>
      </c>
      <c r="G1334" s="14"/>
      <c r="H1334" s="14" t="s">
        <v>6517</v>
      </c>
      <c r="I1334" s="15">
        <v>128.63999999999999</v>
      </c>
      <c r="J1334" s="77">
        <v>2</v>
      </c>
      <c r="K1334" s="92"/>
    </row>
    <row r="1335" spans="1:11" ht="80" x14ac:dyDescent="0.25">
      <c r="A1335" s="14" t="s">
        <v>3027</v>
      </c>
      <c r="B1335" s="14" t="s">
        <v>6518</v>
      </c>
      <c r="C1335" s="14" t="s">
        <v>6518</v>
      </c>
      <c r="D1335" s="16">
        <v>46008</v>
      </c>
      <c r="E1335" s="16"/>
      <c r="F1335" s="14" t="s">
        <v>6519</v>
      </c>
      <c r="G1335" s="14"/>
      <c r="H1335" s="14" t="s">
        <v>3284</v>
      </c>
      <c r="I1335" s="15">
        <v>168.42</v>
      </c>
      <c r="J1335" s="77">
        <v>3</v>
      </c>
      <c r="K1335" s="92"/>
    </row>
    <row r="1336" spans="1:11" ht="30" x14ac:dyDescent="0.25">
      <c r="A1336" s="14" t="s">
        <v>3027</v>
      </c>
      <c r="B1336" s="14" t="s">
        <v>6520</v>
      </c>
      <c r="C1336" s="14" t="s">
        <v>6521</v>
      </c>
      <c r="D1336" s="16">
        <v>45868</v>
      </c>
      <c r="E1336" s="16">
        <v>46008</v>
      </c>
      <c r="F1336" s="14" t="s">
        <v>6522</v>
      </c>
      <c r="G1336" s="14" t="s">
        <v>6523</v>
      </c>
      <c r="H1336" s="14" t="s">
        <v>6524</v>
      </c>
      <c r="I1336" s="15">
        <v>25</v>
      </c>
      <c r="J1336" s="77">
        <v>2</v>
      </c>
      <c r="K1336" s="92"/>
    </row>
    <row r="1337" spans="1:11" ht="30" x14ac:dyDescent="0.25">
      <c r="A1337" s="14" t="s">
        <v>3027</v>
      </c>
      <c r="B1337" s="14" t="s">
        <v>6520</v>
      </c>
      <c r="C1337" s="14" t="s">
        <v>3697</v>
      </c>
      <c r="D1337" s="16">
        <v>45848</v>
      </c>
      <c r="E1337" s="16">
        <v>46008</v>
      </c>
      <c r="F1337" s="14" t="s">
        <v>6522</v>
      </c>
      <c r="G1337" s="14" t="s">
        <v>6525</v>
      </c>
      <c r="H1337" s="14" t="s">
        <v>6526</v>
      </c>
      <c r="I1337" s="15">
        <v>100</v>
      </c>
      <c r="J1337" s="77">
        <v>2</v>
      </c>
      <c r="K1337" s="92"/>
    </row>
    <row r="1338" spans="1:11" ht="40" x14ac:dyDescent="0.25">
      <c r="A1338" s="14" t="s">
        <v>3027</v>
      </c>
      <c r="B1338" s="14" t="s">
        <v>6520</v>
      </c>
      <c r="C1338" s="14" t="s">
        <v>6527</v>
      </c>
      <c r="D1338" s="16">
        <v>45853</v>
      </c>
      <c r="E1338" s="16">
        <v>46008</v>
      </c>
      <c r="F1338" s="14" t="s">
        <v>6528</v>
      </c>
      <c r="G1338" s="14" t="s">
        <v>6529</v>
      </c>
      <c r="H1338" s="14" t="s">
        <v>6530</v>
      </c>
      <c r="I1338" s="15">
        <v>53.64</v>
      </c>
      <c r="J1338" s="77">
        <v>2</v>
      </c>
      <c r="K1338" s="92"/>
    </row>
    <row r="1339" spans="1:11" ht="30" x14ac:dyDescent="0.25">
      <c r="A1339" s="14" t="s">
        <v>3027</v>
      </c>
      <c r="B1339" s="14" t="s">
        <v>6520</v>
      </c>
      <c r="C1339" s="14" t="s">
        <v>6531</v>
      </c>
      <c r="D1339" s="16">
        <v>45866</v>
      </c>
      <c r="E1339" s="16">
        <v>46008</v>
      </c>
      <c r="F1339" s="14" t="s">
        <v>6532</v>
      </c>
      <c r="G1339" s="14" t="s">
        <v>6533</v>
      </c>
      <c r="H1339" s="14" t="s">
        <v>6534</v>
      </c>
      <c r="I1339" s="15">
        <v>16.989999999999998</v>
      </c>
      <c r="J1339" s="77">
        <v>2</v>
      </c>
      <c r="K1339" s="92"/>
    </row>
    <row r="1340" spans="1:11" ht="30" x14ac:dyDescent="0.25">
      <c r="A1340" s="14" t="s">
        <v>3027</v>
      </c>
      <c r="B1340" s="14" t="s">
        <v>6520</v>
      </c>
      <c r="C1340" s="14" t="s">
        <v>6535</v>
      </c>
      <c r="D1340" s="16">
        <v>45866</v>
      </c>
      <c r="E1340" s="16">
        <v>46008</v>
      </c>
      <c r="F1340" s="14" t="s">
        <v>6532</v>
      </c>
      <c r="G1340" s="14" t="s">
        <v>3354</v>
      </c>
      <c r="H1340" s="14" t="s">
        <v>3355</v>
      </c>
      <c r="I1340" s="15">
        <v>55.15</v>
      </c>
      <c r="J1340" s="77">
        <v>2</v>
      </c>
      <c r="K1340" s="92"/>
    </row>
    <row r="1341" spans="1:11" ht="30" x14ac:dyDescent="0.25">
      <c r="A1341" s="14" t="s">
        <v>3027</v>
      </c>
      <c r="B1341" s="14" t="s">
        <v>6520</v>
      </c>
      <c r="C1341" s="14" t="s">
        <v>6536</v>
      </c>
      <c r="D1341" s="16">
        <v>45872</v>
      </c>
      <c r="E1341" s="16">
        <v>46008</v>
      </c>
      <c r="F1341" s="14" t="s">
        <v>6537</v>
      </c>
      <c r="G1341" s="14"/>
      <c r="H1341" s="14" t="s">
        <v>3598</v>
      </c>
      <c r="I1341" s="15">
        <v>134.99</v>
      </c>
      <c r="J1341" s="77">
        <v>2</v>
      </c>
      <c r="K1341" s="92"/>
    </row>
    <row r="1342" spans="1:11" ht="30" x14ac:dyDescent="0.25">
      <c r="A1342" s="14" t="s">
        <v>3027</v>
      </c>
      <c r="B1342" s="14" t="s">
        <v>6520</v>
      </c>
      <c r="C1342" s="14" t="s">
        <v>6538</v>
      </c>
      <c r="D1342" s="16">
        <v>45949</v>
      </c>
      <c r="E1342" s="16">
        <v>46008</v>
      </c>
      <c r="F1342" s="14" t="s">
        <v>6532</v>
      </c>
      <c r="G1342" s="14" t="s">
        <v>6533</v>
      </c>
      <c r="H1342" s="14" t="s">
        <v>6534</v>
      </c>
      <c r="I1342" s="15">
        <v>39.29</v>
      </c>
      <c r="J1342" s="77">
        <v>2</v>
      </c>
      <c r="K1342" s="92"/>
    </row>
    <row r="1343" spans="1:11" ht="30" x14ac:dyDescent="0.25">
      <c r="A1343" s="14" t="s">
        <v>3027</v>
      </c>
      <c r="B1343" s="14" t="s">
        <v>6520</v>
      </c>
      <c r="C1343" s="14" t="s">
        <v>6539</v>
      </c>
      <c r="D1343" s="16">
        <v>45949</v>
      </c>
      <c r="E1343" s="16">
        <v>46008</v>
      </c>
      <c r="F1343" s="14" t="s">
        <v>6532</v>
      </c>
      <c r="G1343" s="14" t="s">
        <v>6533</v>
      </c>
      <c r="H1343" s="14" t="s">
        <v>6534</v>
      </c>
      <c r="I1343" s="15">
        <v>13.99</v>
      </c>
      <c r="J1343" s="77">
        <v>2</v>
      </c>
      <c r="K1343" s="92"/>
    </row>
    <row r="1344" spans="1:11" ht="30" x14ac:dyDescent="0.25">
      <c r="A1344" s="14" t="s">
        <v>3027</v>
      </c>
      <c r="B1344" s="14" t="s">
        <v>6520</v>
      </c>
      <c r="C1344" s="14" t="s">
        <v>6540</v>
      </c>
      <c r="D1344" s="16">
        <v>45949</v>
      </c>
      <c r="E1344" s="16">
        <v>46008</v>
      </c>
      <c r="F1344" s="14" t="s">
        <v>6532</v>
      </c>
      <c r="G1344" s="14" t="s">
        <v>6533</v>
      </c>
      <c r="H1344" s="14" t="s">
        <v>6534</v>
      </c>
      <c r="I1344" s="15">
        <v>21.68</v>
      </c>
      <c r="J1344" s="77">
        <v>2</v>
      </c>
      <c r="K1344" s="92"/>
    </row>
    <row r="1345" spans="1:11" ht="30" x14ac:dyDescent="0.25">
      <c r="A1345" s="14" t="s">
        <v>3027</v>
      </c>
      <c r="B1345" s="14" t="s">
        <v>6520</v>
      </c>
      <c r="C1345" s="14" t="s">
        <v>6541</v>
      </c>
      <c r="D1345" s="16">
        <v>45949</v>
      </c>
      <c r="E1345" s="16">
        <v>46008</v>
      </c>
      <c r="F1345" s="14" t="s">
        <v>6532</v>
      </c>
      <c r="G1345" s="14" t="s">
        <v>3354</v>
      </c>
      <c r="H1345" s="14" t="s">
        <v>3355</v>
      </c>
      <c r="I1345" s="15">
        <v>60.35</v>
      </c>
      <c r="J1345" s="77">
        <v>2</v>
      </c>
      <c r="K1345" s="92"/>
    </row>
    <row r="1346" spans="1:11" ht="40" x14ac:dyDescent="0.25">
      <c r="A1346" s="14" t="s">
        <v>3027</v>
      </c>
      <c r="B1346" s="14" t="s">
        <v>6542</v>
      </c>
      <c r="C1346" s="14" t="s">
        <v>6543</v>
      </c>
      <c r="D1346" s="16">
        <v>45964</v>
      </c>
      <c r="E1346" s="16">
        <v>46008</v>
      </c>
      <c r="F1346" s="14" t="s">
        <v>6544</v>
      </c>
      <c r="G1346" s="14" t="s">
        <v>6545</v>
      </c>
      <c r="H1346" s="14" t="s">
        <v>6546</v>
      </c>
      <c r="I1346" s="15">
        <v>267.74</v>
      </c>
      <c r="J1346" s="77">
        <v>3</v>
      </c>
      <c r="K1346" s="92"/>
    </row>
    <row r="1347" spans="1:11" ht="50" x14ac:dyDescent="0.25">
      <c r="A1347" s="14" t="s">
        <v>3027</v>
      </c>
      <c r="B1347" s="14" t="s">
        <v>6542</v>
      </c>
      <c r="C1347" s="14" t="s">
        <v>6547</v>
      </c>
      <c r="D1347" s="16">
        <v>45957</v>
      </c>
      <c r="E1347" s="16">
        <v>46008</v>
      </c>
      <c r="F1347" s="14" t="s">
        <v>6548</v>
      </c>
      <c r="G1347" s="14"/>
      <c r="H1347" s="14" t="s">
        <v>6549</v>
      </c>
      <c r="I1347" s="15">
        <v>12.9</v>
      </c>
      <c r="J1347" s="77">
        <v>3</v>
      </c>
      <c r="K1347" s="92"/>
    </row>
    <row r="1348" spans="1:11" ht="30" x14ac:dyDescent="0.25">
      <c r="A1348" s="14" t="s">
        <v>3027</v>
      </c>
      <c r="B1348" s="14" t="s">
        <v>6550</v>
      </c>
      <c r="C1348" s="14" t="s">
        <v>6551</v>
      </c>
      <c r="D1348" s="16">
        <v>45950</v>
      </c>
      <c r="E1348" s="16">
        <v>46008</v>
      </c>
      <c r="F1348" s="14" t="s">
        <v>6552</v>
      </c>
      <c r="G1348" s="14" t="s">
        <v>6553</v>
      </c>
      <c r="H1348" s="14" t="s">
        <v>6554</v>
      </c>
      <c r="I1348" s="15">
        <v>10.78</v>
      </c>
      <c r="J1348" s="77">
        <v>2</v>
      </c>
      <c r="K1348" s="92"/>
    </row>
    <row r="1349" spans="1:11" ht="30" x14ac:dyDescent="0.25">
      <c r="A1349" s="14" t="s">
        <v>3027</v>
      </c>
      <c r="B1349" s="14" t="s">
        <v>6550</v>
      </c>
      <c r="C1349" s="14" t="s">
        <v>6555</v>
      </c>
      <c r="D1349" s="16">
        <v>45951</v>
      </c>
      <c r="E1349" s="16">
        <v>46008</v>
      </c>
      <c r="F1349" s="14" t="s">
        <v>6556</v>
      </c>
      <c r="G1349" s="14" t="s">
        <v>3354</v>
      </c>
      <c r="H1349" s="14" t="s">
        <v>3355</v>
      </c>
      <c r="I1349" s="15">
        <v>84.25</v>
      </c>
      <c r="J1349" s="77">
        <v>2</v>
      </c>
      <c r="K1349" s="92"/>
    </row>
    <row r="1350" spans="1:11" ht="30" x14ac:dyDescent="0.25">
      <c r="A1350" s="14" t="s">
        <v>3027</v>
      </c>
      <c r="B1350" s="14" t="s">
        <v>6550</v>
      </c>
      <c r="C1350" s="14" t="s">
        <v>6557</v>
      </c>
      <c r="D1350" s="16">
        <v>45950</v>
      </c>
      <c r="E1350" s="16">
        <v>46008</v>
      </c>
      <c r="F1350" s="14" t="s">
        <v>6558</v>
      </c>
      <c r="G1350" s="14" t="s">
        <v>5921</v>
      </c>
      <c r="H1350" s="14" t="s">
        <v>5922</v>
      </c>
      <c r="I1350" s="15">
        <v>89.45</v>
      </c>
      <c r="J1350" s="77">
        <v>2</v>
      </c>
      <c r="K1350" s="92"/>
    </row>
    <row r="1351" spans="1:11" ht="30" x14ac:dyDescent="0.25">
      <c r="A1351" s="14" t="s">
        <v>3027</v>
      </c>
      <c r="B1351" s="14" t="s">
        <v>6550</v>
      </c>
      <c r="C1351" s="14" t="s">
        <v>6559</v>
      </c>
      <c r="D1351" s="16" t="s">
        <v>6560</v>
      </c>
      <c r="E1351" s="16">
        <v>46008</v>
      </c>
      <c r="F1351" s="14" t="s">
        <v>6561</v>
      </c>
      <c r="G1351" s="14" t="s">
        <v>4116</v>
      </c>
      <c r="H1351" s="14" t="s">
        <v>4117</v>
      </c>
      <c r="I1351" s="15">
        <v>59.4</v>
      </c>
      <c r="J1351" s="77">
        <v>2</v>
      </c>
      <c r="K1351" s="92"/>
    </row>
    <row r="1352" spans="1:11" ht="30" x14ac:dyDescent="0.25">
      <c r="A1352" s="14" t="s">
        <v>3027</v>
      </c>
      <c r="B1352" s="14" t="s">
        <v>6562</v>
      </c>
      <c r="C1352" s="14" t="s">
        <v>6563</v>
      </c>
      <c r="D1352" s="16">
        <v>45926</v>
      </c>
      <c r="E1352" s="16">
        <v>46008</v>
      </c>
      <c r="F1352" s="14" t="s">
        <v>6564</v>
      </c>
      <c r="G1352" s="14" t="s">
        <v>6565</v>
      </c>
      <c r="H1352" s="14" t="s">
        <v>152</v>
      </c>
      <c r="I1352" s="15">
        <v>5.4</v>
      </c>
      <c r="J1352" s="77">
        <v>2</v>
      </c>
      <c r="K1352" s="92"/>
    </row>
    <row r="1353" spans="1:11" ht="30" x14ac:dyDescent="0.25">
      <c r="A1353" s="14" t="s">
        <v>3027</v>
      </c>
      <c r="B1353" s="14" t="s">
        <v>6562</v>
      </c>
      <c r="C1353" s="14" t="s">
        <v>6566</v>
      </c>
      <c r="D1353" s="16">
        <v>45926</v>
      </c>
      <c r="E1353" s="16">
        <v>46008</v>
      </c>
      <c r="F1353" s="14" t="s">
        <v>6567</v>
      </c>
      <c r="G1353" s="14" t="s">
        <v>4518</v>
      </c>
      <c r="H1353" s="14" t="s">
        <v>4519</v>
      </c>
      <c r="I1353" s="15">
        <v>5.75</v>
      </c>
      <c r="J1353" s="77">
        <v>2</v>
      </c>
      <c r="K1353" s="92"/>
    </row>
    <row r="1354" spans="1:11" ht="90" x14ac:dyDescent="0.25">
      <c r="A1354" s="14" t="s">
        <v>3027</v>
      </c>
      <c r="B1354" s="14" t="s">
        <v>6562</v>
      </c>
      <c r="C1354" s="14" t="s">
        <v>6568</v>
      </c>
      <c r="D1354" s="16">
        <v>45927</v>
      </c>
      <c r="E1354" s="16">
        <v>46008</v>
      </c>
      <c r="F1354" s="14" t="s">
        <v>6569</v>
      </c>
      <c r="G1354" s="14"/>
      <c r="H1354" s="14" t="s">
        <v>6570</v>
      </c>
      <c r="I1354" s="15">
        <v>1548</v>
      </c>
      <c r="J1354" s="77">
        <v>2</v>
      </c>
      <c r="K1354" s="92"/>
    </row>
    <row r="1355" spans="1:11" ht="50" x14ac:dyDescent="0.25">
      <c r="A1355" s="14" t="s">
        <v>3027</v>
      </c>
      <c r="B1355" s="14" t="s">
        <v>6562</v>
      </c>
      <c r="C1355" s="14" t="s">
        <v>6571</v>
      </c>
      <c r="D1355" s="16">
        <v>45930</v>
      </c>
      <c r="E1355" s="16">
        <v>46008</v>
      </c>
      <c r="F1355" s="14" t="s">
        <v>6572</v>
      </c>
      <c r="G1355" s="14" t="s">
        <v>3183</v>
      </c>
      <c r="H1355" s="14" t="s">
        <v>3184</v>
      </c>
      <c r="I1355" s="15">
        <v>195</v>
      </c>
      <c r="J1355" s="77">
        <v>2</v>
      </c>
      <c r="K1355" s="92"/>
    </row>
    <row r="1356" spans="1:11" ht="50" x14ac:dyDescent="0.25">
      <c r="A1356" s="14" t="s">
        <v>3027</v>
      </c>
      <c r="B1356" s="14" t="s">
        <v>6573</v>
      </c>
      <c r="C1356" s="14" t="s">
        <v>6574</v>
      </c>
      <c r="D1356" s="16">
        <v>45960</v>
      </c>
      <c r="E1356" s="16">
        <v>46008</v>
      </c>
      <c r="F1356" s="14" t="s">
        <v>6575</v>
      </c>
      <c r="G1356" s="14" t="s">
        <v>6576</v>
      </c>
      <c r="H1356" s="14" t="s">
        <v>6577</v>
      </c>
      <c r="I1356" s="15">
        <v>328.89</v>
      </c>
      <c r="J1356" s="77">
        <v>2</v>
      </c>
      <c r="K1356" s="92"/>
    </row>
    <row r="1357" spans="1:11" ht="60" x14ac:dyDescent="0.25">
      <c r="A1357" s="14" t="s">
        <v>3027</v>
      </c>
      <c r="B1357" s="14" t="s">
        <v>6578</v>
      </c>
      <c r="C1357" s="14" t="s">
        <v>6579</v>
      </c>
      <c r="D1357" s="16">
        <v>45919</v>
      </c>
      <c r="E1357" s="16">
        <v>46008</v>
      </c>
      <c r="F1357" s="14" t="s">
        <v>6580</v>
      </c>
      <c r="G1357" s="14" t="s">
        <v>6576</v>
      </c>
      <c r="H1357" s="14" t="s">
        <v>6577</v>
      </c>
      <c r="I1357" s="15">
        <v>1250</v>
      </c>
      <c r="J1357" s="77">
        <v>3</v>
      </c>
      <c r="K1357" s="92"/>
    </row>
    <row r="1358" spans="1:11" ht="60" x14ac:dyDescent="0.25">
      <c r="A1358" s="14" t="s">
        <v>3027</v>
      </c>
      <c r="B1358" s="14" t="s">
        <v>6578</v>
      </c>
      <c r="C1358" s="14" t="s">
        <v>6581</v>
      </c>
      <c r="D1358" s="16">
        <v>45900</v>
      </c>
      <c r="E1358" s="16">
        <v>46008</v>
      </c>
      <c r="F1358" s="14" t="s">
        <v>6582</v>
      </c>
      <c r="G1358" s="14"/>
      <c r="H1358" s="14" t="s">
        <v>6583</v>
      </c>
      <c r="I1358" s="15">
        <v>790.3</v>
      </c>
      <c r="J1358" s="77">
        <v>3</v>
      </c>
      <c r="K1358" s="92"/>
    </row>
    <row r="1359" spans="1:11" ht="50" x14ac:dyDescent="0.25">
      <c r="A1359" s="14" t="s">
        <v>3027</v>
      </c>
      <c r="B1359" s="14" t="s">
        <v>6578</v>
      </c>
      <c r="C1359" s="14" t="s">
        <v>6584</v>
      </c>
      <c r="D1359" s="16">
        <v>45670</v>
      </c>
      <c r="E1359" s="16">
        <v>46008</v>
      </c>
      <c r="F1359" s="14" t="s">
        <v>6585</v>
      </c>
      <c r="G1359" s="14" t="s">
        <v>6586</v>
      </c>
      <c r="H1359" s="14" t="s">
        <v>6587</v>
      </c>
      <c r="I1359" s="15">
        <v>175</v>
      </c>
      <c r="J1359" s="77">
        <v>3</v>
      </c>
      <c r="K1359" s="92"/>
    </row>
    <row r="1360" spans="1:11" ht="50" x14ac:dyDescent="0.25">
      <c r="A1360" s="14" t="s">
        <v>3027</v>
      </c>
      <c r="B1360" s="14" t="s">
        <v>6578</v>
      </c>
      <c r="C1360" s="14" t="s">
        <v>4041</v>
      </c>
      <c r="D1360" s="16">
        <v>45704</v>
      </c>
      <c r="E1360" s="16">
        <v>46008</v>
      </c>
      <c r="F1360" s="14" t="s">
        <v>6588</v>
      </c>
      <c r="G1360" s="14" t="s">
        <v>6586</v>
      </c>
      <c r="H1360" s="14" t="s">
        <v>6587</v>
      </c>
      <c r="I1360" s="15">
        <v>175</v>
      </c>
      <c r="J1360" s="77">
        <v>3</v>
      </c>
      <c r="K1360" s="92"/>
    </row>
    <row r="1361" spans="1:11" ht="50" x14ac:dyDescent="0.25">
      <c r="A1361" s="14" t="s">
        <v>3027</v>
      </c>
      <c r="B1361" s="14" t="s">
        <v>6578</v>
      </c>
      <c r="C1361" s="14" t="s">
        <v>6589</v>
      </c>
      <c r="D1361" s="16">
        <v>45815</v>
      </c>
      <c r="E1361" s="16">
        <v>46008</v>
      </c>
      <c r="F1361" s="14" t="s">
        <v>6590</v>
      </c>
      <c r="G1361" s="14" t="s">
        <v>6586</v>
      </c>
      <c r="H1361" s="14" t="s">
        <v>6587</v>
      </c>
      <c r="I1361" s="15">
        <v>150</v>
      </c>
      <c r="J1361" s="77">
        <v>3</v>
      </c>
      <c r="K1361" s="92"/>
    </row>
    <row r="1362" spans="1:11" ht="50" x14ac:dyDescent="0.25">
      <c r="A1362" s="14" t="s">
        <v>3027</v>
      </c>
      <c r="B1362" s="14" t="s">
        <v>6578</v>
      </c>
      <c r="C1362" s="14" t="s">
        <v>6591</v>
      </c>
      <c r="D1362" s="16">
        <v>45850</v>
      </c>
      <c r="E1362" s="16">
        <v>46008</v>
      </c>
      <c r="F1362" s="14" t="s">
        <v>6592</v>
      </c>
      <c r="G1362" s="14" t="s">
        <v>6586</v>
      </c>
      <c r="H1362" s="14" t="s">
        <v>6587</v>
      </c>
      <c r="I1362" s="15">
        <v>125</v>
      </c>
      <c r="J1362" s="77">
        <v>3</v>
      </c>
      <c r="K1362" s="92"/>
    </row>
    <row r="1363" spans="1:11" ht="50" x14ac:dyDescent="0.25">
      <c r="A1363" s="14" t="s">
        <v>3027</v>
      </c>
      <c r="B1363" s="14" t="s">
        <v>6578</v>
      </c>
      <c r="C1363" s="14" t="s">
        <v>4958</v>
      </c>
      <c r="D1363" s="16">
        <v>45879</v>
      </c>
      <c r="E1363" s="16">
        <v>46008</v>
      </c>
      <c r="F1363" s="14" t="s">
        <v>6593</v>
      </c>
      <c r="G1363" s="14" t="s">
        <v>6586</v>
      </c>
      <c r="H1363" s="14" t="s">
        <v>6587</v>
      </c>
      <c r="I1363" s="15">
        <v>125</v>
      </c>
      <c r="J1363" s="77">
        <v>3</v>
      </c>
      <c r="K1363" s="92"/>
    </row>
    <row r="1364" spans="1:11" ht="50" x14ac:dyDescent="0.25">
      <c r="A1364" s="14" t="s">
        <v>3027</v>
      </c>
      <c r="B1364" s="14" t="s">
        <v>6578</v>
      </c>
      <c r="C1364" s="14" t="s">
        <v>6594</v>
      </c>
      <c r="D1364" s="16">
        <v>45909</v>
      </c>
      <c r="E1364" s="16">
        <v>46008</v>
      </c>
      <c r="F1364" s="14" t="s">
        <v>6595</v>
      </c>
      <c r="G1364" s="14" t="s">
        <v>6586</v>
      </c>
      <c r="H1364" s="14" t="s">
        <v>6587</v>
      </c>
      <c r="I1364" s="15">
        <v>125</v>
      </c>
      <c r="J1364" s="77">
        <v>3</v>
      </c>
      <c r="K1364" s="92"/>
    </row>
    <row r="1365" spans="1:11" ht="40" x14ac:dyDescent="0.25">
      <c r="A1365" s="14" t="s">
        <v>3027</v>
      </c>
      <c r="B1365" s="14" t="s">
        <v>6578</v>
      </c>
      <c r="C1365" s="14" t="s">
        <v>6596</v>
      </c>
      <c r="D1365" s="16">
        <v>45739</v>
      </c>
      <c r="E1365" s="16">
        <v>46008</v>
      </c>
      <c r="F1365" s="14" t="s">
        <v>6597</v>
      </c>
      <c r="G1365" s="14" t="s">
        <v>3994</v>
      </c>
      <c r="H1365" s="14" t="s">
        <v>3995</v>
      </c>
      <c r="I1365" s="15">
        <v>173</v>
      </c>
      <c r="J1365" s="77">
        <v>3</v>
      </c>
      <c r="K1365" s="92"/>
    </row>
    <row r="1366" spans="1:11" ht="40" x14ac:dyDescent="0.25">
      <c r="A1366" s="14" t="s">
        <v>3027</v>
      </c>
      <c r="B1366" s="14" t="s">
        <v>6578</v>
      </c>
      <c r="C1366" s="14" t="s">
        <v>4026</v>
      </c>
      <c r="D1366" s="16">
        <v>45740</v>
      </c>
      <c r="E1366" s="16">
        <v>46008</v>
      </c>
      <c r="F1366" s="14" t="s">
        <v>6598</v>
      </c>
      <c r="G1366" s="14" t="s">
        <v>3994</v>
      </c>
      <c r="H1366" s="14" t="s">
        <v>3995</v>
      </c>
      <c r="I1366" s="15">
        <v>120</v>
      </c>
      <c r="J1366" s="77">
        <v>3</v>
      </c>
      <c r="K1366" s="92"/>
    </row>
    <row r="1367" spans="1:11" ht="40" x14ac:dyDescent="0.25">
      <c r="A1367" s="14" t="s">
        <v>3027</v>
      </c>
      <c r="B1367" s="14" t="s">
        <v>6578</v>
      </c>
      <c r="C1367" s="14" t="s">
        <v>6596</v>
      </c>
      <c r="D1367" s="16">
        <v>45702</v>
      </c>
      <c r="E1367" s="16">
        <v>46008</v>
      </c>
      <c r="F1367" s="14" t="s">
        <v>6599</v>
      </c>
      <c r="G1367" s="14" t="s">
        <v>6600</v>
      </c>
      <c r="H1367" s="14" t="s">
        <v>6503</v>
      </c>
      <c r="I1367" s="15">
        <v>200</v>
      </c>
      <c r="J1367" s="77">
        <v>3</v>
      </c>
      <c r="K1367" s="92"/>
    </row>
    <row r="1368" spans="1:11" ht="40" x14ac:dyDescent="0.25">
      <c r="A1368" s="14" t="s">
        <v>3027</v>
      </c>
      <c r="B1368" s="14" t="s">
        <v>6578</v>
      </c>
      <c r="C1368" s="14" t="s">
        <v>6601</v>
      </c>
      <c r="D1368" s="16">
        <v>45730</v>
      </c>
      <c r="E1368" s="16">
        <v>46008</v>
      </c>
      <c r="F1368" s="14" t="s">
        <v>6602</v>
      </c>
      <c r="G1368" s="14" t="s">
        <v>6600</v>
      </c>
      <c r="H1368" s="14" t="s">
        <v>6503</v>
      </c>
      <c r="I1368" s="15">
        <v>200</v>
      </c>
      <c r="J1368" s="77">
        <v>3</v>
      </c>
      <c r="K1368" s="92"/>
    </row>
    <row r="1369" spans="1:11" ht="40" x14ac:dyDescent="0.25">
      <c r="A1369" s="14" t="s">
        <v>3027</v>
      </c>
      <c r="B1369" s="14" t="s">
        <v>6578</v>
      </c>
      <c r="C1369" s="14" t="s">
        <v>6603</v>
      </c>
      <c r="D1369" s="16">
        <v>45759</v>
      </c>
      <c r="E1369" s="16">
        <v>46008</v>
      </c>
      <c r="F1369" s="14" t="s">
        <v>6604</v>
      </c>
      <c r="G1369" s="14" t="s">
        <v>6600</v>
      </c>
      <c r="H1369" s="14" t="s">
        <v>6503</v>
      </c>
      <c r="I1369" s="15">
        <v>250</v>
      </c>
      <c r="J1369" s="77">
        <v>3</v>
      </c>
      <c r="K1369" s="92"/>
    </row>
    <row r="1370" spans="1:11" ht="40" x14ac:dyDescent="0.25">
      <c r="A1370" s="14" t="s">
        <v>3027</v>
      </c>
      <c r="B1370" s="14" t="s">
        <v>6578</v>
      </c>
      <c r="C1370" s="14" t="s">
        <v>3810</v>
      </c>
      <c r="D1370" s="16">
        <v>45793</v>
      </c>
      <c r="E1370" s="16">
        <v>46008</v>
      </c>
      <c r="F1370" s="14" t="s">
        <v>6605</v>
      </c>
      <c r="G1370" s="14" t="s">
        <v>6600</v>
      </c>
      <c r="H1370" s="14" t="s">
        <v>6503</v>
      </c>
      <c r="I1370" s="15">
        <v>250</v>
      </c>
      <c r="J1370" s="77">
        <v>3</v>
      </c>
      <c r="K1370" s="92"/>
    </row>
    <row r="1371" spans="1:11" ht="40" x14ac:dyDescent="0.25">
      <c r="A1371" s="14" t="s">
        <v>3027</v>
      </c>
      <c r="B1371" s="14" t="s">
        <v>6578</v>
      </c>
      <c r="C1371" s="14" t="s">
        <v>4549</v>
      </c>
      <c r="D1371" s="16">
        <v>45818</v>
      </c>
      <c r="E1371" s="16">
        <v>46008</v>
      </c>
      <c r="F1371" s="14" t="s">
        <v>6606</v>
      </c>
      <c r="G1371" s="14" t="s">
        <v>6600</v>
      </c>
      <c r="H1371" s="14" t="s">
        <v>6503</v>
      </c>
      <c r="I1371" s="15">
        <v>250</v>
      </c>
      <c r="J1371" s="77">
        <v>3</v>
      </c>
      <c r="K1371" s="92"/>
    </row>
    <row r="1372" spans="1:11" ht="40" x14ac:dyDescent="0.25">
      <c r="A1372" s="14" t="s">
        <v>3027</v>
      </c>
      <c r="B1372" s="14" t="s">
        <v>6578</v>
      </c>
      <c r="C1372" s="14" t="s">
        <v>6607</v>
      </c>
      <c r="D1372" s="16">
        <v>45852</v>
      </c>
      <c r="E1372" s="16">
        <v>46008</v>
      </c>
      <c r="F1372" s="14" t="s">
        <v>6608</v>
      </c>
      <c r="G1372" s="14" t="s">
        <v>6600</v>
      </c>
      <c r="H1372" s="14" t="s">
        <v>6503</v>
      </c>
      <c r="I1372" s="15">
        <v>250</v>
      </c>
      <c r="J1372" s="77">
        <v>3</v>
      </c>
      <c r="K1372" s="92"/>
    </row>
    <row r="1373" spans="1:11" ht="40" x14ac:dyDescent="0.25">
      <c r="A1373" s="14" t="s">
        <v>3027</v>
      </c>
      <c r="B1373" s="14" t="s">
        <v>6578</v>
      </c>
      <c r="C1373" s="14" t="s">
        <v>6609</v>
      </c>
      <c r="D1373" s="16">
        <v>45882</v>
      </c>
      <c r="E1373" s="16">
        <v>46008</v>
      </c>
      <c r="F1373" s="14" t="s">
        <v>6610</v>
      </c>
      <c r="G1373" s="14" t="s">
        <v>6600</v>
      </c>
      <c r="H1373" s="14" t="s">
        <v>6503</v>
      </c>
      <c r="I1373" s="15">
        <v>200</v>
      </c>
      <c r="J1373" s="77">
        <v>3</v>
      </c>
      <c r="K1373" s="92"/>
    </row>
    <row r="1374" spans="1:11" ht="40" x14ac:dyDescent="0.25">
      <c r="A1374" s="14" t="s">
        <v>3027</v>
      </c>
      <c r="B1374" s="14" t="s">
        <v>6578</v>
      </c>
      <c r="C1374" s="14" t="s">
        <v>6611</v>
      </c>
      <c r="D1374" s="16">
        <v>45911</v>
      </c>
      <c r="E1374" s="16">
        <v>46008</v>
      </c>
      <c r="F1374" s="14" t="s">
        <v>6612</v>
      </c>
      <c r="G1374" s="14" t="s">
        <v>6600</v>
      </c>
      <c r="H1374" s="14" t="s">
        <v>6503</v>
      </c>
      <c r="I1374" s="15">
        <v>200</v>
      </c>
      <c r="J1374" s="77">
        <v>3</v>
      </c>
      <c r="K1374" s="92"/>
    </row>
    <row r="1375" spans="1:11" ht="40" x14ac:dyDescent="0.25">
      <c r="A1375" s="14" t="s">
        <v>3027</v>
      </c>
      <c r="B1375" s="14" t="s">
        <v>6578</v>
      </c>
      <c r="C1375" s="14" t="s">
        <v>6613</v>
      </c>
      <c r="D1375" s="16">
        <v>45666</v>
      </c>
      <c r="E1375" s="16">
        <v>46008</v>
      </c>
      <c r="F1375" s="14" t="s">
        <v>6614</v>
      </c>
      <c r="G1375" s="14" t="s">
        <v>6615</v>
      </c>
      <c r="H1375" s="14" t="s">
        <v>6616</v>
      </c>
      <c r="I1375" s="15">
        <v>118.04</v>
      </c>
      <c r="J1375" s="77">
        <v>3</v>
      </c>
      <c r="K1375" s="92"/>
    </row>
    <row r="1376" spans="1:11" ht="40" x14ac:dyDescent="0.25">
      <c r="A1376" s="14" t="s">
        <v>3027</v>
      </c>
      <c r="B1376" s="14" t="s">
        <v>6578</v>
      </c>
      <c r="C1376" s="14" t="s">
        <v>6617</v>
      </c>
      <c r="D1376" s="16" t="s">
        <v>6618</v>
      </c>
      <c r="E1376" s="16">
        <v>46008</v>
      </c>
      <c r="F1376" s="14" t="s">
        <v>6619</v>
      </c>
      <c r="G1376" s="14" t="s">
        <v>6620</v>
      </c>
      <c r="H1376" s="14" t="s">
        <v>6621</v>
      </c>
      <c r="I1376" s="15">
        <v>572.25</v>
      </c>
      <c r="J1376" s="77">
        <v>3</v>
      </c>
      <c r="K1376" s="92"/>
    </row>
    <row r="1377" spans="1:11" ht="50" x14ac:dyDescent="0.25">
      <c r="A1377" s="14" t="s">
        <v>3027</v>
      </c>
      <c r="B1377" s="14" t="s">
        <v>6578</v>
      </c>
      <c r="C1377" s="14" t="s">
        <v>6622</v>
      </c>
      <c r="D1377" s="16">
        <v>45677</v>
      </c>
      <c r="E1377" s="16">
        <v>46008</v>
      </c>
      <c r="F1377" s="14" t="s">
        <v>6623</v>
      </c>
      <c r="G1377" s="14" t="s">
        <v>6624</v>
      </c>
      <c r="H1377" s="14" t="s">
        <v>6625</v>
      </c>
      <c r="I1377" s="15">
        <v>101.6</v>
      </c>
      <c r="J1377" s="77">
        <v>3</v>
      </c>
      <c r="K1377" s="92"/>
    </row>
    <row r="1378" spans="1:11" ht="40" x14ac:dyDescent="0.25">
      <c r="A1378" s="14" t="s">
        <v>3027</v>
      </c>
      <c r="B1378" s="14" t="s">
        <v>6578</v>
      </c>
      <c r="C1378" s="14" t="s">
        <v>6626</v>
      </c>
      <c r="D1378" s="16">
        <v>45682</v>
      </c>
      <c r="E1378" s="16">
        <v>46008</v>
      </c>
      <c r="F1378" s="14" t="s">
        <v>6614</v>
      </c>
      <c r="G1378" s="14" t="s">
        <v>6627</v>
      </c>
      <c r="H1378" s="14" t="s">
        <v>6628</v>
      </c>
      <c r="I1378" s="15">
        <v>1434.09</v>
      </c>
      <c r="J1378" s="77">
        <v>3</v>
      </c>
      <c r="K1378" s="92"/>
    </row>
    <row r="1379" spans="1:11" ht="50" x14ac:dyDescent="0.25">
      <c r="A1379" s="14" t="s">
        <v>3027</v>
      </c>
      <c r="B1379" s="14" t="s">
        <v>6578</v>
      </c>
      <c r="C1379" s="14" t="s">
        <v>6629</v>
      </c>
      <c r="D1379" s="16">
        <v>45730</v>
      </c>
      <c r="E1379" s="16">
        <v>46008</v>
      </c>
      <c r="F1379" s="14" t="s">
        <v>6630</v>
      </c>
      <c r="G1379" s="14" t="s">
        <v>6631</v>
      </c>
      <c r="H1379" s="14" t="s">
        <v>6632</v>
      </c>
      <c r="I1379" s="15">
        <v>650</v>
      </c>
      <c r="J1379" s="77">
        <v>3</v>
      </c>
      <c r="K1379" s="92"/>
    </row>
    <row r="1380" spans="1:11" ht="60" x14ac:dyDescent="0.25">
      <c r="A1380" s="14" t="s">
        <v>3027</v>
      </c>
      <c r="B1380" s="14" t="s">
        <v>6578</v>
      </c>
      <c r="C1380" s="14" t="s">
        <v>4854</v>
      </c>
      <c r="D1380" s="16">
        <v>45759</v>
      </c>
      <c r="E1380" s="16">
        <v>46008</v>
      </c>
      <c r="F1380" s="14" t="s">
        <v>6633</v>
      </c>
      <c r="G1380" s="14" t="s">
        <v>6631</v>
      </c>
      <c r="H1380" s="14" t="s">
        <v>6632</v>
      </c>
      <c r="I1380" s="15">
        <v>622.72</v>
      </c>
      <c r="J1380" s="77">
        <v>3</v>
      </c>
      <c r="K1380" s="92"/>
    </row>
    <row r="1381" spans="1:11" ht="30" x14ac:dyDescent="0.25">
      <c r="A1381" s="14" t="s">
        <v>3027</v>
      </c>
      <c r="B1381" s="14" t="s">
        <v>6634</v>
      </c>
      <c r="C1381" s="14" t="s">
        <v>6635</v>
      </c>
      <c r="D1381" s="16">
        <v>45856</v>
      </c>
      <c r="E1381" s="16">
        <v>46008</v>
      </c>
      <c r="F1381" s="14" t="s">
        <v>6564</v>
      </c>
      <c r="G1381" s="14" t="s">
        <v>6565</v>
      </c>
      <c r="H1381" s="14" t="s">
        <v>152</v>
      </c>
      <c r="I1381" s="15">
        <v>4.6500000000000004</v>
      </c>
      <c r="J1381" s="77">
        <v>2</v>
      </c>
      <c r="K1381" s="92"/>
    </row>
    <row r="1382" spans="1:11" ht="30" x14ac:dyDescent="0.25">
      <c r="A1382" s="14" t="s">
        <v>3027</v>
      </c>
      <c r="B1382" s="14" t="s">
        <v>6634</v>
      </c>
      <c r="C1382" s="14" t="s">
        <v>6636</v>
      </c>
      <c r="D1382" s="16">
        <v>45890</v>
      </c>
      <c r="E1382" s="16">
        <v>46008</v>
      </c>
      <c r="F1382" s="14" t="s">
        <v>6637</v>
      </c>
      <c r="G1382" s="14" t="s">
        <v>6638</v>
      </c>
      <c r="H1382" s="14" t="s">
        <v>6639</v>
      </c>
      <c r="I1382" s="15">
        <v>4.4000000000000004</v>
      </c>
      <c r="J1382" s="77">
        <v>2</v>
      </c>
      <c r="K1382" s="92"/>
    </row>
    <row r="1383" spans="1:11" ht="30" x14ac:dyDescent="0.25">
      <c r="A1383" s="14" t="s">
        <v>3027</v>
      </c>
      <c r="B1383" s="14" t="s">
        <v>6634</v>
      </c>
      <c r="C1383" s="14" t="s">
        <v>6640</v>
      </c>
      <c r="D1383" s="16">
        <v>45891</v>
      </c>
      <c r="E1383" s="16">
        <v>46008</v>
      </c>
      <c r="F1383" s="14" t="s">
        <v>6567</v>
      </c>
      <c r="G1383" s="14" t="s">
        <v>4518</v>
      </c>
      <c r="H1383" s="14" t="s">
        <v>4519</v>
      </c>
      <c r="I1383" s="15">
        <v>2.6</v>
      </c>
      <c r="J1383" s="77">
        <v>2</v>
      </c>
      <c r="K1383" s="92"/>
    </row>
    <row r="1384" spans="1:11" ht="30" x14ac:dyDescent="0.25">
      <c r="A1384" s="14" t="s">
        <v>3027</v>
      </c>
      <c r="B1384" s="14" t="s">
        <v>6634</v>
      </c>
      <c r="C1384" s="14" t="s">
        <v>6641</v>
      </c>
      <c r="D1384" s="16">
        <v>45897</v>
      </c>
      <c r="E1384" s="16">
        <v>46008</v>
      </c>
      <c r="F1384" s="14" t="s">
        <v>6567</v>
      </c>
      <c r="G1384" s="14" t="s">
        <v>6642</v>
      </c>
      <c r="H1384" s="14" t="s">
        <v>6643</v>
      </c>
      <c r="I1384" s="15">
        <v>2.4</v>
      </c>
      <c r="J1384" s="77">
        <v>2</v>
      </c>
      <c r="K1384" s="92"/>
    </row>
    <row r="1385" spans="1:11" ht="80" x14ac:dyDescent="0.25">
      <c r="A1385" s="14" t="s">
        <v>3027</v>
      </c>
      <c r="B1385" s="14" t="s">
        <v>6634</v>
      </c>
      <c r="C1385" s="14" t="s">
        <v>6644</v>
      </c>
      <c r="D1385" s="16">
        <v>45899</v>
      </c>
      <c r="E1385" s="16">
        <v>46008</v>
      </c>
      <c r="F1385" s="14" t="s">
        <v>6645</v>
      </c>
      <c r="G1385" s="14"/>
      <c r="H1385" s="14" t="s">
        <v>6646</v>
      </c>
      <c r="I1385" s="15">
        <v>1446.75</v>
      </c>
      <c r="J1385" s="77">
        <v>2</v>
      </c>
      <c r="K1385" s="92"/>
    </row>
    <row r="1386" spans="1:11" ht="30" x14ac:dyDescent="0.25">
      <c r="A1386" s="14" t="s">
        <v>3027</v>
      </c>
      <c r="B1386" s="14" t="s">
        <v>6634</v>
      </c>
      <c r="C1386" s="14" t="s">
        <v>6647</v>
      </c>
      <c r="D1386" s="16">
        <v>45904</v>
      </c>
      <c r="E1386" s="16">
        <v>46008</v>
      </c>
      <c r="F1386" s="14" t="s">
        <v>6637</v>
      </c>
      <c r="G1386" s="14" t="s">
        <v>6638</v>
      </c>
      <c r="H1386" s="14" t="s">
        <v>6639</v>
      </c>
      <c r="I1386" s="15">
        <v>4.4000000000000004</v>
      </c>
      <c r="J1386" s="77">
        <v>2</v>
      </c>
      <c r="K1386" s="92"/>
    </row>
    <row r="1387" spans="1:11" ht="30" x14ac:dyDescent="0.25">
      <c r="A1387" s="14" t="s">
        <v>3027</v>
      </c>
      <c r="B1387" s="14" t="s">
        <v>6634</v>
      </c>
      <c r="C1387" s="14" t="s">
        <v>5160</v>
      </c>
      <c r="D1387" s="16">
        <v>45905</v>
      </c>
      <c r="E1387" s="16">
        <v>46008</v>
      </c>
      <c r="F1387" s="14" t="s">
        <v>6648</v>
      </c>
      <c r="G1387" s="14" t="s">
        <v>6649</v>
      </c>
      <c r="H1387" s="14" t="s">
        <v>6650</v>
      </c>
      <c r="I1387" s="15">
        <v>35.549999999999997</v>
      </c>
      <c r="J1387" s="77">
        <v>2</v>
      </c>
      <c r="K1387" s="92"/>
    </row>
    <row r="1388" spans="1:11" ht="80" x14ac:dyDescent="0.25">
      <c r="A1388" s="14" t="s">
        <v>3027</v>
      </c>
      <c r="B1388" s="14" t="s">
        <v>6634</v>
      </c>
      <c r="C1388" s="14" t="s">
        <v>6651</v>
      </c>
      <c r="D1388" s="16">
        <v>45906</v>
      </c>
      <c r="E1388" s="16">
        <v>46008</v>
      </c>
      <c r="F1388" s="14" t="s">
        <v>6652</v>
      </c>
      <c r="G1388" s="14"/>
      <c r="H1388" s="14" t="s">
        <v>6653</v>
      </c>
      <c r="I1388" s="15">
        <v>1802.25</v>
      </c>
      <c r="J1388" s="77">
        <v>2</v>
      </c>
      <c r="K1388" s="92"/>
    </row>
    <row r="1389" spans="1:11" ht="30" x14ac:dyDescent="0.25">
      <c r="A1389" s="14" t="s">
        <v>3027</v>
      </c>
      <c r="B1389" s="14" t="s">
        <v>6634</v>
      </c>
      <c r="C1389" s="14" t="s">
        <v>6654</v>
      </c>
      <c r="D1389" s="16">
        <v>45911</v>
      </c>
      <c r="E1389" s="16">
        <v>46008</v>
      </c>
      <c r="F1389" s="14" t="s">
        <v>6564</v>
      </c>
      <c r="G1389" s="14" t="s">
        <v>6565</v>
      </c>
      <c r="H1389" s="14" t="s">
        <v>152</v>
      </c>
      <c r="I1389" s="15">
        <v>6</v>
      </c>
      <c r="J1389" s="77">
        <v>2</v>
      </c>
      <c r="K1389" s="92"/>
    </row>
    <row r="1390" spans="1:11" ht="30" x14ac:dyDescent="0.25">
      <c r="A1390" s="14" t="s">
        <v>3027</v>
      </c>
      <c r="B1390" s="14" t="s">
        <v>6634</v>
      </c>
      <c r="C1390" s="14" t="s">
        <v>6655</v>
      </c>
      <c r="D1390" s="16">
        <v>45917</v>
      </c>
      <c r="E1390" s="16">
        <v>46008</v>
      </c>
      <c r="F1390" s="14" t="s">
        <v>6637</v>
      </c>
      <c r="G1390" s="14" t="s">
        <v>4518</v>
      </c>
      <c r="H1390" s="14" t="s">
        <v>4519</v>
      </c>
      <c r="I1390" s="15">
        <v>5</v>
      </c>
      <c r="J1390" s="77">
        <v>2</v>
      </c>
      <c r="K1390" s="92"/>
    </row>
    <row r="1391" spans="1:11" ht="30" x14ac:dyDescent="0.25">
      <c r="A1391" s="14" t="s">
        <v>3027</v>
      </c>
      <c r="B1391" s="14" t="s">
        <v>6634</v>
      </c>
      <c r="C1391" s="14" t="s">
        <v>6656</v>
      </c>
      <c r="D1391" s="16">
        <v>45917</v>
      </c>
      <c r="E1391" s="16">
        <v>46008</v>
      </c>
      <c r="F1391" s="14" t="s">
        <v>6637</v>
      </c>
      <c r="G1391" s="14" t="s">
        <v>6638</v>
      </c>
      <c r="H1391" s="14" t="s">
        <v>6639</v>
      </c>
      <c r="I1391" s="15">
        <v>4.4000000000000004</v>
      </c>
      <c r="J1391" s="77">
        <v>2</v>
      </c>
      <c r="K1391" s="92"/>
    </row>
    <row r="1392" spans="1:11" ht="30" x14ac:dyDescent="0.25">
      <c r="A1392" s="14" t="s">
        <v>3027</v>
      </c>
      <c r="B1392" s="14" t="s">
        <v>6634</v>
      </c>
      <c r="C1392" s="14" t="s">
        <v>6657</v>
      </c>
      <c r="D1392" s="16">
        <v>45918</v>
      </c>
      <c r="E1392" s="16">
        <v>46008</v>
      </c>
      <c r="F1392" s="14" t="s">
        <v>6637</v>
      </c>
      <c r="G1392" s="14" t="s">
        <v>4518</v>
      </c>
      <c r="H1392" s="14" t="s">
        <v>4519</v>
      </c>
      <c r="I1392" s="15">
        <v>0.7</v>
      </c>
      <c r="J1392" s="77">
        <v>2</v>
      </c>
      <c r="K1392" s="92"/>
    </row>
    <row r="1393" spans="1:11" ht="30" x14ac:dyDescent="0.25">
      <c r="A1393" s="14" t="s">
        <v>3027</v>
      </c>
      <c r="B1393" s="14" t="s">
        <v>6634</v>
      </c>
      <c r="C1393" s="14" t="s">
        <v>6658</v>
      </c>
      <c r="D1393" s="16">
        <v>45900</v>
      </c>
      <c r="E1393" s="16">
        <v>46008</v>
      </c>
      <c r="F1393" s="14" t="s">
        <v>6659</v>
      </c>
      <c r="G1393" s="14" t="s">
        <v>6649</v>
      </c>
      <c r="H1393" s="14" t="s">
        <v>6650</v>
      </c>
      <c r="I1393" s="15">
        <v>291.60000000000002</v>
      </c>
      <c r="J1393" s="77">
        <v>2</v>
      </c>
      <c r="K1393" s="92"/>
    </row>
    <row r="1394" spans="1:11" ht="100" x14ac:dyDescent="0.25">
      <c r="A1394" s="14" t="s">
        <v>3027</v>
      </c>
      <c r="B1394" s="14" t="s">
        <v>6660</v>
      </c>
      <c r="C1394" s="14" t="s">
        <v>6660</v>
      </c>
      <c r="D1394" s="16">
        <v>46008</v>
      </c>
      <c r="E1394" s="16"/>
      <c r="F1394" s="14" t="s">
        <v>6661</v>
      </c>
      <c r="G1394" s="14"/>
      <c r="H1394" s="14" t="s">
        <v>4160</v>
      </c>
      <c r="I1394" s="15">
        <v>82.9</v>
      </c>
      <c r="J1394" s="77">
        <v>3</v>
      </c>
      <c r="K1394" s="92"/>
    </row>
    <row r="1395" spans="1:11" ht="100" x14ac:dyDescent="0.25">
      <c r="A1395" s="14" t="s">
        <v>3027</v>
      </c>
      <c r="B1395" s="14" t="s">
        <v>6660</v>
      </c>
      <c r="C1395" s="14" t="s">
        <v>6660</v>
      </c>
      <c r="D1395" s="16">
        <v>46008</v>
      </c>
      <c r="E1395" s="16"/>
      <c r="F1395" s="14" t="s">
        <v>6662</v>
      </c>
      <c r="G1395" s="14"/>
      <c r="H1395" s="14" t="s">
        <v>4160</v>
      </c>
      <c r="I1395" s="15">
        <v>88.8</v>
      </c>
      <c r="J1395" s="77">
        <v>3</v>
      </c>
      <c r="K1395" s="92"/>
    </row>
    <row r="1396" spans="1:11" ht="60" x14ac:dyDescent="0.25">
      <c r="A1396" s="14" t="s">
        <v>3027</v>
      </c>
      <c r="B1396" s="14" t="s">
        <v>6663</v>
      </c>
      <c r="C1396" s="14" t="s">
        <v>6663</v>
      </c>
      <c r="D1396" s="16">
        <v>46008</v>
      </c>
      <c r="E1396" s="16"/>
      <c r="F1396" s="14" t="s">
        <v>6664</v>
      </c>
      <c r="G1396" s="14"/>
      <c r="H1396" s="14" t="s">
        <v>6665</v>
      </c>
      <c r="I1396" s="15">
        <v>126</v>
      </c>
      <c r="J1396" s="77">
        <v>2</v>
      </c>
      <c r="K1396" s="92"/>
    </row>
    <row r="1397" spans="1:11" ht="60" x14ac:dyDescent="0.25">
      <c r="A1397" s="14" t="s">
        <v>3027</v>
      </c>
      <c r="B1397" s="14" t="s">
        <v>6666</v>
      </c>
      <c r="C1397" s="14" t="s">
        <v>6666</v>
      </c>
      <c r="D1397" s="16">
        <v>46008</v>
      </c>
      <c r="E1397" s="16"/>
      <c r="F1397" s="14" t="s">
        <v>6667</v>
      </c>
      <c r="G1397" s="14"/>
      <c r="H1397" s="14" t="s">
        <v>6668</v>
      </c>
      <c r="I1397" s="15">
        <v>108</v>
      </c>
      <c r="J1397" s="77">
        <v>2</v>
      </c>
      <c r="K1397" s="92"/>
    </row>
    <row r="1398" spans="1:11" ht="60" x14ac:dyDescent="0.25">
      <c r="A1398" s="14" t="s">
        <v>3027</v>
      </c>
      <c r="B1398" s="14" t="s">
        <v>6669</v>
      </c>
      <c r="C1398" s="14" t="s">
        <v>6669</v>
      </c>
      <c r="D1398" s="16">
        <v>46008</v>
      </c>
      <c r="E1398" s="16"/>
      <c r="F1398" s="14" t="s">
        <v>6670</v>
      </c>
      <c r="G1398" s="14"/>
      <c r="H1398" s="14" t="s">
        <v>6671</v>
      </c>
      <c r="I1398" s="15">
        <v>252</v>
      </c>
      <c r="J1398" s="77">
        <v>2</v>
      </c>
      <c r="K1398" s="92"/>
    </row>
    <row r="1399" spans="1:11" ht="60" x14ac:dyDescent="0.25">
      <c r="A1399" s="14" t="s">
        <v>3027</v>
      </c>
      <c r="B1399" s="14" t="s">
        <v>6672</v>
      </c>
      <c r="C1399" s="14" t="s">
        <v>6672</v>
      </c>
      <c r="D1399" s="16">
        <v>46008</v>
      </c>
      <c r="E1399" s="16"/>
      <c r="F1399" s="14" t="s">
        <v>6673</v>
      </c>
      <c r="G1399" s="14"/>
      <c r="H1399" s="14" t="s">
        <v>6674</v>
      </c>
      <c r="I1399" s="15">
        <v>220.5</v>
      </c>
      <c r="J1399" s="77">
        <v>2</v>
      </c>
      <c r="K1399" s="92"/>
    </row>
    <row r="1400" spans="1:11" ht="70" x14ac:dyDescent="0.25">
      <c r="A1400" s="14" t="s">
        <v>3027</v>
      </c>
      <c r="B1400" s="14" t="s">
        <v>6675</v>
      </c>
      <c r="C1400" s="14" t="s">
        <v>6675</v>
      </c>
      <c r="D1400" s="16">
        <v>46009</v>
      </c>
      <c r="E1400" s="16"/>
      <c r="F1400" s="14" t="s">
        <v>6676</v>
      </c>
      <c r="G1400" s="14"/>
      <c r="H1400" s="14" t="s">
        <v>4398</v>
      </c>
      <c r="I1400" s="15">
        <v>74</v>
      </c>
      <c r="J1400" s="77">
        <v>3</v>
      </c>
      <c r="K1400" s="92"/>
    </row>
    <row r="1401" spans="1:11" ht="70" x14ac:dyDescent="0.25">
      <c r="A1401" s="14" t="s">
        <v>3027</v>
      </c>
      <c r="B1401" s="14" t="s">
        <v>6677</v>
      </c>
      <c r="C1401" s="14" t="s">
        <v>6677</v>
      </c>
      <c r="D1401" s="16">
        <v>46009</v>
      </c>
      <c r="E1401" s="16"/>
      <c r="F1401" s="14" t="s">
        <v>6678</v>
      </c>
      <c r="G1401" s="14"/>
      <c r="H1401" s="14" t="s">
        <v>6679</v>
      </c>
      <c r="I1401" s="15">
        <v>118.4</v>
      </c>
      <c r="J1401" s="77">
        <v>3</v>
      </c>
      <c r="K1401" s="92"/>
    </row>
    <row r="1402" spans="1:11" ht="70" x14ac:dyDescent="0.25">
      <c r="A1402" s="14" t="s">
        <v>3027</v>
      </c>
      <c r="B1402" s="14" t="s">
        <v>6680</v>
      </c>
      <c r="C1402" s="14" t="s">
        <v>6680</v>
      </c>
      <c r="D1402" s="16">
        <v>46009</v>
      </c>
      <c r="E1402" s="16"/>
      <c r="F1402" s="14" t="s">
        <v>6681</v>
      </c>
      <c r="G1402" s="14"/>
      <c r="H1402" s="14" t="s">
        <v>5426</v>
      </c>
      <c r="I1402" s="15">
        <v>65.709999999999994</v>
      </c>
      <c r="J1402" s="77">
        <v>4</v>
      </c>
      <c r="K1402" s="92"/>
    </row>
    <row r="1403" spans="1:11" ht="70" x14ac:dyDescent="0.25">
      <c r="A1403" s="14" t="s">
        <v>3027</v>
      </c>
      <c r="B1403" s="14" t="s">
        <v>6682</v>
      </c>
      <c r="C1403" s="14" t="s">
        <v>6682</v>
      </c>
      <c r="D1403" s="16">
        <v>46009</v>
      </c>
      <c r="E1403" s="16"/>
      <c r="F1403" s="14" t="s">
        <v>6683</v>
      </c>
      <c r="G1403" s="14"/>
      <c r="H1403" s="14" t="s">
        <v>6684</v>
      </c>
      <c r="I1403" s="15">
        <v>53.28</v>
      </c>
      <c r="J1403" s="77">
        <v>3</v>
      </c>
      <c r="K1403" s="92"/>
    </row>
    <row r="1404" spans="1:11" ht="40" x14ac:dyDescent="0.25">
      <c r="A1404" s="14" t="s">
        <v>3027</v>
      </c>
      <c r="B1404" s="14" t="s">
        <v>6685</v>
      </c>
      <c r="C1404" s="14" t="s">
        <v>3546</v>
      </c>
      <c r="D1404" s="16">
        <v>45957</v>
      </c>
      <c r="E1404" s="16">
        <v>46009</v>
      </c>
      <c r="F1404" s="14" t="s">
        <v>6686</v>
      </c>
      <c r="G1404" s="14" t="s">
        <v>6687</v>
      </c>
      <c r="H1404" s="14" t="s">
        <v>6688</v>
      </c>
      <c r="I1404" s="15">
        <v>389</v>
      </c>
      <c r="J1404" s="77">
        <v>2</v>
      </c>
      <c r="K1404" s="92"/>
    </row>
    <row r="1405" spans="1:11" ht="50" x14ac:dyDescent="0.25">
      <c r="A1405" s="14" t="s">
        <v>3027</v>
      </c>
      <c r="B1405" s="14" t="s">
        <v>6689</v>
      </c>
      <c r="C1405" s="14" t="s">
        <v>6690</v>
      </c>
      <c r="D1405" s="16">
        <v>45919</v>
      </c>
      <c r="E1405" s="16">
        <v>46009</v>
      </c>
      <c r="F1405" s="14" t="s">
        <v>6691</v>
      </c>
      <c r="G1405" s="14" t="s">
        <v>4116</v>
      </c>
      <c r="H1405" s="14" t="s">
        <v>4117</v>
      </c>
      <c r="I1405" s="15">
        <v>73.95</v>
      </c>
      <c r="J1405" s="77">
        <v>2</v>
      </c>
      <c r="K1405" s="92"/>
    </row>
    <row r="1406" spans="1:11" ht="50" x14ac:dyDescent="0.25">
      <c r="A1406" s="14" t="s">
        <v>3027</v>
      </c>
      <c r="B1406" s="14" t="s">
        <v>6689</v>
      </c>
      <c r="C1406" s="14" t="s">
        <v>6692</v>
      </c>
      <c r="D1406" s="16">
        <v>45917</v>
      </c>
      <c r="E1406" s="16">
        <v>46009</v>
      </c>
      <c r="F1406" s="14" t="s">
        <v>6691</v>
      </c>
      <c r="G1406" s="14" t="s">
        <v>6693</v>
      </c>
      <c r="H1406" s="14" t="s">
        <v>6694</v>
      </c>
      <c r="I1406" s="15">
        <v>89.9</v>
      </c>
      <c r="J1406" s="77">
        <v>2</v>
      </c>
      <c r="K1406" s="92"/>
    </row>
    <row r="1407" spans="1:11" ht="50" x14ac:dyDescent="0.25">
      <c r="A1407" s="14" t="s">
        <v>3027</v>
      </c>
      <c r="B1407" s="14" t="s">
        <v>6689</v>
      </c>
      <c r="C1407" s="14" t="s">
        <v>6695</v>
      </c>
      <c r="D1407" s="16">
        <v>45913</v>
      </c>
      <c r="E1407" s="16">
        <v>46009</v>
      </c>
      <c r="F1407" s="14" t="s">
        <v>6691</v>
      </c>
      <c r="G1407" s="14" t="s">
        <v>5102</v>
      </c>
      <c r="H1407" s="14" t="s">
        <v>5103</v>
      </c>
      <c r="I1407" s="15">
        <v>99</v>
      </c>
      <c r="J1407" s="77">
        <v>2</v>
      </c>
      <c r="K1407" s="92"/>
    </row>
    <row r="1408" spans="1:11" ht="50" x14ac:dyDescent="0.25">
      <c r="A1408" s="14" t="s">
        <v>3027</v>
      </c>
      <c r="B1408" s="14" t="s">
        <v>6689</v>
      </c>
      <c r="C1408" s="14" t="s">
        <v>6696</v>
      </c>
      <c r="D1408" s="16" t="s">
        <v>6697</v>
      </c>
      <c r="E1408" s="16">
        <v>46009</v>
      </c>
      <c r="F1408" s="14" t="s">
        <v>6698</v>
      </c>
      <c r="G1408" s="14" t="s">
        <v>6699</v>
      </c>
      <c r="H1408" s="14" t="s">
        <v>6700</v>
      </c>
      <c r="I1408" s="15">
        <v>140</v>
      </c>
      <c r="J1408" s="77">
        <v>2</v>
      </c>
      <c r="K1408" s="92"/>
    </row>
    <row r="1409" spans="1:11" ht="50" x14ac:dyDescent="0.25">
      <c r="A1409" s="14" t="s">
        <v>3027</v>
      </c>
      <c r="B1409" s="14" t="s">
        <v>6689</v>
      </c>
      <c r="C1409" s="14" t="s">
        <v>6701</v>
      </c>
      <c r="D1409" s="16" t="s">
        <v>6702</v>
      </c>
      <c r="E1409" s="16">
        <v>46009</v>
      </c>
      <c r="F1409" s="14" t="s">
        <v>6703</v>
      </c>
      <c r="G1409" s="14" t="s">
        <v>6339</v>
      </c>
      <c r="H1409" s="14" t="s">
        <v>6340</v>
      </c>
      <c r="I1409" s="15">
        <v>114</v>
      </c>
      <c r="J1409" s="77">
        <v>2</v>
      </c>
      <c r="K1409" s="92"/>
    </row>
    <row r="1410" spans="1:11" ht="70" x14ac:dyDescent="0.25">
      <c r="A1410" s="14" t="s">
        <v>3027</v>
      </c>
      <c r="B1410" s="14" t="s">
        <v>6689</v>
      </c>
      <c r="C1410" s="14" t="s">
        <v>6704</v>
      </c>
      <c r="D1410" s="16">
        <v>45945</v>
      </c>
      <c r="E1410" s="16">
        <v>46009</v>
      </c>
      <c r="F1410" s="14" t="s">
        <v>6705</v>
      </c>
      <c r="G1410" s="14" t="s">
        <v>4933</v>
      </c>
      <c r="H1410" s="14" t="s">
        <v>4934</v>
      </c>
      <c r="I1410" s="15">
        <v>1512</v>
      </c>
      <c r="J1410" s="77">
        <v>2</v>
      </c>
      <c r="K1410" s="92"/>
    </row>
    <row r="1411" spans="1:11" ht="50" x14ac:dyDescent="0.25">
      <c r="A1411" s="14" t="s">
        <v>3027</v>
      </c>
      <c r="B1411" s="14" t="s">
        <v>6689</v>
      </c>
      <c r="C1411" s="14" t="s">
        <v>6706</v>
      </c>
      <c r="D1411" s="16">
        <v>45777</v>
      </c>
      <c r="E1411" s="16">
        <v>46009</v>
      </c>
      <c r="F1411" s="14" t="s">
        <v>6707</v>
      </c>
      <c r="G1411" s="14" t="s">
        <v>6708</v>
      </c>
      <c r="H1411" s="14" t="s">
        <v>6709</v>
      </c>
      <c r="I1411" s="15">
        <v>550</v>
      </c>
      <c r="J1411" s="77">
        <v>2</v>
      </c>
      <c r="K1411" s="92"/>
    </row>
    <row r="1412" spans="1:11" ht="50" x14ac:dyDescent="0.25">
      <c r="A1412" s="14" t="s">
        <v>3027</v>
      </c>
      <c r="B1412" s="14" t="s">
        <v>6689</v>
      </c>
      <c r="C1412" s="14" t="s">
        <v>6710</v>
      </c>
      <c r="D1412" s="16">
        <v>45812</v>
      </c>
      <c r="E1412" s="16">
        <v>46009</v>
      </c>
      <c r="F1412" s="14" t="s">
        <v>6711</v>
      </c>
      <c r="G1412" s="14" t="s">
        <v>5921</v>
      </c>
      <c r="H1412" s="14" t="s">
        <v>5922</v>
      </c>
      <c r="I1412" s="15">
        <v>103.95</v>
      </c>
      <c r="J1412" s="77">
        <v>2</v>
      </c>
      <c r="K1412" s="92"/>
    </row>
    <row r="1413" spans="1:11" ht="60" x14ac:dyDescent="0.25">
      <c r="A1413" s="14" t="s">
        <v>3027</v>
      </c>
      <c r="B1413" s="14" t="s">
        <v>6712</v>
      </c>
      <c r="C1413" s="14" t="s">
        <v>3546</v>
      </c>
      <c r="D1413" s="16">
        <v>45957</v>
      </c>
      <c r="E1413" s="16">
        <v>46009</v>
      </c>
      <c r="F1413" s="14" t="s">
        <v>6713</v>
      </c>
      <c r="G1413" s="14" t="s">
        <v>6687</v>
      </c>
      <c r="H1413" s="14" t="s">
        <v>6688</v>
      </c>
      <c r="I1413" s="15">
        <v>107</v>
      </c>
      <c r="J1413" s="77">
        <v>2</v>
      </c>
      <c r="K1413" s="92"/>
    </row>
    <row r="1414" spans="1:11" ht="100" x14ac:dyDescent="0.25">
      <c r="A1414" s="14" t="s">
        <v>3027</v>
      </c>
      <c r="B1414" s="14" t="s">
        <v>6714</v>
      </c>
      <c r="C1414" s="14" t="s">
        <v>6715</v>
      </c>
      <c r="D1414" s="16">
        <v>45918</v>
      </c>
      <c r="E1414" s="16">
        <v>46009</v>
      </c>
      <c r="F1414" s="14" t="s">
        <v>6716</v>
      </c>
      <c r="G1414" s="14"/>
      <c r="H1414" s="14" t="s">
        <v>3910</v>
      </c>
      <c r="I1414" s="15">
        <v>650</v>
      </c>
      <c r="J1414" s="77">
        <v>2</v>
      </c>
      <c r="K1414" s="92"/>
    </row>
    <row r="1415" spans="1:11" ht="30" x14ac:dyDescent="0.25">
      <c r="A1415" s="14" t="s">
        <v>3027</v>
      </c>
      <c r="B1415" s="14" t="s">
        <v>6717</v>
      </c>
      <c r="C1415" s="14" t="s">
        <v>6718</v>
      </c>
      <c r="D1415" s="16">
        <v>45908</v>
      </c>
      <c r="E1415" s="16">
        <v>46009</v>
      </c>
      <c r="F1415" s="14" t="s">
        <v>6719</v>
      </c>
      <c r="G1415" s="14">
        <v>29213291</v>
      </c>
      <c r="H1415" s="14" t="s">
        <v>3029</v>
      </c>
      <c r="I1415" s="15">
        <v>99.93</v>
      </c>
      <c r="J1415" s="77">
        <v>2</v>
      </c>
      <c r="K1415" s="92"/>
    </row>
    <row r="1416" spans="1:11" ht="30" x14ac:dyDescent="0.25">
      <c r="A1416" s="14" t="s">
        <v>3027</v>
      </c>
      <c r="B1416" s="14" t="s">
        <v>6717</v>
      </c>
      <c r="C1416" s="14" t="s">
        <v>6720</v>
      </c>
      <c r="D1416" s="16">
        <v>45912</v>
      </c>
      <c r="E1416" s="16">
        <v>46009</v>
      </c>
      <c r="F1416" s="14" t="s">
        <v>6721</v>
      </c>
      <c r="G1416" s="14" t="s">
        <v>4116</v>
      </c>
      <c r="H1416" s="14" t="s">
        <v>4117</v>
      </c>
      <c r="I1416" s="15">
        <v>83.8</v>
      </c>
      <c r="J1416" s="77">
        <v>2</v>
      </c>
      <c r="K1416" s="92"/>
    </row>
    <row r="1417" spans="1:11" ht="90" x14ac:dyDescent="0.25">
      <c r="A1417" s="14" t="s">
        <v>3027</v>
      </c>
      <c r="B1417" s="14" t="s">
        <v>6722</v>
      </c>
      <c r="C1417" s="14" t="s">
        <v>6723</v>
      </c>
      <c r="D1417" s="16">
        <v>45841</v>
      </c>
      <c r="E1417" s="16">
        <v>46009</v>
      </c>
      <c r="F1417" s="14" t="s">
        <v>6724</v>
      </c>
      <c r="G1417" s="14"/>
      <c r="H1417" s="14" t="s">
        <v>6725</v>
      </c>
      <c r="I1417" s="15">
        <v>317.14</v>
      </c>
      <c r="J1417" s="77">
        <v>3</v>
      </c>
      <c r="K1417" s="92"/>
    </row>
    <row r="1418" spans="1:11" ht="70" x14ac:dyDescent="0.25">
      <c r="A1418" s="14" t="s">
        <v>3027</v>
      </c>
      <c r="B1418" s="14" t="s">
        <v>6722</v>
      </c>
      <c r="C1418" s="14" t="s">
        <v>6726</v>
      </c>
      <c r="D1418" s="16">
        <v>45842</v>
      </c>
      <c r="E1418" s="16">
        <v>46009</v>
      </c>
      <c r="F1418" s="14" t="s">
        <v>6727</v>
      </c>
      <c r="G1418" s="14"/>
      <c r="H1418" s="14" t="s">
        <v>6484</v>
      </c>
      <c r="I1418" s="15">
        <v>152</v>
      </c>
      <c r="J1418" s="77">
        <v>3</v>
      </c>
      <c r="K1418" s="92"/>
    </row>
    <row r="1419" spans="1:11" ht="60" x14ac:dyDescent="0.25">
      <c r="A1419" s="14" t="s">
        <v>3027</v>
      </c>
      <c r="B1419" s="14" t="s">
        <v>6722</v>
      </c>
      <c r="C1419" s="14" t="s">
        <v>6728</v>
      </c>
      <c r="D1419" s="16">
        <v>45817</v>
      </c>
      <c r="E1419" s="16">
        <v>46009</v>
      </c>
      <c r="F1419" s="14" t="s">
        <v>6729</v>
      </c>
      <c r="G1419" s="14"/>
      <c r="H1419" s="14" t="s">
        <v>6730</v>
      </c>
      <c r="I1419" s="15">
        <v>25</v>
      </c>
      <c r="J1419" s="77">
        <v>3</v>
      </c>
      <c r="K1419" s="92"/>
    </row>
    <row r="1420" spans="1:11" ht="60" x14ac:dyDescent="0.25">
      <c r="A1420" s="14" t="s">
        <v>3027</v>
      </c>
      <c r="B1420" s="14" t="s">
        <v>6722</v>
      </c>
      <c r="C1420" s="14" t="s">
        <v>6722</v>
      </c>
      <c r="D1420" s="16">
        <v>46009</v>
      </c>
      <c r="E1420" s="16">
        <v>46009</v>
      </c>
      <c r="F1420" s="14" t="s">
        <v>6731</v>
      </c>
      <c r="G1420" s="14"/>
      <c r="H1420" s="14" t="s">
        <v>4154</v>
      </c>
      <c r="I1420" s="15">
        <v>238.5</v>
      </c>
      <c r="J1420" s="77">
        <v>3</v>
      </c>
      <c r="K1420" s="92"/>
    </row>
    <row r="1421" spans="1:11" ht="70" x14ac:dyDescent="0.25">
      <c r="A1421" s="14" t="s">
        <v>3027</v>
      </c>
      <c r="B1421" s="14" t="s">
        <v>6722</v>
      </c>
      <c r="C1421" s="14" t="s">
        <v>6722</v>
      </c>
      <c r="D1421" s="16">
        <v>46009</v>
      </c>
      <c r="E1421" s="16">
        <v>46009</v>
      </c>
      <c r="F1421" s="14" t="s">
        <v>6732</v>
      </c>
      <c r="G1421" s="14"/>
      <c r="H1421" s="14" t="s">
        <v>4154</v>
      </c>
      <c r="I1421" s="15">
        <v>5068.68</v>
      </c>
      <c r="J1421" s="77">
        <v>3</v>
      </c>
      <c r="K1421" s="92"/>
    </row>
    <row r="1422" spans="1:11" ht="60" x14ac:dyDescent="0.25">
      <c r="A1422" s="14" t="s">
        <v>3027</v>
      </c>
      <c r="B1422" s="14" t="s">
        <v>6722</v>
      </c>
      <c r="C1422" s="14" t="s">
        <v>6722</v>
      </c>
      <c r="D1422" s="16">
        <v>46009</v>
      </c>
      <c r="E1422" s="16">
        <v>46009</v>
      </c>
      <c r="F1422" s="14" t="s">
        <v>6733</v>
      </c>
      <c r="G1422" s="14"/>
      <c r="H1422" s="14" t="s">
        <v>4154</v>
      </c>
      <c r="I1422" s="15">
        <v>135</v>
      </c>
      <c r="J1422" s="77">
        <v>3</v>
      </c>
      <c r="K1422" s="92"/>
    </row>
    <row r="1423" spans="1:11" ht="90" x14ac:dyDescent="0.25">
      <c r="A1423" s="14" t="s">
        <v>3027</v>
      </c>
      <c r="B1423" s="14" t="s">
        <v>6734</v>
      </c>
      <c r="C1423" s="14" t="s">
        <v>6735</v>
      </c>
      <c r="D1423" s="16">
        <v>45932</v>
      </c>
      <c r="E1423" s="16">
        <v>46009</v>
      </c>
      <c r="F1423" s="14" t="s">
        <v>6736</v>
      </c>
      <c r="G1423" s="14"/>
      <c r="H1423" s="14" t="s">
        <v>6737</v>
      </c>
      <c r="I1423" s="15">
        <v>51.48</v>
      </c>
      <c r="J1423" s="77">
        <v>2</v>
      </c>
      <c r="K1423" s="92"/>
    </row>
    <row r="1424" spans="1:11" ht="100" x14ac:dyDescent="0.25">
      <c r="A1424" s="14" t="s">
        <v>3027</v>
      </c>
      <c r="B1424" s="14" t="s">
        <v>6734</v>
      </c>
      <c r="C1424" s="14" t="s">
        <v>6738</v>
      </c>
      <c r="D1424" s="16">
        <v>45937</v>
      </c>
      <c r="E1424" s="16">
        <v>46009</v>
      </c>
      <c r="F1424" s="14" t="s">
        <v>6739</v>
      </c>
      <c r="G1424" s="14"/>
      <c r="H1424" s="14" t="s">
        <v>6737</v>
      </c>
      <c r="I1424" s="15">
        <v>44.11</v>
      </c>
      <c r="J1424" s="77">
        <v>2</v>
      </c>
      <c r="K1424" s="92"/>
    </row>
    <row r="1425" spans="1:11" ht="60" x14ac:dyDescent="0.25">
      <c r="A1425" s="14" t="s">
        <v>3027</v>
      </c>
      <c r="B1425" s="14" t="s">
        <v>6734</v>
      </c>
      <c r="C1425" s="14" t="s">
        <v>6740</v>
      </c>
      <c r="D1425" s="16">
        <v>45951</v>
      </c>
      <c r="E1425" s="16">
        <v>46009</v>
      </c>
      <c r="F1425" s="14" t="s">
        <v>6741</v>
      </c>
      <c r="G1425" s="14" t="s">
        <v>5123</v>
      </c>
      <c r="H1425" s="14" t="s">
        <v>5124</v>
      </c>
      <c r="I1425" s="15">
        <v>559</v>
      </c>
      <c r="J1425" s="77">
        <v>2</v>
      </c>
      <c r="K1425" s="92"/>
    </row>
    <row r="1426" spans="1:11" ht="30" x14ac:dyDescent="0.25">
      <c r="A1426" s="14" t="s">
        <v>3027</v>
      </c>
      <c r="B1426" s="14" t="s">
        <v>6734</v>
      </c>
      <c r="C1426" s="14" t="s">
        <v>6742</v>
      </c>
      <c r="D1426" s="16">
        <v>45953</v>
      </c>
      <c r="E1426" s="16">
        <v>46009</v>
      </c>
      <c r="F1426" s="14" t="s">
        <v>6743</v>
      </c>
      <c r="G1426" s="14">
        <v>29213291</v>
      </c>
      <c r="H1426" s="14" t="s">
        <v>3029</v>
      </c>
      <c r="I1426" s="15">
        <v>345.41</v>
      </c>
      <c r="J1426" s="77">
        <v>2</v>
      </c>
      <c r="K1426" s="92"/>
    </row>
    <row r="1427" spans="1:11" ht="30" x14ac:dyDescent="0.25">
      <c r="A1427" s="14" t="s">
        <v>3027</v>
      </c>
      <c r="B1427" s="14" t="s">
        <v>6744</v>
      </c>
      <c r="C1427" s="14" t="s">
        <v>6745</v>
      </c>
      <c r="D1427" s="16" t="s">
        <v>6746</v>
      </c>
      <c r="E1427" s="16">
        <v>46009</v>
      </c>
      <c r="F1427" s="14" t="s">
        <v>6747</v>
      </c>
      <c r="G1427" s="14" t="s">
        <v>6748</v>
      </c>
      <c r="H1427" s="14" t="s">
        <v>6749</v>
      </c>
      <c r="I1427" s="15">
        <v>85</v>
      </c>
      <c r="J1427" s="77">
        <v>3</v>
      </c>
      <c r="K1427" s="92"/>
    </row>
    <row r="1428" spans="1:11" ht="30" x14ac:dyDescent="0.25">
      <c r="A1428" s="14" t="s">
        <v>3027</v>
      </c>
      <c r="B1428" s="14" t="s">
        <v>6744</v>
      </c>
      <c r="C1428" s="14" t="s">
        <v>6750</v>
      </c>
      <c r="D1428" s="16">
        <v>45854</v>
      </c>
      <c r="E1428" s="16">
        <v>46009</v>
      </c>
      <c r="F1428" s="14" t="s">
        <v>6751</v>
      </c>
      <c r="G1428" s="14" t="s">
        <v>6752</v>
      </c>
      <c r="H1428" s="14" t="s">
        <v>6753</v>
      </c>
      <c r="I1428" s="15">
        <v>40</v>
      </c>
      <c r="J1428" s="77">
        <v>3</v>
      </c>
      <c r="K1428" s="92"/>
    </row>
    <row r="1429" spans="1:11" ht="40" x14ac:dyDescent="0.25">
      <c r="A1429" s="14" t="s">
        <v>3027</v>
      </c>
      <c r="B1429" s="14" t="s">
        <v>6744</v>
      </c>
      <c r="C1429" s="14" t="s">
        <v>6754</v>
      </c>
      <c r="D1429" s="16">
        <v>45861</v>
      </c>
      <c r="E1429" s="16">
        <v>46009</v>
      </c>
      <c r="F1429" s="14" t="s">
        <v>6755</v>
      </c>
      <c r="G1429" s="14" t="s">
        <v>3354</v>
      </c>
      <c r="H1429" s="14" t="s">
        <v>3355</v>
      </c>
      <c r="I1429" s="15">
        <v>50.91</v>
      </c>
      <c r="J1429" s="77">
        <v>3</v>
      </c>
      <c r="K1429" s="92"/>
    </row>
    <row r="1430" spans="1:11" ht="30" x14ac:dyDescent="0.25">
      <c r="A1430" s="14" t="s">
        <v>3027</v>
      </c>
      <c r="B1430" s="14" t="s">
        <v>6744</v>
      </c>
      <c r="C1430" s="14" t="s">
        <v>6756</v>
      </c>
      <c r="D1430" s="16">
        <v>45881</v>
      </c>
      <c r="E1430" s="16">
        <v>46009</v>
      </c>
      <c r="F1430" s="14" t="s">
        <v>6757</v>
      </c>
      <c r="G1430" s="14" t="s">
        <v>3354</v>
      </c>
      <c r="H1430" s="14" t="s">
        <v>3355</v>
      </c>
      <c r="I1430" s="15">
        <v>25.48</v>
      </c>
      <c r="J1430" s="77">
        <v>3</v>
      </c>
      <c r="K1430" s="92"/>
    </row>
    <row r="1431" spans="1:11" ht="40" x14ac:dyDescent="0.25">
      <c r="A1431" s="14" t="s">
        <v>3027</v>
      </c>
      <c r="B1431" s="14" t="s">
        <v>6744</v>
      </c>
      <c r="C1431" s="14" t="s">
        <v>6758</v>
      </c>
      <c r="D1431" s="16">
        <v>45908</v>
      </c>
      <c r="E1431" s="16">
        <v>46009</v>
      </c>
      <c r="F1431" s="14" t="s">
        <v>6755</v>
      </c>
      <c r="G1431" s="14" t="s">
        <v>3354</v>
      </c>
      <c r="H1431" s="14" t="s">
        <v>3355</v>
      </c>
      <c r="I1431" s="15">
        <v>75.2</v>
      </c>
      <c r="J1431" s="77">
        <v>3</v>
      </c>
      <c r="K1431" s="92"/>
    </row>
    <row r="1432" spans="1:11" ht="30" x14ac:dyDescent="0.25">
      <c r="A1432" s="14" t="s">
        <v>3027</v>
      </c>
      <c r="B1432" s="14" t="s">
        <v>6744</v>
      </c>
      <c r="C1432" s="14" t="s">
        <v>6759</v>
      </c>
      <c r="D1432" s="16">
        <v>45818</v>
      </c>
      <c r="E1432" s="16">
        <v>46009</v>
      </c>
      <c r="F1432" s="14" t="s">
        <v>6760</v>
      </c>
      <c r="G1432" s="14">
        <v>29213291</v>
      </c>
      <c r="H1432" s="14" t="s">
        <v>3029</v>
      </c>
      <c r="I1432" s="15">
        <v>184.12</v>
      </c>
      <c r="J1432" s="77">
        <v>3</v>
      </c>
      <c r="K1432" s="92"/>
    </row>
    <row r="1433" spans="1:11" ht="30" x14ac:dyDescent="0.25">
      <c r="A1433" s="14" t="s">
        <v>3027</v>
      </c>
      <c r="B1433" s="14" t="s">
        <v>6744</v>
      </c>
      <c r="C1433" s="14" t="s">
        <v>6761</v>
      </c>
      <c r="D1433" s="16">
        <v>45922</v>
      </c>
      <c r="E1433" s="16">
        <v>46009</v>
      </c>
      <c r="F1433" s="14" t="s">
        <v>6762</v>
      </c>
      <c r="G1433" s="14" t="s">
        <v>6763</v>
      </c>
      <c r="H1433" s="14" t="s">
        <v>6764</v>
      </c>
      <c r="I1433" s="15">
        <v>240</v>
      </c>
      <c r="J1433" s="77">
        <v>3</v>
      </c>
      <c r="K1433" s="92"/>
    </row>
    <row r="1434" spans="1:11" ht="40" x14ac:dyDescent="0.25">
      <c r="A1434" s="14" t="s">
        <v>3027</v>
      </c>
      <c r="B1434" s="14" t="s">
        <v>6744</v>
      </c>
      <c r="C1434" s="14" t="s">
        <v>6765</v>
      </c>
      <c r="D1434" s="16">
        <v>45686</v>
      </c>
      <c r="E1434" s="16">
        <v>46009</v>
      </c>
      <c r="F1434" s="14" t="s">
        <v>6755</v>
      </c>
      <c r="G1434" s="14" t="s">
        <v>3354</v>
      </c>
      <c r="H1434" s="14" t="s">
        <v>3355</v>
      </c>
      <c r="I1434" s="15">
        <v>91.66</v>
      </c>
      <c r="J1434" s="77">
        <v>3</v>
      </c>
      <c r="K1434" s="92"/>
    </row>
    <row r="1435" spans="1:11" ht="30" x14ac:dyDescent="0.25">
      <c r="A1435" s="14" t="s">
        <v>3027</v>
      </c>
      <c r="B1435" s="14" t="s">
        <v>6744</v>
      </c>
      <c r="C1435" s="14" t="s">
        <v>5543</v>
      </c>
      <c r="D1435" s="16">
        <v>45951</v>
      </c>
      <c r="E1435" s="16">
        <v>46009</v>
      </c>
      <c r="F1435" s="14" t="s">
        <v>6766</v>
      </c>
      <c r="G1435" s="14" t="s">
        <v>6767</v>
      </c>
      <c r="H1435" s="14" t="s">
        <v>6768</v>
      </c>
      <c r="I1435" s="15">
        <v>70</v>
      </c>
      <c r="J1435" s="77">
        <v>3</v>
      </c>
      <c r="K1435" s="92"/>
    </row>
    <row r="1436" spans="1:11" ht="30" x14ac:dyDescent="0.25">
      <c r="A1436" s="14" t="s">
        <v>3027</v>
      </c>
      <c r="B1436" s="14" t="s">
        <v>6744</v>
      </c>
      <c r="C1436" s="14" t="s">
        <v>6769</v>
      </c>
      <c r="D1436" s="16">
        <v>45951</v>
      </c>
      <c r="E1436" s="16">
        <v>46009</v>
      </c>
      <c r="F1436" s="14" t="s">
        <v>6770</v>
      </c>
      <c r="G1436" s="14" t="s">
        <v>6771</v>
      </c>
      <c r="H1436" s="14" t="s">
        <v>6772</v>
      </c>
      <c r="I1436" s="15">
        <v>13.8</v>
      </c>
      <c r="J1436" s="77">
        <v>3</v>
      </c>
      <c r="K1436" s="92"/>
    </row>
    <row r="1437" spans="1:11" ht="40" x14ac:dyDescent="0.25">
      <c r="A1437" s="14" t="s">
        <v>3027</v>
      </c>
      <c r="B1437" s="14" t="s">
        <v>6744</v>
      </c>
      <c r="C1437" s="14" t="s">
        <v>6773</v>
      </c>
      <c r="D1437" s="16">
        <v>45995</v>
      </c>
      <c r="E1437" s="16">
        <v>46009</v>
      </c>
      <c r="F1437" s="14" t="s">
        <v>6755</v>
      </c>
      <c r="G1437" s="14" t="s">
        <v>3354</v>
      </c>
      <c r="H1437" s="14" t="s">
        <v>3355</v>
      </c>
      <c r="I1437" s="15">
        <v>23.83</v>
      </c>
      <c r="J1437" s="77">
        <v>3</v>
      </c>
      <c r="K1437" s="92"/>
    </row>
    <row r="1438" spans="1:11" ht="40" x14ac:dyDescent="0.25">
      <c r="A1438" s="14" t="s">
        <v>3027</v>
      </c>
      <c r="B1438" s="14" t="s">
        <v>6774</v>
      </c>
      <c r="C1438" s="14" t="s">
        <v>6775</v>
      </c>
      <c r="D1438" s="16">
        <v>45944</v>
      </c>
      <c r="E1438" s="16">
        <v>46009</v>
      </c>
      <c r="F1438" s="14" t="s">
        <v>6776</v>
      </c>
      <c r="G1438" s="14">
        <v>29213291</v>
      </c>
      <c r="H1438" s="14" t="s">
        <v>3029</v>
      </c>
      <c r="I1438" s="15">
        <v>177.63</v>
      </c>
      <c r="J1438" s="77">
        <v>2</v>
      </c>
      <c r="K1438" s="92"/>
    </row>
    <row r="1439" spans="1:11" ht="30" x14ac:dyDescent="0.25">
      <c r="A1439" s="14" t="s">
        <v>3027</v>
      </c>
      <c r="B1439" s="14" t="s">
        <v>6774</v>
      </c>
      <c r="C1439" s="14" t="s">
        <v>6777</v>
      </c>
      <c r="D1439" s="16">
        <v>45944</v>
      </c>
      <c r="E1439" s="16">
        <v>46009</v>
      </c>
      <c r="F1439" s="14" t="s">
        <v>6778</v>
      </c>
      <c r="G1439" s="14" t="s">
        <v>3030</v>
      </c>
      <c r="H1439" s="14" t="s">
        <v>3031</v>
      </c>
      <c r="I1439" s="15">
        <v>150</v>
      </c>
      <c r="J1439" s="77">
        <v>2</v>
      </c>
      <c r="K1439" s="92"/>
    </row>
    <row r="1440" spans="1:11" ht="40" x14ac:dyDescent="0.25">
      <c r="A1440" s="14" t="s">
        <v>3027</v>
      </c>
      <c r="B1440" s="14" t="s">
        <v>6774</v>
      </c>
      <c r="C1440" s="14" t="s">
        <v>6779</v>
      </c>
      <c r="D1440" s="16">
        <v>46006</v>
      </c>
      <c r="E1440" s="16">
        <v>46009</v>
      </c>
      <c r="F1440" s="14" t="s">
        <v>6780</v>
      </c>
      <c r="G1440" s="14">
        <v>29213291</v>
      </c>
      <c r="H1440" s="14" t="s">
        <v>3029</v>
      </c>
      <c r="I1440" s="15">
        <v>19.899999999999999</v>
      </c>
      <c r="J1440" s="77">
        <v>2</v>
      </c>
      <c r="K1440" s="92"/>
    </row>
    <row r="1441" spans="1:11" ht="70" x14ac:dyDescent="0.25">
      <c r="A1441" s="14" t="s">
        <v>3027</v>
      </c>
      <c r="B1441" s="14" t="s">
        <v>6781</v>
      </c>
      <c r="C1441" s="14" t="s">
        <v>6781</v>
      </c>
      <c r="D1441" s="16">
        <v>46009</v>
      </c>
      <c r="E1441" s="16"/>
      <c r="F1441" s="14" t="s">
        <v>6782</v>
      </c>
      <c r="G1441" s="14"/>
      <c r="H1441" s="14" t="s">
        <v>3287</v>
      </c>
      <c r="I1441" s="15">
        <v>136.16</v>
      </c>
      <c r="J1441" s="77">
        <v>4</v>
      </c>
      <c r="K1441" s="92"/>
    </row>
    <row r="1442" spans="1:11" ht="70" x14ac:dyDescent="0.25">
      <c r="A1442" s="14" t="s">
        <v>3027</v>
      </c>
      <c r="B1442" s="14" t="s">
        <v>6783</v>
      </c>
      <c r="C1442" s="14" t="s">
        <v>6783</v>
      </c>
      <c r="D1442" s="16">
        <v>46009</v>
      </c>
      <c r="E1442" s="16"/>
      <c r="F1442" s="14" t="s">
        <v>6784</v>
      </c>
      <c r="G1442" s="14"/>
      <c r="H1442" s="14" t="s">
        <v>6517</v>
      </c>
      <c r="I1442" s="15">
        <v>220.93</v>
      </c>
      <c r="J1442" s="77">
        <v>3</v>
      </c>
      <c r="K1442" s="92"/>
    </row>
    <row r="1443" spans="1:11" ht="70" x14ac:dyDescent="0.25">
      <c r="A1443" s="14" t="s">
        <v>3027</v>
      </c>
      <c r="B1443" s="14" t="s">
        <v>6785</v>
      </c>
      <c r="C1443" s="14" t="s">
        <v>6785</v>
      </c>
      <c r="D1443" s="16">
        <v>46009</v>
      </c>
      <c r="E1443" s="16"/>
      <c r="F1443" s="14" t="s">
        <v>6786</v>
      </c>
      <c r="G1443" s="14"/>
      <c r="H1443" s="14" t="s">
        <v>6517</v>
      </c>
      <c r="I1443" s="15">
        <v>51.42</v>
      </c>
      <c r="J1443" s="77">
        <v>2</v>
      </c>
      <c r="K1443" s="92"/>
    </row>
    <row r="1444" spans="1:11" ht="70" x14ac:dyDescent="0.25">
      <c r="A1444" s="14" t="s">
        <v>3027</v>
      </c>
      <c r="B1444" s="14" t="s">
        <v>6787</v>
      </c>
      <c r="C1444" s="14" t="s">
        <v>6787</v>
      </c>
      <c r="D1444" s="16">
        <v>46009</v>
      </c>
      <c r="E1444" s="16"/>
      <c r="F1444" s="14" t="s">
        <v>6788</v>
      </c>
      <c r="G1444" s="14"/>
      <c r="H1444" s="14" t="s">
        <v>3287</v>
      </c>
      <c r="I1444" s="15">
        <v>37.89</v>
      </c>
      <c r="J1444" s="77">
        <v>3</v>
      </c>
      <c r="K1444" s="92"/>
    </row>
    <row r="1445" spans="1:11" ht="70" x14ac:dyDescent="0.25">
      <c r="A1445" s="14" t="s">
        <v>3027</v>
      </c>
      <c r="B1445" s="14" t="s">
        <v>6789</v>
      </c>
      <c r="C1445" s="14" t="s">
        <v>6789</v>
      </c>
      <c r="D1445" s="16">
        <v>46009</v>
      </c>
      <c r="E1445" s="16"/>
      <c r="F1445" s="14" t="s">
        <v>6790</v>
      </c>
      <c r="G1445" s="14"/>
      <c r="H1445" s="14" t="s">
        <v>6791</v>
      </c>
      <c r="I1445" s="15">
        <v>35.520000000000003</v>
      </c>
      <c r="J1445" s="77">
        <v>3</v>
      </c>
      <c r="K1445" s="92"/>
    </row>
    <row r="1446" spans="1:11" ht="70" x14ac:dyDescent="0.25">
      <c r="A1446" s="14" t="s">
        <v>3027</v>
      </c>
      <c r="B1446" s="14" t="s">
        <v>6792</v>
      </c>
      <c r="C1446" s="14" t="s">
        <v>6792</v>
      </c>
      <c r="D1446" s="16">
        <v>46009</v>
      </c>
      <c r="E1446" s="16"/>
      <c r="F1446" s="14" t="s">
        <v>6793</v>
      </c>
      <c r="G1446" s="14"/>
      <c r="H1446" s="14" t="s">
        <v>3859</v>
      </c>
      <c r="I1446" s="15">
        <v>130.24</v>
      </c>
      <c r="J1446" s="77">
        <v>3</v>
      </c>
      <c r="K1446" s="92"/>
    </row>
    <row r="1447" spans="1:11" ht="70" x14ac:dyDescent="0.25">
      <c r="A1447" s="14" t="s">
        <v>3027</v>
      </c>
      <c r="B1447" s="14" t="s">
        <v>6794</v>
      </c>
      <c r="C1447" s="14" t="s">
        <v>6794</v>
      </c>
      <c r="D1447" s="16">
        <v>46009</v>
      </c>
      <c r="E1447" s="16"/>
      <c r="F1447" s="14" t="s">
        <v>6795</v>
      </c>
      <c r="G1447" s="14"/>
      <c r="H1447" s="14" t="s">
        <v>6796</v>
      </c>
      <c r="I1447" s="15">
        <v>69.260000000000005</v>
      </c>
      <c r="J1447" s="77">
        <v>2</v>
      </c>
      <c r="K1447" s="92"/>
    </row>
    <row r="1448" spans="1:11" ht="70" x14ac:dyDescent="0.25">
      <c r="A1448" s="14" t="s">
        <v>3027</v>
      </c>
      <c r="B1448" s="14" t="s">
        <v>6797</v>
      </c>
      <c r="C1448" s="14" t="s">
        <v>6797</v>
      </c>
      <c r="D1448" s="16">
        <v>46009</v>
      </c>
      <c r="E1448" s="16"/>
      <c r="F1448" s="14" t="s">
        <v>6798</v>
      </c>
      <c r="G1448" s="14"/>
      <c r="H1448" s="14" t="s">
        <v>6799</v>
      </c>
      <c r="I1448" s="15">
        <v>134.97999999999999</v>
      </c>
      <c r="J1448" s="77">
        <v>3</v>
      </c>
      <c r="K1448" s="92"/>
    </row>
    <row r="1449" spans="1:11" ht="70" x14ac:dyDescent="0.25">
      <c r="A1449" s="14" t="s">
        <v>3027</v>
      </c>
      <c r="B1449" s="14" t="s">
        <v>6800</v>
      </c>
      <c r="C1449" s="14" t="s">
        <v>6800</v>
      </c>
      <c r="D1449" s="16">
        <v>46009</v>
      </c>
      <c r="E1449" s="16"/>
      <c r="F1449" s="14" t="s">
        <v>6801</v>
      </c>
      <c r="G1449" s="14"/>
      <c r="H1449" s="14" t="s">
        <v>3859</v>
      </c>
      <c r="I1449" s="15">
        <v>130.24</v>
      </c>
      <c r="J1449" s="77">
        <v>2</v>
      </c>
      <c r="K1449" s="92"/>
    </row>
    <row r="1450" spans="1:11" ht="40" x14ac:dyDescent="0.25">
      <c r="A1450" s="14" t="s">
        <v>3027</v>
      </c>
      <c r="B1450" s="14" t="s">
        <v>6800</v>
      </c>
      <c r="C1450" s="14" t="s">
        <v>6802</v>
      </c>
      <c r="D1450" s="16">
        <v>45956</v>
      </c>
      <c r="E1450" s="16">
        <v>46009</v>
      </c>
      <c r="F1450" s="14" t="s">
        <v>6803</v>
      </c>
      <c r="G1450" s="14" t="s">
        <v>6804</v>
      </c>
      <c r="H1450" s="14" t="s">
        <v>6805</v>
      </c>
      <c r="I1450" s="15">
        <v>74.11</v>
      </c>
      <c r="J1450" s="77">
        <v>2</v>
      </c>
      <c r="K1450" s="92"/>
    </row>
    <row r="1451" spans="1:11" ht="70" x14ac:dyDescent="0.25">
      <c r="A1451" s="14" t="s">
        <v>3027</v>
      </c>
      <c r="B1451" s="14" t="s">
        <v>6806</v>
      </c>
      <c r="C1451" s="14" t="s">
        <v>6806</v>
      </c>
      <c r="D1451" s="16">
        <v>46009</v>
      </c>
      <c r="E1451" s="16"/>
      <c r="F1451" s="14" t="s">
        <v>6807</v>
      </c>
      <c r="G1451" s="14"/>
      <c r="H1451" s="14" t="s">
        <v>6808</v>
      </c>
      <c r="I1451" s="15">
        <v>24.86</v>
      </c>
      <c r="J1451" s="77">
        <v>2</v>
      </c>
      <c r="K1451" s="92"/>
    </row>
    <row r="1452" spans="1:11" ht="30" x14ac:dyDescent="0.25">
      <c r="A1452" s="14" t="s">
        <v>3027</v>
      </c>
      <c r="B1452" s="14" t="s">
        <v>6809</v>
      </c>
      <c r="C1452" s="14" t="s">
        <v>6810</v>
      </c>
      <c r="D1452" s="16">
        <v>46009</v>
      </c>
      <c r="E1452" s="16"/>
      <c r="F1452" s="14" t="s">
        <v>6811</v>
      </c>
      <c r="G1452" s="14"/>
      <c r="H1452" s="14" t="s">
        <v>6812</v>
      </c>
      <c r="I1452" s="15">
        <v>1070</v>
      </c>
      <c r="J1452" s="77">
        <v>5</v>
      </c>
      <c r="K1452" s="92"/>
    </row>
    <row r="1453" spans="1:11" ht="20" x14ac:dyDescent="0.25">
      <c r="A1453" s="14" t="s">
        <v>3027</v>
      </c>
      <c r="B1453" s="14" t="s">
        <v>6813</v>
      </c>
      <c r="C1453" s="14" t="s">
        <v>6814</v>
      </c>
      <c r="D1453" s="16">
        <v>46009</v>
      </c>
      <c r="E1453" s="16"/>
      <c r="F1453" s="14" t="s">
        <v>6815</v>
      </c>
      <c r="G1453" s="14" t="s">
        <v>6816</v>
      </c>
      <c r="H1453" s="14" t="s">
        <v>6817</v>
      </c>
      <c r="I1453" s="15">
        <v>150</v>
      </c>
      <c r="J1453" s="77">
        <v>3</v>
      </c>
      <c r="K1453" s="92"/>
    </row>
    <row r="1454" spans="1:11" ht="20" x14ac:dyDescent="0.25">
      <c r="A1454" s="14" t="s">
        <v>3027</v>
      </c>
      <c r="B1454" s="14" t="s">
        <v>6818</v>
      </c>
      <c r="C1454" s="14" t="s">
        <v>6819</v>
      </c>
      <c r="D1454" s="16">
        <v>46009</v>
      </c>
      <c r="E1454" s="16"/>
      <c r="F1454" s="14" t="s">
        <v>6820</v>
      </c>
      <c r="G1454" s="14" t="s">
        <v>3320</v>
      </c>
      <c r="H1454" s="14" t="s">
        <v>3321</v>
      </c>
      <c r="I1454" s="15">
        <v>492</v>
      </c>
      <c r="J1454" s="77">
        <v>4</v>
      </c>
      <c r="K1454" s="92"/>
    </row>
    <row r="1455" spans="1:11" ht="20" x14ac:dyDescent="0.25">
      <c r="A1455" s="14" t="s">
        <v>3027</v>
      </c>
      <c r="B1455" s="14" t="s">
        <v>6821</v>
      </c>
      <c r="C1455" s="14" t="s">
        <v>6822</v>
      </c>
      <c r="D1455" s="16">
        <v>46009</v>
      </c>
      <c r="E1455" s="16"/>
      <c r="F1455" s="14" t="s">
        <v>6823</v>
      </c>
      <c r="G1455" s="14" t="s">
        <v>3110</v>
      </c>
      <c r="H1455" s="14" t="s">
        <v>6824</v>
      </c>
      <c r="I1455" s="15">
        <v>570.72</v>
      </c>
      <c r="J1455" s="77">
        <v>4</v>
      </c>
      <c r="K1455" s="92"/>
    </row>
    <row r="1456" spans="1:11" ht="12.5" x14ac:dyDescent="0.25">
      <c r="A1456" s="14" t="s">
        <v>3027</v>
      </c>
      <c r="B1456" s="14" t="s">
        <v>6825</v>
      </c>
      <c r="C1456" s="14" t="s">
        <v>3785</v>
      </c>
      <c r="D1456" s="16">
        <v>46009</v>
      </c>
      <c r="E1456" s="16"/>
      <c r="F1456" s="14" t="s">
        <v>6826</v>
      </c>
      <c r="G1456" s="14" t="s">
        <v>6827</v>
      </c>
      <c r="H1456" s="14" t="s">
        <v>6828</v>
      </c>
      <c r="I1456" s="15">
        <v>380</v>
      </c>
      <c r="J1456" s="77">
        <v>4</v>
      </c>
      <c r="K1456" s="92"/>
    </row>
    <row r="1457" spans="1:11" ht="20" x14ac:dyDescent="0.25">
      <c r="A1457" s="14" t="s">
        <v>3027</v>
      </c>
      <c r="B1457" s="14" t="s">
        <v>6829</v>
      </c>
      <c r="C1457" s="14" t="s">
        <v>6830</v>
      </c>
      <c r="D1457" s="16">
        <v>46009</v>
      </c>
      <c r="E1457" s="16"/>
      <c r="F1457" s="14" t="s">
        <v>6831</v>
      </c>
      <c r="G1457" s="14" t="s">
        <v>6832</v>
      </c>
      <c r="H1457" s="14" t="s">
        <v>4911</v>
      </c>
      <c r="I1457" s="15">
        <v>138</v>
      </c>
      <c r="J1457" s="77">
        <v>5</v>
      </c>
      <c r="K1457" s="92"/>
    </row>
    <row r="1458" spans="1:11" ht="20" x14ac:dyDescent="0.25">
      <c r="A1458" s="14" t="s">
        <v>3027</v>
      </c>
      <c r="B1458" s="14" t="s">
        <v>6833</v>
      </c>
      <c r="C1458" s="14" t="s">
        <v>6834</v>
      </c>
      <c r="D1458" s="16">
        <v>46009</v>
      </c>
      <c r="E1458" s="16"/>
      <c r="F1458" s="14" t="s">
        <v>6835</v>
      </c>
      <c r="G1458" s="14" t="s">
        <v>6836</v>
      </c>
      <c r="H1458" s="14" t="s">
        <v>6837</v>
      </c>
      <c r="I1458" s="15">
        <v>132</v>
      </c>
      <c r="J1458" s="77">
        <v>3</v>
      </c>
      <c r="K1458" s="92"/>
    </row>
    <row r="1459" spans="1:11" ht="20" x14ac:dyDescent="0.25">
      <c r="A1459" s="14" t="s">
        <v>3027</v>
      </c>
      <c r="B1459" s="14" t="s">
        <v>6838</v>
      </c>
      <c r="C1459" s="14" t="s">
        <v>6607</v>
      </c>
      <c r="D1459" s="16">
        <v>46009</v>
      </c>
      <c r="E1459" s="16"/>
      <c r="F1459" s="14" t="s">
        <v>6839</v>
      </c>
      <c r="G1459" s="14" t="s">
        <v>3787</v>
      </c>
      <c r="H1459" s="14" t="s">
        <v>3788</v>
      </c>
      <c r="I1459" s="15">
        <v>810</v>
      </c>
      <c r="J1459" s="77">
        <v>3</v>
      </c>
      <c r="K1459" s="92"/>
    </row>
    <row r="1460" spans="1:11" ht="30" x14ac:dyDescent="0.25">
      <c r="A1460" s="14" t="s">
        <v>3027</v>
      </c>
      <c r="B1460" s="14" t="s">
        <v>6838</v>
      </c>
      <c r="C1460" s="14" t="s">
        <v>6838</v>
      </c>
      <c r="D1460" s="16">
        <v>46036</v>
      </c>
      <c r="E1460" s="16"/>
      <c r="F1460" s="14" t="s">
        <v>6840</v>
      </c>
      <c r="G1460" s="14"/>
      <c r="H1460" s="14" t="s">
        <v>3059</v>
      </c>
      <c r="I1460" s="15">
        <v>190</v>
      </c>
      <c r="J1460" s="77">
        <v>3</v>
      </c>
      <c r="K1460" s="92"/>
    </row>
    <row r="1461" spans="1:11" ht="60" x14ac:dyDescent="0.25">
      <c r="A1461" s="14" t="s">
        <v>3027</v>
      </c>
      <c r="B1461" s="14" t="s">
        <v>6841</v>
      </c>
      <c r="C1461" s="14" t="s">
        <v>6841</v>
      </c>
      <c r="D1461" s="16">
        <v>46009</v>
      </c>
      <c r="E1461" s="16"/>
      <c r="F1461" s="14" t="s">
        <v>6842</v>
      </c>
      <c r="G1461" s="14"/>
      <c r="H1461" s="14" t="s">
        <v>6843</v>
      </c>
      <c r="I1461" s="15">
        <v>90</v>
      </c>
      <c r="J1461" s="77">
        <v>2</v>
      </c>
      <c r="K1461" s="92"/>
    </row>
    <row r="1462" spans="1:11" ht="60" x14ac:dyDescent="0.25">
      <c r="A1462" s="14" t="s">
        <v>3027</v>
      </c>
      <c r="B1462" s="14" t="s">
        <v>6844</v>
      </c>
      <c r="C1462" s="14" t="s">
        <v>6844</v>
      </c>
      <c r="D1462" s="16">
        <v>46009</v>
      </c>
      <c r="E1462" s="16"/>
      <c r="F1462" s="14" t="s">
        <v>6845</v>
      </c>
      <c r="G1462" s="14"/>
      <c r="H1462" s="14" t="s">
        <v>6843</v>
      </c>
      <c r="I1462" s="15">
        <v>81</v>
      </c>
      <c r="J1462" s="77">
        <v>2</v>
      </c>
      <c r="K1462" s="92"/>
    </row>
    <row r="1463" spans="1:11" ht="60" x14ac:dyDescent="0.25">
      <c r="A1463" s="14" t="s">
        <v>3027</v>
      </c>
      <c r="B1463" s="14" t="s">
        <v>6846</v>
      </c>
      <c r="C1463" s="14" t="s">
        <v>6846</v>
      </c>
      <c r="D1463" s="16">
        <v>46009</v>
      </c>
      <c r="E1463" s="16"/>
      <c r="F1463" s="14" t="s">
        <v>6847</v>
      </c>
      <c r="G1463" s="14"/>
      <c r="H1463" s="14" t="s">
        <v>6843</v>
      </c>
      <c r="I1463" s="15">
        <v>72</v>
      </c>
      <c r="J1463" s="77">
        <v>2</v>
      </c>
      <c r="K1463" s="92"/>
    </row>
    <row r="1464" spans="1:11" ht="60" x14ac:dyDescent="0.25">
      <c r="A1464" s="14" t="s">
        <v>3027</v>
      </c>
      <c r="B1464" s="14" t="s">
        <v>6848</v>
      </c>
      <c r="C1464" s="14" t="s">
        <v>6848</v>
      </c>
      <c r="D1464" s="16">
        <v>46009</v>
      </c>
      <c r="E1464" s="16"/>
      <c r="F1464" s="14" t="s">
        <v>6849</v>
      </c>
      <c r="G1464" s="14"/>
      <c r="H1464" s="14" t="s">
        <v>6843</v>
      </c>
      <c r="I1464" s="15">
        <v>81</v>
      </c>
      <c r="J1464" s="77">
        <v>2</v>
      </c>
      <c r="K1464" s="92"/>
    </row>
    <row r="1465" spans="1:11" ht="100" x14ac:dyDescent="0.25">
      <c r="A1465" s="14" t="s">
        <v>3027</v>
      </c>
      <c r="B1465" s="14" t="s">
        <v>6850</v>
      </c>
      <c r="C1465" s="14" t="s">
        <v>6850</v>
      </c>
      <c r="D1465" s="16">
        <v>46009</v>
      </c>
      <c r="E1465" s="16">
        <v>46009</v>
      </c>
      <c r="F1465" s="14" t="s">
        <v>6851</v>
      </c>
      <c r="G1465" s="14"/>
      <c r="H1465" s="14" t="s">
        <v>6852</v>
      </c>
      <c r="I1465" s="15">
        <v>136.44999999999999</v>
      </c>
      <c r="J1465" s="77">
        <v>2</v>
      </c>
      <c r="K1465" s="92"/>
    </row>
    <row r="1466" spans="1:11" ht="90" x14ac:dyDescent="0.25">
      <c r="A1466" s="14" t="s">
        <v>3027</v>
      </c>
      <c r="B1466" s="14" t="s">
        <v>6850</v>
      </c>
      <c r="C1466" s="14" t="s">
        <v>6850</v>
      </c>
      <c r="D1466" s="16">
        <v>46009</v>
      </c>
      <c r="E1466" s="16">
        <v>46009</v>
      </c>
      <c r="F1466" s="14" t="s">
        <v>6853</v>
      </c>
      <c r="G1466" s="14"/>
      <c r="H1466" s="14" t="s">
        <v>6852</v>
      </c>
      <c r="I1466" s="15">
        <v>112.65</v>
      </c>
      <c r="J1466" s="77">
        <v>2</v>
      </c>
      <c r="K1466" s="92"/>
    </row>
    <row r="1467" spans="1:11" ht="90" x14ac:dyDescent="0.25">
      <c r="A1467" s="14" t="s">
        <v>3027</v>
      </c>
      <c r="B1467" s="14" t="s">
        <v>6850</v>
      </c>
      <c r="C1467" s="14" t="s">
        <v>6850</v>
      </c>
      <c r="D1467" s="16">
        <v>46009</v>
      </c>
      <c r="E1467" s="16">
        <v>46009</v>
      </c>
      <c r="F1467" s="14" t="s">
        <v>6854</v>
      </c>
      <c r="G1467" s="14"/>
      <c r="H1467" s="14" t="s">
        <v>6852</v>
      </c>
      <c r="I1467" s="15">
        <v>114.1</v>
      </c>
      <c r="J1467" s="77">
        <v>2</v>
      </c>
      <c r="K1467" s="92"/>
    </row>
    <row r="1468" spans="1:11" ht="30" x14ac:dyDescent="0.25">
      <c r="A1468" s="14" t="s">
        <v>3027</v>
      </c>
      <c r="B1468" s="14" t="s">
        <v>6850</v>
      </c>
      <c r="C1468" s="14" t="s">
        <v>6855</v>
      </c>
      <c r="D1468" s="16" t="s">
        <v>6856</v>
      </c>
      <c r="E1468" s="16">
        <v>46009</v>
      </c>
      <c r="F1468" s="14" t="s">
        <v>6857</v>
      </c>
      <c r="G1468" s="14" t="s">
        <v>6858</v>
      </c>
      <c r="H1468" s="14" t="s">
        <v>6859</v>
      </c>
      <c r="I1468" s="15">
        <v>90</v>
      </c>
      <c r="J1468" s="77">
        <v>2</v>
      </c>
      <c r="K1468" s="92"/>
    </row>
    <row r="1469" spans="1:11" ht="30" x14ac:dyDescent="0.25">
      <c r="A1469" s="14" t="s">
        <v>3027</v>
      </c>
      <c r="B1469" s="14" t="s">
        <v>6850</v>
      </c>
      <c r="C1469" s="14" t="s">
        <v>6860</v>
      </c>
      <c r="D1469" s="16" t="s">
        <v>6861</v>
      </c>
      <c r="E1469" s="16">
        <v>46009</v>
      </c>
      <c r="F1469" s="14" t="s">
        <v>6862</v>
      </c>
      <c r="G1469" s="14" t="s">
        <v>3680</v>
      </c>
      <c r="H1469" s="14" t="s">
        <v>3681</v>
      </c>
      <c r="I1469" s="15">
        <v>234.35</v>
      </c>
      <c r="J1469" s="77">
        <v>2</v>
      </c>
      <c r="K1469" s="92"/>
    </row>
    <row r="1470" spans="1:11" ht="30" x14ac:dyDescent="0.25">
      <c r="A1470" s="14" t="s">
        <v>3027</v>
      </c>
      <c r="B1470" s="14" t="s">
        <v>6850</v>
      </c>
      <c r="C1470" s="14" t="s">
        <v>6863</v>
      </c>
      <c r="D1470" s="16">
        <v>45944</v>
      </c>
      <c r="E1470" s="16">
        <v>46009</v>
      </c>
      <c r="F1470" s="14" t="s">
        <v>6864</v>
      </c>
      <c r="G1470" s="14" t="s">
        <v>6865</v>
      </c>
      <c r="H1470" s="14" t="s">
        <v>6866</v>
      </c>
      <c r="I1470" s="15">
        <v>27.05</v>
      </c>
      <c r="J1470" s="77">
        <v>2</v>
      </c>
      <c r="K1470" s="92"/>
    </row>
    <row r="1471" spans="1:11" ht="30" x14ac:dyDescent="0.25">
      <c r="A1471" s="14" t="s">
        <v>3027</v>
      </c>
      <c r="B1471" s="14" t="s">
        <v>6850</v>
      </c>
      <c r="C1471" s="14" t="s">
        <v>6867</v>
      </c>
      <c r="D1471" s="16">
        <v>45943</v>
      </c>
      <c r="E1471" s="16">
        <v>46009</v>
      </c>
      <c r="F1471" s="14" t="s">
        <v>6868</v>
      </c>
      <c r="G1471" s="14" t="s">
        <v>5100</v>
      </c>
      <c r="H1471" s="14" t="s">
        <v>5101</v>
      </c>
      <c r="I1471" s="15">
        <v>113.97</v>
      </c>
      <c r="J1471" s="77">
        <v>2</v>
      </c>
      <c r="K1471" s="92"/>
    </row>
    <row r="1472" spans="1:11" ht="40" x14ac:dyDescent="0.25">
      <c r="A1472" s="14" t="s">
        <v>3027</v>
      </c>
      <c r="B1472" s="14" t="s">
        <v>6850</v>
      </c>
      <c r="C1472" s="14" t="s">
        <v>6869</v>
      </c>
      <c r="D1472" s="16">
        <v>46002</v>
      </c>
      <c r="E1472" s="16">
        <v>46009</v>
      </c>
      <c r="F1472" s="14" t="s">
        <v>6870</v>
      </c>
      <c r="G1472" s="14" t="s">
        <v>5100</v>
      </c>
      <c r="H1472" s="14" t="s">
        <v>5101</v>
      </c>
      <c r="I1472" s="15">
        <v>58.69</v>
      </c>
      <c r="J1472" s="77">
        <v>2</v>
      </c>
      <c r="K1472" s="92"/>
    </row>
    <row r="1473" spans="1:11" ht="70" x14ac:dyDescent="0.25">
      <c r="A1473" s="14" t="s">
        <v>3027</v>
      </c>
      <c r="B1473" s="14" t="s">
        <v>6871</v>
      </c>
      <c r="C1473" s="14" t="s">
        <v>6872</v>
      </c>
      <c r="D1473" s="16">
        <v>45818</v>
      </c>
      <c r="E1473" s="16">
        <v>46009</v>
      </c>
      <c r="F1473" s="14" t="s">
        <v>6873</v>
      </c>
      <c r="G1473" s="14" t="s">
        <v>6874</v>
      </c>
      <c r="H1473" s="14" t="s">
        <v>6875</v>
      </c>
      <c r="I1473" s="15">
        <v>129.5</v>
      </c>
      <c r="J1473" s="77">
        <v>2</v>
      </c>
      <c r="K1473" s="92"/>
    </row>
    <row r="1474" spans="1:11" ht="40" x14ac:dyDescent="0.25">
      <c r="A1474" s="14" t="s">
        <v>3027</v>
      </c>
      <c r="B1474" s="14" t="s">
        <v>6871</v>
      </c>
      <c r="C1474" s="14" t="s">
        <v>6876</v>
      </c>
      <c r="D1474" s="16">
        <v>45855</v>
      </c>
      <c r="E1474" s="16">
        <v>46009</v>
      </c>
      <c r="F1474" s="14" t="s">
        <v>6870</v>
      </c>
      <c r="G1474" s="14"/>
      <c r="H1474" s="14" t="s">
        <v>6025</v>
      </c>
      <c r="I1474" s="15">
        <v>97.37</v>
      </c>
      <c r="J1474" s="77">
        <v>2</v>
      </c>
      <c r="K1474" s="92"/>
    </row>
    <row r="1475" spans="1:11" ht="30" x14ac:dyDescent="0.25">
      <c r="A1475" s="14" t="s">
        <v>3027</v>
      </c>
      <c r="B1475" s="14" t="s">
        <v>6871</v>
      </c>
      <c r="C1475" s="14" t="s">
        <v>6877</v>
      </c>
      <c r="D1475" s="16">
        <v>45761</v>
      </c>
      <c r="E1475" s="16">
        <v>46009</v>
      </c>
      <c r="F1475" s="14" t="s">
        <v>6878</v>
      </c>
      <c r="G1475" s="14" t="s">
        <v>5147</v>
      </c>
      <c r="H1475" s="14" t="s">
        <v>5148</v>
      </c>
      <c r="I1475" s="15">
        <v>92.27</v>
      </c>
      <c r="J1475" s="77">
        <v>2</v>
      </c>
      <c r="K1475" s="92"/>
    </row>
    <row r="1476" spans="1:11" ht="40" x14ac:dyDescent="0.25">
      <c r="A1476" s="14" t="s">
        <v>3027</v>
      </c>
      <c r="B1476" s="14" t="s">
        <v>6871</v>
      </c>
      <c r="C1476" s="14" t="s">
        <v>6879</v>
      </c>
      <c r="D1476" s="16">
        <v>45891</v>
      </c>
      <c r="E1476" s="16">
        <v>46009</v>
      </c>
      <c r="F1476" s="14" t="s">
        <v>6880</v>
      </c>
      <c r="G1476" s="14" t="s">
        <v>6881</v>
      </c>
      <c r="H1476" s="14" t="s">
        <v>6882</v>
      </c>
      <c r="I1476" s="15">
        <v>280.86</v>
      </c>
      <c r="J1476" s="77">
        <v>2</v>
      </c>
      <c r="K1476" s="92"/>
    </row>
    <row r="1477" spans="1:11" ht="50" x14ac:dyDescent="0.25">
      <c r="A1477" s="14" t="s">
        <v>3027</v>
      </c>
      <c r="B1477" s="14" t="s">
        <v>13158</v>
      </c>
      <c r="C1477" s="14" t="s">
        <v>6871</v>
      </c>
      <c r="D1477" s="16">
        <v>46009</v>
      </c>
      <c r="E1477" s="16"/>
      <c r="F1477" s="14" t="s">
        <v>6883</v>
      </c>
      <c r="G1477" s="14"/>
      <c r="H1477" s="14" t="s">
        <v>3897</v>
      </c>
      <c r="I1477" s="15">
        <v>11.25</v>
      </c>
      <c r="J1477" s="77">
        <v>3</v>
      </c>
      <c r="K1477" s="92"/>
    </row>
    <row r="1478" spans="1:11" ht="70" x14ac:dyDescent="0.25">
      <c r="A1478" s="14" t="s">
        <v>3027</v>
      </c>
      <c r="B1478" s="14" t="s">
        <v>6884</v>
      </c>
      <c r="C1478" s="14" t="s">
        <v>6884</v>
      </c>
      <c r="D1478" s="16">
        <v>46009</v>
      </c>
      <c r="E1478" s="16"/>
      <c r="F1478" s="14" t="s">
        <v>6786</v>
      </c>
      <c r="G1478" s="14"/>
      <c r="H1478" s="14" t="s">
        <v>6885</v>
      </c>
      <c r="I1478" s="15">
        <v>44.62</v>
      </c>
      <c r="J1478" s="77">
        <v>2</v>
      </c>
      <c r="K1478" s="92"/>
    </row>
    <row r="1479" spans="1:11" ht="40" x14ac:dyDescent="0.25">
      <c r="A1479" s="14" t="s">
        <v>3027</v>
      </c>
      <c r="B1479" s="14" t="s">
        <v>6886</v>
      </c>
      <c r="C1479" s="14" t="s">
        <v>6887</v>
      </c>
      <c r="D1479" s="16" t="s">
        <v>6888</v>
      </c>
      <c r="E1479" s="16">
        <v>46009</v>
      </c>
      <c r="F1479" s="14" t="s">
        <v>6889</v>
      </c>
      <c r="G1479" s="14" t="s">
        <v>3670</v>
      </c>
      <c r="H1479" s="14" t="s">
        <v>3671</v>
      </c>
      <c r="I1479" s="15">
        <v>108.73</v>
      </c>
      <c r="J1479" s="77">
        <v>3</v>
      </c>
      <c r="K1479" s="92"/>
    </row>
    <row r="1480" spans="1:11" ht="30" x14ac:dyDescent="0.25">
      <c r="A1480" s="14" t="s">
        <v>3027</v>
      </c>
      <c r="B1480" s="14" t="s">
        <v>6886</v>
      </c>
      <c r="C1480" s="14" t="s">
        <v>6890</v>
      </c>
      <c r="D1480" s="16">
        <v>45813</v>
      </c>
      <c r="E1480" s="16">
        <v>46009</v>
      </c>
      <c r="F1480" s="14" t="s">
        <v>6891</v>
      </c>
      <c r="G1480" s="14" t="s">
        <v>6071</v>
      </c>
      <c r="H1480" s="14" t="s">
        <v>6072</v>
      </c>
      <c r="I1480" s="15">
        <v>58.78</v>
      </c>
      <c r="J1480" s="77">
        <v>3</v>
      </c>
      <c r="K1480" s="92"/>
    </row>
    <row r="1481" spans="1:11" ht="30" x14ac:dyDescent="0.25">
      <c r="A1481" s="14" t="s">
        <v>3027</v>
      </c>
      <c r="B1481" s="14" t="s">
        <v>6886</v>
      </c>
      <c r="C1481" s="14" t="s">
        <v>6892</v>
      </c>
      <c r="D1481" s="16">
        <v>45813</v>
      </c>
      <c r="E1481" s="16">
        <v>46009</v>
      </c>
      <c r="F1481" s="14" t="s">
        <v>6891</v>
      </c>
      <c r="G1481" s="14" t="s">
        <v>6071</v>
      </c>
      <c r="H1481" s="14" t="s">
        <v>6072</v>
      </c>
      <c r="I1481" s="15">
        <v>3.8</v>
      </c>
      <c r="J1481" s="77">
        <v>3</v>
      </c>
      <c r="K1481" s="92"/>
    </row>
    <row r="1482" spans="1:11" ht="60" x14ac:dyDescent="0.25">
      <c r="A1482" s="14" t="s">
        <v>3027</v>
      </c>
      <c r="B1482" s="14" t="s">
        <v>6893</v>
      </c>
      <c r="C1482" s="14" t="s">
        <v>6894</v>
      </c>
      <c r="D1482" s="16">
        <v>45971</v>
      </c>
      <c r="E1482" s="16">
        <v>46009</v>
      </c>
      <c r="F1482" s="14" t="s">
        <v>6895</v>
      </c>
      <c r="G1482" s="14"/>
      <c r="H1482" s="14" t="s">
        <v>6025</v>
      </c>
      <c r="I1482" s="15">
        <v>42</v>
      </c>
      <c r="J1482" s="77">
        <v>2</v>
      </c>
      <c r="K1482" s="92"/>
    </row>
    <row r="1483" spans="1:11" ht="50" x14ac:dyDescent="0.25">
      <c r="A1483" s="14" t="s">
        <v>3027</v>
      </c>
      <c r="B1483" s="14" t="s">
        <v>6893</v>
      </c>
      <c r="C1483" s="14" t="s">
        <v>6896</v>
      </c>
      <c r="D1483" s="16">
        <v>45833</v>
      </c>
      <c r="E1483" s="16">
        <v>46009</v>
      </c>
      <c r="F1483" s="14" t="s">
        <v>6897</v>
      </c>
      <c r="G1483" s="14"/>
      <c r="H1483" s="14" t="s">
        <v>4480</v>
      </c>
      <c r="I1483" s="15">
        <v>420</v>
      </c>
      <c r="J1483" s="77">
        <v>2</v>
      </c>
      <c r="K1483" s="92"/>
    </row>
    <row r="1484" spans="1:11" ht="110" x14ac:dyDescent="0.25">
      <c r="A1484" s="14" t="s">
        <v>3027</v>
      </c>
      <c r="B1484" s="14" t="s">
        <v>6898</v>
      </c>
      <c r="C1484" s="14" t="s">
        <v>6899</v>
      </c>
      <c r="D1484" s="16">
        <v>45912</v>
      </c>
      <c r="E1484" s="16">
        <v>46009</v>
      </c>
      <c r="F1484" s="14" t="s">
        <v>6900</v>
      </c>
      <c r="G1484" s="14" t="s">
        <v>3886</v>
      </c>
      <c r="H1484" s="14" t="s">
        <v>3887</v>
      </c>
      <c r="I1484" s="15">
        <v>140.05000000000001</v>
      </c>
      <c r="J1484" s="77">
        <v>2</v>
      </c>
      <c r="K1484" s="92"/>
    </row>
    <row r="1485" spans="1:11" ht="90" x14ac:dyDescent="0.25">
      <c r="A1485" s="14" t="s">
        <v>3027</v>
      </c>
      <c r="B1485" s="14" t="s">
        <v>6898</v>
      </c>
      <c r="C1485" s="14" t="s">
        <v>3730</v>
      </c>
      <c r="D1485" s="16">
        <v>45915</v>
      </c>
      <c r="E1485" s="16">
        <v>46009</v>
      </c>
      <c r="F1485" s="14" t="s">
        <v>6901</v>
      </c>
      <c r="G1485" s="14"/>
      <c r="H1485" s="14" t="s">
        <v>6902</v>
      </c>
      <c r="I1485" s="15">
        <v>357.4</v>
      </c>
      <c r="J1485" s="77">
        <v>2</v>
      </c>
      <c r="K1485" s="92"/>
    </row>
    <row r="1486" spans="1:11" ht="90" x14ac:dyDescent="0.25">
      <c r="A1486" s="14" t="s">
        <v>3027</v>
      </c>
      <c r="B1486" s="14" t="s">
        <v>6898</v>
      </c>
      <c r="C1486" s="14" t="s">
        <v>6903</v>
      </c>
      <c r="D1486" s="16" t="s">
        <v>6904</v>
      </c>
      <c r="E1486" s="16">
        <v>46009</v>
      </c>
      <c r="F1486" s="14" t="s">
        <v>6905</v>
      </c>
      <c r="G1486" s="14" t="s">
        <v>6906</v>
      </c>
      <c r="H1486" s="14" t="s">
        <v>6907</v>
      </c>
      <c r="I1486" s="15">
        <v>386</v>
      </c>
      <c r="J1486" s="77">
        <v>2</v>
      </c>
      <c r="K1486" s="92"/>
    </row>
    <row r="1487" spans="1:11" ht="80" x14ac:dyDescent="0.25">
      <c r="A1487" s="14" t="s">
        <v>3027</v>
      </c>
      <c r="B1487" s="14" t="s">
        <v>6898</v>
      </c>
      <c r="C1487" s="14" t="s">
        <v>6908</v>
      </c>
      <c r="D1487" s="16">
        <v>45913</v>
      </c>
      <c r="E1487" s="16">
        <v>46009</v>
      </c>
      <c r="F1487" s="14" t="s">
        <v>6909</v>
      </c>
      <c r="G1487" s="14" t="s">
        <v>3538</v>
      </c>
      <c r="H1487" s="14" t="s">
        <v>3539</v>
      </c>
      <c r="I1487" s="15">
        <v>14</v>
      </c>
      <c r="J1487" s="77">
        <v>2</v>
      </c>
      <c r="K1487" s="92"/>
    </row>
    <row r="1488" spans="1:11" ht="50" x14ac:dyDescent="0.25">
      <c r="A1488" s="14" t="s">
        <v>3027</v>
      </c>
      <c r="B1488" s="14" t="s">
        <v>6898</v>
      </c>
      <c r="C1488" s="14" t="s">
        <v>6910</v>
      </c>
      <c r="D1488" s="16">
        <v>45930</v>
      </c>
      <c r="E1488" s="16">
        <v>46009</v>
      </c>
      <c r="F1488" s="14" t="s">
        <v>6911</v>
      </c>
      <c r="G1488" s="14" t="s">
        <v>6912</v>
      </c>
      <c r="H1488" s="14" t="s">
        <v>6913</v>
      </c>
      <c r="I1488" s="15">
        <v>369</v>
      </c>
      <c r="J1488" s="77">
        <v>2</v>
      </c>
      <c r="K1488" s="92"/>
    </row>
    <row r="1489" spans="1:11" ht="110" x14ac:dyDescent="0.25">
      <c r="A1489" s="14" t="s">
        <v>3027</v>
      </c>
      <c r="B1489" s="14" t="s">
        <v>6898</v>
      </c>
      <c r="C1489" s="14" t="s">
        <v>6914</v>
      </c>
      <c r="D1489" s="16">
        <v>45890</v>
      </c>
      <c r="E1489" s="16">
        <v>46009</v>
      </c>
      <c r="F1489" s="14" t="s">
        <v>6915</v>
      </c>
      <c r="G1489" s="14" t="s">
        <v>3886</v>
      </c>
      <c r="H1489" s="14" t="s">
        <v>3887</v>
      </c>
      <c r="I1489" s="15">
        <v>78.599999999999994</v>
      </c>
      <c r="J1489" s="77">
        <v>2</v>
      </c>
      <c r="K1489" s="92"/>
    </row>
    <row r="1490" spans="1:11" ht="90" x14ac:dyDescent="0.25">
      <c r="A1490" s="14" t="s">
        <v>3027</v>
      </c>
      <c r="B1490" s="14" t="s">
        <v>6898</v>
      </c>
      <c r="C1490" s="14" t="s">
        <v>6916</v>
      </c>
      <c r="D1490" s="16">
        <v>45895</v>
      </c>
      <c r="E1490" s="16">
        <v>46009</v>
      </c>
      <c r="F1490" s="14" t="s">
        <v>6917</v>
      </c>
      <c r="G1490" s="14"/>
      <c r="H1490" s="14" t="s">
        <v>6902</v>
      </c>
      <c r="I1490" s="15">
        <v>97.8</v>
      </c>
      <c r="J1490" s="77">
        <v>2</v>
      </c>
      <c r="K1490" s="92"/>
    </row>
    <row r="1491" spans="1:11" ht="90" x14ac:dyDescent="0.25">
      <c r="A1491" s="14" t="s">
        <v>3027</v>
      </c>
      <c r="B1491" s="14" t="s">
        <v>6898</v>
      </c>
      <c r="C1491" s="14" t="s">
        <v>6918</v>
      </c>
      <c r="D1491" s="16">
        <v>45891</v>
      </c>
      <c r="E1491" s="16">
        <v>46009</v>
      </c>
      <c r="F1491" s="14" t="s">
        <v>6919</v>
      </c>
      <c r="G1491" s="14" t="s">
        <v>6920</v>
      </c>
      <c r="H1491" s="14" t="s">
        <v>6921</v>
      </c>
      <c r="I1491" s="15">
        <v>41</v>
      </c>
      <c r="J1491" s="77">
        <v>2</v>
      </c>
      <c r="K1491" s="92"/>
    </row>
    <row r="1492" spans="1:11" ht="80" x14ac:dyDescent="0.25">
      <c r="A1492" s="14" t="s">
        <v>3027</v>
      </c>
      <c r="B1492" s="14" t="s">
        <v>6898</v>
      </c>
      <c r="C1492" s="14" t="s">
        <v>6761</v>
      </c>
      <c r="D1492" s="16">
        <v>45892</v>
      </c>
      <c r="E1492" s="16">
        <v>46009</v>
      </c>
      <c r="F1492" s="14" t="s">
        <v>6922</v>
      </c>
      <c r="G1492" s="14" t="s">
        <v>6923</v>
      </c>
      <c r="H1492" s="14" t="s">
        <v>6924</v>
      </c>
      <c r="I1492" s="15">
        <v>10</v>
      </c>
      <c r="J1492" s="77">
        <v>2</v>
      </c>
      <c r="K1492" s="92"/>
    </row>
    <row r="1493" spans="1:11" ht="110" x14ac:dyDescent="0.25">
      <c r="A1493" s="14" t="s">
        <v>3027</v>
      </c>
      <c r="B1493" s="14" t="s">
        <v>6898</v>
      </c>
      <c r="C1493" s="14" t="s">
        <v>3728</v>
      </c>
      <c r="D1493" s="16">
        <v>45911</v>
      </c>
      <c r="E1493" s="16">
        <v>46009</v>
      </c>
      <c r="F1493" s="14" t="s">
        <v>6925</v>
      </c>
      <c r="G1493" s="14"/>
      <c r="H1493" s="14" t="s">
        <v>6926</v>
      </c>
      <c r="I1493" s="15">
        <v>101.92</v>
      </c>
      <c r="J1493" s="77">
        <v>2</v>
      </c>
      <c r="K1493" s="92"/>
    </row>
    <row r="1494" spans="1:11" ht="80" x14ac:dyDescent="0.25">
      <c r="A1494" s="14" t="s">
        <v>3027</v>
      </c>
      <c r="B1494" s="14" t="s">
        <v>6898</v>
      </c>
      <c r="C1494" s="14" t="s">
        <v>3728</v>
      </c>
      <c r="D1494" s="16">
        <v>45911</v>
      </c>
      <c r="E1494" s="16">
        <v>46009</v>
      </c>
      <c r="F1494" s="14" t="s">
        <v>6927</v>
      </c>
      <c r="G1494" s="14"/>
      <c r="H1494" s="14" t="s">
        <v>6926</v>
      </c>
      <c r="I1494" s="15">
        <v>65.2</v>
      </c>
      <c r="J1494" s="77">
        <v>2</v>
      </c>
      <c r="K1494" s="92"/>
    </row>
    <row r="1495" spans="1:11" ht="110" x14ac:dyDescent="0.25">
      <c r="A1495" s="14" t="s">
        <v>3027</v>
      </c>
      <c r="B1495" s="14" t="s">
        <v>6898</v>
      </c>
      <c r="C1495" s="14" t="s">
        <v>6928</v>
      </c>
      <c r="D1495" s="16">
        <v>45867</v>
      </c>
      <c r="E1495" s="16">
        <v>46009</v>
      </c>
      <c r="F1495" s="14" t="s">
        <v>6929</v>
      </c>
      <c r="G1495" s="14" t="s">
        <v>3886</v>
      </c>
      <c r="H1495" s="14" t="s">
        <v>3887</v>
      </c>
      <c r="I1495" s="15">
        <v>77.25</v>
      </c>
      <c r="J1495" s="77">
        <v>2</v>
      </c>
      <c r="K1495" s="92"/>
    </row>
    <row r="1496" spans="1:11" ht="100" x14ac:dyDescent="0.25">
      <c r="A1496" s="14" t="s">
        <v>3027</v>
      </c>
      <c r="B1496" s="14" t="s">
        <v>6898</v>
      </c>
      <c r="C1496" s="14" t="s">
        <v>3728</v>
      </c>
      <c r="D1496" s="16">
        <v>45911</v>
      </c>
      <c r="E1496" s="16">
        <v>46009</v>
      </c>
      <c r="F1496" s="14" t="s">
        <v>6930</v>
      </c>
      <c r="G1496" s="14"/>
      <c r="H1496" s="14" t="s">
        <v>6902</v>
      </c>
      <c r="I1496" s="15">
        <v>169.4</v>
      </c>
      <c r="J1496" s="77">
        <v>2</v>
      </c>
      <c r="K1496" s="92"/>
    </row>
    <row r="1497" spans="1:11" ht="100" x14ac:dyDescent="0.25">
      <c r="A1497" s="14" t="s">
        <v>3027</v>
      </c>
      <c r="B1497" s="14" t="s">
        <v>6898</v>
      </c>
      <c r="C1497" s="14" t="s">
        <v>6931</v>
      </c>
      <c r="D1497" s="16" t="s">
        <v>6932</v>
      </c>
      <c r="E1497" s="16">
        <v>46009</v>
      </c>
      <c r="F1497" s="14" t="s">
        <v>6933</v>
      </c>
      <c r="G1497" s="14" t="s">
        <v>3036</v>
      </c>
      <c r="H1497" s="14" t="s">
        <v>6934</v>
      </c>
      <c r="I1497" s="15">
        <v>96.38</v>
      </c>
      <c r="J1497" s="77">
        <v>2</v>
      </c>
      <c r="K1497" s="92"/>
    </row>
    <row r="1498" spans="1:11" ht="90" x14ac:dyDescent="0.25">
      <c r="A1498" s="14" t="s">
        <v>3027</v>
      </c>
      <c r="B1498" s="14" t="s">
        <v>6898</v>
      </c>
      <c r="C1498" s="14" t="s">
        <v>6935</v>
      </c>
      <c r="D1498" s="16" t="s">
        <v>6936</v>
      </c>
      <c r="E1498" s="16">
        <v>46009</v>
      </c>
      <c r="F1498" s="14" t="s">
        <v>6937</v>
      </c>
      <c r="G1498" s="14" t="s">
        <v>3036</v>
      </c>
      <c r="H1498" s="14" t="s">
        <v>6934</v>
      </c>
      <c r="I1498" s="15">
        <v>75</v>
      </c>
      <c r="J1498" s="77">
        <v>2</v>
      </c>
      <c r="K1498" s="92"/>
    </row>
    <row r="1499" spans="1:11" ht="70" x14ac:dyDescent="0.25">
      <c r="A1499" s="14" t="s">
        <v>3027</v>
      </c>
      <c r="B1499" s="14" t="s">
        <v>6938</v>
      </c>
      <c r="C1499" s="14" t="s">
        <v>6939</v>
      </c>
      <c r="D1499" s="16">
        <v>46007</v>
      </c>
      <c r="E1499" s="16">
        <v>46009</v>
      </c>
      <c r="F1499" s="14" t="s">
        <v>6940</v>
      </c>
      <c r="G1499" s="14" t="s">
        <v>6941</v>
      </c>
      <c r="H1499" s="14" t="s">
        <v>6942</v>
      </c>
      <c r="I1499" s="15">
        <v>427</v>
      </c>
      <c r="J1499" s="77">
        <v>2</v>
      </c>
      <c r="K1499" s="92"/>
    </row>
    <row r="1500" spans="1:11" ht="30" x14ac:dyDescent="0.25">
      <c r="A1500" s="14" t="s">
        <v>3027</v>
      </c>
      <c r="B1500" s="14" t="s">
        <v>6943</v>
      </c>
      <c r="C1500" s="14" t="s">
        <v>6944</v>
      </c>
      <c r="D1500" s="16">
        <v>45851</v>
      </c>
      <c r="E1500" s="16">
        <v>46013</v>
      </c>
      <c r="F1500" s="14" t="s">
        <v>6945</v>
      </c>
      <c r="G1500" s="14"/>
      <c r="H1500" s="14" t="s">
        <v>6946</v>
      </c>
      <c r="I1500" s="15">
        <v>882</v>
      </c>
      <c r="J1500" s="77">
        <v>3</v>
      </c>
      <c r="K1500" s="92"/>
    </row>
    <row r="1501" spans="1:11" ht="30" x14ac:dyDescent="0.25">
      <c r="A1501" s="14" t="s">
        <v>3027</v>
      </c>
      <c r="B1501" s="14" t="s">
        <v>6947</v>
      </c>
      <c r="C1501" s="14" t="s">
        <v>4923</v>
      </c>
      <c r="D1501" s="16">
        <v>45987</v>
      </c>
      <c r="E1501" s="16">
        <v>46013</v>
      </c>
      <c r="F1501" s="14" t="s">
        <v>6948</v>
      </c>
      <c r="G1501" s="14" t="s">
        <v>6949</v>
      </c>
      <c r="H1501" s="14" t="s">
        <v>6950</v>
      </c>
      <c r="I1501" s="15">
        <v>959.4</v>
      </c>
      <c r="J1501" s="77">
        <v>2</v>
      </c>
      <c r="K1501" s="92"/>
    </row>
    <row r="1502" spans="1:11" ht="80" x14ac:dyDescent="0.25">
      <c r="A1502" s="14" t="s">
        <v>3027</v>
      </c>
      <c r="B1502" s="14" t="s">
        <v>6951</v>
      </c>
      <c r="C1502" s="14" t="s">
        <v>6951</v>
      </c>
      <c r="D1502" s="16">
        <v>46013</v>
      </c>
      <c r="E1502" s="16">
        <v>46013</v>
      </c>
      <c r="F1502" s="14" t="s">
        <v>6952</v>
      </c>
      <c r="G1502" s="14"/>
      <c r="H1502" s="14" t="s">
        <v>3087</v>
      </c>
      <c r="I1502" s="15">
        <v>794.16</v>
      </c>
      <c r="J1502" s="77">
        <v>2</v>
      </c>
      <c r="K1502" s="92"/>
    </row>
    <row r="1503" spans="1:11" ht="70" x14ac:dyDescent="0.25">
      <c r="A1503" s="14" t="s">
        <v>3027</v>
      </c>
      <c r="B1503" s="14" t="s">
        <v>6951</v>
      </c>
      <c r="C1503" s="14" t="s">
        <v>6953</v>
      </c>
      <c r="D1503" s="16">
        <v>45837</v>
      </c>
      <c r="E1503" s="16">
        <v>46013</v>
      </c>
      <c r="F1503" s="14" t="s">
        <v>6954</v>
      </c>
      <c r="G1503" s="14"/>
      <c r="H1503" s="14" t="s">
        <v>6955</v>
      </c>
      <c r="I1503" s="15">
        <v>65</v>
      </c>
      <c r="J1503" s="77">
        <v>2</v>
      </c>
      <c r="K1503" s="92"/>
    </row>
    <row r="1504" spans="1:11" ht="60" x14ac:dyDescent="0.25">
      <c r="A1504" s="14" t="s">
        <v>3027</v>
      </c>
      <c r="B1504" s="14" t="s">
        <v>6951</v>
      </c>
      <c r="C1504" s="14" t="s">
        <v>6956</v>
      </c>
      <c r="D1504" s="16">
        <v>45935</v>
      </c>
      <c r="E1504" s="16">
        <v>46013</v>
      </c>
      <c r="F1504" s="14" t="s">
        <v>6957</v>
      </c>
      <c r="G1504" s="14" t="s">
        <v>6958</v>
      </c>
      <c r="H1504" s="14" t="s">
        <v>6959</v>
      </c>
      <c r="I1504" s="15">
        <v>160</v>
      </c>
      <c r="J1504" s="77">
        <v>2</v>
      </c>
      <c r="K1504" s="92"/>
    </row>
    <row r="1505" spans="1:11" ht="60" x14ac:dyDescent="0.25">
      <c r="A1505" s="14" t="s">
        <v>3027</v>
      </c>
      <c r="B1505" s="14" t="s">
        <v>6951</v>
      </c>
      <c r="C1505" s="14" t="s">
        <v>6960</v>
      </c>
      <c r="D1505" s="16">
        <v>45922</v>
      </c>
      <c r="E1505" s="16">
        <v>46013</v>
      </c>
      <c r="F1505" s="14" t="s">
        <v>6961</v>
      </c>
      <c r="G1505" s="14" t="s">
        <v>6958</v>
      </c>
      <c r="H1505" s="14" t="s">
        <v>6959</v>
      </c>
      <c r="I1505" s="15">
        <v>664</v>
      </c>
      <c r="J1505" s="77">
        <v>2</v>
      </c>
      <c r="K1505" s="92"/>
    </row>
    <row r="1506" spans="1:11" ht="30" x14ac:dyDescent="0.25">
      <c r="A1506" s="14" t="s">
        <v>3027</v>
      </c>
      <c r="B1506" s="14" t="s">
        <v>6951</v>
      </c>
      <c r="C1506" s="14" t="s">
        <v>6962</v>
      </c>
      <c r="D1506" s="16">
        <v>45937</v>
      </c>
      <c r="E1506" s="16">
        <v>46013</v>
      </c>
      <c r="F1506" s="14" t="s">
        <v>6963</v>
      </c>
      <c r="G1506" s="14" t="s">
        <v>3030</v>
      </c>
      <c r="H1506" s="14" t="s">
        <v>3031</v>
      </c>
      <c r="I1506" s="15">
        <v>392</v>
      </c>
      <c r="J1506" s="77">
        <v>2</v>
      </c>
      <c r="K1506" s="92"/>
    </row>
    <row r="1507" spans="1:11" ht="70" x14ac:dyDescent="0.25">
      <c r="A1507" s="14" t="s">
        <v>3027</v>
      </c>
      <c r="B1507" s="14" t="s">
        <v>6964</v>
      </c>
      <c r="C1507" s="14" t="s">
        <v>6965</v>
      </c>
      <c r="D1507" s="16">
        <v>45951</v>
      </c>
      <c r="E1507" s="16">
        <v>46013</v>
      </c>
      <c r="F1507" s="14" t="s">
        <v>6966</v>
      </c>
      <c r="G1507" s="14" t="s">
        <v>5123</v>
      </c>
      <c r="H1507" s="14" t="s">
        <v>5124</v>
      </c>
      <c r="I1507" s="15">
        <v>300</v>
      </c>
      <c r="J1507" s="77">
        <v>2</v>
      </c>
      <c r="K1507" s="92"/>
    </row>
    <row r="1508" spans="1:11" ht="70" x14ac:dyDescent="0.25">
      <c r="A1508" s="14" t="s">
        <v>3027</v>
      </c>
      <c r="B1508" s="14" t="s">
        <v>6967</v>
      </c>
      <c r="C1508" s="14" t="s">
        <v>6967</v>
      </c>
      <c r="D1508" s="16">
        <v>46013</v>
      </c>
      <c r="E1508" s="16">
        <v>46013</v>
      </c>
      <c r="F1508" s="14" t="s">
        <v>6968</v>
      </c>
      <c r="G1508" s="14"/>
      <c r="H1508" s="14" t="s">
        <v>6969</v>
      </c>
      <c r="I1508" s="15">
        <v>267.05</v>
      </c>
      <c r="J1508" s="77">
        <v>2</v>
      </c>
      <c r="K1508" s="92"/>
    </row>
    <row r="1509" spans="1:11" ht="70" x14ac:dyDescent="0.25">
      <c r="A1509" s="14" t="s">
        <v>3027</v>
      </c>
      <c r="B1509" s="14" t="s">
        <v>6970</v>
      </c>
      <c r="C1509" s="14" t="s">
        <v>6970</v>
      </c>
      <c r="D1509" s="16">
        <v>46013</v>
      </c>
      <c r="E1509" s="16"/>
      <c r="F1509" s="14" t="s">
        <v>6971</v>
      </c>
      <c r="G1509" s="14"/>
      <c r="H1509" s="14" t="s">
        <v>6972</v>
      </c>
      <c r="I1509" s="15">
        <v>82.88</v>
      </c>
      <c r="J1509" s="77">
        <v>2</v>
      </c>
      <c r="K1509" s="92"/>
    </row>
    <row r="1510" spans="1:11" ht="60" x14ac:dyDescent="0.25">
      <c r="A1510" s="14" t="s">
        <v>3027</v>
      </c>
      <c r="B1510" s="14" t="s">
        <v>6973</v>
      </c>
      <c r="C1510" s="14" t="s">
        <v>6973</v>
      </c>
      <c r="D1510" s="16">
        <v>46013</v>
      </c>
      <c r="E1510" s="16">
        <v>46013</v>
      </c>
      <c r="F1510" s="14" t="s">
        <v>6974</v>
      </c>
      <c r="G1510" s="14"/>
      <c r="H1510" s="14" t="s">
        <v>6975</v>
      </c>
      <c r="I1510" s="15">
        <v>1035</v>
      </c>
      <c r="J1510" s="77">
        <v>2</v>
      </c>
      <c r="K1510" s="92"/>
    </row>
    <row r="1511" spans="1:11" ht="60" x14ac:dyDescent="0.25">
      <c r="A1511" s="14" t="s">
        <v>3027</v>
      </c>
      <c r="B1511" s="14" t="s">
        <v>6973</v>
      </c>
      <c r="C1511" s="14" t="s">
        <v>6976</v>
      </c>
      <c r="D1511" s="16">
        <v>45843</v>
      </c>
      <c r="E1511" s="16">
        <v>46013</v>
      </c>
      <c r="F1511" s="14" t="s">
        <v>6977</v>
      </c>
      <c r="G1511" s="14"/>
      <c r="H1511" s="14" t="s">
        <v>6978</v>
      </c>
      <c r="I1511" s="15">
        <v>1000</v>
      </c>
      <c r="J1511" s="77">
        <v>2</v>
      </c>
      <c r="K1511" s="92"/>
    </row>
    <row r="1512" spans="1:11" ht="40" x14ac:dyDescent="0.25">
      <c r="A1512" s="14" t="s">
        <v>3027</v>
      </c>
      <c r="B1512" s="14" t="s">
        <v>6973</v>
      </c>
      <c r="C1512" s="14" t="s">
        <v>3028</v>
      </c>
      <c r="D1512" s="16">
        <v>45940</v>
      </c>
      <c r="E1512" s="16">
        <v>46013</v>
      </c>
      <c r="F1512" s="14" t="s">
        <v>6979</v>
      </c>
      <c r="G1512" s="14" t="s">
        <v>6980</v>
      </c>
      <c r="H1512" s="14" t="s">
        <v>6981</v>
      </c>
      <c r="I1512" s="15">
        <v>40.479999999999997</v>
      </c>
      <c r="J1512" s="77">
        <v>2</v>
      </c>
      <c r="K1512" s="92"/>
    </row>
    <row r="1513" spans="1:11" ht="30" x14ac:dyDescent="0.25">
      <c r="A1513" s="14" t="s">
        <v>3027</v>
      </c>
      <c r="B1513" s="14" t="s">
        <v>6982</v>
      </c>
      <c r="C1513" s="14" t="s">
        <v>6983</v>
      </c>
      <c r="D1513" s="16">
        <v>45952</v>
      </c>
      <c r="E1513" s="16">
        <v>46013</v>
      </c>
      <c r="F1513" s="14" t="s">
        <v>6984</v>
      </c>
      <c r="G1513" s="14">
        <v>29213291</v>
      </c>
      <c r="H1513" s="14" t="s">
        <v>3029</v>
      </c>
      <c r="I1513" s="15">
        <v>123.79</v>
      </c>
      <c r="J1513" s="77">
        <v>2</v>
      </c>
      <c r="K1513" s="92"/>
    </row>
    <row r="1514" spans="1:11" ht="30" x14ac:dyDescent="0.25">
      <c r="A1514" s="14" t="s">
        <v>3027</v>
      </c>
      <c r="B1514" s="14" t="s">
        <v>6982</v>
      </c>
      <c r="C1514" s="14" t="s">
        <v>6985</v>
      </c>
      <c r="D1514" s="16">
        <v>45946</v>
      </c>
      <c r="E1514" s="16">
        <v>46013</v>
      </c>
      <c r="F1514" s="14" t="s">
        <v>6984</v>
      </c>
      <c r="G1514" s="14" t="s">
        <v>4116</v>
      </c>
      <c r="H1514" s="14" t="s">
        <v>4117</v>
      </c>
      <c r="I1514" s="15">
        <v>37.450000000000003</v>
      </c>
      <c r="J1514" s="77">
        <v>2</v>
      </c>
      <c r="K1514" s="92"/>
    </row>
    <row r="1515" spans="1:11" ht="30" x14ac:dyDescent="0.25">
      <c r="A1515" s="14" t="s">
        <v>3027</v>
      </c>
      <c r="B1515" s="14" t="s">
        <v>6982</v>
      </c>
      <c r="C1515" s="14" t="s">
        <v>6986</v>
      </c>
      <c r="D1515" s="16">
        <v>45957</v>
      </c>
      <c r="E1515" s="16">
        <v>46013</v>
      </c>
      <c r="F1515" s="14" t="s">
        <v>6987</v>
      </c>
      <c r="G1515" s="14" t="s">
        <v>3032</v>
      </c>
      <c r="H1515" s="14" t="s">
        <v>3033</v>
      </c>
      <c r="I1515" s="15">
        <v>119.9</v>
      </c>
      <c r="J1515" s="77">
        <v>2</v>
      </c>
      <c r="K1515" s="92"/>
    </row>
    <row r="1516" spans="1:11" ht="30" x14ac:dyDescent="0.25">
      <c r="A1516" s="14" t="s">
        <v>3027</v>
      </c>
      <c r="B1516" s="14" t="s">
        <v>6988</v>
      </c>
      <c r="C1516" s="14" t="s">
        <v>6989</v>
      </c>
      <c r="D1516" s="16" t="s">
        <v>6990</v>
      </c>
      <c r="E1516" s="16">
        <v>46013</v>
      </c>
      <c r="F1516" s="14" t="s">
        <v>6991</v>
      </c>
      <c r="G1516" s="14" t="s">
        <v>6992</v>
      </c>
      <c r="H1516" s="14" t="s">
        <v>6993</v>
      </c>
      <c r="I1516" s="15">
        <v>98</v>
      </c>
      <c r="J1516" s="77">
        <v>2</v>
      </c>
      <c r="K1516" s="92"/>
    </row>
    <row r="1517" spans="1:11" ht="40" x14ac:dyDescent="0.25">
      <c r="A1517" s="14" t="s">
        <v>3027</v>
      </c>
      <c r="B1517" s="14" t="s">
        <v>6988</v>
      </c>
      <c r="C1517" s="14" t="s">
        <v>6994</v>
      </c>
      <c r="D1517" s="16" t="s">
        <v>6995</v>
      </c>
      <c r="E1517" s="16">
        <v>46013</v>
      </c>
      <c r="F1517" s="14" t="s">
        <v>6996</v>
      </c>
      <c r="G1517" s="14" t="s">
        <v>3032</v>
      </c>
      <c r="H1517" s="14" t="s">
        <v>3033</v>
      </c>
      <c r="I1517" s="15">
        <v>27.4</v>
      </c>
      <c r="J1517" s="77">
        <v>2</v>
      </c>
      <c r="K1517" s="92"/>
    </row>
    <row r="1518" spans="1:11" ht="30" x14ac:dyDescent="0.25">
      <c r="A1518" s="14" t="s">
        <v>3027</v>
      </c>
      <c r="B1518" s="14" t="s">
        <v>6988</v>
      </c>
      <c r="C1518" s="14" t="s">
        <v>6997</v>
      </c>
      <c r="D1518" s="16">
        <v>45847</v>
      </c>
      <c r="E1518" s="16">
        <v>46013</v>
      </c>
      <c r="F1518" s="14" t="s">
        <v>6998</v>
      </c>
      <c r="G1518" s="14" t="s">
        <v>6999</v>
      </c>
      <c r="H1518" s="14" t="s">
        <v>7000</v>
      </c>
      <c r="I1518" s="15">
        <v>49.99</v>
      </c>
      <c r="J1518" s="77">
        <v>2</v>
      </c>
      <c r="K1518" s="92"/>
    </row>
    <row r="1519" spans="1:11" ht="30" x14ac:dyDescent="0.25">
      <c r="A1519" s="14" t="s">
        <v>3027</v>
      </c>
      <c r="B1519" s="14" t="s">
        <v>6988</v>
      </c>
      <c r="C1519" s="14" t="s">
        <v>7001</v>
      </c>
      <c r="D1519" s="16">
        <v>45852</v>
      </c>
      <c r="E1519" s="16">
        <v>46013</v>
      </c>
      <c r="F1519" s="14" t="s">
        <v>7002</v>
      </c>
      <c r="G1519" s="14" t="s">
        <v>7003</v>
      </c>
      <c r="H1519" s="14" t="s">
        <v>7004</v>
      </c>
      <c r="I1519" s="15">
        <v>19.989999999999998</v>
      </c>
      <c r="J1519" s="77">
        <v>2</v>
      </c>
      <c r="K1519" s="92"/>
    </row>
    <row r="1520" spans="1:11" ht="40" x14ac:dyDescent="0.25">
      <c r="A1520" s="14" t="s">
        <v>3027</v>
      </c>
      <c r="B1520" s="14" t="s">
        <v>6988</v>
      </c>
      <c r="C1520" s="14" t="s">
        <v>7005</v>
      </c>
      <c r="D1520" s="16">
        <v>45911</v>
      </c>
      <c r="E1520" s="16">
        <v>46013</v>
      </c>
      <c r="F1520" s="14" t="s">
        <v>7006</v>
      </c>
      <c r="G1520" s="14"/>
      <c r="H1520" s="14" t="s">
        <v>5915</v>
      </c>
      <c r="I1520" s="15">
        <v>112.84</v>
      </c>
      <c r="J1520" s="77">
        <v>2</v>
      </c>
      <c r="K1520" s="92"/>
    </row>
    <row r="1521" spans="1:11" ht="30" x14ac:dyDescent="0.25">
      <c r="A1521" s="14" t="s">
        <v>3027</v>
      </c>
      <c r="B1521" s="14" t="s">
        <v>6988</v>
      </c>
      <c r="C1521" s="14" t="s">
        <v>7007</v>
      </c>
      <c r="D1521" s="16">
        <v>45926</v>
      </c>
      <c r="E1521" s="16">
        <v>46013</v>
      </c>
      <c r="F1521" s="14" t="s">
        <v>7008</v>
      </c>
      <c r="G1521" s="14" t="s">
        <v>7009</v>
      </c>
      <c r="H1521" s="14" t="s">
        <v>7010</v>
      </c>
      <c r="I1521" s="15">
        <v>5.6</v>
      </c>
      <c r="J1521" s="77">
        <v>2</v>
      </c>
      <c r="K1521" s="92"/>
    </row>
    <row r="1522" spans="1:11" ht="30" x14ac:dyDescent="0.25">
      <c r="A1522" s="14" t="s">
        <v>3027</v>
      </c>
      <c r="B1522" s="14" t="s">
        <v>6988</v>
      </c>
      <c r="C1522" s="14" t="s">
        <v>7011</v>
      </c>
      <c r="D1522" s="16">
        <v>45977</v>
      </c>
      <c r="E1522" s="16">
        <v>46013</v>
      </c>
      <c r="F1522" s="14" t="s">
        <v>7002</v>
      </c>
      <c r="G1522" s="14" t="s">
        <v>6202</v>
      </c>
      <c r="H1522" s="14" t="s">
        <v>6203</v>
      </c>
      <c r="I1522" s="15">
        <v>75</v>
      </c>
      <c r="J1522" s="77">
        <v>2</v>
      </c>
      <c r="K1522" s="92"/>
    </row>
    <row r="1523" spans="1:11" ht="90" x14ac:dyDescent="0.25">
      <c r="A1523" s="14" t="s">
        <v>3027</v>
      </c>
      <c r="B1523" s="14" t="s">
        <v>7012</v>
      </c>
      <c r="C1523" s="14" t="s">
        <v>7013</v>
      </c>
      <c r="D1523" s="16">
        <v>45915</v>
      </c>
      <c r="E1523" s="16">
        <v>46013</v>
      </c>
      <c r="F1523" s="14" t="s">
        <v>7014</v>
      </c>
      <c r="G1523" s="14"/>
      <c r="H1523" s="14" t="s">
        <v>3910</v>
      </c>
      <c r="I1523" s="15">
        <v>853.68</v>
      </c>
      <c r="J1523" s="77">
        <v>2</v>
      </c>
      <c r="K1523" s="92"/>
    </row>
    <row r="1524" spans="1:11" ht="40" x14ac:dyDescent="0.25">
      <c r="A1524" s="14" t="s">
        <v>3027</v>
      </c>
      <c r="B1524" s="14" t="s">
        <v>7015</v>
      </c>
      <c r="C1524" s="14" t="s">
        <v>7016</v>
      </c>
      <c r="D1524" s="16">
        <v>45940</v>
      </c>
      <c r="E1524" s="16">
        <v>46014</v>
      </c>
      <c r="F1524" s="14" t="s">
        <v>7017</v>
      </c>
      <c r="G1524" s="14" t="s">
        <v>3030</v>
      </c>
      <c r="H1524" s="14" t="s">
        <v>3031</v>
      </c>
      <c r="I1524" s="15">
        <v>158.75</v>
      </c>
      <c r="J1524" s="77">
        <v>2</v>
      </c>
      <c r="K1524" s="92"/>
    </row>
    <row r="1525" spans="1:11" ht="40" x14ac:dyDescent="0.25">
      <c r="A1525" s="14" t="s">
        <v>3027</v>
      </c>
      <c r="B1525" s="14" t="s">
        <v>7015</v>
      </c>
      <c r="C1525" s="14" t="s">
        <v>7018</v>
      </c>
      <c r="D1525" s="16">
        <v>46005</v>
      </c>
      <c r="E1525" s="16">
        <v>46014</v>
      </c>
      <c r="F1525" s="14" t="s">
        <v>7019</v>
      </c>
      <c r="G1525" s="14">
        <v>29213291</v>
      </c>
      <c r="H1525" s="14" t="s">
        <v>3029</v>
      </c>
      <c r="I1525" s="15">
        <v>91.25</v>
      </c>
      <c r="J1525" s="77">
        <v>2</v>
      </c>
      <c r="K1525" s="92"/>
    </row>
    <row r="1526" spans="1:11" ht="70" x14ac:dyDescent="0.25">
      <c r="A1526" s="14" t="s">
        <v>3027</v>
      </c>
      <c r="B1526" s="14" t="s">
        <v>7020</v>
      </c>
      <c r="C1526" s="14" t="s">
        <v>7020</v>
      </c>
      <c r="D1526" s="16">
        <v>46014</v>
      </c>
      <c r="E1526" s="16">
        <v>46014</v>
      </c>
      <c r="F1526" s="14" t="s">
        <v>7021</v>
      </c>
      <c r="G1526" s="14"/>
      <c r="H1526" s="14" t="s">
        <v>7022</v>
      </c>
      <c r="I1526" s="15">
        <v>721.92</v>
      </c>
      <c r="J1526" s="77">
        <v>3</v>
      </c>
      <c r="K1526" s="92"/>
    </row>
    <row r="1527" spans="1:11" ht="70" x14ac:dyDescent="0.25">
      <c r="A1527" s="14" t="s">
        <v>3027</v>
      </c>
      <c r="B1527" s="14" t="s">
        <v>7020</v>
      </c>
      <c r="C1527" s="14" t="s">
        <v>7023</v>
      </c>
      <c r="D1527" s="16">
        <v>45959</v>
      </c>
      <c r="E1527" s="16">
        <v>46014</v>
      </c>
      <c r="F1527" s="14" t="s">
        <v>7024</v>
      </c>
      <c r="G1527" s="14"/>
      <c r="H1527" s="14" t="s">
        <v>7025</v>
      </c>
      <c r="I1527" s="15">
        <v>1850</v>
      </c>
      <c r="J1527" s="77">
        <v>3</v>
      </c>
      <c r="K1527" s="92"/>
    </row>
    <row r="1528" spans="1:11" ht="80" x14ac:dyDescent="0.25">
      <c r="A1528" s="14" t="s">
        <v>3027</v>
      </c>
      <c r="B1528" s="14" t="s">
        <v>7020</v>
      </c>
      <c r="C1528" s="14" t="s">
        <v>7026</v>
      </c>
      <c r="D1528" s="16">
        <v>45970</v>
      </c>
      <c r="E1528" s="16">
        <v>46014</v>
      </c>
      <c r="F1528" s="14" t="s">
        <v>7027</v>
      </c>
      <c r="G1528" s="14"/>
      <c r="H1528" s="14" t="s">
        <v>7028</v>
      </c>
      <c r="I1528" s="15">
        <v>150</v>
      </c>
      <c r="J1528" s="77">
        <v>3</v>
      </c>
      <c r="K1528" s="92"/>
    </row>
    <row r="1529" spans="1:11" ht="70" x14ac:dyDescent="0.25">
      <c r="A1529" s="14" t="s">
        <v>3027</v>
      </c>
      <c r="B1529" s="14" t="s">
        <v>7020</v>
      </c>
      <c r="C1529" s="14" t="s">
        <v>7026</v>
      </c>
      <c r="D1529" s="16">
        <v>45970</v>
      </c>
      <c r="E1529" s="16">
        <v>46014</v>
      </c>
      <c r="F1529" s="14" t="s">
        <v>7029</v>
      </c>
      <c r="G1529" s="14"/>
      <c r="H1529" s="14" t="s">
        <v>7028</v>
      </c>
      <c r="I1529" s="15">
        <v>357.77</v>
      </c>
      <c r="J1529" s="77">
        <v>3</v>
      </c>
      <c r="K1529" s="92"/>
    </row>
    <row r="1530" spans="1:11" ht="40" x14ac:dyDescent="0.25">
      <c r="A1530" s="14" t="s">
        <v>3027</v>
      </c>
      <c r="B1530" s="14" t="s">
        <v>7030</v>
      </c>
      <c r="C1530" s="14" t="s">
        <v>7031</v>
      </c>
      <c r="D1530" s="16">
        <v>45958</v>
      </c>
      <c r="E1530" s="16">
        <v>46014</v>
      </c>
      <c r="F1530" s="14" t="s">
        <v>7032</v>
      </c>
      <c r="G1530" s="14">
        <v>29213291</v>
      </c>
      <c r="H1530" s="14" t="s">
        <v>3029</v>
      </c>
      <c r="I1530" s="15">
        <v>231</v>
      </c>
      <c r="J1530" s="77">
        <v>2</v>
      </c>
      <c r="K1530" s="92"/>
    </row>
    <row r="1531" spans="1:11" ht="30" x14ac:dyDescent="0.25">
      <c r="A1531" s="14" t="s">
        <v>3027</v>
      </c>
      <c r="B1531" s="14" t="s">
        <v>7033</v>
      </c>
      <c r="C1531" s="14" t="s">
        <v>7034</v>
      </c>
      <c r="D1531" s="16">
        <v>45976</v>
      </c>
      <c r="E1531" s="16">
        <v>46014</v>
      </c>
      <c r="F1531" s="14" t="s">
        <v>7035</v>
      </c>
      <c r="G1531" s="14">
        <v>29213291</v>
      </c>
      <c r="H1531" s="14" t="s">
        <v>3029</v>
      </c>
      <c r="I1531" s="15">
        <v>701.53</v>
      </c>
      <c r="J1531" s="77">
        <v>3</v>
      </c>
      <c r="K1531" s="92"/>
    </row>
    <row r="1532" spans="1:11" ht="40" x14ac:dyDescent="0.25">
      <c r="A1532" s="14" t="s">
        <v>3027</v>
      </c>
      <c r="B1532" s="14" t="s">
        <v>7033</v>
      </c>
      <c r="C1532" s="14" t="s">
        <v>7036</v>
      </c>
      <c r="D1532" s="16">
        <v>45977</v>
      </c>
      <c r="E1532" s="16">
        <v>46014</v>
      </c>
      <c r="F1532" s="14" t="s">
        <v>7037</v>
      </c>
      <c r="G1532" s="14" t="s">
        <v>5921</v>
      </c>
      <c r="H1532" s="14" t="s">
        <v>5922</v>
      </c>
      <c r="I1532" s="15">
        <v>798.47</v>
      </c>
      <c r="J1532" s="77">
        <v>3</v>
      </c>
      <c r="K1532" s="92"/>
    </row>
    <row r="1533" spans="1:11" ht="30" x14ac:dyDescent="0.25">
      <c r="A1533" s="14" t="s">
        <v>3027</v>
      </c>
      <c r="B1533" s="14" t="s">
        <v>7038</v>
      </c>
      <c r="C1533" s="14" t="s">
        <v>7039</v>
      </c>
      <c r="D1533" s="16">
        <v>45957</v>
      </c>
      <c r="E1533" s="16">
        <v>46014</v>
      </c>
      <c r="F1533" s="14" t="s">
        <v>7040</v>
      </c>
      <c r="G1533" s="14" t="s">
        <v>7041</v>
      </c>
      <c r="H1533" s="14" t="s">
        <v>7042</v>
      </c>
      <c r="I1533" s="15">
        <v>549.99</v>
      </c>
      <c r="J1533" s="77">
        <v>2</v>
      </c>
      <c r="K1533" s="92"/>
    </row>
    <row r="1534" spans="1:11" ht="30" x14ac:dyDescent="0.25">
      <c r="A1534" s="14" t="s">
        <v>3027</v>
      </c>
      <c r="B1534" s="14" t="s">
        <v>7038</v>
      </c>
      <c r="C1534" s="14" t="s">
        <v>7043</v>
      </c>
      <c r="D1534" s="16">
        <v>45957</v>
      </c>
      <c r="E1534" s="16">
        <v>46014</v>
      </c>
      <c r="F1534" s="14" t="s">
        <v>7044</v>
      </c>
      <c r="G1534" s="14" t="s">
        <v>3126</v>
      </c>
      <c r="H1534" s="14" t="s">
        <v>3127</v>
      </c>
      <c r="I1534" s="15">
        <v>824</v>
      </c>
      <c r="J1534" s="77">
        <v>2</v>
      </c>
      <c r="K1534" s="92"/>
    </row>
    <row r="1535" spans="1:11" ht="60" x14ac:dyDescent="0.25">
      <c r="A1535" s="14" t="s">
        <v>3027</v>
      </c>
      <c r="B1535" s="14" t="s">
        <v>7038</v>
      </c>
      <c r="C1535" s="14" t="s">
        <v>7038</v>
      </c>
      <c r="D1535" s="16">
        <v>46014</v>
      </c>
      <c r="E1535" s="16">
        <v>46014</v>
      </c>
      <c r="F1535" s="14" t="s">
        <v>7045</v>
      </c>
      <c r="G1535" s="14"/>
      <c r="H1535" s="14" t="s">
        <v>7046</v>
      </c>
      <c r="I1535" s="15">
        <v>855</v>
      </c>
      <c r="J1535" s="77">
        <v>2</v>
      </c>
      <c r="K1535" s="92"/>
    </row>
    <row r="1536" spans="1:11" ht="40" x14ac:dyDescent="0.25">
      <c r="A1536" s="14" t="s">
        <v>3027</v>
      </c>
      <c r="B1536" s="14" t="s">
        <v>7047</v>
      </c>
      <c r="C1536" s="14" t="s">
        <v>7048</v>
      </c>
      <c r="D1536" s="16">
        <v>45976</v>
      </c>
      <c r="E1536" s="16">
        <v>46014</v>
      </c>
      <c r="F1536" s="14" t="s">
        <v>7049</v>
      </c>
      <c r="G1536" s="14" t="s">
        <v>5100</v>
      </c>
      <c r="H1536" s="14" t="s">
        <v>5101</v>
      </c>
      <c r="I1536" s="15">
        <v>50</v>
      </c>
      <c r="J1536" s="77">
        <v>2</v>
      </c>
      <c r="K1536" s="92"/>
    </row>
    <row r="1537" spans="1:11" ht="30" x14ac:dyDescent="0.25">
      <c r="A1537" s="14" t="s">
        <v>3027</v>
      </c>
      <c r="B1537" s="14" t="s">
        <v>7050</v>
      </c>
      <c r="C1537" s="14" t="s">
        <v>7051</v>
      </c>
      <c r="D1537" s="16" t="s">
        <v>7052</v>
      </c>
      <c r="E1537" s="16">
        <v>46014</v>
      </c>
      <c r="F1537" s="14" t="s">
        <v>7053</v>
      </c>
      <c r="G1537" s="14" t="s">
        <v>4132</v>
      </c>
      <c r="H1537" s="14" t="s">
        <v>4133</v>
      </c>
      <c r="I1537" s="15">
        <v>390</v>
      </c>
      <c r="J1537" s="77">
        <v>2</v>
      </c>
      <c r="K1537" s="92"/>
    </row>
    <row r="1538" spans="1:11" ht="30" x14ac:dyDescent="0.25">
      <c r="A1538" s="14" t="s">
        <v>3027</v>
      </c>
      <c r="B1538" s="14" t="s">
        <v>7050</v>
      </c>
      <c r="C1538" s="14" t="s">
        <v>7054</v>
      </c>
      <c r="D1538" s="16">
        <v>45980</v>
      </c>
      <c r="E1538" s="16">
        <v>46014</v>
      </c>
      <c r="F1538" s="14" t="s">
        <v>7055</v>
      </c>
      <c r="G1538" s="14" t="s">
        <v>5118</v>
      </c>
      <c r="H1538" s="14" t="s">
        <v>5119</v>
      </c>
      <c r="I1538" s="15">
        <v>122.4</v>
      </c>
      <c r="J1538" s="77">
        <v>2</v>
      </c>
      <c r="K1538" s="92"/>
    </row>
    <row r="1539" spans="1:11" ht="90" x14ac:dyDescent="0.25">
      <c r="A1539" s="14" t="s">
        <v>3027</v>
      </c>
      <c r="B1539" s="14" t="s">
        <v>7050</v>
      </c>
      <c r="C1539" s="14" t="s">
        <v>7050</v>
      </c>
      <c r="D1539" s="16">
        <v>46014</v>
      </c>
      <c r="E1539" s="16">
        <v>46014</v>
      </c>
      <c r="F1539" s="14" t="s">
        <v>7056</v>
      </c>
      <c r="G1539" s="14"/>
      <c r="H1539" s="14" t="s">
        <v>3324</v>
      </c>
      <c r="I1539" s="15">
        <v>75.150000000000006</v>
      </c>
      <c r="J1539" s="77">
        <v>2</v>
      </c>
      <c r="K1539" s="92"/>
    </row>
    <row r="1540" spans="1:11" ht="90" x14ac:dyDescent="0.25">
      <c r="A1540" s="14" t="s">
        <v>3027</v>
      </c>
      <c r="B1540" s="14" t="s">
        <v>7050</v>
      </c>
      <c r="C1540" s="14" t="s">
        <v>7050</v>
      </c>
      <c r="D1540" s="16">
        <v>46014</v>
      </c>
      <c r="E1540" s="16">
        <v>46014</v>
      </c>
      <c r="F1540" s="14" t="s">
        <v>7057</v>
      </c>
      <c r="G1540" s="14"/>
      <c r="H1540" s="14" t="s">
        <v>3324</v>
      </c>
      <c r="I1540" s="15">
        <v>75.150000000000006</v>
      </c>
      <c r="J1540" s="77">
        <v>2</v>
      </c>
      <c r="K1540" s="92"/>
    </row>
    <row r="1541" spans="1:11" ht="60" x14ac:dyDescent="0.25">
      <c r="A1541" s="14" t="s">
        <v>3027</v>
      </c>
      <c r="B1541" s="14" t="s">
        <v>7058</v>
      </c>
      <c r="C1541" s="14" t="s">
        <v>7059</v>
      </c>
      <c r="D1541" s="16">
        <v>45960</v>
      </c>
      <c r="E1541" s="16">
        <v>46014</v>
      </c>
      <c r="F1541" s="14" t="s">
        <v>7060</v>
      </c>
      <c r="G1541" s="14" t="s">
        <v>7061</v>
      </c>
      <c r="H1541" s="14" t="s">
        <v>7062</v>
      </c>
      <c r="I1541" s="15">
        <v>245</v>
      </c>
      <c r="J1541" s="77">
        <v>2</v>
      </c>
      <c r="K1541" s="92"/>
    </row>
    <row r="1542" spans="1:11" ht="60" x14ac:dyDescent="0.25">
      <c r="A1542" s="14" t="s">
        <v>3027</v>
      </c>
      <c r="B1542" s="14" t="s">
        <v>7058</v>
      </c>
      <c r="C1542" s="14" t="s">
        <v>7063</v>
      </c>
      <c r="D1542" s="16">
        <v>45960</v>
      </c>
      <c r="E1542" s="16">
        <v>46014</v>
      </c>
      <c r="F1542" s="14" t="s">
        <v>7064</v>
      </c>
      <c r="G1542" s="14" t="s">
        <v>7061</v>
      </c>
      <c r="H1542" s="14" t="s">
        <v>7062</v>
      </c>
      <c r="I1542" s="15">
        <v>245</v>
      </c>
      <c r="J1542" s="77">
        <v>2</v>
      </c>
      <c r="K1542" s="92"/>
    </row>
    <row r="1543" spans="1:11" ht="100" x14ac:dyDescent="0.25">
      <c r="A1543" s="14" t="s">
        <v>3027</v>
      </c>
      <c r="B1543" s="14" t="s">
        <v>7065</v>
      </c>
      <c r="C1543" s="14" t="s">
        <v>7065</v>
      </c>
      <c r="D1543" s="16">
        <v>46014</v>
      </c>
      <c r="E1543" s="16">
        <v>46014</v>
      </c>
      <c r="F1543" s="14" t="s">
        <v>7066</v>
      </c>
      <c r="G1543" s="14"/>
      <c r="H1543" s="14" t="s">
        <v>7067</v>
      </c>
      <c r="I1543" s="15">
        <v>374.97</v>
      </c>
      <c r="J1543" s="77">
        <v>3</v>
      </c>
      <c r="K1543" s="92"/>
    </row>
    <row r="1544" spans="1:11" ht="90" x14ac:dyDescent="0.25">
      <c r="A1544" s="14" t="s">
        <v>3027</v>
      </c>
      <c r="B1544" s="14" t="s">
        <v>7068</v>
      </c>
      <c r="C1544" s="14" t="s">
        <v>7069</v>
      </c>
      <c r="D1544" s="16">
        <v>45926</v>
      </c>
      <c r="E1544" s="16">
        <v>46014</v>
      </c>
      <c r="F1544" s="14" t="s">
        <v>7070</v>
      </c>
      <c r="G1544" s="14"/>
      <c r="H1544" s="14" t="s">
        <v>7071</v>
      </c>
      <c r="I1544" s="15">
        <v>59.14</v>
      </c>
      <c r="J1544" s="77">
        <v>3</v>
      </c>
      <c r="K1544" s="92"/>
    </row>
    <row r="1545" spans="1:11" ht="90" x14ac:dyDescent="0.25">
      <c r="A1545" s="14" t="s">
        <v>3027</v>
      </c>
      <c r="B1545" s="14" t="s">
        <v>7068</v>
      </c>
      <c r="C1545" s="14" t="s">
        <v>7072</v>
      </c>
      <c r="D1545" s="16">
        <v>45923</v>
      </c>
      <c r="E1545" s="16">
        <v>46014</v>
      </c>
      <c r="F1545" s="14" t="s">
        <v>7073</v>
      </c>
      <c r="G1545" s="14"/>
      <c r="H1545" s="14" t="s">
        <v>7071</v>
      </c>
      <c r="I1545" s="15">
        <v>58.48</v>
      </c>
      <c r="J1545" s="77">
        <v>3</v>
      </c>
      <c r="K1545" s="92"/>
    </row>
    <row r="1546" spans="1:11" ht="90" x14ac:dyDescent="0.25">
      <c r="A1546" s="14" t="s">
        <v>3027</v>
      </c>
      <c r="B1546" s="14" t="s">
        <v>7068</v>
      </c>
      <c r="C1546" s="14" t="s">
        <v>7074</v>
      </c>
      <c r="D1546" s="16">
        <v>45923</v>
      </c>
      <c r="E1546" s="16">
        <v>46014</v>
      </c>
      <c r="F1546" s="14" t="s">
        <v>7075</v>
      </c>
      <c r="G1546" s="14"/>
      <c r="H1546" s="14" t="s">
        <v>7071</v>
      </c>
      <c r="I1546" s="15">
        <v>126.74</v>
      </c>
      <c r="J1546" s="77">
        <v>3</v>
      </c>
      <c r="K1546" s="92"/>
    </row>
    <row r="1547" spans="1:11" ht="70" x14ac:dyDescent="0.25">
      <c r="A1547" s="14" t="s">
        <v>3027</v>
      </c>
      <c r="B1547" s="14" t="s">
        <v>7068</v>
      </c>
      <c r="C1547" s="14" t="s">
        <v>7068</v>
      </c>
      <c r="D1547" s="16">
        <v>46014</v>
      </c>
      <c r="E1547" s="16">
        <v>46014</v>
      </c>
      <c r="F1547" s="14" t="s">
        <v>7076</v>
      </c>
      <c r="G1547" s="14"/>
      <c r="H1547" s="14" t="s">
        <v>7077</v>
      </c>
      <c r="I1547" s="15">
        <v>505.64</v>
      </c>
      <c r="J1547" s="77">
        <v>3</v>
      </c>
      <c r="K1547" s="92"/>
    </row>
    <row r="1548" spans="1:11" ht="70" x14ac:dyDescent="0.25">
      <c r="A1548" s="14" t="s">
        <v>3027</v>
      </c>
      <c r="B1548" s="14" t="s">
        <v>7078</v>
      </c>
      <c r="C1548" s="14" t="s">
        <v>7079</v>
      </c>
      <c r="D1548" s="16">
        <v>45797</v>
      </c>
      <c r="E1548" s="16">
        <v>46014</v>
      </c>
      <c r="F1548" s="14" t="s">
        <v>7080</v>
      </c>
      <c r="G1548" s="14"/>
      <c r="H1548" s="14" t="s">
        <v>7081</v>
      </c>
      <c r="I1548" s="15">
        <v>24.46</v>
      </c>
      <c r="J1548" s="77">
        <v>3</v>
      </c>
      <c r="K1548" s="92"/>
    </row>
    <row r="1549" spans="1:11" ht="80" x14ac:dyDescent="0.25">
      <c r="A1549" s="14" t="s">
        <v>3027</v>
      </c>
      <c r="B1549" s="14" t="s">
        <v>7078</v>
      </c>
      <c r="C1549" s="14" t="s">
        <v>7082</v>
      </c>
      <c r="D1549" s="16">
        <v>45792</v>
      </c>
      <c r="E1549" s="16">
        <v>46014</v>
      </c>
      <c r="F1549" s="14" t="s">
        <v>7083</v>
      </c>
      <c r="G1549" s="14"/>
      <c r="H1549" s="14" t="s">
        <v>7084</v>
      </c>
      <c r="I1549" s="15">
        <v>40.96</v>
      </c>
      <c r="J1549" s="77">
        <v>3</v>
      </c>
      <c r="K1549" s="92"/>
    </row>
    <row r="1550" spans="1:11" ht="70" x14ac:dyDescent="0.25">
      <c r="A1550" s="14" t="s">
        <v>3027</v>
      </c>
      <c r="B1550" s="14" t="s">
        <v>7078</v>
      </c>
      <c r="C1550" s="14" t="s">
        <v>5555</v>
      </c>
      <c r="D1550" s="16">
        <v>45820</v>
      </c>
      <c r="E1550" s="16">
        <v>46014</v>
      </c>
      <c r="F1550" s="14" t="s">
        <v>7085</v>
      </c>
      <c r="G1550" s="14"/>
      <c r="H1550" s="14" t="s">
        <v>7086</v>
      </c>
      <c r="I1550" s="15">
        <v>38.229999999999997</v>
      </c>
      <c r="J1550" s="77">
        <v>3</v>
      </c>
      <c r="K1550" s="92"/>
    </row>
    <row r="1551" spans="1:11" ht="70" x14ac:dyDescent="0.25">
      <c r="A1551" s="14" t="s">
        <v>3027</v>
      </c>
      <c r="B1551" s="14" t="s">
        <v>7078</v>
      </c>
      <c r="C1551" s="14" t="s">
        <v>288</v>
      </c>
      <c r="D1551" s="16">
        <v>45821</v>
      </c>
      <c r="E1551" s="16">
        <v>46014</v>
      </c>
      <c r="F1551" s="14" t="s">
        <v>7085</v>
      </c>
      <c r="G1551" s="14"/>
      <c r="H1551" s="14" t="s">
        <v>7086</v>
      </c>
      <c r="I1551" s="15">
        <v>13.91</v>
      </c>
      <c r="J1551" s="77">
        <v>3</v>
      </c>
      <c r="K1551" s="92"/>
    </row>
    <row r="1552" spans="1:11" ht="110" x14ac:dyDescent="0.25">
      <c r="A1552" s="14" t="s">
        <v>3027</v>
      </c>
      <c r="B1552" s="14" t="s">
        <v>7087</v>
      </c>
      <c r="C1552" s="14" t="s">
        <v>7088</v>
      </c>
      <c r="D1552" s="16">
        <v>45842</v>
      </c>
      <c r="E1552" s="16">
        <v>46021</v>
      </c>
      <c r="F1552" s="14" t="s">
        <v>7089</v>
      </c>
      <c r="G1552" s="14"/>
      <c r="H1552" s="14" t="s">
        <v>7090</v>
      </c>
      <c r="I1552" s="15">
        <v>1136</v>
      </c>
      <c r="J1552" s="77">
        <v>3</v>
      </c>
      <c r="K1552" s="92"/>
    </row>
    <row r="1553" spans="1:11" ht="80" x14ac:dyDescent="0.25">
      <c r="A1553" s="14" t="s">
        <v>3027</v>
      </c>
      <c r="B1553" s="14" t="s">
        <v>7087</v>
      </c>
      <c r="C1553" s="14" t="s">
        <v>7091</v>
      </c>
      <c r="D1553" s="16">
        <v>45970</v>
      </c>
      <c r="E1553" s="16">
        <v>46021</v>
      </c>
      <c r="F1553" s="14" t="s">
        <v>7092</v>
      </c>
      <c r="G1553" s="14"/>
      <c r="H1553" s="14" t="s">
        <v>7093</v>
      </c>
      <c r="I1553" s="15">
        <v>359.7</v>
      </c>
      <c r="J1553" s="77">
        <v>3</v>
      </c>
      <c r="K1553" s="92"/>
    </row>
    <row r="1554" spans="1:11" ht="110" x14ac:dyDescent="0.25">
      <c r="A1554" s="14" t="s">
        <v>3027</v>
      </c>
      <c r="B1554" s="14" t="s">
        <v>7087</v>
      </c>
      <c r="C1554" s="14" t="s">
        <v>7094</v>
      </c>
      <c r="D1554" s="16">
        <v>45843</v>
      </c>
      <c r="E1554" s="16">
        <v>46021</v>
      </c>
      <c r="F1554" s="14" t="s">
        <v>7095</v>
      </c>
      <c r="G1554" s="14"/>
      <c r="H1554" s="14" t="s">
        <v>7090</v>
      </c>
      <c r="I1554" s="15">
        <v>168</v>
      </c>
      <c r="J1554" s="77">
        <v>3</v>
      </c>
      <c r="K1554" s="92"/>
    </row>
    <row r="1555" spans="1:11" ht="110" x14ac:dyDescent="0.25">
      <c r="A1555" s="14" t="s">
        <v>3027</v>
      </c>
      <c r="B1555" s="14" t="s">
        <v>7087</v>
      </c>
      <c r="C1555" s="14" t="s">
        <v>7096</v>
      </c>
      <c r="D1555" s="16">
        <v>45807</v>
      </c>
      <c r="E1555" s="16">
        <v>46021</v>
      </c>
      <c r="F1555" s="14" t="s">
        <v>7097</v>
      </c>
      <c r="G1555" s="14" t="s">
        <v>7098</v>
      </c>
      <c r="H1555" s="14" t="s">
        <v>7099</v>
      </c>
      <c r="I1555" s="15">
        <v>2514</v>
      </c>
      <c r="J1555" s="77">
        <v>3</v>
      </c>
      <c r="K1555" s="92"/>
    </row>
    <row r="1556" spans="1:11" ht="40" x14ac:dyDescent="0.25">
      <c r="A1556" s="14" t="s">
        <v>3027</v>
      </c>
      <c r="B1556" s="14" t="s">
        <v>7087</v>
      </c>
      <c r="C1556" s="14" t="s">
        <v>7100</v>
      </c>
      <c r="D1556" s="16">
        <v>45887</v>
      </c>
      <c r="E1556" s="16">
        <v>46021</v>
      </c>
      <c r="F1556" s="14" t="s">
        <v>7101</v>
      </c>
      <c r="G1556" s="14" t="s">
        <v>7102</v>
      </c>
      <c r="H1556" s="14" t="s">
        <v>7103</v>
      </c>
      <c r="I1556" s="15">
        <v>900</v>
      </c>
      <c r="J1556" s="77">
        <v>3</v>
      </c>
      <c r="K1556" s="92"/>
    </row>
    <row r="1557" spans="1:11" ht="40" x14ac:dyDescent="0.25">
      <c r="A1557" s="14" t="s">
        <v>3027</v>
      </c>
      <c r="B1557" s="14" t="s">
        <v>7087</v>
      </c>
      <c r="C1557" s="14" t="s">
        <v>7104</v>
      </c>
      <c r="D1557" s="16">
        <v>45846</v>
      </c>
      <c r="E1557" s="16">
        <v>46021</v>
      </c>
      <c r="F1557" s="14" t="s">
        <v>7105</v>
      </c>
      <c r="G1557" s="14" t="s">
        <v>7106</v>
      </c>
      <c r="H1557" s="14" t="s">
        <v>7107</v>
      </c>
      <c r="I1557" s="15">
        <v>250</v>
      </c>
      <c r="J1557" s="77">
        <v>3</v>
      </c>
      <c r="K1557" s="92"/>
    </row>
    <row r="1558" spans="1:11" ht="50" x14ac:dyDescent="0.25">
      <c r="A1558" s="14" t="s">
        <v>3027</v>
      </c>
      <c r="B1558" s="14" t="s">
        <v>7087</v>
      </c>
      <c r="C1558" s="14" t="s">
        <v>7108</v>
      </c>
      <c r="D1558" s="16">
        <v>45851</v>
      </c>
      <c r="E1558" s="16">
        <v>46021</v>
      </c>
      <c r="F1558" s="14" t="s">
        <v>7109</v>
      </c>
      <c r="G1558" s="14">
        <v>29213291</v>
      </c>
      <c r="H1558" s="14" t="s">
        <v>3029</v>
      </c>
      <c r="I1558" s="15">
        <v>227.3</v>
      </c>
      <c r="J1558" s="77">
        <v>3</v>
      </c>
      <c r="K1558" s="92"/>
    </row>
    <row r="1559" spans="1:11" ht="30" x14ac:dyDescent="0.25">
      <c r="A1559" s="14" t="s">
        <v>3027</v>
      </c>
      <c r="B1559" s="14" t="s">
        <v>7110</v>
      </c>
      <c r="C1559" s="14" t="s">
        <v>7111</v>
      </c>
      <c r="D1559" s="16">
        <v>45975</v>
      </c>
      <c r="E1559" s="16">
        <v>46021</v>
      </c>
      <c r="F1559" s="14" t="s">
        <v>7112</v>
      </c>
      <c r="G1559" s="14"/>
      <c r="H1559" s="14" t="s">
        <v>7113</v>
      </c>
      <c r="I1559" s="15">
        <v>60</v>
      </c>
      <c r="J1559" s="77">
        <v>2</v>
      </c>
      <c r="K1559" s="92"/>
    </row>
    <row r="1560" spans="1:11" ht="30" x14ac:dyDescent="0.25">
      <c r="A1560" s="14" t="s">
        <v>3027</v>
      </c>
      <c r="B1560" s="14" t="s">
        <v>7110</v>
      </c>
      <c r="C1560" s="14" t="s">
        <v>7114</v>
      </c>
      <c r="D1560" s="16">
        <v>45976</v>
      </c>
      <c r="E1560" s="16">
        <v>46021</v>
      </c>
      <c r="F1560" s="14" t="s">
        <v>6134</v>
      </c>
      <c r="G1560" s="14"/>
      <c r="H1560" s="14" t="s">
        <v>7115</v>
      </c>
      <c r="I1560" s="15">
        <v>103.33</v>
      </c>
      <c r="J1560" s="77">
        <v>2</v>
      </c>
      <c r="K1560" s="92"/>
    </row>
    <row r="1561" spans="1:11" ht="40" x14ac:dyDescent="0.25">
      <c r="A1561" s="14" t="s">
        <v>3027</v>
      </c>
      <c r="B1561" s="14" t="s">
        <v>7110</v>
      </c>
      <c r="C1561" s="14" t="s">
        <v>7116</v>
      </c>
      <c r="D1561" s="16">
        <v>45976</v>
      </c>
      <c r="E1561" s="16">
        <v>46021</v>
      </c>
      <c r="F1561" s="14" t="s">
        <v>7117</v>
      </c>
      <c r="G1561" s="14">
        <v>29213291</v>
      </c>
      <c r="H1561" s="14" t="s">
        <v>3029</v>
      </c>
      <c r="I1561" s="15">
        <v>54.74</v>
      </c>
      <c r="J1561" s="77">
        <v>2</v>
      </c>
      <c r="K1561" s="92"/>
    </row>
    <row r="1562" spans="1:11" ht="50" x14ac:dyDescent="0.25">
      <c r="A1562" s="14" t="s">
        <v>3027</v>
      </c>
      <c r="B1562" s="14" t="s">
        <v>7110</v>
      </c>
      <c r="C1562" s="14" t="s">
        <v>7116</v>
      </c>
      <c r="D1562" s="16">
        <v>45976</v>
      </c>
      <c r="E1562" s="16">
        <v>46021</v>
      </c>
      <c r="F1562" s="14" t="s">
        <v>7118</v>
      </c>
      <c r="G1562" s="14">
        <v>29213291</v>
      </c>
      <c r="H1562" s="14" t="s">
        <v>3029</v>
      </c>
      <c r="I1562" s="15">
        <v>500</v>
      </c>
      <c r="J1562" s="77">
        <v>2</v>
      </c>
      <c r="K1562" s="92"/>
    </row>
    <row r="1563" spans="1:11" ht="90" x14ac:dyDescent="0.25">
      <c r="A1563" s="14" t="s">
        <v>3027</v>
      </c>
      <c r="B1563" s="14" t="s">
        <v>7110</v>
      </c>
      <c r="C1563" s="14" t="s">
        <v>7119</v>
      </c>
      <c r="D1563" s="16">
        <v>45978</v>
      </c>
      <c r="E1563" s="16">
        <v>46021</v>
      </c>
      <c r="F1563" s="14" t="s">
        <v>7120</v>
      </c>
      <c r="G1563" s="14" t="s">
        <v>6137</v>
      </c>
      <c r="H1563" s="14" t="s">
        <v>7121</v>
      </c>
      <c r="I1563" s="15">
        <v>13.9</v>
      </c>
      <c r="J1563" s="77">
        <v>2</v>
      </c>
      <c r="K1563" s="92"/>
    </row>
    <row r="1564" spans="1:11" ht="90" x14ac:dyDescent="0.25">
      <c r="A1564" s="14" t="s">
        <v>3027</v>
      </c>
      <c r="B1564" s="14" t="s">
        <v>7110</v>
      </c>
      <c r="C1564" s="14" t="s">
        <v>7110</v>
      </c>
      <c r="D1564" s="16">
        <v>46021</v>
      </c>
      <c r="E1564" s="16">
        <v>46021</v>
      </c>
      <c r="F1564" s="14" t="s">
        <v>7122</v>
      </c>
      <c r="G1564" s="14"/>
      <c r="H1564" s="14" t="s">
        <v>3326</v>
      </c>
      <c r="I1564" s="15">
        <v>90.4</v>
      </c>
      <c r="J1564" s="77">
        <v>2</v>
      </c>
      <c r="K1564" s="92"/>
    </row>
    <row r="1565" spans="1:11" ht="90" x14ac:dyDescent="0.25">
      <c r="A1565" s="14" t="s">
        <v>3027</v>
      </c>
      <c r="B1565" s="14" t="s">
        <v>7123</v>
      </c>
      <c r="C1565" s="14" t="s">
        <v>7124</v>
      </c>
      <c r="D1565" s="16">
        <v>45945</v>
      </c>
      <c r="E1565" s="16">
        <v>46021</v>
      </c>
      <c r="F1565" s="14" t="s">
        <v>7125</v>
      </c>
      <c r="G1565" s="14"/>
      <c r="H1565" s="14" t="s">
        <v>7071</v>
      </c>
      <c r="I1565" s="15">
        <v>129.97</v>
      </c>
      <c r="J1565" s="77">
        <v>2</v>
      </c>
      <c r="K1565" s="92"/>
    </row>
    <row r="1566" spans="1:11" ht="30" x14ac:dyDescent="0.25">
      <c r="A1566" s="14" t="s">
        <v>3027</v>
      </c>
      <c r="B1566" s="14" t="s">
        <v>7123</v>
      </c>
      <c r="C1566" s="14" t="s">
        <v>7126</v>
      </c>
      <c r="D1566" s="16">
        <v>45957</v>
      </c>
      <c r="E1566" s="16">
        <v>46021</v>
      </c>
      <c r="F1566" s="14" t="s">
        <v>7127</v>
      </c>
      <c r="G1566" s="14">
        <v>29213291</v>
      </c>
      <c r="H1566" s="14" t="s">
        <v>3029</v>
      </c>
      <c r="I1566" s="15">
        <v>127.97</v>
      </c>
      <c r="J1566" s="77">
        <v>2</v>
      </c>
      <c r="K1566" s="92"/>
    </row>
    <row r="1567" spans="1:11" ht="70" x14ac:dyDescent="0.25">
      <c r="A1567" s="14" t="s">
        <v>3027</v>
      </c>
      <c r="B1567" s="14" t="s">
        <v>7128</v>
      </c>
      <c r="C1567" s="14" t="s">
        <v>7129</v>
      </c>
      <c r="D1567" s="16">
        <v>45906</v>
      </c>
      <c r="E1567" s="16">
        <v>46021</v>
      </c>
      <c r="F1567" s="14" t="s">
        <v>7130</v>
      </c>
      <c r="G1567" s="14"/>
      <c r="H1567" s="14" t="s">
        <v>7131</v>
      </c>
      <c r="I1567" s="15">
        <v>100.14</v>
      </c>
      <c r="J1567" s="77">
        <v>3</v>
      </c>
      <c r="K1567" s="92"/>
    </row>
    <row r="1568" spans="1:11" ht="40" x14ac:dyDescent="0.25">
      <c r="A1568" s="14" t="s">
        <v>3027</v>
      </c>
      <c r="B1568" s="14" t="s">
        <v>7132</v>
      </c>
      <c r="C1568" s="14" t="s">
        <v>7133</v>
      </c>
      <c r="D1568" s="16">
        <v>45882</v>
      </c>
      <c r="E1568" s="16">
        <v>46021</v>
      </c>
      <c r="F1568" s="14" t="s">
        <v>7134</v>
      </c>
      <c r="G1568" s="14"/>
      <c r="H1568" s="14" t="s">
        <v>7135</v>
      </c>
      <c r="I1568" s="15">
        <v>85.02</v>
      </c>
      <c r="J1568" s="77">
        <v>3</v>
      </c>
      <c r="K1568" s="92"/>
    </row>
    <row r="1569" spans="1:11" ht="100" x14ac:dyDescent="0.25">
      <c r="A1569" s="14" t="s">
        <v>3027</v>
      </c>
      <c r="B1569" s="14" t="s">
        <v>7136</v>
      </c>
      <c r="C1569" s="14" t="s">
        <v>7137</v>
      </c>
      <c r="D1569" s="16">
        <v>45934</v>
      </c>
      <c r="E1569" s="16">
        <v>46021</v>
      </c>
      <c r="F1569" s="14" t="s">
        <v>7138</v>
      </c>
      <c r="G1569" s="14" t="s">
        <v>7098</v>
      </c>
      <c r="H1569" s="14" t="s">
        <v>7099</v>
      </c>
      <c r="I1569" s="15">
        <v>869.18</v>
      </c>
      <c r="J1569" s="77">
        <v>2</v>
      </c>
      <c r="K1569" s="92"/>
    </row>
    <row r="1570" spans="1:11" ht="30" x14ac:dyDescent="0.25">
      <c r="A1570" s="14" t="s">
        <v>3027</v>
      </c>
      <c r="B1570" s="14" t="s">
        <v>7139</v>
      </c>
      <c r="C1570" s="14" t="s">
        <v>7140</v>
      </c>
      <c r="D1570" s="16" t="s">
        <v>7141</v>
      </c>
      <c r="E1570" s="16">
        <v>46021</v>
      </c>
      <c r="F1570" s="14" t="s">
        <v>7142</v>
      </c>
      <c r="G1570" s="14" t="s">
        <v>6980</v>
      </c>
      <c r="H1570" s="14" t="s">
        <v>6981</v>
      </c>
      <c r="I1570" s="15">
        <v>780</v>
      </c>
      <c r="J1570" s="77">
        <v>2</v>
      </c>
      <c r="K1570" s="92"/>
    </row>
    <row r="1571" spans="1:11" ht="12.5" x14ac:dyDescent="0.25">
      <c r="A1571" s="14" t="s">
        <v>3027</v>
      </c>
      <c r="B1571" s="14" t="s">
        <v>7143</v>
      </c>
      <c r="C1571" s="14" t="s">
        <v>7144</v>
      </c>
      <c r="D1571" s="16">
        <v>46021</v>
      </c>
      <c r="E1571" s="16"/>
      <c r="F1571" s="14" t="s">
        <v>3077</v>
      </c>
      <c r="G1571" s="14" t="s">
        <v>3078</v>
      </c>
      <c r="H1571" s="14" t="s">
        <v>3079</v>
      </c>
      <c r="I1571" s="15">
        <v>490.1</v>
      </c>
      <c r="J1571" s="77">
        <v>4</v>
      </c>
      <c r="K1571" s="92"/>
    </row>
    <row r="1572" spans="1:11" ht="30" x14ac:dyDescent="0.25">
      <c r="A1572" s="14" t="s">
        <v>3027</v>
      </c>
      <c r="B1572" s="14" t="s">
        <v>7145</v>
      </c>
      <c r="C1572" s="14" t="s">
        <v>7146</v>
      </c>
      <c r="D1572" s="16">
        <v>46021</v>
      </c>
      <c r="E1572" s="16"/>
      <c r="F1572" s="14" t="s">
        <v>7147</v>
      </c>
      <c r="G1572" s="14" t="s">
        <v>3726</v>
      </c>
      <c r="H1572" s="14" t="s">
        <v>3727</v>
      </c>
      <c r="I1572" s="15">
        <v>227.1</v>
      </c>
      <c r="J1572" s="77">
        <v>3</v>
      </c>
      <c r="K1572" s="92"/>
    </row>
    <row r="1573" spans="1:11" ht="12.5" x14ac:dyDescent="0.25">
      <c r="A1573" s="14" t="s">
        <v>3027</v>
      </c>
      <c r="B1573" s="14" t="s">
        <v>7148</v>
      </c>
      <c r="C1573" s="14" t="s">
        <v>7149</v>
      </c>
      <c r="D1573" s="16">
        <v>46021</v>
      </c>
      <c r="E1573" s="16"/>
      <c r="F1573" s="14" t="s">
        <v>3077</v>
      </c>
      <c r="G1573" s="14" t="s">
        <v>3078</v>
      </c>
      <c r="H1573" s="14" t="s">
        <v>3079</v>
      </c>
      <c r="I1573" s="15">
        <v>47.97</v>
      </c>
      <c r="J1573" s="77">
        <v>4</v>
      </c>
      <c r="K1573" s="92"/>
    </row>
    <row r="1574" spans="1:11" ht="12.5" x14ac:dyDescent="0.25">
      <c r="A1574" s="14" t="s">
        <v>3027</v>
      </c>
      <c r="B1574" s="14" t="s">
        <v>7150</v>
      </c>
      <c r="C1574" s="14" t="s">
        <v>3141</v>
      </c>
      <c r="D1574" s="16">
        <v>46021</v>
      </c>
      <c r="E1574" s="16"/>
      <c r="F1574" s="14" t="s">
        <v>7151</v>
      </c>
      <c r="G1574" s="14" t="s">
        <v>3938</v>
      </c>
      <c r="H1574" s="14" t="s">
        <v>3939</v>
      </c>
      <c r="I1574" s="15">
        <v>150</v>
      </c>
      <c r="J1574" s="77">
        <v>4</v>
      </c>
      <c r="K1574" s="92"/>
    </row>
    <row r="1575" spans="1:11" ht="30" x14ac:dyDescent="0.25">
      <c r="A1575" s="14" t="s">
        <v>3027</v>
      </c>
      <c r="B1575" s="14" t="s">
        <v>7152</v>
      </c>
      <c r="C1575" s="14" t="s">
        <v>7153</v>
      </c>
      <c r="D1575" s="16">
        <v>46021</v>
      </c>
      <c r="E1575" s="16"/>
      <c r="F1575" s="14" t="s">
        <v>7154</v>
      </c>
      <c r="G1575" s="14" t="s">
        <v>3066</v>
      </c>
      <c r="H1575" s="14" t="s">
        <v>3067</v>
      </c>
      <c r="I1575" s="15">
        <v>467.97</v>
      </c>
      <c r="J1575" s="77">
        <v>4</v>
      </c>
      <c r="K1575" s="92"/>
    </row>
    <row r="1576" spans="1:11" ht="20" x14ac:dyDescent="0.25">
      <c r="A1576" s="14" t="s">
        <v>3027</v>
      </c>
      <c r="B1576" s="14" t="s">
        <v>7155</v>
      </c>
      <c r="C1576" s="14" t="s">
        <v>7156</v>
      </c>
      <c r="D1576" s="16">
        <v>46021</v>
      </c>
      <c r="E1576" s="16"/>
      <c r="F1576" s="14" t="s">
        <v>7157</v>
      </c>
      <c r="G1576" s="14" t="s">
        <v>6447</v>
      </c>
      <c r="H1576" s="14" t="s">
        <v>6448</v>
      </c>
      <c r="I1576" s="15">
        <v>500</v>
      </c>
      <c r="J1576" s="77">
        <v>2</v>
      </c>
      <c r="K1576" s="92"/>
    </row>
    <row r="1577" spans="1:11" ht="12.5" x14ac:dyDescent="0.25">
      <c r="A1577" s="14" t="s">
        <v>3027</v>
      </c>
      <c r="B1577" s="14" t="s">
        <v>7158</v>
      </c>
      <c r="C1577" s="14" t="s">
        <v>7159</v>
      </c>
      <c r="D1577" s="16">
        <v>46022</v>
      </c>
      <c r="E1577" s="16"/>
      <c r="F1577" s="14" t="s">
        <v>7160</v>
      </c>
      <c r="G1577" s="14" t="s">
        <v>3049</v>
      </c>
      <c r="H1577" s="14" t="s">
        <v>3050</v>
      </c>
      <c r="I1577" s="15">
        <v>7</v>
      </c>
      <c r="J1577" s="77">
        <v>4</v>
      </c>
      <c r="K1577" s="92"/>
    </row>
    <row r="1578" spans="1:11" ht="12.5" x14ac:dyDescent="0.25">
      <c r="A1578" s="14" t="s">
        <v>3027</v>
      </c>
      <c r="B1578" s="14" t="s">
        <v>7161</v>
      </c>
      <c r="C1578" s="14" t="s">
        <v>7162</v>
      </c>
      <c r="D1578" s="16">
        <v>46022</v>
      </c>
      <c r="E1578" s="16"/>
      <c r="F1578" s="14" t="s">
        <v>7163</v>
      </c>
      <c r="G1578" s="14" t="s">
        <v>3049</v>
      </c>
      <c r="H1578" s="14" t="s">
        <v>3050</v>
      </c>
      <c r="I1578" s="15">
        <v>0.2</v>
      </c>
      <c r="J1578" s="77">
        <v>4</v>
      </c>
      <c r="K1578" s="92"/>
    </row>
    <row r="1579" spans="1:11" ht="12.5" x14ac:dyDescent="0.25">
      <c r="A1579" s="14" t="s">
        <v>3027</v>
      </c>
      <c r="B1579" s="14" t="s">
        <v>7164</v>
      </c>
      <c r="C1579" s="14" t="s">
        <v>7165</v>
      </c>
      <c r="D1579" s="16">
        <v>46022</v>
      </c>
      <c r="E1579" s="16"/>
      <c r="F1579" s="14" t="s">
        <v>7166</v>
      </c>
      <c r="G1579" s="14" t="s">
        <v>3049</v>
      </c>
      <c r="H1579" s="14" t="s">
        <v>3050</v>
      </c>
      <c r="I1579" s="15">
        <v>125.75</v>
      </c>
      <c r="J1579" s="77">
        <v>4</v>
      </c>
      <c r="K1579" s="92"/>
    </row>
    <row r="1580" spans="1:11" ht="110" x14ac:dyDescent="0.25">
      <c r="A1580" s="14" t="s">
        <v>3027</v>
      </c>
      <c r="B1580" s="14" t="s">
        <v>7167</v>
      </c>
      <c r="C1580" s="14" t="s">
        <v>7168</v>
      </c>
      <c r="D1580" s="16">
        <v>45852</v>
      </c>
      <c r="E1580" s="16">
        <v>45971</v>
      </c>
      <c r="F1580" s="14" t="s">
        <v>7169</v>
      </c>
      <c r="G1580" s="14"/>
      <c r="H1580" s="14" t="s">
        <v>7170</v>
      </c>
      <c r="I1580" s="15">
        <v>105.84</v>
      </c>
      <c r="J1580" s="77">
        <v>1</v>
      </c>
      <c r="K1580" s="92"/>
    </row>
    <row r="1581" spans="1:11" ht="110" x14ac:dyDescent="0.25">
      <c r="A1581" s="14" t="s">
        <v>3027</v>
      </c>
      <c r="B1581" s="14" t="s">
        <v>7167</v>
      </c>
      <c r="C1581" s="14" t="s">
        <v>7171</v>
      </c>
      <c r="D1581" s="16">
        <v>45852</v>
      </c>
      <c r="E1581" s="16">
        <v>45971</v>
      </c>
      <c r="F1581" s="14" t="s">
        <v>7172</v>
      </c>
      <c r="G1581" s="14"/>
      <c r="H1581" s="14" t="s">
        <v>7170</v>
      </c>
      <c r="I1581" s="15">
        <v>56.7</v>
      </c>
      <c r="J1581" s="77">
        <v>1</v>
      </c>
      <c r="K1581" s="92"/>
    </row>
    <row r="1582" spans="1:11" ht="110" x14ac:dyDescent="0.25">
      <c r="A1582" s="14" t="s">
        <v>3027</v>
      </c>
      <c r="B1582" s="14" t="s">
        <v>7167</v>
      </c>
      <c r="C1582" s="14" t="s">
        <v>7173</v>
      </c>
      <c r="D1582" s="16">
        <v>45852</v>
      </c>
      <c r="E1582" s="16">
        <v>45971</v>
      </c>
      <c r="F1582" s="14" t="s">
        <v>7174</v>
      </c>
      <c r="G1582" s="14"/>
      <c r="H1582" s="14" t="s">
        <v>7170</v>
      </c>
      <c r="I1582" s="15">
        <v>60.48</v>
      </c>
      <c r="J1582" s="77">
        <v>1</v>
      </c>
      <c r="K1582" s="92"/>
    </row>
    <row r="1583" spans="1:11" ht="110" x14ac:dyDescent="0.25">
      <c r="A1583" s="14" t="s">
        <v>3027</v>
      </c>
      <c r="B1583" s="14" t="s">
        <v>7167</v>
      </c>
      <c r="C1583" s="14" t="s">
        <v>7175</v>
      </c>
      <c r="D1583" s="16">
        <v>45852</v>
      </c>
      <c r="E1583" s="16">
        <v>45971</v>
      </c>
      <c r="F1583" s="14" t="s">
        <v>7176</v>
      </c>
      <c r="G1583" s="14"/>
      <c r="H1583" s="14" t="s">
        <v>7170</v>
      </c>
      <c r="I1583" s="15">
        <v>26.6</v>
      </c>
      <c r="J1583" s="77">
        <v>1</v>
      </c>
      <c r="K1583" s="92"/>
    </row>
    <row r="1584" spans="1:11" ht="120" x14ac:dyDescent="0.25">
      <c r="A1584" s="14" t="s">
        <v>3027</v>
      </c>
      <c r="B1584" s="14" t="s">
        <v>7167</v>
      </c>
      <c r="C1584" s="14" t="s">
        <v>7177</v>
      </c>
      <c r="D1584" s="16">
        <v>45852</v>
      </c>
      <c r="E1584" s="16">
        <v>45971</v>
      </c>
      <c r="F1584" s="14" t="s">
        <v>7178</v>
      </c>
      <c r="G1584" s="14"/>
      <c r="H1584" s="14" t="s">
        <v>7170</v>
      </c>
      <c r="I1584" s="15">
        <v>52.28</v>
      </c>
      <c r="J1584" s="77">
        <v>1</v>
      </c>
      <c r="K1584" s="92"/>
    </row>
    <row r="1585" spans="1:11" ht="120" x14ac:dyDescent="0.25">
      <c r="A1585" s="14" t="s">
        <v>3027</v>
      </c>
      <c r="B1585" s="14" t="s">
        <v>7167</v>
      </c>
      <c r="C1585" s="14" t="s">
        <v>7179</v>
      </c>
      <c r="D1585" s="16">
        <v>45915</v>
      </c>
      <c r="E1585" s="16">
        <v>45971</v>
      </c>
      <c r="F1585" s="14" t="s">
        <v>7180</v>
      </c>
      <c r="G1585" s="14"/>
      <c r="H1585" s="14" t="s">
        <v>7181</v>
      </c>
      <c r="I1585" s="15">
        <v>30.24</v>
      </c>
      <c r="J1585" s="77">
        <v>1</v>
      </c>
      <c r="K1585" s="92"/>
    </row>
    <row r="1586" spans="1:11" ht="90" x14ac:dyDescent="0.25">
      <c r="A1586" s="14" t="s">
        <v>3027</v>
      </c>
      <c r="B1586" s="14" t="s">
        <v>7167</v>
      </c>
      <c r="C1586" s="14" t="s">
        <v>7182</v>
      </c>
      <c r="D1586" s="16">
        <v>45913</v>
      </c>
      <c r="E1586" s="16">
        <v>45971</v>
      </c>
      <c r="F1586" s="14" t="s">
        <v>7183</v>
      </c>
      <c r="G1586" s="14" t="s">
        <v>7184</v>
      </c>
      <c r="H1586" s="14" t="s">
        <v>7185</v>
      </c>
      <c r="I1586" s="15">
        <v>44.5</v>
      </c>
      <c r="J1586" s="77">
        <v>1</v>
      </c>
      <c r="K1586" s="92"/>
    </row>
    <row r="1587" spans="1:11" ht="90" x14ac:dyDescent="0.25">
      <c r="A1587" s="14" t="s">
        <v>3027</v>
      </c>
      <c r="B1587" s="14" t="s">
        <v>7167</v>
      </c>
      <c r="C1587" s="14" t="s">
        <v>7186</v>
      </c>
      <c r="D1587" s="16">
        <v>45913</v>
      </c>
      <c r="E1587" s="16">
        <v>45971</v>
      </c>
      <c r="F1587" s="14" t="s">
        <v>7187</v>
      </c>
      <c r="G1587" s="14" t="s">
        <v>7184</v>
      </c>
      <c r="H1587" s="14" t="s">
        <v>7185</v>
      </c>
      <c r="I1587" s="15">
        <v>89</v>
      </c>
      <c r="J1587" s="77">
        <v>1</v>
      </c>
      <c r="K1587" s="92"/>
    </row>
    <row r="1588" spans="1:11" ht="50" x14ac:dyDescent="0.25">
      <c r="A1588" s="14" t="s">
        <v>3027</v>
      </c>
      <c r="B1588" s="14" t="s">
        <v>7167</v>
      </c>
      <c r="C1588" s="14" t="s">
        <v>7188</v>
      </c>
      <c r="D1588" s="16">
        <v>45791</v>
      </c>
      <c r="E1588" s="16">
        <v>45971</v>
      </c>
      <c r="F1588" s="14" t="s">
        <v>7189</v>
      </c>
      <c r="G1588" s="14" t="s">
        <v>7190</v>
      </c>
      <c r="H1588" s="14" t="s">
        <v>7191</v>
      </c>
      <c r="I1588" s="15">
        <v>1189.3599999999999</v>
      </c>
      <c r="J1588" s="77">
        <v>1</v>
      </c>
      <c r="K1588" s="92"/>
    </row>
    <row r="1589" spans="1:11" ht="70" x14ac:dyDescent="0.25">
      <c r="A1589" s="14" t="s">
        <v>3027</v>
      </c>
      <c r="B1589" s="14" t="s">
        <v>7192</v>
      </c>
      <c r="C1589" s="14" t="s">
        <v>7193</v>
      </c>
      <c r="D1589" s="16">
        <v>45883</v>
      </c>
      <c r="E1589" s="16">
        <v>45971</v>
      </c>
      <c r="F1589" s="14" t="s">
        <v>7194</v>
      </c>
      <c r="G1589" s="14" t="s">
        <v>7195</v>
      </c>
      <c r="H1589" s="14" t="s">
        <v>7196</v>
      </c>
      <c r="I1589" s="15">
        <v>351</v>
      </c>
      <c r="J1589" s="77">
        <v>1</v>
      </c>
      <c r="K1589" s="92"/>
    </row>
    <row r="1590" spans="1:11" ht="50" x14ac:dyDescent="0.25">
      <c r="A1590" s="14" t="s">
        <v>3027</v>
      </c>
      <c r="B1590" s="14" t="s">
        <v>7197</v>
      </c>
      <c r="C1590" s="14" t="s">
        <v>7198</v>
      </c>
      <c r="D1590" s="16">
        <v>45729</v>
      </c>
      <c r="E1590" s="16">
        <v>45974</v>
      </c>
      <c r="F1590" s="14" t="s">
        <v>7199</v>
      </c>
      <c r="G1590" s="14" t="s">
        <v>5437</v>
      </c>
      <c r="H1590" s="14" t="s">
        <v>5438</v>
      </c>
      <c r="I1590" s="15">
        <v>540</v>
      </c>
      <c r="J1590" s="77">
        <v>1</v>
      </c>
      <c r="K1590" s="92"/>
    </row>
    <row r="1591" spans="1:11" ht="50" x14ac:dyDescent="0.25">
      <c r="A1591" s="14" t="s">
        <v>3027</v>
      </c>
      <c r="B1591" s="14" t="s">
        <v>7197</v>
      </c>
      <c r="C1591" s="14" t="s">
        <v>7200</v>
      </c>
      <c r="D1591" s="16">
        <v>45729</v>
      </c>
      <c r="E1591" s="16">
        <v>45974</v>
      </c>
      <c r="F1591" s="14" t="s">
        <v>7201</v>
      </c>
      <c r="G1591" s="14" t="s">
        <v>5437</v>
      </c>
      <c r="H1591" s="14" t="s">
        <v>5438</v>
      </c>
      <c r="I1591" s="15">
        <v>180</v>
      </c>
      <c r="J1591" s="77">
        <v>1</v>
      </c>
      <c r="K1591" s="92"/>
    </row>
    <row r="1592" spans="1:11" ht="60" x14ac:dyDescent="0.25">
      <c r="A1592" s="14" t="s">
        <v>3027</v>
      </c>
      <c r="B1592" s="14" t="s">
        <v>7197</v>
      </c>
      <c r="C1592" s="14" t="s">
        <v>7202</v>
      </c>
      <c r="D1592" s="16">
        <v>45740</v>
      </c>
      <c r="E1592" s="16">
        <v>45974</v>
      </c>
      <c r="F1592" s="14" t="s">
        <v>7203</v>
      </c>
      <c r="G1592" s="14" t="s">
        <v>7204</v>
      </c>
      <c r="H1592" s="14" t="s">
        <v>7205</v>
      </c>
      <c r="I1592" s="15">
        <v>596.33000000000004</v>
      </c>
      <c r="J1592" s="77">
        <v>1</v>
      </c>
      <c r="K1592" s="92"/>
    </row>
    <row r="1593" spans="1:11" ht="60" x14ac:dyDescent="0.25">
      <c r="A1593" s="14" t="s">
        <v>3027</v>
      </c>
      <c r="B1593" s="14" t="s">
        <v>7197</v>
      </c>
      <c r="C1593" s="14" t="s">
        <v>7206</v>
      </c>
      <c r="D1593" s="16">
        <v>45807</v>
      </c>
      <c r="E1593" s="16">
        <v>45974</v>
      </c>
      <c r="F1593" s="14" t="s">
        <v>7207</v>
      </c>
      <c r="G1593" s="14" t="s">
        <v>4141</v>
      </c>
      <c r="H1593" s="14" t="s">
        <v>4142</v>
      </c>
      <c r="I1593" s="15">
        <v>468</v>
      </c>
      <c r="J1593" s="77">
        <v>1</v>
      </c>
      <c r="K1593" s="92"/>
    </row>
    <row r="1594" spans="1:11" ht="60" x14ac:dyDescent="0.25">
      <c r="A1594" s="14" t="s">
        <v>3027</v>
      </c>
      <c r="B1594" s="14" t="s">
        <v>7197</v>
      </c>
      <c r="C1594" s="14" t="s">
        <v>7208</v>
      </c>
      <c r="D1594" s="16">
        <v>45884</v>
      </c>
      <c r="E1594" s="16">
        <v>45974</v>
      </c>
      <c r="F1594" s="14" t="s">
        <v>7203</v>
      </c>
      <c r="G1594" s="14" t="s">
        <v>5280</v>
      </c>
      <c r="H1594" s="14" t="s">
        <v>5281</v>
      </c>
      <c r="I1594" s="15">
        <v>1487</v>
      </c>
      <c r="J1594" s="77">
        <v>1</v>
      </c>
      <c r="K1594" s="92"/>
    </row>
    <row r="1595" spans="1:11" ht="60" x14ac:dyDescent="0.25">
      <c r="A1595" s="14" t="s">
        <v>3027</v>
      </c>
      <c r="B1595" s="14" t="s">
        <v>7197</v>
      </c>
      <c r="C1595" s="14" t="s">
        <v>7209</v>
      </c>
      <c r="D1595" s="16">
        <v>45940</v>
      </c>
      <c r="E1595" s="16">
        <v>45974</v>
      </c>
      <c r="F1595" s="14" t="s">
        <v>7210</v>
      </c>
      <c r="G1595" s="14" t="s">
        <v>7211</v>
      </c>
      <c r="H1595" s="14" t="s">
        <v>7212</v>
      </c>
      <c r="I1595" s="15">
        <v>593</v>
      </c>
      <c r="J1595" s="77">
        <v>1</v>
      </c>
      <c r="K1595" s="92"/>
    </row>
    <row r="1596" spans="1:11" ht="60" x14ac:dyDescent="0.25">
      <c r="A1596" s="14" t="s">
        <v>3027</v>
      </c>
      <c r="B1596" s="14" t="s">
        <v>7197</v>
      </c>
      <c r="C1596" s="14" t="s">
        <v>7213</v>
      </c>
      <c r="D1596" s="16">
        <v>45954</v>
      </c>
      <c r="E1596" s="16">
        <v>45974</v>
      </c>
      <c r="F1596" s="14" t="s">
        <v>7214</v>
      </c>
      <c r="G1596" s="14" t="s">
        <v>5437</v>
      </c>
      <c r="H1596" s="14" t="s">
        <v>5438</v>
      </c>
      <c r="I1596" s="15">
        <v>197.67</v>
      </c>
      <c r="J1596" s="77">
        <v>1</v>
      </c>
      <c r="K1596" s="92"/>
    </row>
    <row r="1597" spans="1:11" ht="50" x14ac:dyDescent="0.25">
      <c r="A1597" s="14" t="s">
        <v>3027</v>
      </c>
      <c r="B1597" s="14" t="s">
        <v>7215</v>
      </c>
      <c r="C1597" s="14" t="s">
        <v>7216</v>
      </c>
      <c r="D1597" s="16">
        <v>45730</v>
      </c>
      <c r="E1597" s="16">
        <v>45974</v>
      </c>
      <c r="F1597" s="14" t="s">
        <v>7217</v>
      </c>
      <c r="G1597" s="14" t="s">
        <v>7218</v>
      </c>
      <c r="H1597" s="14" t="s">
        <v>7219</v>
      </c>
      <c r="I1597" s="15">
        <v>3209.52</v>
      </c>
      <c r="J1597" s="77">
        <v>1</v>
      </c>
      <c r="K1597" s="92"/>
    </row>
    <row r="1598" spans="1:11" ht="60" x14ac:dyDescent="0.25">
      <c r="A1598" s="14" t="s">
        <v>3027</v>
      </c>
      <c r="B1598" s="14" t="s">
        <v>7215</v>
      </c>
      <c r="C1598" s="14" t="s">
        <v>7220</v>
      </c>
      <c r="D1598" s="16">
        <v>45688</v>
      </c>
      <c r="E1598" s="16">
        <v>45974</v>
      </c>
      <c r="F1598" s="14" t="s">
        <v>7221</v>
      </c>
      <c r="G1598" s="14" t="s">
        <v>7218</v>
      </c>
      <c r="H1598" s="14" t="s">
        <v>7222</v>
      </c>
      <c r="I1598" s="15">
        <v>2005.48</v>
      </c>
      <c r="J1598" s="77">
        <v>1</v>
      </c>
      <c r="K1598" s="92"/>
    </row>
    <row r="1599" spans="1:11" ht="70" x14ac:dyDescent="0.25">
      <c r="A1599" s="14" t="s">
        <v>3027</v>
      </c>
      <c r="B1599" s="14" t="s">
        <v>7223</v>
      </c>
      <c r="C1599" s="14" t="s">
        <v>3202</v>
      </c>
      <c r="D1599" s="16">
        <v>45936</v>
      </c>
      <c r="E1599" s="16">
        <v>45974</v>
      </c>
      <c r="F1599" s="14" t="s">
        <v>7224</v>
      </c>
      <c r="G1599" s="14" t="s">
        <v>7225</v>
      </c>
      <c r="H1599" s="14" t="s">
        <v>7226</v>
      </c>
      <c r="I1599" s="15">
        <v>804.9</v>
      </c>
      <c r="J1599" s="77">
        <v>1</v>
      </c>
      <c r="K1599" s="92"/>
    </row>
    <row r="1600" spans="1:11" ht="60" x14ac:dyDescent="0.25">
      <c r="A1600" s="14" t="s">
        <v>3027</v>
      </c>
      <c r="B1600" s="14" t="s">
        <v>7223</v>
      </c>
      <c r="C1600" s="14" t="s">
        <v>7227</v>
      </c>
      <c r="D1600" s="16">
        <v>45819</v>
      </c>
      <c r="E1600" s="16">
        <v>45974</v>
      </c>
      <c r="F1600" s="14" t="s">
        <v>7228</v>
      </c>
      <c r="G1600" s="14" t="s">
        <v>7225</v>
      </c>
      <c r="H1600" s="14" t="s">
        <v>7226</v>
      </c>
      <c r="I1600" s="15">
        <v>230.8</v>
      </c>
      <c r="J1600" s="77">
        <v>1</v>
      </c>
      <c r="K1600" s="92"/>
    </row>
    <row r="1601" spans="1:11" ht="70" x14ac:dyDescent="0.25">
      <c r="A1601" s="14" t="s">
        <v>3027</v>
      </c>
      <c r="B1601" s="14" t="s">
        <v>7223</v>
      </c>
      <c r="C1601" s="14" t="s">
        <v>5220</v>
      </c>
      <c r="D1601" s="16">
        <v>45811</v>
      </c>
      <c r="E1601" s="16">
        <v>45974</v>
      </c>
      <c r="F1601" s="14" t="s">
        <v>7229</v>
      </c>
      <c r="G1601" s="14" t="s">
        <v>7225</v>
      </c>
      <c r="H1601" s="14" t="s">
        <v>7226</v>
      </c>
      <c r="I1601" s="15">
        <v>218.3</v>
      </c>
      <c r="J1601" s="77">
        <v>1</v>
      </c>
      <c r="K1601" s="92"/>
    </row>
    <row r="1602" spans="1:11" ht="60" x14ac:dyDescent="0.25">
      <c r="A1602" s="14" t="s">
        <v>3027</v>
      </c>
      <c r="B1602" s="14" t="s">
        <v>7230</v>
      </c>
      <c r="C1602" s="14" t="s">
        <v>3094</v>
      </c>
      <c r="D1602" s="16">
        <v>45848</v>
      </c>
      <c r="E1602" s="16">
        <v>45974</v>
      </c>
      <c r="F1602" s="14" t="s">
        <v>7231</v>
      </c>
      <c r="G1602" s="14" t="s">
        <v>3095</v>
      </c>
      <c r="H1602" s="14" t="s">
        <v>7232</v>
      </c>
      <c r="I1602" s="15">
        <v>753</v>
      </c>
      <c r="J1602" s="77">
        <v>1</v>
      </c>
      <c r="K1602" s="92"/>
    </row>
    <row r="1603" spans="1:11" ht="70" x14ac:dyDescent="0.25">
      <c r="A1603" s="14" t="s">
        <v>3027</v>
      </c>
      <c r="B1603" s="14" t="s">
        <v>7233</v>
      </c>
      <c r="C1603" s="14" t="s">
        <v>7234</v>
      </c>
      <c r="D1603" s="16">
        <v>45869</v>
      </c>
      <c r="E1603" s="16">
        <v>45974</v>
      </c>
      <c r="F1603" s="14" t="s">
        <v>7235</v>
      </c>
      <c r="G1603" s="14" t="s">
        <v>5192</v>
      </c>
      <c r="H1603" s="14" t="s">
        <v>7236</v>
      </c>
      <c r="I1603" s="15">
        <v>1154</v>
      </c>
      <c r="J1603" s="77">
        <v>1</v>
      </c>
      <c r="K1603" s="92"/>
    </row>
    <row r="1604" spans="1:11" ht="70" x14ac:dyDescent="0.25">
      <c r="A1604" s="14" t="s">
        <v>3027</v>
      </c>
      <c r="B1604" s="14" t="s">
        <v>7237</v>
      </c>
      <c r="C1604" s="14" t="s">
        <v>7238</v>
      </c>
      <c r="D1604" s="16">
        <v>45885</v>
      </c>
      <c r="E1604" s="16">
        <v>45974</v>
      </c>
      <c r="F1604" s="14" t="s">
        <v>7239</v>
      </c>
      <c r="G1604" s="14" t="s">
        <v>7240</v>
      </c>
      <c r="H1604" s="14" t="s">
        <v>7241</v>
      </c>
      <c r="I1604" s="15">
        <v>9612</v>
      </c>
      <c r="J1604" s="77">
        <v>1</v>
      </c>
      <c r="K1604" s="92"/>
    </row>
    <row r="1605" spans="1:11" ht="70" x14ac:dyDescent="0.25">
      <c r="A1605" s="14" t="s">
        <v>3027</v>
      </c>
      <c r="B1605" s="14" t="s">
        <v>7237</v>
      </c>
      <c r="C1605" s="14" t="s">
        <v>7242</v>
      </c>
      <c r="D1605" s="16">
        <v>45670</v>
      </c>
      <c r="E1605" s="16">
        <v>45974</v>
      </c>
      <c r="F1605" s="14" t="s">
        <v>7243</v>
      </c>
      <c r="G1605" s="14" t="s">
        <v>7244</v>
      </c>
      <c r="H1605" s="14" t="s">
        <v>7245</v>
      </c>
      <c r="I1605" s="15">
        <v>1444</v>
      </c>
      <c r="J1605" s="77">
        <v>1</v>
      </c>
      <c r="K1605" s="92"/>
    </row>
    <row r="1606" spans="1:11" ht="60" x14ac:dyDescent="0.25">
      <c r="A1606" s="14" t="s">
        <v>3027</v>
      </c>
      <c r="B1606" s="14" t="s">
        <v>7237</v>
      </c>
      <c r="C1606" s="14" t="s">
        <v>7246</v>
      </c>
      <c r="D1606" s="16">
        <v>45888</v>
      </c>
      <c r="E1606" s="16">
        <v>45974</v>
      </c>
      <c r="F1606" s="14" t="s">
        <v>7247</v>
      </c>
      <c r="G1606" s="14" t="s">
        <v>7248</v>
      </c>
      <c r="H1606" s="14" t="s">
        <v>7249</v>
      </c>
      <c r="I1606" s="15">
        <v>376</v>
      </c>
      <c r="J1606" s="77">
        <v>1</v>
      </c>
      <c r="K1606" s="92"/>
    </row>
    <row r="1607" spans="1:11" ht="70" x14ac:dyDescent="0.25">
      <c r="A1607" s="14" t="s">
        <v>3027</v>
      </c>
      <c r="B1607" s="14" t="s">
        <v>7250</v>
      </c>
      <c r="C1607" s="14" t="s">
        <v>7251</v>
      </c>
      <c r="D1607" s="16" t="s">
        <v>7252</v>
      </c>
      <c r="E1607" s="16">
        <v>45980</v>
      </c>
      <c r="F1607" s="14" t="s">
        <v>7253</v>
      </c>
      <c r="G1607" s="14" t="s">
        <v>7254</v>
      </c>
      <c r="H1607" s="14" t="s">
        <v>7255</v>
      </c>
      <c r="I1607" s="15">
        <v>14340</v>
      </c>
      <c r="J1607" s="77">
        <v>1</v>
      </c>
      <c r="K1607" s="92"/>
    </row>
    <row r="1608" spans="1:11" ht="60" x14ac:dyDescent="0.25">
      <c r="A1608" s="14" t="s">
        <v>3027</v>
      </c>
      <c r="B1608" s="14" t="s">
        <v>7256</v>
      </c>
      <c r="C1608" s="14" t="s">
        <v>7257</v>
      </c>
      <c r="D1608" s="16">
        <v>45698</v>
      </c>
      <c r="E1608" s="16">
        <v>45980</v>
      </c>
      <c r="F1608" s="14" t="s">
        <v>7258</v>
      </c>
      <c r="G1608" s="14" t="s">
        <v>7259</v>
      </c>
      <c r="H1608" s="14" t="s">
        <v>7260</v>
      </c>
      <c r="I1608" s="15">
        <v>757.2</v>
      </c>
      <c r="J1608" s="77">
        <v>1</v>
      </c>
      <c r="K1608" s="92"/>
    </row>
    <row r="1609" spans="1:11" ht="50" x14ac:dyDescent="0.25">
      <c r="A1609" s="14" t="s">
        <v>3027</v>
      </c>
      <c r="B1609" s="14" t="s">
        <v>7256</v>
      </c>
      <c r="C1609" s="14" t="s">
        <v>7261</v>
      </c>
      <c r="D1609" s="16">
        <v>45689</v>
      </c>
      <c r="E1609" s="16">
        <v>45980</v>
      </c>
      <c r="F1609" s="14" t="s">
        <v>7262</v>
      </c>
      <c r="G1609" s="14" t="s">
        <v>7263</v>
      </c>
      <c r="H1609" s="14" t="s">
        <v>7264</v>
      </c>
      <c r="I1609" s="15">
        <v>150</v>
      </c>
      <c r="J1609" s="77">
        <v>1</v>
      </c>
      <c r="K1609" s="92"/>
    </row>
    <row r="1610" spans="1:11" ht="60" x14ac:dyDescent="0.25">
      <c r="A1610" s="14" t="s">
        <v>3027</v>
      </c>
      <c r="B1610" s="14" t="s">
        <v>7256</v>
      </c>
      <c r="C1610" s="14" t="s">
        <v>7265</v>
      </c>
      <c r="D1610" s="16">
        <v>45692</v>
      </c>
      <c r="E1610" s="16">
        <v>45980</v>
      </c>
      <c r="F1610" s="14" t="s">
        <v>7266</v>
      </c>
      <c r="G1610" s="14" t="s">
        <v>7267</v>
      </c>
      <c r="H1610" s="14" t="s">
        <v>7268</v>
      </c>
      <c r="I1610" s="15">
        <v>580.15</v>
      </c>
      <c r="J1610" s="77">
        <v>1</v>
      </c>
      <c r="K1610" s="92"/>
    </row>
    <row r="1611" spans="1:11" ht="50" x14ac:dyDescent="0.25">
      <c r="A1611" s="14" t="s">
        <v>3027</v>
      </c>
      <c r="B1611" s="14" t="s">
        <v>7256</v>
      </c>
      <c r="C1611" s="14" t="s">
        <v>6591</v>
      </c>
      <c r="D1611" s="16">
        <v>45689</v>
      </c>
      <c r="E1611" s="16">
        <v>45980</v>
      </c>
      <c r="F1611" s="14" t="s">
        <v>7269</v>
      </c>
      <c r="G1611" s="14" t="s">
        <v>7263</v>
      </c>
      <c r="H1611" s="14" t="s">
        <v>7264</v>
      </c>
      <c r="I1611" s="15">
        <v>92.25</v>
      </c>
      <c r="J1611" s="77">
        <v>1</v>
      </c>
      <c r="K1611" s="92"/>
    </row>
    <row r="1612" spans="1:11" ht="60" x14ac:dyDescent="0.25">
      <c r="A1612" s="14" t="s">
        <v>3027</v>
      </c>
      <c r="B1612" s="14" t="s">
        <v>7256</v>
      </c>
      <c r="C1612" s="14" t="s">
        <v>3122</v>
      </c>
      <c r="D1612" s="16">
        <v>45689</v>
      </c>
      <c r="E1612" s="16">
        <v>45980</v>
      </c>
      <c r="F1612" s="14" t="s">
        <v>7270</v>
      </c>
      <c r="G1612" s="14" t="s">
        <v>7271</v>
      </c>
      <c r="H1612" s="14" t="s">
        <v>7272</v>
      </c>
      <c r="I1612" s="15">
        <v>122</v>
      </c>
      <c r="J1612" s="77">
        <v>1</v>
      </c>
      <c r="K1612" s="92"/>
    </row>
    <row r="1613" spans="1:11" ht="50" x14ac:dyDescent="0.25">
      <c r="A1613" s="14" t="s">
        <v>3027</v>
      </c>
      <c r="B1613" s="14" t="s">
        <v>7256</v>
      </c>
      <c r="C1613" s="14" t="s">
        <v>3546</v>
      </c>
      <c r="D1613" s="16">
        <v>45718</v>
      </c>
      <c r="E1613" s="16">
        <v>45980</v>
      </c>
      <c r="F1613" s="14" t="s">
        <v>7273</v>
      </c>
      <c r="G1613" s="14" t="s">
        <v>7271</v>
      </c>
      <c r="H1613" s="14" t="s">
        <v>7272</v>
      </c>
      <c r="I1613" s="15">
        <v>132</v>
      </c>
      <c r="J1613" s="77">
        <v>1</v>
      </c>
      <c r="K1613" s="92"/>
    </row>
    <row r="1614" spans="1:11" ht="60" x14ac:dyDescent="0.25">
      <c r="A1614" s="14" t="s">
        <v>3027</v>
      </c>
      <c r="B1614" s="14" t="s">
        <v>7256</v>
      </c>
      <c r="C1614" s="14" t="s">
        <v>3735</v>
      </c>
      <c r="D1614" s="16">
        <v>45749</v>
      </c>
      <c r="E1614" s="16">
        <v>45980</v>
      </c>
      <c r="F1614" s="14" t="s">
        <v>7274</v>
      </c>
      <c r="G1614" s="14" t="s">
        <v>7271</v>
      </c>
      <c r="H1614" s="14" t="s">
        <v>7272</v>
      </c>
      <c r="I1614" s="15">
        <v>172</v>
      </c>
      <c r="J1614" s="77">
        <v>1</v>
      </c>
      <c r="K1614" s="92"/>
    </row>
    <row r="1615" spans="1:11" ht="50" x14ac:dyDescent="0.25">
      <c r="A1615" s="14" t="s">
        <v>3027</v>
      </c>
      <c r="B1615" s="14" t="s">
        <v>7256</v>
      </c>
      <c r="C1615" s="14" t="s">
        <v>3733</v>
      </c>
      <c r="D1615" s="16">
        <v>45918</v>
      </c>
      <c r="E1615" s="16">
        <v>45980</v>
      </c>
      <c r="F1615" s="14" t="s">
        <v>7275</v>
      </c>
      <c r="G1615" s="14" t="s">
        <v>7271</v>
      </c>
      <c r="H1615" s="14" t="s">
        <v>7272</v>
      </c>
      <c r="I1615" s="15">
        <v>253</v>
      </c>
      <c r="J1615" s="77">
        <v>1</v>
      </c>
      <c r="K1615" s="92"/>
    </row>
    <row r="1616" spans="1:11" ht="60" x14ac:dyDescent="0.25">
      <c r="A1616" s="14" t="s">
        <v>3027</v>
      </c>
      <c r="B1616" s="14" t="s">
        <v>7256</v>
      </c>
      <c r="C1616" s="14" t="s">
        <v>7276</v>
      </c>
      <c r="D1616" s="16">
        <v>45905</v>
      </c>
      <c r="E1616" s="16">
        <v>45980</v>
      </c>
      <c r="F1616" s="14" t="s">
        <v>7277</v>
      </c>
      <c r="G1616" s="14" t="s">
        <v>7278</v>
      </c>
      <c r="H1616" s="14" t="s">
        <v>7279</v>
      </c>
      <c r="I1616" s="15">
        <v>98.4</v>
      </c>
      <c r="J1616" s="77">
        <v>1</v>
      </c>
      <c r="K1616" s="92"/>
    </row>
    <row r="1617" spans="1:11" ht="60" x14ac:dyDescent="0.25">
      <c r="A1617" s="14" t="s">
        <v>3027</v>
      </c>
      <c r="B1617" s="14" t="s">
        <v>7280</v>
      </c>
      <c r="C1617" s="14" t="s">
        <v>7281</v>
      </c>
      <c r="D1617" s="16">
        <v>45863</v>
      </c>
      <c r="E1617" s="16">
        <v>45980</v>
      </c>
      <c r="F1617" s="14" t="s">
        <v>7282</v>
      </c>
      <c r="G1617" s="14">
        <v>29213291</v>
      </c>
      <c r="H1617" s="14" t="s">
        <v>3029</v>
      </c>
      <c r="I1617" s="15">
        <v>126.4</v>
      </c>
      <c r="J1617" s="77">
        <v>1</v>
      </c>
      <c r="K1617" s="92"/>
    </row>
    <row r="1618" spans="1:11" ht="60" x14ac:dyDescent="0.25">
      <c r="A1618" s="14" t="s">
        <v>3027</v>
      </c>
      <c r="B1618" s="14" t="s">
        <v>7280</v>
      </c>
      <c r="C1618" s="14" t="s">
        <v>7283</v>
      </c>
      <c r="D1618" s="16">
        <v>45882</v>
      </c>
      <c r="E1618" s="16">
        <v>45980</v>
      </c>
      <c r="F1618" s="14" t="s">
        <v>7282</v>
      </c>
      <c r="G1618" s="14">
        <v>29213291</v>
      </c>
      <c r="H1618" s="14" t="s">
        <v>3029</v>
      </c>
      <c r="I1618" s="15">
        <v>107.05</v>
      </c>
      <c r="J1618" s="77">
        <v>1</v>
      </c>
      <c r="K1618" s="92"/>
    </row>
    <row r="1619" spans="1:11" ht="60" x14ac:dyDescent="0.25">
      <c r="A1619" s="14" t="s">
        <v>3027</v>
      </c>
      <c r="B1619" s="14" t="s">
        <v>7280</v>
      </c>
      <c r="C1619" s="14" t="s">
        <v>7284</v>
      </c>
      <c r="D1619" s="16">
        <v>45713</v>
      </c>
      <c r="E1619" s="16">
        <v>45980</v>
      </c>
      <c r="F1619" s="14" t="s">
        <v>7285</v>
      </c>
      <c r="G1619" s="14" t="s">
        <v>4116</v>
      </c>
      <c r="H1619" s="14" t="s">
        <v>4117</v>
      </c>
      <c r="I1619" s="15">
        <v>61.5</v>
      </c>
      <c r="J1619" s="77">
        <v>1</v>
      </c>
      <c r="K1619" s="92"/>
    </row>
    <row r="1620" spans="1:11" ht="60" x14ac:dyDescent="0.25">
      <c r="A1620" s="14" t="s">
        <v>3027</v>
      </c>
      <c r="B1620" s="14" t="s">
        <v>7280</v>
      </c>
      <c r="C1620" s="14" t="s">
        <v>7286</v>
      </c>
      <c r="D1620" s="16">
        <v>45888</v>
      </c>
      <c r="E1620" s="16">
        <v>45980</v>
      </c>
      <c r="F1620" s="14" t="s">
        <v>7282</v>
      </c>
      <c r="G1620" s="14">
        <v>29213291</v>
      </c>
      <c r="H1620" s="14" t="s">
        <v>3029</v>
      </c>
      <c r="I1620" s="15">
        <v>250.75</v>
      </c>
      <c r="J1620" s="77">
        <v>1</v>
      </c>
      <c r="K1620" s="92"/>
    </row>
    <row r="1621" spans="1:11" ht="50" x14ac:dyDescent="0.25">
      <c r="A1621" s="14" t="s">
        <v>3027</v>
      </c>
      <c r="B1621" s="14" t="s">
        <v>7280</v>
      </c>
      <c r="C1621" s="14" t="s">
        <v>7287</v>
      </c>
      <c r="D1621" s="16">
        <v>45901</v>
      </c>
      <c r="E1621" s="16">
        <v>45980</v>
      </c>
      <c r="F1621" s="14" t="s">
        <v>7288</v>
      </c>
      <c r="G1621" s="14">
        <v>29213291</v>
      </c>
      <c r="H1621" s="14" t="s">
        <v>3029</v>
      </c>
      <c r="I1621" s="15">
        <v>156.5</v>
      </c>
      <c r="J1621" s="77">
        <v>1</v>
      </c>
      <c r="K1621" s="92"/>
    </row>
    <row r="1622" spans="1:11" ht="50" x14ac:dyDescent="0.25">
      <c r="A1622" s="14" t="s">
        <v>3027</v>
      </c>
      <c r="B1622" s="14" t="s">
        <v>7280</v>
      </c>
      <c r="C1622" s="14" t="s">
        <v>7289</v>
      </c>
      <c r="D1622" s="16">
        <v>45916</v>
      </c>
      <c r="E1622" s="16">
        <v>45980</v>
      </c>
      <c r="F1622" s="14" t="s">
        <v>7288</v>
      </c>
      <c r="G1622" s="14" t="s">
        <v>3462</v>
      </c>
      <c r="H1622" s="14" t="s">
        <v>3463</v>
      </c>
      <c r="I1622" s="15">
        <v>357.45</v>
      </c>
      <c r="J1622" s="77">
        <v>1</v>
      </c>
      <c r="K1622" s="92"/>
    </row>
    <row r="1623" spans="1:11" ht="50" x14ac:dyDescent="0.25">
      <c r="A1623" s="14" t="s">
        <v>3027</v>
      </c>
      <c r="B1623" s="14" t="s">
        <v>7280</v>
      </c>
      <c r="C1623" s="14" t="s">
        <v>7290</v>
      </c>
      <c r="D1623" s="16">
        <v>45725</v>
      </c>
      <c r="E1623" s="16">
        <v>45980</v>
      </c>
      <c r="F1623" s="14" t="s">
        <v>7291</v>
      </c>
      <c r="G1623" s="14" t="s">
        <v>7292</v>
      </c>
      <c r="H1623" s="14" t="s">
        <v>7293</v>
      </c>
      <c r="I1623" s="15">
        <v>400</v>
      </c>
      <c r="J1623" s="77">
        <v>1</v>
      </c>
      <c r="K1623" s="92"/>
    </row>
    <row r="1624" spans="1:11" ht="50" x14ac:dyDescent="0.25">
      <c r="A1624" s="14" t="s">
        <v>3027</v>
      </c>
      <c r="B1624" s="14" t="s">
        <v>7280</v>
      </c>
      <c r="C1624" s="14" t="s">
        <v>7294</v>
      </c>
      <c r="D1624" s="16">
        <v>45820</v>
      </c>
      <c r="E1624" s="16">
        <v>45980</v>
      </c>
      <c r="F1624" s="14" t="s">
        <v>7295</v>
      </c>
      <c r="G1624" s="14" t="s">
        <v>7292</v>
      </c>
      <c r="H1624" s="14" t="s">
        <v>7293</v>
      </c>
      <c r="I1624" s="15">
        <v>600</v>
      </c>
      <c r="J1624" s="77">
        <v>1</v>
      </c>
      <c r="K1624" s="92"/>
    </row>
    <row r="1625" spans="1:11" ht="60" x14ac:dyDescent="0.25">
      <c r="A1625" s="14" t="s">
        <v>3027</v>
      </c>
      <c r="B1625" s="14" t="s">
        <v>7280</v>
      </c>
      <c r="C1625" s="14" t="s">
        <v>7296</v>
      </c>
      <c r="D1625" s="16">
        <v>45880</v>
      </c>
      <c r="E1625" s="16">
        <v>45980</v>
      </c>
      <c r="F1625" s="14" t="s">
        <v>7297</v>
      </c>
      <c r="G1625" s="14" t="s">
        <v>7292</v>
      </c>
      <c r="H1625" s="14" t="s">
        <v>7293</v>
      </c>
      <c r="I1625" s="15">
        <v>347.35</v>
      </c>
      <c r="J1625" s="77">
        <v>1</v>
      </c>
      <c r="K1625" s="92"/>
    </row>
    <row r="1626" spans="1:11" ht="70" x14ac:dyDescent="0.25">
      <c r="A1626" s="14" t="s">
        <v>3027</v>
      </c>
      <c r="B1626" s="14" t="s">
        <v>7298</v>
      </c>
      <c r="C1626" s="14" t="s">
        <v>7299</v>
      </c>
      <c r="D1626" s="16">
        <v>45918</v>
      </c>
      <c r="E1626" s="16">
        <v>45980</v>
      </c>
      <c r="F1626" s="14" t="s">
        <v>7300</v>
      </c>
      <c r="G1626" s="14"/>
      <c r="H1626" s="14" t="s">
        <v>3046</v>
      </c>
      <c r="I1626" s="15">
        <v>9226</v>
      </c>
      <c r="J1626" s="77">
        <v>1</v>
      </c>
      <c r="K1626" s="92"/>
    </row>
    <row r="1627" spans="1:11" ht="60" x14ac:dyDescent="0.25">
      <c r="A1627" s="14" t="s">
        <v>3027</v>
      </c>
      <c r="B1627" s="14" t="s">
        <v>7301</v>
      </c>
      <c r="C1627" s="14" t="s">
        <v>7302</v>
      </c>
      <c r="D1627" s="16">
        <v>45840</v>
      </c>
      <c r="E1627" s="16">
        <v>45985</v>
      </c>
      <c r="F1627" s="14" t="s">
        <v>7303</v>
      </c>
      <c r="G1627" s="14" t="s">
        <v>5275</v>
      </c>
      <c r="H1627" s="14" t="s">
        <v>5276</v>
      </c>
      <c r="I1627" s="15">
        <v>402</v>
      </c>
      <c r="J1627" s="77">
        <v>1</v>
      </c>
      <c r="K1627" s="92"/>
    </row>
    <row r="1628" spans="1:11" ht="60" x14ac:dyDescent="0.25">
      <c r="A1628" s="14" t="s">
        <v>3027</v>
      </c>
      <c r="B1628" s="14" t="s">
        <v>7304</v>
      </c>
      <c r="C1628" s="14" t="s">
        <v>7305</v>
      </c>
      <c r="D1628" s="16">
        <v>45910</v>
      </c>
      <c r="E1628" s="16">
        <v>45985</v>
      </c>
      <c r="F1628" s="14" t="s">
        <v>7306</v>
      </c>
      <c r="G1628" s="14" t="s">
        <v>7307</v>
      </c>
      <c r="H1628" s="14" t="s">
        <v>7308</v>
      </c>
      <c r="I1628" s="15">
        <v>301</v>
      </c>
      <c r="J1628" s="77">
        <v>1</v>
      </c>
      <c r="K1628" s="92"/>
    </row>
    <row r="1629" spans="1:11" ht="70" x14ac:dyDescent="0.25">
      <c r="A1629" s="14" t="s">
        <v>3027</v>
      </c>
      <c r="B1629" s="14" t="s">
        <v>7309</v>
      </c>
      <c r="C1629" s="14" t="s">
        <v>7310</v>
      </c>
      <c r="D1629" s="16">
        <v>45940</v>
      </c>
      <c r="E1629" s="16">
        <v>45985</v>
      </c>
      <c r="F1629" s="14" t="s">
        <v>7311</v>
      </c>
      <c r="G1629" s="14" t="s">
        <v>7312</v>
      </c>
      <c r="H1629" s="14" t="s">
        <v>7313</v>
      </c>
      <c r="I1629" s="15">
        <v>432</v>
      </c>
      <c r="J1629" s="77">
        <v>1</v>
      </c>
      <c r="K1629" s="92"/>
    </row>
    <row r="1630" spans="1:11" ht="50" x14ac:dyDescent="0.25">
      <c r="A1630" s="14" t="s">
        <v>3027</v>
      </c>
      <c r="B1630" s="14" t="s">
        <v>7314</v>
      </c>
      <c r="C1630" s="14" t="s">
        <v>7315</v>
      </c>
      <c r="D1630" s="16">
        <v>45813</v>
      </c>
      <c r="E1630" s="16">
        <v>45988</v>
      </c>
      <c r="F1630" s="14" t="s">
        <v>7316</v>
      </c>
      <c r="G1630" s="14">
        <v>29213291</v>
      </c>
      <c r="H1630" s="14" t="s">
        <v>3029</v>
      </c>
      <c r="I1630" s="15">
        <v>1094.4000000000001</v>
      </c>
      <c r="J1630" s="77">
        <v>1</v>
      </c>
      <c r="K1630" s="92"/>
    </row>
    <row r="1631" spans="1:11" ht="60" x14ac:dyDescent="0.25">
      <c r="A1631" s="14" t="s">
        <v>3027</v>
      </c>
      <c r="B1631" s="14" t="s">
        <v>7314</v>
      </c>
      <c r="C1631" s="14" t="s">
        <v>7317</v>
      </c>
      <c r="D1631" s="16">
        <v>45923</v>
      </c>
      <c r="E1631" s="16">
        <v>45988</v>
      </c>
      <c r="F1631" s="14" t="s">
        <v>7318</v>
      </c>
      <c r="G1631" s="14" t="s">
        <v>7319</v>
      </c>
      <c r="H1631" s="14" t="s">
        <v>7320</v>
      </c>
      <c r="I1631" s="15">
        <v>560</v>
      </c>
      <c r="J1631" s="77">
        <v>1</v>
      </c>
      <c r="K1631" s="92"/>
    </row>
    <row r="1632" spans="1:11" ht="60" x14ac:dyDescent="0.25">
      <c r="A1632" s="14" t="s">
        <v>3027</v>
      </c>
      <c r="B1632" s="14" t="s">
        <v>7314</v>
      </c>
      <c r="C1632" s="14" t="s">
        <v>7321</v>
      </c>
      <c r="D1632" s="16">
        <v>45953</v>
      </c>
      <c r="E1632" s="16">
        <v>45988</v>
      </c>
      <c r="F1632" s="14" t="s">
        <v>7322</v>
      </c>
      <c r="G1632" s="14" t="s">
        <v>5512</v>
      </c>
      <c r="H1632" s="14" t="s">
        <v>5513</v>
      </c>
      <c r="I1632" s="15">
        <v>100.6</v>
      </c>
      <c r="J1632" s="77">
        <v>1</v>
      </c>
      <c r="K1632" s="92"/>
    </row>
    <row r="1633" spans="1:11" ht="70" x14ac:dyDescent="0.25">
      <c r="A1633" s="14" t="s">
        <v>3027</v>
      </c>
      <c r="B1633" s="14" t="s">
        <v>7323</v>
      </c>
      <c r="C1633" s="14" t="s">
        <v>7324</v>
      </c>
      <c r="D1633" s="16">
        <v>45860</v>
      </c>
      <c r="E1633" s="16">
        <v>45988</v>
      </c>
      <c r="F1633" s="14" t="s">
        <v>7325</v>
      </c>
      <c r="G1633" s="14" t="s">
        <v>7326</v>
      </c>
      <c r="H1633" s="14" t="s">
        <v>7327</v>
      </c>
      <c r="I1633" s="15">
        <v>307.5</v>
      </c>
      <c r="J1633" s="77">
        <v>1</v>
      </c>
      <c r="K1633" s="92"/>
    </row>
    <row r="1634" spans="1:11" ht="60" x14ac:dyDescent="0.25">
      <c r="A1634" s="14" t="s">
        <v>3027</v>
      </c>
      <c r="B1634" s="14" t="s">
        <v>7323</v>
      </c>
      <c r="C1634" s="14" t="s">
        <v>7328</v>
      </c>
      <c r="D1634" s="16">
        <v>45826</v>
      </c>
      <c r="E1634" s="16">
        <v>45988</v>
      </c>
      <c r="F1634" s="14" t="s">
        <v>7329</v>
      </c>
      <c r="G1634" s="14" t="s">
        <v>6615</v>
      </c>
      <c r="H1634" s="14" t="s">
        <v>6616</v>
      </c>
      <c r="I1634" s="15">
        <v>776.57</v>
      </c>
      <c r="J1634" s="77">
        <v>1</v>
      </c>
      <c r="K1634" s="92"/>
    </row>
    <row r="1635" spans="1:11" ht="50" x14ac:dyDescent="0.25">
      <c r="A1635" s="14" t="s">
        <v>3027</v>
      </c>
      <c r="B1635" s="14" t="s">
        <v>7323</v>
      </c>
      <c r="C1635" s="14" t="s">
        <v>7330</v>
      </c>
      <c r="D1635" s="16">
        <v>45875</v>
      </c>
      <c r="E1635" s="16">
        <v>45988</v>
      </c>
      <c r="F1635" s="14" t="s">
        <v>7331</v>
      </c>
      <c r="G1635" s="14" t="s">
        <v>7332</v>
      </c>
      <c r="H1635" s="14" t="s">
        <v>7333</v>
      </c>
      <c r="I1635" s="15">
        <v>73.66</v>
      </c>
      <c r="J1635" s="77">
        <v>1</v>
      </c>
      <c r="K1635" s="92"/>
    </row>
    <row r="1636" spans="1:11" ht="50" x14ac:dyDescent="0.25">
      <c r="A1636" s="14" t="s">
        <v>3027</v>
      </c>
      <c r="B1636" s="14" t="s">
        <v>7323</v>
      </c>
      <c r="C1636" s="14" t="s">
        <v>3536</v>
      </c>
      <c r="D1636" s="16">
        <v>45694</v>
      </c>
      <c r="E1636" s="16">
        <v>45988</v>
      </c>
      <c r="F1636" s="14" t="s">
        <v>7334</v>
      </c>
      <c r="G1636" s="14" t="s">
        <v>7335</v>
      </c>
      <c r="H1636" s="14" t="s">
        <v>7336</v>
      </c>
      <c r="I1636" s="15">
        <v>217.14</v>
      </c>
      <c r="J1636" s="77">
        <v>1</v>
      </c>
      <c r="K1636" s="92"/>
    </row>
    <row r="1637" spans="1:11" ht="50" x14ac:dyDescent="0.25">
      <c r="A1637" s="14" t="s">
        <v>3027</v>
      </c>
      <c r="B1637" s="14" t="s">
        <v>7323</v>
      </c>
      <c r="C1637" s="14" t="s">
        <v>4694</v>
      </c>
      <c r="D1637" s="16">
        <v>45694</v>
      </c>
      <c r="E1637" s="16">
        <v>45988</v>
      </c>
      <c r="F1637" s="14" t="s">
        <v>7334</v>
      </c>
      <c r="G1637" s="14" t="s">
        <v>7335</v>
      </c>
      <c r="H1637" s="14" t="s">
        <v>7336</v>
      </c>
      <c r="I1637" s="15">
        <v>219.53</v>
      </c>
      <c r="J1637" s="77">
        <v>1</v>
      </c>
      <c r="K1637" s="92"/>
    </row>
    <row r="1638" spans="1:11" ht="50" x14ac:dyDescent="0.25">
      <c r="A1638" s="14" t="s">
        <v>3027</v>
      </c>
      <c r="B1638" s="14" t="s">
        <v>7323</v>
      </c>
      <c r="C1638" s="14" t="s">
        <v>7337</v>
      </c>
      <c r="D1638" s="16">
        <v>45930</v>
      </c>
      <c r="E1638" s="16">
        <v>45988</v>
      </c>
      <c r="F1638" s="14" t="s">
        <v>7338</v>
      </c>
      <c r="G1638" s="14">
        <v>29213291</v>
      </c>
      <c r="H1638" s="14" t="s">
        <v>3029</v>
      </c>
      <c r="I1638" s="15">
        <v>78.099999999999994</v>
      </c>
      <c r="J1638" s="77">
        <v>1</v>
      </c>
      <c r="K1638" s="92"/>
    </row>
    <row r="1639" spans="1:11" ht="50" x14ac:dyDescent="0.25">
      <c r="A1639" s="14" t="s">
        <v>3027</v>
      </c>
      <c r="B1639" s="14" t="s">
        <v>7323</v>
      </c>
      <c r="C1639" s="14" t="s">
        <v>7339</v>
      </c>
      <c r="D1639" s="16">
        <v>45884</v>
      </c>
      <c r="E1639" s="16">
        <v>45988</v>
      </c>
      <c r="F1639" s="14" t="s">
        <v>7338</v>
      </c>
      <c r="G1639" s="14">
        <v>29213291</v>
      </c>
      <c r="H1639" s="14" t="s">
        <v>3029</v>
      </c>
      <c r="I1639" s="15">
        <v>78.7</v>
      </c>
      <c r="J1639" s="77">
        <v>1</v>
      </c>
      <c r="K1639" s="92"/>
    </row>
    <row r="1640" spans="1:11" ht="60" x14ac:dyDescent="0.25">
      <c r="A1640" s="14" t="s">
        <v>3027</v>
      </c>
      <c r="B1640" s="14" t="s">
        <v>7323</v>
      </c>
      <c r="C1640" s="14" t="s">
        <v>7340</v>
      </c>
      <c r="D1640" s="16" t="s">
        <v>7341</v>
      </c>
      <c r="E1640" s="16">
        <v>45988</v>
      </c>
      <c r="F1640" s="14" t="s">
        <v>7342</v>
      </c>
      <c r="G1640" s="14" t="s">
        <v>4416</v>
      </c>
      <c r="H1640" s="14" t="s">
        <v>4417</v>
      </c>
      <c r="I1640" s="15">
        <v>480.8</v>
      </c>
      <c r="J1640" s="77">
        <v>1</v>
      </c>
      <c r="K1640" s="92"/>
    </row>
    <row r="1641" spans="1:11" ht="60" x14ac:dyDescent="0.25">
      <c r="A1641" s="14" t="s">
        <v>3027</v>
      </c>
      <c r="B1641" s="14" t="s">
        <v>7323</v>
      </c>
      <c r="C1641" s="14" t="s">
        <v>196</v>
      </c>
      <c r="D1641" s="16">
        <v>45928</v>
      </c>
      <c r="E1641" s="16">
        <v>45988</v>
      </c>
      <c r="F1641" s="14" t="s">
        <v>7343</v>
      </c>
      <c r="G1641" s="14" t="s">
        <v>6280</v>
      </c>
      <c r="H1641" s="14" t="s">
        <v>6281</v>
      </c>
      <c r="I1641" s="15">
        <v>25</v>
      </c>
      <c r="J1641" s="77">
        <v>1</v>
      </c>
      <c r="K1641" s="92"/>
    </row>
    <row r="1642" spans="1:11" ht="60" x14ac:dyDescent="0.25">
      <c r="A1642" s="14" t="s">
        <v>3027</v>
      </c>
      <c r="B1642" s="14" t="s">
        <v>7344</v>
      </c>
      <c r="C1642" s="14" t="s">
        <v>7345</v>
      </c>
      <c r="D1642" s="16">
        <v>45903</v>
      </c>
      <c r="E1642" s="16">
        <v>45988</v>
      </c>
      <c r="F1642" s="14" t="s">
        <v>7346</v>
      </c>
      <c r="G1642" s="14" t="s">
        <v>5512</v>
      </c>
      <c r="H1642" s="14" t="s">
        <v>5513</v>
      </c>
      <c r="I1642" s="15">
        <v>101</v>
      </c>
      <c r="J1642" s="77">
        <v>1</v>
      </c>
      <c r="K1642" s="92"/>
    </row>
    <row r="1643" spans="1:11" ht="50" x14ac:dyDescent="0.25">
      <c r="A1643" s="14" t="s">
        <v>3027</v>
      </c>
      <c r="B1643" s="14" t="s">
        <v>7347</v>
      </c>
      <c r="C1643" s="14" t="s">
        <v>7348</v>
      </c>
      <c r="D1643" s="16">
        <v>45680</v>
      </c>
      <c r="E1643" s="16">
        <v>45988</v>
      </c>
      <c r="F1643" s="14" t="s">
        <v>7349</v>
      </c>
      <c r="G1643" s="14" t="s">
        <v>7350</v>
      </c>
      <c r="H1643" s="14" t="s">
        <v>7351</v>
      </c>
      <c r="I1643" s="15">
        <v>348.4</v>
      </c>
      <c r="J1643" s="77">
        <v>1</v>
      </c>
      <c r="K1643" s="92"/>
    </row>
    <row r="1644" spans="1:11" ht="60" x14ac:dyDescent="0.25">
      <c r="A1644" s="14" t="s">
        <v>3027</v>
      </c>
      <c r="B1644" s="14" t="s">
        <v>7347</v>
      </c>
      <c r="C1644" s="14" t="s">
        <v>7352</v>
      </c>
      <c r="D1644" s="16">
        <v>45706</v>
      </c>
      <c r="E1644" s="16">
        <v>45988</v>
      </c>
      <c r="F1644" s="14" t="s">
        <v>7353</v>
      </c>
      <c r="G1644" s="14" t="s">
        <v>7354</v>
      </c>
      <c r="H1644" s="14" t="s">
        <v>7355</v>
      </c>
      <c r="I1644" s="15">
        <v>53.6</v>
      </c>
      <c r="J1644" s="77">
        <v>1</v>
      </c>
      <c r="K1644" s="92"/>
    </row>
    <row r="1645" spans="1:11" ht="50" x14ac:dyDescent="0.25">
      <c r="A1645" s="14" t="s">
        <v>7356</v>
      </c>
      <c r="B1645" s="14" t="s">
        <v>3672</v>
      </c>
      <c r="C1645" s="14" t="s">
        <v>7357</v>
      </c>
      <c r="D1645" s="16">
        <v>45769</v>
      </c>
      <c r="E1645" s="16">
        <v>45965</v>
      </c>
      <c r="F1645" s="14" t="s">
        <v>7358</v>
      </c>
      <c r="G1645" s="14" t="s">
        <v>7359</v>
      </c>
      <c r="H1645" s="14" t="s">
        <v>7360</v>
      </c>
      <c r="I1645" s="15">
        <v>1500</v>
      </c>
      <c r="J1645" s="77"/>
      <c r="K1645" s="92"/>
    </row>
    <row r="1646" spans="1:11" ht="50" x14ac:dyDescent="0.25">
      <c r="A1646" s="14" t="s">
        <v>7356</v>
      </c>
      <c r="B1646" s="14" t="s">
        <v>3672</v>
      </c>
      <c r="C1646" s="14" t="s">
        <v>7361</v>
      </c>
      <c r="D1646" s="16">
        <v>45771</v>
      </c>
      <c r="E1646" s="16">
        <v>45965</v>
      </c>
      <c r="F1646" s="14" t="s">
        <v>7362</v>
      </c>
      <c r="G1646" s="14" t="s">
        <v>7363</v>
      </c>
      <c r="H1646" s="14" t="s">
        <v>7364</v>
      </c>
      <c r="I1646" s="15">
        <v>1500</v>
      </c>
      <c r="J1646" s="77"/>
      <c r="K1646" s="92"/>
    </row>
    <row r="1647" spans="1:11" ht="50" x14ac:dyDescent="0.25">
      <c r="A1647" s="14" t="s">
        <v>7356</v>
      </c>
      <c r="B1647" s="14" t="s">
        <v>3677</v>
      </c>
      <c r="C1647" s="14" t="s">
        <v>7365</v>
      </c>
      <c r="D1647" s="16">
        <v>45679</v>
      </c>
      <c r="E1647" s="16">
        <v>45965</v>
      </c>
      <c r="F1647" s="14" t="s">
        <v>7366</v>
      </c>
      <c r="G1647" s="14" t="s">
        <v>7367</v>
      </c>
      <c r="H1647" s="14" t="s">
        <v>7368</v>
      </c>
      <c r="I1647" s="15">
        <v>42.92</v>
      </c>
      <c r="J1647" s="77"/>
      <c r="K1647" s="92"/>
    </row>
    <row r="1648" spans="1:11" ht="50" x14ac:dyDescent="0.25">
      <c r="A1648" s="14" t="s">
        <v>7356</v>
      </c>
      <c r="B1648" s="14" t="s">
        <v>3677</v>
      </c>
      <c r="C1648" s="14" t="s">
        <v>7369</v>
      </c>
      <c r="D1648" s="16">
        <v>45669</v>
      </c>
      <c r="E1648" s="16">
        <v>45965</v>
      </c>
      <c r="F1648" s="14" t="s">
        <v>7370</v>
      </c>
      <c r="G1648" s="14" t="s">
        <v>7371</v>
      </c>
      <c r="H1648" s="14" t="s">
        <v>7372</v>
      </c>
      <c r="I1648" s="15">
        <v>80</v>
      </c>
      <c r="J1648" s="77"/>
      <c r="K1648" s="92"/>
    </row>
    <row r="1649" spans="1:11" ht="50" x14ac:dyDescent="0.25">
      <c r="A1649" s="14" t="s">
        <v>7356</v>
      </c>
      <c r="B1649" s="14" t="s">
        <v>3677</v>
      </c>
      <c r="C1649" s="14" t="s">
        <v>3709</v>
      </c>
      <c r="D1649" s="16">
        <v>45722</v>
      </c>
      <c r="E1649" s="16">
        <v>45965</v>
      </c>
      <c r="F1649" s="14" t="s">
        <v>7373</v>
      </c>
      <c r="G1649" s="14" t="s">
        <v>7363</v>
      </c>
      <c r="H1649" s="14" t="s">
        <v>7364</v>
      </c>
      <c r="I1649" s="15">
        <v>500</v>
      </c>
      <c r="J1649" s="77"/>
      <c r="K1649" s="92"/>
    </row>
    <row r="1650" spans="1:11" ht="50" x14ac:dyDescent="0.25">
      <c r="A1650" s="14" t="s">
        <v>7356</v>
      </c>
      <c r="B1650" s="14" t="s">
        <v>3677</v>
      </c>
      <c r="C1650" s="14" t="s">
        <v>7374</v>
      </c>
      <c r="D1650" s="16">
        <v>45707</v>
      </c>
      <c r="E1650" s="16">
        <v>45965</v>
      </c>
      <c r="F1650" s="14" t="s">
        <v>7375</v>
      </c>
      <c r="G1650" s="14">
        <v>29213291</v>
      </c>
      <c r="H1650" s="14" t="s">
        <v>3029</v>
      </c>
      <c r="I1650" s="15">
        <v>540</v>
      </c>
      <c r="J1650" s="77"/>
      <c r="K1650" s="92"/>
    </row>
    <row r="1651" spans="1:11" ht="50" x14ac:dyDescent="0.25">
      <c r="A1651" s="14" t="s">
        <v>7356</v>
      </c>
      <c r="B1651" s="14" t="s">
        <v>3677</v>
      </c>
      <c r="C1651" s="14" t="s">
        <v>7376</v>
      </c>
      <c r="D1651" s="16">
        <v>45669</v>
      </c>
      <c r="E1651" s="16">
        <v>45965</v>
      </c>
      <c r="F1651" s="14" t="s">
        <v>7377</v>
      </c>
      <c r="G1651" s="14" t="s">
        <v>7378</v>
      </c>
      <c r="H1651" s="14" t="s">
        <v>7379</v>
      </c>
      <c r="I1651" s="15">
        <v>45</v>
      </c>
      <c r="J1651" s="77"/>
      <c r="K1651" s="92"/>
    </row>
    <row r="1652" spans="1:11" ht="50" x14ac:dyDescent="0.25">
      <c r="A1652" s="14" t="s">
        <v>7356</v>
      </c>
      <c r="B1652" s="14" t="s">
        <v>3677</v>
      </c>
      <c r="C1652" s="14" t="s">
        <v>7380</v>
      </c>
      <c r="D1652" s="16">
        <v>45697</v>
      </c>
      <c r="E1652" s="16">
        <v>45965</v>
      </c>
      <c r="F1652" s="14" t="s">
        <v>7366</v>
      </c>
      <c r="G1652" s="14"/>
      <c r="H1652" s="14" t="s">
        <v>7381</v>
      </c>
      <c r="I1652" s="15">
        <v>104.19</v>
      </c>
      <c r="J1652" s="77"/>
      <c r="K1652" s="92"/>
    </row>
    <row r="1653" spans="1:11" ht="60" x14ac:dyDescent="0.25">
      <c r="A1653" s="14" t="s">
        <v>7356</v>
      </c>
      <c r="B1653" s="14" t="s">
        <v>3677</v>
      </c>
      <c r="C1653" s="14" t="s">
        <v>7382</v>
      </c>
      <c r="D1653" s="16" t="s">
        <v>7383</v>
      </c>
      <c r="E1653" s="16">
        <v>45965</v>
      </c>
      <c r="F1653" s="14" t="s">
        <v>7384</v>
      </c>
      <c r="G1653" s="14" t="s">
        <v>3680</v>
      </c>
      <c r="H1653" s="14" t="s">
        <v>3681</v>
      </c>
      <c r="I1653" s="15">
        <v>152.88999999999999</v>
      </c>
      <c r="J1653" s="77"/>
      <c r="K1653" s="92"/>
    </row>
    <row r="1654" spans="1:11" ht="50" x14ac:dyDescent="0.25">
      <c r="A1654" s="14" t="s">
        <v>7356</v>
      </c>
      <c r="B1654" s="14" t="s">
        <v>3677</v>
      </c>
      <c r="C1654" s="14" t="s">
        <v>7385</v>
      </c>
      <c r="D1654" s="16" t="s">
        <v>7386</v>
      </c>
      <c r="E1654" s="16">
        <v>45965</v>
      </c>
      <c r="F1654" s="14" t="s">
        <v>7387</v>
      </c>
      <c r="G1654" s="14" t="s">
        <v>7388</v>
      </c>
      <c r="H1654" s="14" t="s">
        <v>7389</v>
      </c>
      <c r="I1654" s="15">
        <v>100</v>
      </c>
      <c r="J1654" s="77"/>
      <c r="K1654" s="92"/>
    </row>
    <row r="1655" spans="1:11" ht="110" x14ac:dyDescent="0.25">
      <c r="A1655" s="14" t="s">
        <v>7356</v>
      </c>
      <c r="B1655" s="14" t="s">
        <v>3677</v>
      </c>
      <c r="C1655" s="14" t="s">
        <v>3677</v>
      </c>
      <c r="D1655" s="16">
        <v>45965</v>
      </c>
      <c r="E1655" s="16">
        <v>45965</v>
      </c>
      <c r="F1655" s="14" t="s">
        <v>7390</v>
      </c>
      <c r="G1655" s="14"/>
      <c r="H1655" s="14" t="s">
        <v>7391</v>
      </c>
      <c r="I1655" s="15">
        <v>131.71</v>
      </c>
      <c r="J1655" s="77"/>
      <c r="K1655" s="92"/>
    </row>
    <row r="1656" spans="1:11" ht="110" x14ac:dyDescent="0.25">
      <c r="A1656" s="14" t="s">
        <v>7356</v>
      </c>
      <c r="B1656" s="14" t="s">
        <v>3677</v>
      </c>
      <c r="C1656" s="14" t="s">
        <v>3677</v>
      </c>
      <c r="D1656" s="16">
        <v>45965</v>
      </c>
      <c r="E1656" s="16">
        <v>45965</v>
      </c>
      <c r="F1656" s="14" t="s">
        <v>7392</v>
      </c>
      <c r="G1656" s="14"/>
      <c r="H1656" s="14" t="s">
        <v>7391</v>
      </c>
      <c r="I1656" s="15">
        <v>131.65</v>
      </c>
      <c r="J1656" s="77"/>
      <c r="K1656" s="92"/>
    </row>
    <row r="1657" spans="1:11" ht="110" x14ac:dyDescent="0.25">
      <c r="A1657" s="14" t="s">
        <v>7356</v>
      </c>
      <c r="B1657" s="14" t="s">
        <v>3677</v>
      </c>
      <c r="C1657" s="14" t="s">
        <v>3677</v>
      </c>
      <c r="D1657" s="16">
        <v>45965</v>
      </c>
      <c r="E1657" s="16">
        <v>45965</v>
      </c>
      <c r="F1657" s="14" t="s">
        <v>7393</v>
      </c>
      <c r="G1657" s="14"/>
      <c r="H1657" s="14" t="s">
        <v>7391</v>
      </c>
      <c r="I1657" s="15">
        <v>429.71</v>
      </c>
      <c r="J1657" s="77"/>
      <c r="K1657" s="92"/>
    </row>
    <row r="1658" spans="1:11" ht="80" x14ac:dyDescent="0.25">
      <c r="A1658" s="14" t="s">
        <v>7356</v>
      </c>
      <c r="B1658" s="14" t="s">
        <v>3677</v>
      </c>
      <c r="C1658" s="14" t="s">
        <v>7394</v>
      </c>
      <c r="D1658" s="16">
        <v>45734</v>
      </c>
      <c r="E1658" s="16">
        <v>45965</v>
      </c>
      <c r="F1658" s="14" t="s">
        <v>7395</v>
      </c>
      <c r="G1658" s="14" t="s">
        <v>7396</v>
      </c>
      <c r="H1658" s="14" t="s">
        <v>7397</v>
      </c>
      <c r="I1658" s="15">
        <v>108</v>
      </c>
      <c r="J1658" s="77"/>
      <c r="K1658" s="92"/>
    </row>
    <row r="1659" spans="1:11" ht="40" x14ac:dyDescent="0.25">
      <c r="A1659" s="14" t="s">
        <v>7356</v>
      </c>
      <c r="B1659" s="14" t="s">
        <v>7398</v>
      </c>
      <c r="C1659" s="14" t="s">
        <v>7399</v>
      </c>
      <c r="D1659" s="16">
        <v>45693</v>
      </c>
      <c r="E1659" s="16">
        <v>45965</v>
      </c>
      <c r="F1659" s="14" t="s">
        <v>7400</v>
      </c>
      <c r="G1659" s="14" t="s">
        <v>7401</v>
      </c>
      <c r="H1659" s="14" t="s">
        <v>7402</v>
      </c>
      <c r="I1659" s="15">
        <v>221</v>
      </c>
      <c r="J1659" s="77"/>
      <c r="K1659" s="92"/>
    </row>
    <row r="1660" spans="1:11" ht="80" x14ac:dyDescent="0.25">
      <c r="A1660" s="14" t="s">
        <v>7356</v>
      </c>
      <c r="B1660" s="14" t="s">
        <v>7403</v>
      </c>
      <c r="C1660" s="14" t="s">
        <v>7404</v>
      </c>
      <c r="D1660" s="16">
        <v>45738</v>
      </c>
      <c r="E1660" s="16">
        <v>45965</v>
      </c>
      <c r="F1660" s="14" t="s">
        <v>7405</v>
      </c>
      <c r="G1660" s="14" t="s">
        <v>7406</v>
      </c>
      <c r="H1660" s="14" t="s">
        <v>7407</v>
      </c>
      <c r="I1660" s="15">
        <v>60</v>
      </c>
      <c r="J1660" s="77"/>
      <c r="K1660" s="92"/>
    </row>
    <row r="1661" spans="1:11" ht="50" x14ac:dyDescent="0.25">
      <c r="A1661" s="14" t="s">
        <v>7356</v>
      </c>
      <c r="B1661" s="14" t="s">
        <v>7403</v>
      </c>
      <c r="C1661" s="14" t="s">
        <v>6611</v>
      </c>
      <c r="D1661" s="16">
        <v>45762</v>
      </c>
      <c r="E1661" s="16">
        <v>45965</v>
      </c>
      <c r="F1661" s="14" t="s">
        <v>7408</v>
      </c>
      <c r="G1661" s="14" t="s">
        <v>7409</v>
      </c>
      <c r="H1661" s="14" t="s">
        <v>7410</v>
      </c>
      <c r="I1661" s="15">
        <v>990</v>
      </c>
      <c r="J1661" s="77"/>
      <c r="K1661" s="92"/>
    </row>
    <row r="1662" spans="1:11" ht="80" x14ac:dyDescent="0.25">
      <c r="A1662" s="14" t="s">
        <v>7356</v>
      </c>
      <c r="B1662" s="14" t="s">
        <v>7403</v>
      </c>
      <c r="C1662" s="14" t="s">
        <v>7411</v>
      </c>
      <c r="D1662" s="16">
        <v>45757</v>
      </c>
      <c r="E1662" s="16">
        <v>45965</v>
      </c>
      <c r="F1662" s="14" t="s">
        <v>7412</v>
      </c>
      <c r="G1662" s="14" t="s">
        <v>7413</v>
      </c>
      <c r="H1662" s="14" t="s">
        <v>7414</v>
      </c>
      <c r="I1662" s="15">
        <v>1026</v>
      </c>
      <c r="J1662" s="77"/>
      <c r="K1662" s="92"/>
    </row>
    <row r="1663" spans="1:11" ht="50" x14ac:dyDescent="0.25">
      <c r="A1663" s="14" t="s">
        <v>7356</v>
      </c>
      <c r="B1663" s="14" t="s">
        <v>7403</v>
      </c>
      <c r="C1663" s="14" t="s">
        <v>7415</v>
      </c>
      <c r="D1663" s="16">
        <v>45762</v>
      </c>
      <c r="E1663" s="16">
        <v>45965</v>
      </c>
      <c r="F1663" s="14" t="s">
        <v>7375</v>
      </c>
      <c r="G1663" s="14"/>
      <c r="H1663" s="14" t="s">
        <v>7416</v>
      </c>
      <c r="I1663" s="15">
        <v>103.45</v>
      </c>
      <c r="J1663" s="77"/>
      <c r="K1663" s="92"/>
    </row>
    <row r="1664" spans="1:11" ht="120" x14ac:dyDescent="0.25">
      <c r="A1664" s="14" t="s">
        <v>7356</v>
      </c>
      <c r="B1664" s="14" t="s">
        <v>7417</v>
      </c>
      <c r="C1664" s="14" t="s">
        <v>7417</v>
      </c>
      <c r="D1664" s="16">
        <v>45965</v>
      </c>
      <c r="E1664" s="16">
        <v>45965</v>
      </c>
      <c r="F1664" s="14" t="s">
        <v>7418</v>
      </c>
      <c r="G1664" s="14"/>
      <c r="H1664" s="14" t="s">
        <v>7391</v>
      </c>
      <c r="I1664" s="15">
        <v>209.42</v>
      </c>
      <c r="J1664" s="77"/>
      <c r="K1664" s="92"/>
    </row>
    <row r="1665" spans="1:11" ht="80" x14ac:dyDescent="0.25">
      <c r="A1665" s="14" t="s">
        <v>7356</v>
      </c>
      <c r="B1665" s="14" t="s">
        <v>7417</v>
      </c>
      <c r="C1665" s="14" t="s">
        <v>7419</v>
      </c>
      <c r="D1665" s="16">
        <v>45784</v>
      </c>
      <c r="E1665" s="16">
        <v>45965</v>
      </c>
      <c r="F1665" s="14" t="s">
        <v>7420</v>
      </c>
      <c r="G1665" s="14" t="s">
        <v>7421</v>
      </c>
      <c r="H1665" s="14" t="s">
        <v>7422</v>
      </c>
      <c r="I1665" s="15">
        <v>3000</v>
      </c>
      <c r="J1665" s="77"/>
      <c r="K1665" s="92"/>
    </row>
    <row r="1666" spans="1:11" ht="50" x14ac:dyDescent="0.25">
      <c r="A1666" s="14" t="s">
        <v>7356</v>
      </c>
      <c r="B1666" s="14" t="s">
        <v>7417</v>
      </c>
      <c r="C1666" s="14" t="s">
        <v>7423</v>
      </c>
      <c r="D1666" s="16">
        <v>45762</v>
      </c>
      <c r="E1666" s="16">
        <v>45965</v>
      </c>
      <c r="F1666" s="14" t="s">
        <v>7424</v>
      </c>
      <c r="G1666" s="14" t="s">
        <v>7425</v>
      </c>
      <c r="H1666" s="14" t="s">
        <v>7426</v>
      </c>
      <c r="I1666" s="15">
        <v>1000</v>
      </c>
      <c r="J1666" s="77"/>
      <c r="K1666" s="92"/>
    </row>
    <row r="1667" spans="1:11" ht="30" x14ac:dyDescent="0.25">
      <c r="A1667" s="14" t="s">
        <v>7356</v>
      </c>
      <c r="B1667" s="14" t="s">
        <v>7427</v>
      </c>
      <c r="C1667" s="14" t="s">
        <v>7428</v>
      </c>
      <c r="D1667" s="16">
        <v>45693</v>
      </c>
      <c r="E1667" s="16">
        <v>45965</v>
      </c>
      <c r="F1667" s="14" t="s">
        <v>7429</v>
      </c>
      <c r="G1667" s="14" t="s">
        <v>7401</v>
      </c>
      <c r="H1667" s="14" t="s">
        <v>7402</v>
      </c>
      <c r="I1667" s="15">
        <v>498</v>
      </c>
      <c r="J1667" s="77"/>
      <c r="K1667" s="92"/>
    </row>
    <row r="1668" spans="1:11" ht="60" x14ac:dyDescent="0.25">
      <c r="A1668" s="14" t="s">
        <v>7356</v>
      </c>
      <c r="B1668" s="14" t="s">
        <v>7430</v>
      </c>
      <c r="C1668" s="14" t="s">
        <v>7430</v>
      </c>
      <c r="D1668" s="16">
        <v>45818</v>
      </c>
      <c r="E1668" s="16">
        <v>45965</v>
      </c>
      <c r="F1668" s="14" t="s">
        <v>7431</v>
      </c>
      <c r="G1668" s="14"/>
      <c r="H1668" s="14" t="s">
        <v>7432</v>
      </c>
      <c r="I1668" s="15">
        <v>3500.33</v>
      </c>
      <c r="J1668" s="77"/>
      <c r="K1668" s="92"/>
    </row>
    <row r="1669" spans="1:11" ht="110" x14ac:dyDescent="0.25">
      <c r="A1669" s="14" t="s">
        <v>3027</v>
      </c>
      <c r="B1669" s="14" t="s">
        <v>7433</v>
      </c>
      <c r="C1669" s="14" t="s">
        <v>7434</v>
      </c>
      <c r="D1669" s="16">
        <v>45974</v>
      </c>
      <c r="E1669" s="16">
        <v>45992</v>
      </c>
      <c r="F1669" s="14" t="s">
        <v>7435</v>
      </c>
      <c r="G1669" s="14"/>
      <c r="H1669" s="14" t="s">
        <v>5179</v>
      </c>
      <c r="I1669" s="15">
        <v>254.89</v>
      </c>
      <c r="J1669" s="77">
        <v>1</v>
      </c>
      <c r="K1669" s="92"/>
    </row>
    <row r="1670" spans="1:11" ht="100" x14ac:dyDescent="0.25">
      <c r="A1670" s="14" t="s">
        <v>3027</v>
      </c>
      <c r="B1670" s="14" t="s">
        <v>7433</v>
      </c>
      <c r="C1670" s="14" t="s">
        <v>7436</v>
      </c>
      <c r="D1670" s="16">
        <v>45943</v>
      </c>
      <c r="E1670" s="16">
        <v>45992</v>
      </c>
      <c r="F1670" s="14" t="s">
        <v>7437</v>
      </c>
      <c r="G1670" s="14" t="s">
        <v>7438</v>
      </c>
      <c r="H1670" s="14" t="s">
        <v>7439</v>
      </c>
      <c r="I1670" s="15">
        <v>797.57</v>
      </c>
      <c r="J1670" s="77">
        <v>1</v>
      </c>
      <c r="K1670" s="92"/>
    </row>
    <row r="1671" spans="1:11" ht="80" x14ac:dyDescent="0.25">
      <c r="A1671" s="14" t="s">
        <v>3027</v>
      </c>
      <c r="B1671" s="14" t="s">
        <v>7433</v>
      </c>
      <c r="C1671" s="14" t="s">
        <v>7440</v>
      </c>
      <c r="D1671" s="16" t="s">
        <v>7441</v>
      </c>
      <c r="E1671" s="16">
        <v>45992</v>
      </c>
      <c r="F1671" s="14" t="s">
        <v>7442</v>
      </c>
      <c r="G1671" s="14"/>
      <c r="H1671" s="14" t="s">
        <v>7443</v>
      </c>
      <c r="I1671" s="15">
        <v>34</v>
      </c>
      <c r="J1671" s="77">
        <v>1</v>
      </c>
      <c r="K1671" s="92"/>
    </row>
    <row r="1672" spans="1:11" ht="100" x14ac:dyDescent="0.25">
      <c r="A1672" s="14" t="s">
        <v>3027</v>
      </c>
      <c r="B1672" s="14" t="s">
        <v>7433</v>
      </c>
      <c r="C1672" s="14" t="s">
        <v>7444</v>
      </c>
      <c r="D1672" s="16" t="s">
        <v>7445</v>
      </c>
      <c r="E1672" s="16">
        <v>45992</v>
      </c>
      <c r="F1672" s="14" t="s">
        <v>7446</v>
      </c>
      <c r="G1672" s="14"/>
      <c r="H1672" s="14" t="s">
        <v>7447</v>
      </c>
      <c r="I1672" s="15">
        <v>542.51</v>
      </c>
      <c r="J1672" s="77">
        <v>1</v>
      </c>
      <c r="K1672" s="92"/>
    </row>
    <row r="1673" spans="1:11" ht="80" x14ac:dyDescent="0.25">
      <c r="A1673" s="14" t="s">
        <v>3027</v>
      </c>
      <c r="B1673" s="14" t="s">
        <v>7433</v>
      </c>
      <c r="C1673" s="14" t="s">
        <v>7448</v>
      </c>
      <c r="D1673" s="16" t="s">
        <v>7449</v>
      </c>
      <c r="E1673" s="16">
        <v>45992</v>
      </c>
      <c r="F1673" s="14" t="s">
        <v>7450</v>
      </c>
      <c r="G1673" s="14"/>
      <c r="H1673" s="14" t="s">
        <v>7451</v>
      </c>
      <c r="I1673" s="15">
        <v>364</v>
      </c>
      <c r="J1673" s="77">
        <v>1</v>
      </c>
      <c r="K1673" s="92"/>
    </row>
    <row r="1674" spans="1:11" ht="80" x14ac:dyDescent="0.25">
      <c r="A1674" s="14" t="s">
        <v>3027</v>
      </c>
      <c r="B1674" s="14" t="s">
        <v>7433</v>
      </c>
      <c r="C1674" s="14" t="s">
        <v>7452</v>
      </c>
      <c r="D1674" s="16" t="s">
        <v>7453</v>
      </c>
      <c r="E1674" s="16">
        <v>45992</v>
      </c>
      <c r="F1674" s="14" t="s">
        <v>7454</v>
      </c>
      <c r="G1674" s="14"/>
      <c r="H1674" s="14" t="s">
        <v>7451</v>
      </c>
      <c r="I1674" s="15">
        <v>24</v>
      </c>
      <c r="J1674" s="77">
        <v>1</v>
      </c>
      <c r="K1674" s="92"/>
    </row>
    <row r="1675" spans="1:11" ht="80" x14ac:dyDescent="0.25">
      <c r="A1675" s="14" t="s">
        <v>3027</v>
      </c>
      <c r="B1675" s="14" t="s">
        <v>7433</v>
      </c>
      <c r="C1675" s="14" t="s">
        <v>7455</v>
      </c>
      <c r="D1675" s="16" t="s">
        <v>7456</v>
      </c>
      <c r="E1675" s="16">
        <v>45992</v>
      </c>
      <c r="F1675" s="14" t="s">
        <v>7457</v>
      </c>
      <c r="G1675" s="14"/>
      <c r="H1675" s="14" t="s">
        <v>7451</v>
      </c>
      <c r="I1675" s="15">
        <v>226</v>
      </c>
      <c r="J1675" s="77">
        <v>1</v>
      </c>
      <c r="K1675" s="92"/>
    </row>
    <row r="1676" spans="1:11" ht="50" x14ac:dyDescent="0.25">
      <c r="A1676" s="14" t="s">
        <v>3027</v>
      </c>
      <c r="B1676" s="14" t="s">
        <v>7458</v>
      </c>
      <c r="C1676" s="14" t="s">
        <v>7459</v>
      </c>
      <c r="D1676" s="16" t="s">
        <v>7460</v>
      </c>
      <c r="E1676" s="16">
        <v>45992</v>
      </c>
      <c r="F1676" s="14" t="s">
        <v>7461</v>
      </c>
      <c r="G1676" s="14" t="s">
        <v>7462</v>
      </c>
      <c r="H1676" s="14" t="s">
        <v>7463</v>
      </c>
      <c r="I1676" s="15">
        <v>121</v>
      </c>
      <c r="J1676" s="77">
        <v>1</v>
      </c>
      <c r="K1676" s="92"/>
    </row>
    <row r="1677" spans="1:11" ht="50" x14ac:dyDescent="0.25">
      <c r="A1677" s="14" t="s">
        <v>3027</v>
      </c>
      <c r="B1677" s="14" t="s">
        <v>7458</v>
      </c>
      <c r="C1677" s="14" t="s">
        <v>7464</v>
      </c>
      <c r="D1677" s="16">
        <v>45938</v>
      </c>
      <c r="E1677" s="16">
        <v>45992</v>
      </c>
      <c r="F1677" s="14" t="s">
        <v>7465</v>
      </c>
      <c r="G1677" s="14" t="s">
        <v>4392</v>
      </c>
      <c r="H1677" s="14" t="s">
        <v>4393</v>
      </c>
      <c r="I1677" s="15">
        <v>460</v>
      </c>
      <c r="J1677" s="77">
        <v>1</v>
      </c>
      <c r="K1677" s="92"/>
    </row>
    <row r="1678" spans="1:11" ht="50" x14ac:dyDescent="0.25">
      <c r="A1678" s="14" t="s">
        <v>3027</v>
      </c>
      <c r="B1678" s="14" t="s">
        <v>7458</v>
      </c>
      <c r="C1678" s="14" t="s">
        <v>7466</v>
      </c>
      <c r="D1678" s="16">
        <v>45950</v>
      </c>
      <c r="E1678" s="16">
        <v>45992</v>
      </c>
      <c r="F1678" s="14" t="s">
        <v>7467</v>
      </c>
      <c r="G1678" s="14" t="s">
        <v>4392</v>
      </c>
      <c r="H1678" s="14" t="s">
        <v>4393</v>
      </c>
      <c r="I1678" s="15">
        <v>200</v>
      </c>
      <c r="J1678" s="77">
        <v>1</v>
      </c>
      <c r="K1678" s="92"/>
    </row>
    <row r="1679" spans="1:11" ht="110" x14ac:dyDescent="0.25">
      <c r="A1679" s="14" t="s">
        <v>3027</v>
      </c>
      <c r="B1679" s="14" t="s">
        <v>7458</v>
      </c>
      <c r="C1679" s="14" t="s">
        <v>3142</v>
      </c>
      <c r="D1679" s="16">
        <v>45731</v>
      </c>
      <c r="E1679" s="16">
        <v>45992</v>
      </c>
      <c r="F1679" s="14" t="s">
        <v>7468</v>
      </c>
      <c r="G1679" s="14"/>
      <c r="H1679" s="14" t="s">
        <v>5179</v>
      </c>
      <c r="I1679" s="15">
        <v>85.61</v>
      </c>
      <c r="J1679" s="77">
        <v>1</v>
      </c>
      <c r="K1679" s="92"/>
    </row>
    <row r="1680" spans="1:11" ht="80" x14ac:dyDescent="0.25">
      <c r="A1680" s="14" t="s">
        <v>3027</v>
      </c>
      <c r="B1680" s="14" t="s">
        <v>7458</v>
      </c>
      <c r="C1680" s="14" t="s">
        <v>7469</v>
      </c>
      <c r="D1680" s="16">
        <v>45728</v>
      </c>
      <c r="E1680" s="16">
        <v>45992</v>
      </c>
      <c r="F1680" s="14" t="s">
        <v>7470</v>
      </c>
      <c r="G1680" s="14"/>
      <c r="H1680" s="14" t="s">
        <v>5182</v>
      </c>
      <c r="I1680" s="15">
        <v>387.3</v>
      </c>
      <c r="J1680" s="77">
        <v>1</v>
      </c>
      <c r="K1680" s="92"/>
    </row>
    <row r="1681" spans="1:11" ht="110" x14ac:dyDescent="0.25">
      <c r="A1681" s="14" t="s">
        <v>3027</v>
      </c>
      <c r="B1681" s="14" t="s">
        <v>7458</v>
      </c>
      <c r="C1681" s="14" t="s">
        <v>7471</v>
      </c>
      <c r="D1681" s="16">
        <v>45731</v>
      </c>
      <c r="E1681" s="16">
        <v>45992</v>
      </c>
      <c r="F1681" s="14" t="s">
        <v>7472</v>
      </c>
      <c r="G1681" s="14"/>
      <c r="H1681" s="14" t="s">
        <v>5179</v>
      </c>
      <c r="I1681" s="15">
        <v>85.28</v>
      </c>
      <c r="J1681" s="77">
        <v>1</v>
      </c>
      <c r="K1681" s="92"/>
    </row>
    <row r="1682" spans="1:11" ht="80" x14ac:dyDescent="0.25">
      <c r="A1682" s="14" t="s">
        <v>3027</v>
      </c>
      <c r="B1682" s="14" t="s">
        <v>7458</v>
      </c>
      <c r="C1682" s="14" t="s">
        <v>7473</v>
      </c>
      <c r="D1682" s="16">
        <v>45754</v>
      </c>
      <c r="E1682" s="16">
        <v>45992</v>
      </c>
      <c r="F1682" s="14" t="s">
        <v>7474</v>
      </c>
      <c r="G1682" s="14"/>
      <c r="H1682" s="14" t="s">
        <v>5182</v>
      </c>
      <c r="I1682" s="15">
        <v>546.6</v>
      </c>
      <c r="J1682" s="77">
        <v>1</v>
      </c>
      <c r="K1682" s="92"/>
    </row>
    <row r="1683" spans="1:11" ht="110" x14ac:dyDescent="0.25">
      <c r="A1683" s="14" t="s">
        <v>3027</v>
      </c>
      <c r="B1683" s="14" t="s">
        <v>7458</v>
      </c>
      <c r="C1683" s="14" t="s">
        <v>7475</v>
      </c>
      <c r="D1683" s="16">
        <v>45731</v>
      </c>
      <c r="E1683" s="16">
        <v>45992</v>
      </c>
      <c r="F1683" s="14" t="s">
        <v>7476</v>
      </c>
      <c r="G1683" s="14"/>
      <c r="H1683" s="14" t="s">
        <v>5177</v>
      </c>
      <c r="I1683" s="15">
        <v>87.81</v>
      </c>
      <c r="J1683" s="77">
        <v>1</v>
      </c>
      <c r="K1683" s="92"/>
    </row>
    <row r="1684" spans="1:11" ht="110" x14ac:dyDescent="0.25">
      <c r="A1684" s="14" t="s">
        <v>3027</v>
      </c>
      <c r="B1684" s="14" t="s">
        <v>7458</v>
      </c>
      <c r="C1684" s="14" t="s">
        <v>3142</v>
      </c>
      <c r="D1684" s="16">
        <v>45731</v>
      </c>
      <c r="E1684" s="16">
        <v>45992</v>
      </c>
      <c r="F1684" s="14" t="s">
        <v>7477</v>
      </c>
      <c r="G1684" s="14"/>
      <c r="H1684" s="14" t="s">
        <v>5670</v>
      </c>
      <c r="I1684" s="15">
        <v>227.43</v>
      </c>
      <c r="J1684" s="77">
        <v>1</v>
      </c>
      <c r="K1684" s="92"/>
    </row>
    <row r="1685" spans="1:11" ht="80" x14ac:dyDescent="0.25">
      <c r="A1685" s="14" t="s">
        <v>3027</v>
      </c>
      <c r="B1685" s="14" t="s">
        <v>7458</v>
      </c>
      <c r="C1685" s="14" t="s">
        <v>7478</v>
      </c>
      <c r="D1685" s="16">
        <v>45723</v>
      </c>
      <c r="E1685" s="16">
        <v>45992</v>
      </c>
      <c r="F1685" s="14" t="s">
        <v>7479</v>
      </c>
      <c r="G1685" s="14" t="s">
        <v>7480</v>
      </c>
      <c r="H1685" s="14" t="s">
        <v>7481</v>
      </c>
      <c r="I1685" s="15">
        <v>119</v>
      </c>
      <c r="J1685" s="77">
        <v>1</v>
      </c>
      <c r="K1685" s="92"/>
    </row>
    <row r="1686" spans="1:11" ht="50" x14ac:dyDescent="0.25">
      <c r="A1686" s="14" t="s">
        <v>3027</v>
      </c>
      <c r="B1686" s="14" t="s">
        <v>7482</v>
      </c>
      <c r="C1686" s="14" t="s">
        <v>7483</v>
      </c>
      <c r="D1686" s="16">
        <v>45951</v>
      </c>
      <c r="E1686" s="16">
        <v>45992</v>
      </c>
      <c r="F1686" s="14" t="s">
        <v>7484</v>
      </c>
      <c r="G1686" s="14" t="s">
        <v>4116</v>
      </c>
      <c r="H1686" s="14" t="s">
        <v>4117</v>
      </c>
      <c r="I1686" s="15">
        <v>163.69999999999999</v>
      </c>
      <c r="J1686" s="77">
        <v>1</v>
      </c>
      <c r="K1686" s="92"/>
    </row>
    <row r="1687" spans="1:11" ht="50" x14ac:dyDescent="0.25">
      <c r="A1687" s="14" t="s">
        <v>3027</v>
      </c>
      <c r="B1687" s="14" t="s">
        <v>7482</v>
      </c>
      <c r="C1687" s="14" t="s">
        <v>7485</v>
      </c>
      <c r="D1687" s="16">
        <v>45954</v>
      </c>
      <c r="E1687" s="16">
        <v>45992</v>
      </c>
      <c r="F1687" s="14" t="s">
        <v>7486</v>
      </c>
      <c r="G1687" s="14" t="s">
        <v>4116</v>
      </c>
      <c r="H1687" s="14" t="s">
        <v>4117</v>
      </c>
      <c r="I1687" s="15">
        <v>77.900000000000006</v>
      </c>
      <c r="J1687" s="77">
        <v>1</v>
      </c>
      <c r="K1687" s="92"/>
    </row>
    <row r="1688" spans="1:11" ht="60" x14ac:dyDescent="0.25">
      <c r="A1688" s="14" t="s">
        <v>3027</v>
      </c>
      <c r="B1688" s="14" t="s">
        <v>7482</v>
      </c>
      <c r="C1688" s="14" t="s">
        <v>7487</v>
      </c>
      <c r="D1688" s="16">
        <v>45954</v>
      </c>
      <c r="E1688" s="16">
        <v>45992</v>
      </c>
      <c r="F1688" s="14" t="s">
        <v>7488</v>
      </c>
      <c r="G1688" s="14">
        <v>29213291</v>
      </c>
      <c r="H1688" s="14" t="s">
        <v>3029</v>
      </c>
      <c r="I1688" s="15">
        <v>9.4</v>
      </c>
      <c r="J1688" s="77">
        <v>1</v>
      </c>
      <c r="K1688" s="92"/>
    </row>
    <row r="1689" spans="1:11" ht="60" x14ac:dyDescent="0.25">
      <c r="A1689" s="14" t="s">
        <v>3027</v>
      </c>
      <c r="B1689" s="14" t="s">
        <v>7489</v>
      </c>
      <c r="C1689" s="14" t="s">
        <v>7490</v>
      </c>
      <c r="D1689" s="16">
        <v>45781</v>
      </c>
      <c r="E1689" s="16">
        <v>46000</v>
      </c>
      <c r="F1689" s="14" t="s">
        <v>7491</v>
      </c>
      <c r="G1689" s="14" t="s">
        <v>7492</v>
      </c>
      <c r="H1689" s="14" t="s">
        <v>7493</v>
      </c>
      <c r="I1689" s="15">
        <v>344.4</v>
      </c>
      <c r="J1689" s="77">
        <v>1</v>
      </c>
      <c r="K1689" s="92"/>
    </row>
    <row r="1690" spans="1:11" ht="60" x14ac:dyDescent="0.25">
      <c r="A1690" s="14" t="s">
        <v>3027</v>
      </c>
      <c r="B1690" s="14" t="s">
        <v>7489</v>
      </c>
      <c r="C1690" s="14" t="s">
        <v>7494</v>
      </c>
      <c r="D1690" s="16">
        <v>45866</v>
      </c>
      <c r="E1690" s="16">
        <v>46000</v>
      </c>
      <c r="F1690" s="14" t="s">
        <v>7495</v>
      </c>
      <c r="G1690" s="14" t="s">
        <v>7492</v>
      </c>
      <c r="H1690" s="14" t="s">
        <v>7493</v>
      </c>
      <c r="I1690" s="15">
        <v>307.5</v>
      </c>
      <c r="J1690" s="77">
        <v>1</v>
      </c>
      <c r="K1690" s="92"/>
    </row>
    <row r="1691" spans="1:11" ht="50" x14ac:dyDescent="0.25">
      <c r="A1691" s="14" t="s">
        <v>3027</v>
      </c>
      <c r="B1691" s="14" t="s">
        <v>7489</v>
      </c>
      <c r="C1691" s="14" t="s">
        <v>7496</v>
      </c>
      <c r="D1691" s="16">
        <v>45781</v>
      </c>
      <c r="E1691" s="16">
        <v>46000</v>
      </c>
      <c r="F1691" s="14" t="s">
        <v>7497</v>
      </c>
      <c r="G1691" s="14" t="s">
        <v>4416</v>
      </c>
      <c r="H1691" s="14" t="s">
        <v>4417</v>
      </c>
      <c r="I1691" s="15">
        <v>86</v>
      </c>
      <c r="J1691" s="77">
        <v>1</v>
      </c>
      <c r="K1691" s="92"/>
    </row>
    <row r="1692" spans="1:11" ht="50" x14ac:dyDescent="0.25">
      <c r="A1692" s="14" t="s">
        <v>3027</v>
      </c>
      <c r="B1692" s="14" t="s">
        <v>7489</v>
      </c>
      <c r="C1692" s="14" t="s">
        <v>7498</v>
      </c>
      <c r="D1692" s="16">
        <v>45888</v>
      </c>
      <c r="E1692" s="16">
        <v>46000</v>
      </c>
      <c r="F1692" s="14" t="s">
        <v>7499</v>
      </c>
      <c r="G1692" s="14" t="s">
        <v>5533</v>
      </c>
      <c r="H1692" s="14" t="s">
        <v>5534</v>
      </c>
      <c r="I1692" s="15">
        <v>168.5</v>
      </c>
      <c r="J1692" s="77">
        <v>1</v>
      </c>
      <c r="K1692" s="92"/>
    </row>
    <row r="1693" spans="1:11" ht="50" x14ac:dyDescent="0.25">
      <c r="A1693" s="14" t="s">
        <v>3027</v>
      </c>
      <c r="B1693" s="14" t="s">
        <v>7489</v>
      </c>
      <c r="C1693" s="14" t="s">
        <v>7500</v>
      </c>
      <c r="D1693" s="16">
        <v>45875</v>
      </c>
      <c r="E1693" s="16">
        <v>46000</v>
      </c>
      <c r="F1693" s="14" t="s">
        <v>7499</v>
      </c>
      <c r="G1693" s="14" t="s">
        <v>7332</v>
      </c>
      <c r="H1693" s="14" t="s">
        <v>7333</v>
      </c>
      <c r="I1693" s="15">
        <v>46.6</v>
      </c>
      <c r="J1693" s="77">
        <v>1</v>
      </c>
      <c r="K1693" s="92"/>
    </row>
    <row r="1694" spans="1:11" ht="60" x14ac:dyDescent="0.25">
      <c r="A1694" s="14" t="s">
        <v>3027</v>
      </c>
      <c r="B1694" s="14" t="s">
        <v>7501</v>
      </c>
      <c r="C1694" s="14" t="s">
        <v>7502</v>
      </c>
      <c r="D1694" s="16">
        <v>45740</v>
      </c>
      <c r="E1694" s="16">
        <v>46000</v>
      </c>
      <c r="F1694" s="14" t="s">
        <v>7503</v>
      </c>
      <c r="G1694" s="14" t="s">
        <v>7504</v>
      </c>
      <c r="H1694" s="14" t="s">
        <v>7505</v>
      </c>
      <c r="I1694" s="15">
        <v>720</v>
      </c>
      <c r="J1694" s="77">
        <v>1</v>
      </c>
      <c r="K1694" s="92"/>
    </row>
    <row r="1695" spans="1:11" ht="60" x14ac:dyDescent="0.25">
      <c r="A1695" s="14" t="s">
        <v>3027</v>
      </c>
      <c r="B1695" s="14" t="s">
        <v>7501</v>
      </c>
      <c r="C1695" s="14" t="s">
        <v>7506</v>
      </c>
      <c r="D1695" s="16">
        <v>45706</v>
      </c>
      <c r="E1695" s="16">
        <v>46000</v>
      </c>
      <c r="F1695" s="14" t="s">
        <v>7507</v>
      </c>
      <c r="G1695" s="14" t="s">
        <v>7504</v>
      </c>
      <c r="H1695" s="14" t="s">
        <v>7505</v>
      </c>
      <c r="I1695" s="15">
        <v>1376</v>
      </c>
      <c r="J1695" s="77">
        <v>1</v>
      </c>
      <c r="K1695" s="92"/>
    </row>
    <row r="1696" spans="1:11" ht="60" x14ac:dyDescent="0.25">
      <c r="A1696" s="14" t="s">
        <v>3027</v>
      </c>
      <c r="B1696" s="14" t="s">
        <v>7501</v>
      </c>
      <c r="C1696" s="14" t="s">
        <v>6899</v>
      </c>
      <c r="D1696" s="16">
        <v>45910</v>
      </c>
      <c r="E1696" s="16">
        <v>46000</v>
      </c>
      <c r="F1696" s="14" t="s">
        <v>7508</v>
      </c>
      <c r="G1696" s="14" t="s">
        <v>3032</v>
      </c>
      <c r="H1696" s="14" t="s">
        <v>3033</v>
      </c>
      <c r="I1696" s="15">
        <v>111</v>
      </c>
      <c r="J1696" s="77">
        <v>1</v>
      </c>
      <c r="K1696" s="92"/>
    </row>
    <row r="1697" spans="1:11" ht="70" x14ac:dyDescent="0.25">
      <c r="A1697" s="14" t="s">
        <v>3027</v>
      </c>
      <c r="B1697" s="14" t="s">
        <v>7509</v>
      </c>
      <c r="C1697" s="14" t="s">
        <v>7510</v>
      </c>
      <c r="D1697" s="16">
        <v>45738</v>
      </c>
      <c r="E1697" s="16">
        <v>46000</v>
      </c>
      <c r="F1697" s="14" t="s">
        <v>7511</v>
      </c>
      <c r="G1697" s="14" t="s">
        <v>7512</v>
      </c>
      <c r="H1697" s="14" t="s">
        <v>7513</v>
      </c>
      <c r="I1697" s="15">
        <v>156</v>
      </c>
      <c r="J1697" s="77">
        <v>1</v>
      </c>
      <c r="K1697" s="92"/>
    </row>
    <row r="1698" spans="1:11" ht="60" x14ac:dyDescent="0.25">
      <c r="A1698" s="14" t="s">
        <v>3027</v>
      </c>
      <c r="B1698" s="14" t="s">
        <v>7509</v>
      </c>
      <c r="C1698" s="14" t="s">
        <v>6819</v>
      </c>
      <c r="D1698" s="16">
        <v>45769</v>
      </c>
      <c r="E1698" s="16">
        <v>46000</v>
      </c>
      <c r="F1698" s="14" t="s">
        <v>7514</v>
      </c>
      <c r="G1698" s="14" t="s">
        <v>7512</v>
      </c>
      <c r="H1698" s="14" t="s">
        <v>7513</v>
      </c>
      <c r="I1698" s="15">
        <v>178</v>
      </c>
      <c r="J1698" s="77">
        <v>1</v>
      </c>
      <c r="K1698" s="92"/>
    </row>
    <row r="1699" spans="1:11" ht="70" x14ac:dyDescent="0.25">
      <c r="A1699" s="14" t="s">
        <v>3027</v>
      </c>
      <c r="B1699" s="14" t="s">
        <v>7509</v>
      </c>
      <c r="C1699" s="14" t="s">
        <v>3042</v>
      </c>
      <c r="D1699" s="16">
        <v>45790</v>
      </c>
      <c r="E1699" s="16">
        <v>46000</v>
      </c>
      <c r="F1699" s="14" t="s">
        <v>7515</v>
      </c>
      <c r="G1699" s="14" t="s">
        <v>7512</v>
      </c>
      <c r="H1699" s="14" t="s">
        <v>7513</v>
      </c>
      <c r="I1699" s="15">
        <v>270</v>
      </c>
      <c r="J1699" s="77">
        <v>1</v>
      </c>
      <c r="K1699" s="92"/>
    </row>
    <row r="1700" spans="1:11" ht="70" x14ac:dyDescent="0.25">
      <c r="A1700" s="14" t="s">
        <v>3027</v>
      </c>
      <c r="B1700" s="14" t="s">
        <v>7509</v>
      </c>
      <c r="C1700" s="14" t="s">
        <v>7516</v>
      </c>
      <c r="D1700" s="16">
        <v>45790</v>
      </c>
      <c r="E1700" s="16">
        <v>46000</v>
      </c>
      <c r="F1700" s="14" t="s">
        <v>7517</v>
      </c>
      <c r="G1700" s="14" t="s">
        <v>7512</v>
      </c>
      <c r="H1700" s="14" t="s">
        <v>7513</v>
      </c>
      <c r="I1700" s="15">
        <v>390</v>
      </c>
      <c r="J1700" s="77">
        <v>1</v>
      </c>
      <c r="K1700" s="92"/>
    </row>
    <row r="1701" spans="1:11" ht="50" x14ac:dyDescent="0.25">
      <c r="A1701" s="14" t="s">
        <v>3027</v>
      </c>
      <c r="B1701" s="14" t="s">
        <v>7509</v>
      </c>
      <c r="C1701" s="14" t="s">
        <v>3307</v>
      </c>
      <c r="D1701" s="16">
        <v>45689</v>
      </c>
      <c r="E1701" s="16">
        <v>46000</v>
      </c>
      <c r="F1701" s="14" t="s">
        <v>7518</v>
      </c>
      <c r="G1701" s="14" t="s">
        <v>7519</v>
      </c>
      <c r="H1701" s="14" t="s">
        <v>7520</v>
      </c>
      <c r="I1701" s="15">
        <v>675</v>
      </c>
      <c r="J1701" s="77">
        <v>1</v>
      </c>
      <c r="K1701" s="92"/>
    </row>
    <row r="1702" spans="1:11" ht="50" x14ac:dyDescent="0.25">
      <c r="A1702" s="14" t="s">
        <v>3027</v>
      </c>
      <c r="B1702" s="14" t="s">
        <v>7509</v>
      </c>
      <c r="C1702" s="14" t="s">
        <v>5543</v>
      </c>
      <c r="D1702" s="16">
        <v>45781</v>
      </c>
      <c r="E1702" s="16">
        <v>46000</v>
      </c>
      <c r="F1702" s="14" t="s">
        <v>7521</v>
      </c>
      <c r="G1702" s="14" t="s">
        <v>7519</v>
      </c>
      <c r="H1702" s="14" t="s">
        <v>7520</v>
      </c>
      <c r="I1702" s="15">
        <v>675</v>
      </c>
      <c r="J1702" s="77">
        <v>1</v>
      </c>
      <c r="K1702" s="92"/>
    </row>
    <row r="1703" spans="1:11" ht="60" x14ac:dyDescent="0.25">
      <c r="A1703" s="14" t="s">
        <v>3027</v>
      </c>
      <c r="B1703" s="14" t="s">
        <v>7509</v>
      </c>
      <c r="C1703" s="14" t="s">
        <v>288</v>
      </c>
      <c r="D1703" s="16">
        <v>45873</v>
      </c>
      <c r="E1703" s="16">
        <v>46000</v>
      </c>
      <c r="F1703" s="14" t="s">
        <v>7522</v>
      </c>
      <c r="G1703" s="14" t="s">
        <v>7519</v>
      </c>
      <c r="H1703" s="14" t="s">
        <v>7520</v>
      </c>
      <c r="I1703" s="15">
        <v>665</v>
      </c>
      <c r="J1703" s="77">
        <v>1</v>
      </c>
      <c r="K1703" s="92"/>
    </row>
    <row r="1704" spans="1:11" ht="50" x14ac:dyDescent="0.25">
      <c r="A1704" s="14" t="s">
        <v>3027</v>
      </c>
      <c r="B1704" s="14" t="s">
        <v>7523</v>
      </c>
      <c r="C1704" s="14" t="s">
        <v>7524</v>
      </c>
      <c r="D1704" s="16">
        <v>45950</v>
      </c>
      <c r="E1704" s="16">
        <v>46000</v>
      </c>
      <c r="F1704" s="14" t="s">
        <v>7525</v>
      </c>
      <c r="G1704" s="14">
        <v>29213291</v>
      </c>
      <c r="H1704" s="14" t="s">
        <v>3029</v>
      </c>
      <c r="I1704" s="15">
        <v>736.27</v>
      </c>
      <c r="J1704" s="77">
        <v>1</v>
      </c>
      <c r="K1704" s="92"/>
    </row>
    <row r="1705" spans="1:11" ht="50" x14ac:dyDescent="0.25">
      <c r="A1705" s="14" t="s">
        <v>3027</v>
      </c>
      <c r="B1705" s="14" t="s">
        <v>7523</v>
      </c>
      <c r="C1705" s="14" t="s">
        <v>7526</v>
      </c>
      <c r="D1705" s="16">
        <v>45959</v>
      </c>
      <c r="E1705" s="16">
        <v>46000</v>
      </c>
      <c r="F1705" s="14" t="s">
        <v>7525</v>
      </c>
      <c r="G1705" s="14">
        <v>29213291</v>
      </c>
      <c r="H1705" s="14" t="s">
        <v>3029</v>
      </c>
      <c r="I1705" s="15">
        <v>965.6</v>
      </c>
      <c r="J1705" s="77">
        <v>1</v>
      </c>
      <c r="K1705" s="92"/>
    </row>
    <row r="1706" spans="1:11" ht="50" x14ac:dyDescent="0.25">
      <c r="A1706" s="14" t="s">
        <v>3027</v>
      </c>
      <c r="B1706" s="14" t="s">
        <v>7523</v>
      </c>
      <c r="C1706" s="14" t="s">
        <v>7527</v>
      </c>
      <c r="D1706" s="16">
        <v>45933</v>
      </c>
      <c r="E1706" s="16">
        <v>46000</v>
      </c>
      <c r="F1706" s="14" t="s">
        <v>7528</v>
      </c>
      <c r="G1706" s="14" t="s">
        <v>3197</v>
      </c>
      <c r="H1706" s="14" t="s">
        <v>3198</v>
      </c>
      <c r="I1706" s="15">
        <v>37.99</v>
      </c>
      <c r="J1706" s="77">
        <v>1</v>
      </c>
      <c r="K1706" s="92"/>
    </row>
    <row r="1707" spans="1:11" ht="110" x14ac:dyDescent="0.25">
      <c r="A1707" s="14" t="s">
        <v>3027</v>
      </c>
      <c r="B1707" s="14" t="s">
        <v>7523</v>
      </c>
      <c r="C1707" s="14" t="s">
        <v>7529</v>
      </c>
      <c r="D1707" s="16">
        <v>45958</v>
      </c>
      <c r="E1707" s="16">
        <v>46000</v>
      </c>
      <c r="F1707" s="14" t="s">
        <v>7530</v>
      </c>
      <c r="G1707" s="14"/>
      <c r="H1707" s="14" t="s">
        <v>7531</v>
      </c>
      <c r="I1707" s="15">
        <v>359.9</v>
      </c>
      <c r="J1707" s="77">
        <v>1</v>
      </c>
      <c r="K1707" s="92"/>
    </row>
    <row r="1708" spans="1:11" ht="60" x14ac:dyDescent="0.25">
      <c r="A1708" s="14" t="s">
        <v>3027</v>
      </c>
      <c r="B1708" s="14" t="s">
        <v>7523</v>
      </c>
      <c r="C1708" s="14" t="s">
        <v>7532</v>
      </c>
      <c r="D1708" s="16">
        <v>45947</v>
      </c>
      <c r="E1708" s="16">
        <v>46000</v>
      </c>
      <c r="F1708" s="14" t="s">
        <v>7533</v>
      </c>
      <c r="G1708" s="14" t="s">
        <v>3680</v>
      </c>
      <c r="H1708" s="14" t="s">
        <v>3681</v>
      </c>
      <c r="I1708" s="15">
        <v>48.8</v>
      </c>
      <c r="J1708" s="77">
        <v>1</v>
      </c>
      <c r="K1708" s="92"/>
    </row>
    <row r="1709" spans="1:11" ht="50" x14ac:dyDescent="0.25">
      <c r="A1709" s="14" t="s">
        <v>3027</v>
      </c>
      <c r="B1709" s="14" t="s">
        <v>7534</v>
      </c>
      <c r="C1709" s="14" t="s">
        <v>7535</v>
      </c>
      <c r="D1709" s="16">
        <v>45966</v>
      </c>
      <c r="E1709" s="16">
        <v>46000</v>
      </c>
      <c r="F1709" s="14" t="s">
        <v>7528</v>
      </c>
      <c r="G1709" s="14"/>
      <c r="H1709" s="14" t="s">
        <v>7536</v>
      </c>
      <c r="I1709" s="15">
        <v>1574.8</v>
      </c>
      <c r="J1709" s="77">
        <v>1</v>
      </c>
      <c r="K1709" s="92"/>
    </row>
    <row r="1710" spans="1:11" ht="50" x14ac:dyDescent="0.25">
      <c r="A1710" s="14" t="s">
        <v>3027</v>
      </c>
      <c r="B1710" s="14" t="s">
        <v>7537</v>
      </c>
      <c r="C1710" s="14" t="s">
        <v>7538</v>
      </c>
      <c r="D1710" s="16">
        <v>45812</v>
      </c>
      <c r="E1710" s="16">
        <v>46000</v>
      </c>
      <c r="F1710" s="14" t="s">
        <v>7539</v>
      </c>
      <c r="G1710" s="14"/>
      <c r="H1710" s="14" t="s">
        <v>7540</v>
      </c>
      <c r="I1710" s="15">
        <v>1192.6199999999999</v>
      </c>
      <c r="J1710" s="77">
        <v>1</v>
      </c>
      <c r="K1710" s="92"/>
    </row>
    <row r="1711" spans="1:11" ht="50" x14ac:dyDescent="0.25">
      <c r="A1711" s="14" t="s">
        <v>3027</v>
      </c>
      <c r="B1711" s="14" t="s">
        <v>7537</v>
      </c>
      <c r="C1711" s="14" t="s">
        <v>7541</v>
      </c>
      <c r="D1711" s="16">
        <v>45841</v>
      </c>
      <c r="E1711" s="16">
        <v>46000</v>
      </c>
      <c r="F1711" s="14" t="s">
        <v>7542</v>
      </c>
      <c r="G1711" s="14"/>
      <c r="H1711" s="14" t="s">
        <v>7540</v>
      </c>
      <c r="I1711" s="15">
        <v>1192.48</v>
      </c>
      <c r="J1711" s="77">
        <v>1</v>
      </c>
      <c r="K1711" s="92"/>
    </row>
    <row r="1712" spans="1:11" ht="50" x14ac:dyDescent="0.25">
      <c r="A1712" s="14" t="s">
        <v>3027</v>
      </c>
      <c r="B1712" s="14" t="s">
        <v>7537</v>
      </c>
      <c r="C1712" s="14" t="s">
        <v>7543</v>
      </c>
      <c r="D1712" s="16">
        <v>45873</v>
      </c>
      <c r="E1712" s="16">
        <v>46000</v>
      </c>
      <c r="F1712" s="14" t="s">
        <v>7544</v>
      </c>
      <c r="G1712" s="14"/>
      <c r="H1712" s="14" t="s">
        <v>7540</v>
      </c>
      <c r="I1712" s="15">
        <v>1192.58</v>
      </c>
      <c r="J1712" s="77">
        <v>1</v>
      </c>
      <c r="K1712" s="92"/>
    </row>
    <row r="1713" spans="1:11" ht="50" x14ac:dyDescent="0.25">
      <c r="A1713" s="14" t="s">
        <v>3027</v>
      </c>
      <c r="B1713" s="14" t="s">
        <v>7537</v>
      </c>
      <c r="C1713" s="14" t="s">
        <v>7545</v>
      </c>
      <c r="D1713" s="16">
        <v>45904</v>
      </c>
      <c r="E1713" s="16">
        <v>46000</v>
      </c>
      <c r="F1713" s="14" t="s">
        <v>7546</v>
      </c>
      <c r="G1713" s="14"/>
      <c r="H1713" s="14" t="s">
        <v>7540</v>
      </c>
      <c r="I1713" s="15">
        <v>1192.6600000000001</v>
      </c>
      <c r="J1713" s="77">
        <v>1</v>
      </c>
      <c r="K1713" s="92"/>
    </row>
    <row r="1714" spans="1:11" ht="50" x14ac:dyDescent="0.25">
      <c r="A1714" s="14" t="s">
        <v>3027</v>
      </c>
      <c r="B1714" s="14" t="s">
        <v>7537</v>
      </c>
      <c r="C1714" s="14" t="s">
        <v>7547</v>
      </c>
      <c r="D1714" s="16">
        <v>45936</v>
      </c>
      <c r="E1714" s="16">
        <v>46000</v>
      </c>
      <c r="F1714" s="14" t="s">
        <v>7548</v>
      </c>
      <c r="G1714" s="14"/>
      <c r="H1714" s="14" t="s">
        <v>7540</v>
      </c>
      <c r="I1714" s="15">
        <v>1243.8699999999999</v>
      </c>
      <c r="J1714" s="77">
        <v>1</v>
      </c>
      <c r="K1714" s="92"/>
    </row>
    <row r="1715" spans="1:11" ht="50" x14ac:dyDescent="0.25">
      <c r="A1715" s="14" t="s">
        <v>3027</v>
      </c>
      <c r="B1715" s="14" t="s">
        <v>7537</v>
      </c>
      <c r="C1715" s="14" t="s">
        <v>6389</v>
      </c>
      <c r="D1715" s="16">
        <v>45965</v>
      </c>
      <c r="E1715" s="16">
        <v>46000</v>
      </c>
      <c r="F1715" s="14" t="s">
        <v>7549</v>
      </c>
      <c r="G1715" s="14"/>
      <c r="H1715" s="14" t="s">
        <v>7540</v>
      </c>
      <c r="I1715" s="15">
        <v>1244.05</v>
      </c>
      <c r="J1715" s="77">
        <v>1</v>
      </c>
      <c r="K1715" s="92"/>
    </row>
    <row r="1716" spans="1:11" ht="60" x14ac:dyDescent="0.25">
      <c r="A1716" s="14" t="s">
        <v>3027</v>
      </c>
      <c r="B1716" s="14" t="s">
        <v>7537</v>
      </c>
      <c r="C1716" s="14" t="s">
        <v>6629</v>
      </c>
      <c r="D1716" s="16">
        <v>45721</v>
      </c>
      <c r="E1716" s="16">
        <v>46000</v>
      </c>
      <c r="F1716" s="14" t="s">
        <v>7550</v>
      </c>
      <c r="G1716" s="14"/>
      <c r="H1716" s="14" t="s">
        <v>7551</v>
      </c>
      <c r="I1716" s="15">
        <v>964.74</v>
      </c>
      <c r="J1716" s="77">
        <v>1</v>
      </c>
      <c r="K1716" s="92"/>
    </row>
    <row r="1717" spans="1:11" ht="70" x14ac:dyDescent="0.25">
      <c r="A1717" s="14" t="s">
        <v>3027</v>
      </c>
      <c r="B1717" s="14" t="s">
        <v>7552</v>
      </c>
      <c r="C1717" s="14" t="s">
        <v>7553</v>
      </c>
      <c r="D1717" s="16">
        <v>45817</v>
      </c>
      <c r="E1717" s="16">
        <v>46000</v>
      </c>
      <c r="F1717" s="14" t="s">
        <v>7554</v>
      </c>
      <c r="G1717" s="14" t="s">
        <v>7555</v>
      </c>
      <c r="H1717" s="14" t="s">
        <v>7556</v>
      </c>
      <c r="I1717" s="15">
        <v>3360</v>
      </c>
      <c r="J1717" s="77">
        <v>1</v>
      </c>
      <c r="K1717" s="92"/>
    </row>
    <row r="1718" spans="1:11" ht="60" x14ac:dyDescent="0.25">
      <c r="A1718" s="14" t="s">
        <v>3027</v>
      </c>
      <c r="B1718" s="14" t="s">
        <v>7557</v>
      </c>
      <c r="C1718" s="14" t="s">
        <v>6629</v>
      </c>
      <c r="D1718" s="16">
        <v>45727</v>
      </c>
      <c r="E1718" s="16">
        <v>46000</v>
      </c>
      <c r="F1718" s="14" t="s">
        <v>7558</v>
      </c>
      <c r="G1718" s="14"/>
      <c r="H1718" s="14" t="s">
        <v>7559</v>
      </c>
      <c r="I1718" s="15">
        <v>704.88</v>
      </c>
      <c r="J1718" s="77">
        <v>1</v>
      </c>
      <c r="K1718" s="92"/>
    </row>
    <row r="1719" spans="1:11" ht="60" x14ac:dyDescent="0.25">
      <c r="A1719" s="14" t="s">
        <v>3027</v>
      </c>
      <c r="B1719" s="14" t="s">
        <v>7557</v>
      </c>
      <c r="C1719" s="14" t="s">
        <v>4854</v>
      </c>
      <c r="D1719" s="16">
        <v>45757</v>
      </c>
      <c r="E1719" s="16">
        <v>46000</v>
      </c>
      <c r="F1719" s="14" t="s">
        <v>7560</v>
      </c>
      <c r="G1719" s="14"/>
      <c r="H1719" s="14" t="s">
        <v>7559</v>
      </c>
      <c r="I1719" s="15">
        <v>704.88</v>
      </c>
      <c r="J1719" s="77">
        <v>1</v>
      </c>
      <c r="K1719" s="92"/>
    </row>
    <row r="1720" spans="1:11" ht="60" x14ac:dyDescent="0.25">
      <c r="A1720" s="14" t="s">
        <v>3027</v>
      </c>
      <c r="B1720" s="14" t="s">
        <v>7557</v>
      </c>
      <c r="C1720" s="14" t="s">
        <v>7561</v>
      </c>
      <c r="D1720" s="16">
        <v>45794</v>
      </c>
      <c r="E1720" s="16">
        <v>46000</v>
      </c>
      <c r="F1720" s="14" t="s">
        <v>7562</v>
      </c>
      <c r="G1720" s="14"/>
      <c r="H1720" s="14" t="s">
        <v>7559</v>
      </c>
      <c r="I1720" s="15">
        <v>704.88</v>
      </c>
      <c r="J1720" s="77">
        <v>1</v>
      </c>
      <c r="K1720" s="92"/>
    </row>
    <row r="1721" spans="1:11" ht="60" x14ac:dyDescent="0.25">
      <c r="A1721" s="14" t="s">
        <v>3027</v>
      </c>
      <c r="B1721" s="14" t="s">
        <v>7557</v>
      </c>
      <c r="C1721" s="14" t="s">
        <v>7538</v>
      </c>
      <c r="D1721" s="16">
        <v>45824</v>
      </c>
      <c r="E1721" s="16">
        <v>46000</v>
      </c>
      <c r="F1721" s="14" t="s">
        <v>7563</v>
      </c>
      <c r="G1721" s="14"/>
      <c r="H1721" s="14" t="s">
        <v>7559</v>
      </c>
      <c r="I1721" s="15">
        <v>709.27</v>
      </c>
      <c r="J1721" s="77">
        <v>1</v>
      </c>
      <c r="K1721" s="92"/>
    </row>
    <row r="1722" spans="1:11" ht="60" x14ac:dyDescent="0.25">
      <c r="A1722" s="14" t="s">
        <v>3027</v>
      </c>
      <c r="B1722" s="14" t="s">
        <v>7557</v>
      </c>
      <c r="C1722" s="14" t="s">
        <v>7541</v>
      </c>
      <c r="D1722" s="16">
        <v>45847</v>
      </c>
      <c r="E1722" s="16">
        <v>46000</v>
      </c>
      <c r="F1722" s="14" t="s">
        <v>7564</v>
      </c>
      <c r="G1722" s="14"/>
      <c r="H1722" s="14" t="s">
        <v>7559</v>
      </c>
      <c r="I1722" s="15">
        <v>704.88</v>
      </c>
      <c r="J1722" s="77">
        <v>1</v>
      </c>
      <c r="K1722" s="92"/>
    </row>
    <row r="1723" spans="1:11" ht="60" x14ac:dyDescent="0.25">
      <c r="A1723" s="14" t="s">
        <v>3027</v>
      </c>
      <c r="B1723" s="14" t="s">
        <v>7557</v>
      </c>
      <c r="C1723" s="14" t="s">
        <v>7543</v>
      </c>
      <c r="D1723" s="16">
        <v>45887</v>
      </c>
      <c r="E1723" s="16">
        <v>46000</v>
      </c>
      <c r="F1723" s="14" t="s">
        <v>7565</v>
      </c>
      <c r="G1723" s="14"/>
      <c r="H1723" s="14" t="s">
        <v>7559</v>
      </c>
      <c r="I1723" s="15">
        <v>704.88</v>
      </c>
      <c r="J1723" s="77">
        <v>1</v>
      </c>
      <c r="K1723" s="92"/>
    </row>
    <row r="1724" spans="1:11" ht="60" x14ac:dyDescent="0.25">
      <c r="A1724" s="14" t="s">
        <v>3027</v>
      </c>
      <c r="B1724" s="14" t="s">
        <v>7557</v>
      </c>
      <c r="C1724" s="14" t="s">
        <v>7545</v>
      </c>
      <c r="D1724" s="16">
        <v>45916</v>
      </c>
      <c r="E1724" s="16">
        <v>46000</v>
      </c>
      <c r="F1724" s="14" t="s">
        <v>7566</v>
      </c>
      <c r="G1724" s="14"/>
      <c r="H1724" s="14" t="s">
        <v>7559</v>
      </c>
      <c r="I1724" s="15">
        <v>700.59</v>
      </c>
      <c r="J1724" s="77">
        <v>1</v>
      </c>
      <c r="K1724" s="92"/>
    </row>
    <row r="1725" spans="1:11" ht="60" x14ac:dyDescent="0.25">
      <c r="A1725" s="14" t="s">
        <v>3027</v>
      </c>
      <c r="B1725" s="14" t="s">
        <v>7557</v>
      </c>
      <c r="C1725" s="14" t="s">
        <v>7547</v>
      </c>
      <c r="D1725" s="16">
        <v>45936</v>
      </c>
      <c r="E1725" s="16">
        <v>46000</v>
      </c>
      <c r="F1725" s="14" t="s">
        <v>7567</v>
      </c>
      <c r="G1725" s="14"/>
      <c r="H1725" s="14" t="s">
        <v>7559</v>
      </c>
      <c r="I1725" s="15">
        <v>280.74</v>
      </c>
      <c r="J1725" s="77">
        <v>1</v>
      </c>
      <c r="K1725" s="92"/>
    </row>
    <row r="1726" spans="1:11" ht="70" x14ac:dyDescent="0.25">
      <c r="A1726" s="14" t="s">
        <v>3027</v>
      </c>
      <c r="B1726" s="14" t="s">
        <v>7568</v>
      </c>
      <c r="C1726" s="14" t="s">
        <v>7569</v>
      </c>
      <c r="D1726" s="16">
        <v>45852</v>
      </c>
      <c r="E1726" s="16">
        <v>46001</v>
      </c>
      <c r="F1726" s="14" t="s">
        <v>7570</v>
      </c>
      <c r="G1726" s="14" t="s">
        <v>7571</v>
      </c>
      <c r="H1726" s="14" t="s">
        <v>7572</v>
      </c>
      <c r="I1726" s="15">
        <v>2639</v>
      </c>
      <c r="J1726" s="77">
        <v>1</v>
      </c>
      <c r="K1726" s="92"/>
    </row>
    <row r="1727" spans="1:11" ht="60" x14ac:dyDescent="0.25">
      <c r="A1727" s="14" t="s">
        <v>3027</v>
      </c>
      <c r="B1727" s="14" t="s">
        <v>7568</v>
      </c>
      <c r="C1727" s="14" t="s">
        <v>7573</v>
      </c>
      <c r="D1727" s="16">
        <v>45840</v>
      </c>
      <c r="E1727" s="16">
        <v>46001</v>
      </c>
      <c r="F1727" s="14" t="s">
        <v>7574</v>
      </c>
      <c r="G1727" s="14" t="s">
        <v>7571</v>
      </c>
      <c r="H1727" s="14" t="s">
        <v>7572</v>
      </c>
      <c r="I1727" s="15">
        <v>1085</v>
      </c>
      <c r="J1727" s="77">
        <v>1</v>
      </c>
      <c r="K1727" s="92"/>
    </row>
    <row r="1728" spans="1:11" ht="70" x14ac:dyDescent="0.25">
      <c r="A1728" s="14" t="s">
        <v>3027</v>
      </c>
      <c r="B1728" s="14" t="s">
        <v>7568</v>
      </c>
      <c r="C1728" s="14" t="s">
        <v>7575</v>
      </c>
      <c r="D1728" s="16">
        <v>45959</v>
      </c>
      <c r="E1728" s="16">
        <v>46001</v>
      </c>
      <c r="F1728" s="14" t="s">
        <v>7576</v>
      </c>
      <c r="G1728" s="14" t="s">
        <v>7571</v>
      </c>
      <c r="H1728" s="14" t="s">
        <v>7572</v>
      </c>
      <c r="I1728" s="15">
        <v>8442</v>
      </c>
      <c r="J1728" s="77">
        <v>1</v>
      </c>
      <c r="K1728" s="92"/>
    </row>
    <row r="1729" spans="1:11" ht="70" x14ac:dyDescent="0.25">
      <c r="A1729" s="14" t="s">
        <v>3027</v>
      </c>
      <c r="B1729" s="14" t="s">
        <v>7568</v>
      </c>
      <c r="C1729" s="14" t="s">
        <v>7577</v>
      </c>
      <c r="D1729" s="16">
        <v>45937</v>
      </c>
      <c r="E1729" s="16">
        <v>46001</v>
      </c>
      <c r="F1729" s="14" t="s">
        <v>7578</v>
      </c>
      <c r="G1729" s="14" t="s">
        <v>7579</v>
      </c>
      <c r="H1729" s="14" t="s">
        <v>7580</v>
      </c>
      <c r="I1729" s="15">
        <v>280</v>
      </c>
      <c r="J1729" s="77">
        <v>1</v>
      </c>
      <c r="K1729" s="92"/>
    </row>
    <row r="1730" spans="1:11" ht="70" x14ac:dyDescent="0.25">
      <c r="A1730" s="14" t="s">
        <v>3027</v>
      </c>
      <c r="B1730" s="14" t="s">
        <v>7568</v>
      </c>
      <c r="C1730" s="14" t="s">
        <v>7581</v>
      </c>
      <c r="D1730" s="16">
        <v>45957</v>
      </c>
      <c r="E1730" s="16">
        <v>46001</v>
      </c>
      <c r="F1730" s="14" t="s">
        <v>7582</v>
      </c>
      <c r="G1730" s="14" t="s">
        <v>7579</v>
      </c>
      <c r="H1730" s="14" t="s">
        <v>7580</v>
      </c>
      <c r="I1730" s="15">
        <v>713</v>
      </c>
      <c r="J1730" s="77">
        <v>1</v>
      </c>
      <c r="K1730" s="92"/>
    </row>
    <row r="1731" spans="1:11" ht="70" x14ac:dyDescent="0.25">
      <c r="A1731" s="14" t="s">
        <v>3027</v>
      </c>
      <c r="B1731" s="14" t="s">
        <v>7568</v>
      </c>
      <c r="C1731" s="14" t="s">
        <v>7583</v>
      </c>
      <c r="D1731" s="16">
        <v>45882</v>
      </c>
      <c r="E1731" s="16">
        <v>46001</v>
      </c>
      <c r="F1731" s="14" t="s">
        <v>7584</v>
      </c>
      <c r="G1731" s="14" t="s">
        <v>7579</v>
      </c>
      <c r="H1731" s="14" t="s">
        <v>7580</v>
      </c>
      <c r="I1731" s="15">
        <v>396.8</v>
      </c>
      <c r="J1731" s="77">
        <v>1</v>
      </c>
      <c r="K1731" s="92"/>
    </row>
    <row r="1732" spans="1:11" ht="80" x14ac:dyDescent="0.25">
      <c r="A1732" s="14" t="s">
        <v>3027</v>
      </c>
      <c r="B1732" s="14" t="s">
        <v>7568</v>
      </c>
      <c r="C1732" s="14" t="s">
        <v>7585</v>
      </c>
      <c r="D1732" s="16">
        <v>45975</v>
      </c>
      <c r="E1732" s="16">
        <v>46001</v>
      </c>
      <c r="F1732" s="14" t="s">
        <v>7586</v>
      </c>
      <c r="G1732" s="14" t="s">
        <v>7579</v>
      </c>
      <c r="H1732" s="14" t="s">
        <v>7580</v>
      </c>
      <c r="I1732" s="15">
        <v>132.19999999999999</v>
      </c>
      <c r="J1732" s="77">
        <v>1</v>
      </c>
      <c r="K1732" s="92"/>
    </row>
    <row r="1733" spans="1:11" ht="60" x14ac:dyDescent="0.25">
      <c r="A1733" s="14" t="s">
        <v>3027</v>
      </c>
      <c r="B1733" s="14" t="s">
        <v>7587</v>
      </c>
      <c r="C1733" s="14" t="s">
        <v>6607</v>
      </c>
      <c r="D1733" s="16">
        <v>45693</v>
      </c>
      <c r="E1733" s="16">
        <v>46001</v>
      </c>
      <c r="F1733" s="14" t="s">
        <v>7588</v>
      </c>
      <c r="G1733" s="14" t="s">
        <v>7589</v>
      </c>
      <c r="H1733" s="14" t="s">
        <v>7590</v>
      </c>
      <c r="I1733" s="15">
        <v>417.59</v>
      </c>
      <c r="J1733" s="77">
        <v>1</v>
      </c>
      <c r="K1733" s="92"/>
    </row>
    <row r="1734" spans="1:11" ht="60" x14ac:dyDescent="0.25">
      <c r="A1734" s="14" t="s">
        <v>3027</v>
      </c>
      <c r="B1734" s="14" t="s">
        <v>7587</v>
      </c>
      <c r="C1734" s="14" t="s">
        <v>7591</v>
      </c>
      <c r="D1734" s="16">
        <v>45839</v>
      </c>
      <c r="E1734" s="16">
        <v>46001</v>
      </c>
      <c r="F1734" s="14" t="s">
        <v>7592</v>
      </c>
      <c r="G1734" s="14" t="s">
        <v>3032</v>
      </c>
      <c r="H1734" s="14" t="s">
        <v>3033</v>
      </c>
      <c r="I1734" s="15">
        <v>34.409999999999997</v>
      </c>
      <c r="J1734" s="77">
        <v>1</v>
      </c>
      <c r="K1734" s="92"/>
    </row>
    <row r="1735" spans="1:11" ht="50" x14ac:dyDescent="0.25">
      <c r="A1735" s="14" t="s">
        <v>3027</v>
      </c>
      <c r="B1735" s="14" t="s">
        <v>7593</v>
      </c>
      <c r="C1735" s="14" t="s">
        <v>7594</v>
      </c>
      <c r="D1735" s="16" t="s">
        <v>7595</v>
      </c>
      <c r="E1735" s="16">
        <v>46001</v>
      </c>
      <c r="F1735" s="14" t="s">
        <v>7596</v>
      </c>
      <c r="G1735" s="14" t="s">
        <v>7597</v>
      </c>
      <c r="H1735" s="14" t="s">
        <v>7598</v>
      </c>
      <c r="I1735" s="15">
        <v>80</v>
      </c>
      <c r="J1735" s="77">
        <v>1</v>
      </c>
      <c r="K1735" s="92"/>
    </row>
    <row r="1736" spans="1:11" ht="50" x14ac:dyDescent="0.25">
      <c r="A1736" s="14" t="s">
        <v>3027</v>
      </c>
      <c r="B1736" s="14" t="s">
        <v>7593</v>
      </c>
      <c r="C1736" s="14" t="s">
        <v>7599</v>
      </c>
      <c r="D1736" s="16" t="s">
        <v>7600</v>
      </c>
      <c r="E1736" s="16">
        <v>46001</v>
      </c>
      <c r="F1736" s="14" t="s">
        <v>7596</v>
      </c>
      <c r="G1736" s="14" t="s">
        <v>7601</v>
      </c>
      <c r="H1736" s="14" t="s">
        <v>7602</v>
      </c>
      <c r="I1736" s="15">
        <v>90</v>
      </c>
      <c r="J1736" s="77">
        <v>1</v>
      </c>
      <c r="K1736" s="92"/>
    </row>
    <row r="1737" spans="1:11" ht="50" x14ac:dyDescent="0.25">
      <c r="A1737" s="14" t="s">
        <v>3027</v>
      </c>
      <c r="B1737" s="14" t="s">
        <v>7593</v>
      </c>
      <c r="C1737" s="14" t="s">
        <v>7603</v>
      </c>
      <c r="D1737" s="16" t="s">
        <v>7604</v>
      </c>
      <c r="E1737" s="16">
        <v>46001</v>
      </c>
      <c r="F1737" s="14" t="s">
        <v>7596</v>
      </c>
      <c r="G1737" s="14" t="s">
        <v>7605</v>
      </c>
      <c r="H1737" s="14" t="s">
        <v>7606</v>
      </c>
      <c r="I1737" s="15">
        <v>40</v>
      </c>
      <c r="J1737" s="77">
        <v>1</v>
      </c>
      <c r="K1737" s="92"/>
    </row>
    <row r="1738" spans="1:11" ht="50" x14ac:dyDescent="0.25">
      <c r="A1738" s="14" t="s">
        <v>3027</v>
      </c>
      <c r="B1738" s="14" t="s">
        <v>7593</v>
      </c>
      <c r="C1738" s="14" t="s">
        <v>7607</v>
      </c>
      <c r="D1738" s="16">
        <v>45910</v>
      </c>
      <c r="E1738" s="16">
        <v>46001</v>
      </c>
      <c r="F1738" s="14" t="s">
        <v>7608</v>
      </c>
      <c r="G1738" s="14" t="s">
        <v>7609</v>
      </c>
      <c r="H1738" s="14" t="s">
        <v>7610</v>
      </c>
      <c r="I1738" s="15">
        <v>45</v>
      </c>
      <c r="J1738" s="77">
        <v>1</v>
      </c>
      <c r="K1738" s="92"/>
    </row>
    <row r="1739" spans="1:11" ht="60" x14ac:dyDescent="0.25">
      <c r="A1739" s="14" t="s">
        <v>3027</v>
      </c>
      <c r="B1739" s="14" t="s">
        <v>7593</v>
      </c>
      <c r="C1739" s="14" t="s">
        <v>7611</v>
      </c>
      <c r="D1739" s="16">
        <v>45940</v>
      </c>
      <c r="E1739" s="16">
        <v>46001</v>
      </c>
      <c r="F1739" s="14" t="s">
        <v>7612</v>
      </c>
      <c r="G1739" s="14" t="s">
        <v>7613</v>
      </c>
      <c r="H1739" s="14" t="s">
        <v>7614</v>
      </c>
      <c r="I1739" s="15">
        <v>46</v>
      </c>
      <c r="J1739" s="77">
        <v>1</v>
      </c>
      <c r="K1739" s="92"/>
    </row>
    <row r="1740" spans="1:11" ht="50" x14ac:dyDescent="0.25">
      <c r="A1740" s="14" t="s">
        <v>3027</v>
      </c>
      <c r="B1740" s="14" t="s">
        <v>7615</v>
      </c>
      <c r="C1740" s="14" t="s">
        <v>3247</v>
      </c>
      <c r="D1740" s="16">
        <v>45730</v>
      </c>
      <c r="E1740" s="16">
        <v>46001</v>
      </c>
      <c r="F1740" s="14" t="s">
        <v>7616</v>
      </c>
      <c r="G1740" s="14" t="s">
        <v>7617</v>
      </c>
      <c r="H1740" s="14" t="s">
        <v>7618</v>
      </c>
      <c r="I1740" s="15">
        <v>300</v>
      </c>
      <c r="J1740" s="77">
        <v>1</v>
      </c>
      <c r="K1740" s="92"/>
    </row>
    <row r="1741" spans="1:11" ht="50" x14ac:dyDescent="0.25">
      <c r="A1741" s="14" t="s">
        <v>3027</v>
      </c>
      <c r="B1741" s="14" t="s">
        <v>7615</v>
      </c>
      <c r="C1741" s="14" t="s">
        <v>4494</v>
      </c>
      <c r="D1741" s="16">
        <v>45759</v>
      </c>
      <c r="E1741" s="16">
        <v>46001</v>
      </c>
      <c r="F1741" s="14" t="s">
        <v>7619</v>
      </c>
      <c r="G1741" s="14" t="s">
        <v>7617</v>
      </c>
      <c r="H1741" s="14" t="s">
        <v>7618</v>
      </c>
      <c r="I1741" s="15">
        <v>300</v>
      </c>
      <c r="J1741" s="77">
        <v>1</v>
      </c>
      <c r="K1741" s="92"/>
    </row>
    <row r="1742" spans="1:11" ht="50" x14ac:dyDescent="0.25">
      <c r="A1742" s="14" t="s">
        <v>3027</v>
      </c>
      <c r="B1742" s="14" t="s">
        <v>7615</v>
      </c>
      <c r="C1742" s="14" t="s">
        <v>7620</v>
      </c>
      <c r="D1742" s="16">
        <v>45793</v>
      </c>
      <c r="E1742" s="16">
        <v>46001</v>
      </c>
      <c r="F1742" s="14" t="s">
        <v>7621</v>
      </c>
      <c r="G1742" s="14" t="s">
        <v>7617</v>
      </c>
      <c r="H1742" s="14" t="s">
        <v>7618</v>
      </c>
      <c r="I1742" s="15">
        <v>300</v>
      </c>
      <c r="J1742" s="77">
        <v>1</v>
      </c>
      <c r="K1742" s="92"/>
    </row>
    <row r="1743" spans="1:11" ht="50" x14ac:dyDescent="0.25">
      <c r="A1743" s="14" t="s">
        <v>3027</v>
      </c>
      <c r="B1743" s="14" t="s">
        <v>7615</v>
      </c>
      <c r="C1743" s="14" t="s">
        <v>3094</v>
      </c>
      <c r="D1743" s="16">
        <v>45818</v>
      </c>
      <c r="E1743" s="16">
        <v>46001</v>
      </c>
      <c r="F1743" s="14" t="s">
        <v>7622</v>
      </c>
      <c r="G1743" s="14" t="s">
        <v>7617</v>
      </c>
      <c r="H1743" s="14" t="s">
        <v>7618</v>
      </c>
      <c r="I1743" s="15">
        <v>300</v>
      </c>
      <c r="J1743" s="77">
        <v>1</v>
      </c>
      <c r="K1743" s="92"/>
    </row>
    <row r="1744" spans="1:11" ht="50" x14ac:dyDescent="0.25">
      <c r="A1744" s="14" t="s">
        <v>3027</v>
      </c>
      <c r="B1744" s="14" t="s">
        <v>7615</v>
      </c>
      <c r="C1744" s="14" t="s">
        <v>3946</v>
      </c>
      <c r="D1744" s="16">
        <v>45844</v>
      </c>
      <c r="E1744" s="16">
        <v>46001</v>
      </c>
      <c r="F1744" s="14" t="s">
        <v>7623</v>
      </c>
      <c r="G1744" s="14" t="s">
        <v>7617</v>
      </c>
      <c r="H1744" s="14" t="s">
        <v>7618</v>
      </c>
      <c r="I1744" s="15">
        <v>600</v>
      </c>
      <c r="J1744" s="77">
        <v>1</v>
      </c>
      <c r="K1744" s="92"/>
    </row>
    <row r="1745" spans="1:11" ht="50" x14ac:dyDescent="0.25">
      <c r="A1745" s="14" t="s">
        <v>3027</v>
      </c>
      <c r="B1745" s="14" t="s">
        <v>7615</v>
      </c>
      <c r="C1745" s="14" t="s">
        <v>5065</v>
      </c>
      <c r="D1745" s="16">
        <v>45945</v>
      </c>
      <c r="E1745" s="16">
        <v>46001</v>
      </c>
      <c r="F1745" s="14" t="s">
        <v>7624</v>
      </c>
      <c r="G1745" s="14" t="s">
        <v>7617</v>
      </c>
      <c r="H1745" s="14" t="s">
        <v>7618</v>
      </c>
      <c r="I1745" s="15">
        <v>300</v>
      </c>
      <c r="J1745" s="77">
        <v>1</v>
      </c>
      <c r="K1745" s="92"/>
    </row>
    <row r="1746" spans="1:11" ht="50" x14ac:dyDescent="0.25">
      <c r="A1746" s="14" t="s">
        <v>3027</v>
      </c>
      <c r="B1746" s="14" t="s">
        <v>7615</v>
      </c>
      <c r="C1746" s="14" t="s">
        <v>7538</v>
      </c>
      <c r="D1746" s="16">
        <v>45818</v>
      </c>
      <c r="E1746" s="16">
        <v>46001</v>
      </c>
      <c r="F1746" s="14" t="s">
        <v>7622</v>
      </c>
      <c r="G1746" s="14" t="s">
        <v>6631</v>
      </c>
      <c r="H1746" s="14" t="s">
        <v>6632</v>
      </c>
      <c r="I1746" s="15">
        <v>650</v>
      </c>
      <c r="J1746" s="77">
        <v>1</v>
      </c>
      <c r="K1746" s="92"/>
    </row>
    <row r="1747" spans="1:11" ht="50" x14ac:dyDescent="0.25">
      <c r="A1747" s="14" t="s">
        <v>3027</v>
      </c>
      <c r="B1747" s="14" t="s">
        <v>7615</v>
      </c>
      <c r="C1747" s="14" t="s">
        <v>7547</v>
      </c>
      <c r="D1747" s="16">
        <v>45968</v>
      </c>
      <c r="E1747" s="16">
        <v>46001</v>
      </c>
      <c r="F1747" s="14" t="s">
        <v>7624</v>
      </c>
      <c r="G1747" s="14" t="s">
        <v>6631</v>
      </c>
      <c r="H1747" s="14" t="s">
        <v>6632</v>
      </c>
      <c r="I1747" s="15">
        <v>1200</v>
      </c>
      <c r="J1747" s="77">
        <v>1</v>
      </c>
      <c r="K1747" s="92"/>
    </row>
    <row r="1748" spans="1:11" ht="50" x14ac:dyDescent="0.25">
      <c r="A1748" s="14" t="s">
        <v>3027</v>
      </c>
      <c r="B1748" s="14" t="s">
        <v>7615</v>
      </c>
      <c r="C1748" s="14" t="s">
        <v>6389</v>
      </c>
      <c r="D1748" s="16">
        <v>45968</v>
      </c>
      <c r="E1748" s="16">
        <v>46001</v>
      </c>
      <c r="F1748" s="14" t="s">
        <v>7625</v>
      </c>
      <c r="G1748" s="14" t="s">
        <v>6631</v>
      </c>
      <c r="H1748" s="14" t="s">
        <v>6632</v>
      </c>
      <c r="I1748" s="15">
        <v>1200</v>
      </c>
      <c r="J1748" s="77">
        <v>1</v>
      </c>
      <c r="K1748" s="92"/>
    </row>
    <row r="1749" spans="1:11" ht="50" x14ac:dyDescent="0.25">
      <c r="A1749" s="14" t="s">
        <v>3027</v>
      </c>
      <c r="B1749" s="14" t="s">
        <v>7615</v>
      </c>
      <c r="C1749" s="14" t="s">
        <v>3810</v>
      </c>
      <c r="D1749" s="16">
        <v>45961</v>
      </c>
      <c r="E1749" s="16">
        <v>46001</v>
      </c>
      <c r="F1749" s="14" t="s">
        <v>7626</v>
      </c>
      <c r="G1749" s="14" t="s">
        <v>3994</v>
      </c>
      <c r="H1749" s="14" t="s">
        <v>3995</v>
      </c>
      <c r="I1749" s="15">
        <v>602</v>
      </c>
      <c r="J1749" s="77">
        <v>1</v>
      </c>
      <c r="K1749" s="92"/>
    </row>
    <row r="1750" spans="1:11" ht="60" x14ac:dyDescent="0.25">
      <c r="A1750" s="14" t="s">
        <v>3027</v>
      </c>
      <c r="B1750" s="14" t="s">
        <v>7615</v>
      </c>
      <c r="C1750" s="14" t="s">
        <v>7627</v>
      </c>
      <c r="D1750" s="16">
        <v>45852</v>
      </c>
      <c r="E1750" s="16">
        <v>46001</v>
      </c>
      <c r="F1750" s="14" t="s">
        <v>7628</v>
      </c>
      <c r="G1750" s="14" t="s">
        <v>7629</v>
      </c>
      <c r="H1750" s="14" t="s">
        <v>7630</v>
      </c>
      <c r="I1750" s="15">
        <v>423</v>
      </c>
      <c r="J1750" s="77">
        <v>1</v>
      </c>
      <c r="K1750" s="92"/>
    </row>
    <row r="1751" spans="1:11" ht="70" x14ac:dyDescent="0.25">
      <c r="A1751" s="14" t="s">
        <v>3027</v>
      </c>
      <c r="B1751" s="14" t="s">
        <v>7615</v>
      </c>
      <c r="C1751" s="14" t="s">
        <v>5337</v>
      </c>
      <c r="D1751" s="16">
        <v>45867</v>
      </c>
      <c r="E1751" s="16">
        <v>46001</v>
      </c>
      <c r="F1751" s="14" t="s">
        <v>7631</v>
      </c>
      <c r="G1751" s="14" t="s">
        <v>4335</v>
      </c>
      <c r="H1751" s="14" t="s">
        <v>4336</v>
      </c>
      <c r="I1751" s="15">
        <v>1070</v>
      </c>
      <c r="J1751" s="77">
        <v>1</v>
      </c>
      <c r="K1751" s="92"/>
    </row>
    <row r="1752" spans="1:11" ht="60" x14ac:dyDescent="0.25">
      <c r="A1752" s="14" t="s">
        <v>3027</v>
      </c>
      <c r="B1752" s="14" t="s">
        <v>7615</v>
      </c>
      <c r="C1752" s="14" t="s">
        <v>7632</v>
      </c>
      <c r="D1752" s="16">
        <v>45968</v>
      </c>
      <c r="E1752" s="16">
        <v>46001</v>
      </c>
      <c r="F1752" s="14" t="s">
        <v>7633</v>
      </c>
      <c r="G1752" s="14" t="s">
        <v>7634</v>
      </c>
      <c r="H1752" s="14" t="s">
        <v>7635</v>
      </c>
      <c r="I1752" s="15">
        <v>202.5</v>
      </c>
      <c r="J1752" s="77">
        <v>1</v>
      </c>
      <c r="K1752" s="92"/>
    </row>
    <row r="1753" spans="1:11" ht="70" x14ac:dyDescent="0.25">
      <c r="A1753" s="14" t="s">
        <v>3027</v>
      </c>
      <c r="B1753" s="14" t="s">
        <v>7615</v>
      </c>
      <c r="C1753" s="14" t="s">
        <v>7636</v>
      </c>
      <c r="D1753" s="16">
        <v>45938</v>
      </c>
      <c r="E1753" s="16">
        <v>46001</v>
      </c>
      <c r="F1753" s="14" t="s">
        <v>7637</v>
      </c>
      <c r="G1753" s="14" t="s">
        <v>6576</v>
      </c>
      <c r="H1753" s="14" t="s">
        <v>6577</v>
      </c>
      <c r="I1753" s="15">
        <v>1599</v>
      </c>
      <c r="J1753" s="77">
        <v>1</v>
      </c>
      <c r="K1753" s="92"/>
    </row>
    <row r="1754" spans="1:11" ht="50" x14ac:dyDescent="0.25">
      <c r="A1754" s="14" t="s">
        <v>3027</v>
      </c>
      <c r="B1754" s="14" t="s">
        <v>7615</v>
      </c>
      <c r="C1754" s="14" t="s">
        <v>7638</v>
      </c>
      <c r="D1754" s="16">
        <v>45945</v>
      </c>
      <c r="E1754" s="16">
        <v>46001</v>
      </c>
      <c r="F1754" s="14" t="s">
        <v>7639</v>
      </c>
      <c r="G1754" s="14" t="s">
        <v>7640</v>
      </c>
      <c r="H1754" s="14" t="s">
        <v>7641</v>
      </c>
      <c r="I1754" s="15">
        <v>899.13</v>
      </c>
      <c r="J1754" s="77">
        <v>1</v>
      </c>
      <c r="K1754" s="92"/>
    </row>
    <row r="1755" spans="1:11" ht="60" x14ac:dyDescent="0.25">
      <c r="A1755" s="14" t="s">
        <v>3027</v>
      </c>
      <c r="B1755" s="14" t="s">
        <v>7615</v>
      </c>
      <c r="C1755" s="14" t="s">
        <v>7642</v>
      </c>
      <c r="D1755" s="16">
        <v>45953</v>
      </c>
      <c r="E1755" s="16">
        <v>46001</v>
      </c>
      <c r="F1755" s="14" t="s">
        <v>7643</v>
      </c>
      <c r="G1755" s="14" t="s">
        <v>5479</v>
      </c>
      <c r="H1755" s="14" t="s">
        <v>5480</v>
      </c>
      <c r="I1755" s="15">
        <v>432</v>
      </c>
      <c r="J1755" s="77">
        <v>1</v>
      </c>
      <c r="K1755" s="92"/>
    </row>
    <row r="1756" spans="1:11" ht="60" x14ac:dyDescent="0.25">
      <c r="A1756" s="14" t="s">
        <v>3027</v>
      </c>
      <c r="B1756" s="14" t="s">
        <v>7615</v>
      </c>
      <c r="C1756" s="14" t="s">
        <v>7644</v>
      </c>
      <c r="D1756" s="16">
        <v>45686</v>
      </c>
      <c r="E1756" s="16">
        <v>46001</v>
      </c>
      <c r="F1756" s="14" t="s">
        <v>7645</v>
      </c>
      <c r="G1756" s="14" t="s">
        <v>4872</v>
      </c>
      <c r="H1756" s="14" t="s">
        <v>4873</v>
      </c>
      <c r="I1756" s="15">
        <v>405.58</v>
      </c>
      <c r="J1756" s="77">
        <v>1</v>
      </c>
      <c r="K1756" s="92"/>
    </row>
    <row r="1757" spans="1:11" ht="50" x14ac:dyDescent="0.25">
      <c r="A1757" s="14" t="s">
        <v>3027</v>
      </c>
      <c r="B1757" s="14" t="s">
        <v>7615</v>
      </c>
      <c r="C1757" s="14" t="s">
        <v>7646</v>
      </c>
      <c r="D1757" s="16">
        <v>45758</v>
      </c>
      <c r="E1757" s="16">
        <v>46001</v>
      </c>
      <c r="F1757" s="14" t="s">
        <v>7647</v>
      </c>
      <c r="G1757" s="14" t="s">
        <v>4872</v>
      </c>
      <c r="H1757" s="14" t="s">
        <v>4873</v>
      </c>
      <c r="I1757" s="15">
        <v>584.79</v>
      </c>
      <c r="J1757" s="77">
        <v>1</v>
      </c>
      <c r="K1757" s="92"/>
    </row>
    <row r="1758" spans="1:11" ht="70" x14ac:dyDescent="0.25">
      <c r="A1758" s="14" t="s">
        <v>3027</v>
      </c>
      <c r="B1758" s="14" t="s">
        <v>7615</v>
      </c>
      <c r="C1758" s="14" t="s">
        <v>5337</v>
      </c>
      <c r="D1758" s="16">
        <v>45747</v>
      </c>
      <c r="E1758" s="16">
        <v>46001</v>
      </c>
      <c r="F1758" s="14" t="s">
        <v>7648</v>
      </c>
      <c r="G1758" s="14" t="s">
        <v>6576</v>
      </c>
      <c r="H1758" s="14" t="s">
        <v>6577</v>
      </c>
      <c r="I1758" s="15">
        <v>716</v>
      </c>
      <c r="J1758" s="77">
        <v>1</v>
      </c>
      <c r="K1758" s="92"/>
    </row>
    <row r="1759" spans="1:11" ht="70" x14ac:dyDescent="0.25">
      <c r="A1759" s="14" t="s">
        <v>3027</v>
      </c>
      <c r="B1759" s="14" t="s">
        <v>7649</v>
      </c>
      <c r="C1759" s="14" t="s">
        <v>5640</v>
      </c>
      <c r="D1759" s="16">
        <v>45898</v>
      </c>
      <c r="E1759" s="16">
        <v>46001</v>
      </c>
      <c r="F1759" s="14" t="s">
        <v>7650</v>
      </c>
      <c r="G1759" s="14" t="s">
        <v>5642</v>
      </c>
      <c r="H1759" s="14" t="s">
        <v>5643</v>
      </c>
      <c r="I1759" s="15">
        <v>8300.4699999999993</v>
      </c>
      <c r="J1759" s="77">
        <v>1</v>
      </c>
      <c r="K1759" s="92"/>
    </row>
    <row r="1760" spans="1:11" ht="50" x14ac:dyDescent="0.25">
      <c r="A1760" s="14" t="s">
        <v>3027</v>
      </c>
      <c r="B1760" s="14" t="s">
        <v>7649</v>
      </c>
      <c r="C1760" s="14" t="s">
        <v>3697</v>
      </c>
      <c r="D1760" s="16">
        <v>45663</v>
      </c>
      <c r="E1760" s="16">
        <v>46001</v>
      </c>
      <c r="F1760" s="14" t="s">
        <v>7651</v>
      </c>
      <c r="G1760" s="14" t="s">
        <v>7652</v>
      </c>
      <c r="H1760" s="14" t="s">
        <v>7653</v>
      </c>
      <c r="I1760" s="15">
        <v>500</v>
      </c>
      <c r="J1760" s="77">
        <v>1</v>
      </c>
      <c r="K1760" s="92"/>
    </row>
    <row r="1761" spans="1:11" ht="50" x14ac:dyDescent="0.25">
      <c r="A1761" s="14" t="s">
        <v>3027</v>
      </c>
      <c r="B1761" s="14" t="s">
        <v>7649</v>
      </c>
      <c r="C1761" s="14" t="s">
        <v>3703</v>
      </c>
      <c r="D1761" s="16">
        <v>45692</v>
      </c>
      <c r="E1761" s="16">
        <v>46001</v>
      </c>
      <c r="F1761" s="14" t="s">
        <v>7654</v>
      </c>
      <c r="G1761" s="14" t="s">
        <v>7652</v>
      </c>
      <c r="H1761" s="14" t="s">
        <v>7653</v>
      </c>
      <c r="I1761" s="15">
        <v>500</v>
      </c>
      <c r="J1761" s="77">
        <v>1</v>
      </c>
      <c r="K1761" s="92"/>
    </row>
    <row r="1762" spans="1:11" ht="50" x14ac:dyDescent="0.25">
      <c r="A1762" s="14" t="s">
        <v>3027</v>
      </c>
      <c r="B1762" s="14" t="s">
        <v>7649</v>
      </c>
      <c r="C1762" s="14" t="s">
        <v>153</v>
      </c>
      <c r="D1762" s="16">
        <v>45722</v>
      </c>
      <c r="E1762" s="16">
        <v>46001</v>
      </c>
      <c r="F1762" s="14" t="s">
        <v>7655</v>
      </c>
      <c r="G1762" s="14" t="s">
        <v>7652</v>
      </c>
      <c r="H1762" s="14" t="s">
        <v>7653</v>
      </c>
      <c r="I1762" s="15">
        <v>500</v>
      </c>
      <c r="J1762" s="77">
        <v>1</v>
      </c>
      <c r="K1762" s="92"/>
    </row>
    <row r="1763" spans="1:11" ht="50" x14ac:dyDescent="0.25">
      <c r="A1763" s="14" t="s">
        <v>3027</v>
      </c>
      <c r="B1763" s="14" t="s">
        <v>7649</v>
      </c>
      <c r="C1763" s="14" t="s">
        <v>3028</v>
      </c>
      <c r="D1763" s="16">
        <v>45754</v>
      </c>
      <c r="E1763" s="16">
        <v>46001</v>
      </c>
      <c r="F1763" s="14" t="s">
        <v>7656</v>
      </c>
      <c r="G1763" s="14" t="s">
        <v>7652</v>
      </c>
      <c r="H1763" s="14" t="s">
        <v>7653</v>
      </c>
      <c r="I1763" s="15">
        <v>500</v>
      </c>
      <c r="J1763" s="77">
        <v>1</v>
      </c>
      <c r="K1763" s="92"/>
    </row>
    <row r="1764" spans="1:11" ht="50" x14ac:dyDescent="0.25">
      <c r="A1764" s="14" t="s">
        <v>3027</v>
      </c>
      <c r="B1764" s="14" t="s">
        <v>7649</v>
      </c>
      <c r="C1764" s="14" t="s">
        <v>182</v>
      </c>
      <c r="D1764" s="16">
        <v>45782</v>
      </c>
      <c r="E1764" s="16">
        <v>46001</v>
      </c>
      <c r="F1764" s="14" t="s">
        <v>7657</v>
      </c>
      <c r="G1764" s="14" t="s">
        <v>7652</v>
      </c>
      <c r="H1764" s="14" t="s">
        <v>7653</v>
      </c>
      <c r="I1764" s="15">
        <v>500</v>
      </c>
      <c r="J1764" s="77">
        <v>1</v>
      </c>
      <c r="K1764" s="92"/>
    </row>
    <row r="1765" spans="1:11" ht="50" x14ac:dyDescent="0.25">
      <c r="A1765" s="14" t="s">
        <v>3027</v>
      </c>
      <c r="B1765" s="14" t="s">
        <v>7649</v>
      </c>
      <c r="C1765" s="14" t="s">
        <v>3709</v>
      </c>
      <c r="D1765" s="16">
        <v>45817</v>
      </c>
      <c r="E1765" s="16">
        <v>46001</v>
      </c>
      <c r="F1765" s="14" t="s">
        <v>7658</v>
      </c>
      <c r="G1765" s="14" t="s">
        <v>7652</v>
      </c>
      <c r="H1765" s="14" t="s">
        <v>7653</v>
      </c>
      <c r="I1765" s="15">
        <v>500</v>
      </c>
      <c r="J1765" s="77">
        <v>1</v>
      </c>
      <c r="K1765" s="92"/>
    </row>
    <row r="1766" spans="1:11" ht="50" x14ac:dyDescent="0.25">
      <c r="A1766" s="14" t="s">
        <v>3027</v>
      </c>
      <c r="B1766" s="14" t="s">
        <v>7649</v>
      </c>
      <c r="C1766" s="14" t="s">
        <v>3711</v>
      </c>
      <c r="D1766" s="16">
        <v>45845</v>
      </c>
      <c r="E1766" s="16">
        <v>46001</v>
      </c>
      <c r="F1766" s="14" t="s">
        <v>7659</v>
      </c>
      <c r="G1766" s="14" t="s">
        <v>7652</v>
      </c>
      <c r="H1766" s="14" t="s">
        <v>7653</v>
      </c>
      <c r="I1766" s="15">
        <v>500</v>
      </c>
      <c r="J1766" s="77">
        <v>1</v>
      </c>
      <c r="K1766" s="92"/>
    </row>
    <row r="1767" spans="1:11" ht="50" x14ac:dyDescent="0.25">
      <c r="A1767" s="14" t="s">
        <v>3027</v>
      </c>
      <c r="B1767" s="14" t="s">
        <v>7649</v>
      </c>
      <c r="C1767" s="14" t="s">
        <v>3713</v>
      </c>
      <c r="D1767" s="16">
        <v>45876</v>
      </c>
      <c r="E1767" s="16">
        <v>46001</v>
      </c>
      <c r="F1767" s="14" t="s">
        <v>7660</v>
      </c>
      <c r="G1767" s="14" t="s">
        <v>7652</v>
      </c>
      <c r="H1767" s="14" t="s">
        <v>7653</v>
      </c>
      <c r="I1767" s="15">
        <v>500</v>
      </c>
      <c r="J1767" s="77">
        <v>1</v>
      </c>
      <c r="K1767" s="92"/>
    </row>
    <row r="1768" spans="1:11" ht="50" x14ac:dyDescent="0.25">
      <c r="A1768" s="14" t="s">
        <v>3027</v>
      </c>
      <c r="B1768" s="14" t="s">
        <v>7649</v>
      </c>
      <c r="C1768" s="14" t="s">
        <v>5160</v>
      </c>
      <c r="D1768" s="16">
        <v>45907</v>
      </c>
      <c r="E1768" s="16">
        <v>46001</v>
      </c>
      <c r="F1768" s="14" t="s">
        <v>7661</v>
      </c>
      <c r="G1768" s="14" t="s">
        <v>7652</v>
      </c>
      <c r="H1768" s="14" t="s">
        <v>7653</v>
      </c>
      <c r="I1768" s="15">
        <v>500</v>
      </c>
      <c r="J1768" s="77">
        <v>1</v>
      </c>
      <c r="K1768" s="92"/>
    </row>
    <row r="1769" spans="1:11" ht="50" x14ac:dyDescent="0.25">
      <c r="A1769" s="14" t="s">
        <v>3027</v>
      </c>
      <c r="B1769" s="14" t="s">
        <v>7649</v>
      </c>
      <c r="C1769" s="14" t="s">
        <v>3301</v>
      </c>
      <c r="D1769" s="16">
        <v>45935</v>
      </c>
      <c r="E1769" s="16">
        <v>46001</v>
      </c>
      <c r="F1769" s="14" t="s">
        <v>7662</v>
      </c>
      <c r="G1769" s="14" t="s">
        <v>7652</v>
      </c>
      <c r="H1769" s="14" t="s">
        <v>7653</v>
      </c>
      <c r="I1769" s="15">
        <v>500</v>
      </c>
      <c r="J1769" s="77">
        <v>1</v>
      </c>
      <c r="K1769" s="92"/>
    </row>
    <row r="1770" spans="1:11" ht="50" x14ac:dyDescent="0.25">
      <c r="A1770" s="14" t="s">
        <v>3027</v>
      </c>
      <c r="B1770" s="14" t="s">
        <v>7649</v>
      </c>
      <c r="C1770" s="14" t="s">
        <v>4645</v>
      </c>
      <c r="D1770" s="16">
        <v>45967</v>
      </c>
      <c r="E1770" s="16">
        <v>46001</v>
      </c>
      <c r="F1770" s="14" t="s">
        <v>7663</v>
      </c>
      <c r="G1770" s="14" t="s">
        <v>7652</v>
      </c>
      <c r="H1770" s="14" t="s">
        <v>7653</v>
      </c>
      <c r="I1770" s="15">
        <v>500</v>
      </c>
      <c r="J1770" s="77">
        <v>1</v>
      </c>
      <c r="K1770" s="92"/>
    </row>
    <row r="1771" spans="1:11" ht="60" x14ac:dyDescent="0.25">
      <c r="A1771" s="14" t="s">
        <v>3027</v>
      </c>
      <c r="B1771" s="14" t="s">
        <v>7649</v>
      </c>
      <c r="C1771" s="14" t="s">
        <v>7664</v>
      </c>
      <c r="D1771" s="16">
        <v>45866</v>
      </c>
      <c r="E1771" s="16">
        <v>46001</v>
      </c>
      <c r="F1771" s="14" t="s">
        <v>7665</v>
      </c>
      <c r="G1771" s="14" t="s">
        <v>7666</v>
      </c>
      <c r="H1771" s="14" t="s">
        <v>7667</v>
      </c>
      <c r="I1771" s="15">
        <v>990.53</v>
      </c>
      <c r="J1771" s="77">
        <v>1</v>
      </c>
      <c r="K1771" s="92"/>
    </row>
    <row r="1772" spans="1:11" ht="60" x14ac:dyDescent="0.25">
      <c r="A1772" s="14" t="s">
        <v>3027</v>
      </c>
      <c r="B1772" s="14" t="s">
        <v>7668</v>
      </c>
      <c r="C1772" s="14" t="s">
        <v>7669</v>
      </c>
      <c r="D1772" s="16">
        <v>45968</v>
      </c>
      <c r="E1772" s="16">
        <v>46001</v>
      </c>
      <c r="F1772" s="14" t="s">
        <v>7670</v>
      </c>
      <c r="G1772" s="14"/>
      <c r="H1772" s="14" t="s">
        <v>7671</v>
      </c>
      <c r="I1772" s="15">
        <v>735.95</v>
      </c>
      <c r="J1772" s="77">
        <v>1</v>
      </c>
      <c r="K1772" s="92"/>
    </row>
    <row r="1773" spans="1:11" ht="110" x14ac:dyDescent="0.25">
      <c r="A1773" s="14" t="s">
        <v>3027</v>
      </c>
      <c r="B1773" s="14" t="s">
        <v>7668</v>
      </c>
      <c r="C1773" s="14" t="s">
        <v>7672</v>
      </c>
      <c r="D1773" s="16">
        <v>45917</v>
      </c>
      <c r="E1773" s="16">
        <v>46001</v>
      </c>
      <c r="F1773" s="14" t="s">
        <v>7673</v>
      </c>
      <c r="G1773" s="14"/>
      <c r="H1773" s="14" t="s">
        <v>3366</v>
      </c>
      <c r="I1773" s="15">
        <v>115.05</v>
      </c>
      <c r="J1773" s="77">
        <v>1</v>
      </c>
      <c r="K1773" s="92"/>
    </row>
    <row r="1774" spans="1:11" ht="80" x14ac:dyDescent="0.25">
      <c r="A1774" s="14" t="s">
        <v>3027</v>
      </c>
      <c r="B1774" s="14" t="s">
        <v>7668</v>
      </c>
      <c r="C1774" s="14" t="s">
        <v>7674</v>
      </c>
      <c r="D1774" s="16">
        <v>45913</v>
      </c>
      <c r="E1774" s="16">
        <v>46001</v>
      </c>
      <c r="F1774" s="14" t="s">
        <v>7675</v>
      </c>
      <c r="G1774" s="14" t="s">
        <v>3538</v>
      </c>
      <c r="H1774" s="14" t="s">
        <v>3539</v>
      </c>
      <c r="I1774" s="15">
        <v>2</v>
      </c>
      <c r="J1774" s="77">
        <v>1</v>
      </c>
      <c r="K1774" s="92"/>
    </row>
    <row r="1775" spans="1:11" ht="60" x14ac:dyDescent="0.25">
      <c r="A1775" s="14" t="s">
        <v>3027</v>
      </c>
      <c r="B1775" s="14" t="s">
        <v>7676</v>
      </c>
      <c r="C1775" s="14" t="s">
        <v>7677</v>
      </c>
      <c r="D1775" s="16">
        <v>45706</v>
      </c>
      <c r="E1775" s="16">
        <v>46006</v>
      </c>
      <c r="F1775" s="14" t="s">
        <v>7678</v>
      </c>
      <c r="G1775" s="14" t="s">
        <v>7679</v>
      </c>
      <c r="H1775" s="14" t="s">
        <v>7680</v>
      </c>
      <c r="I1775" s="15">
        <v>4818</v>
      </c>
      <c r="J1775" s="77">
        <v>1</v>
      </c>
      <c r="K1775" s="92"/>
    </row>
    <row r="1776" spans="1:11" ht="70" x14ac:dyDescent="0.25">
      <c r="A1776" s="14" t="s">
        <v>3027</v>
      </c>
      <c r="B1776" s="14" t="s">
        <v>7676</v>
      </c>
      <c r="C1776" s="14" t="s">
        <v>7681</v>
      </c>
      <c r="D1776" s="16" t="s">
        <v>7682</v>
      </c>
      <c r="E1776" s="16">
        <v>46006</v>
      </c>
      <c r="F1776" s="14" t="s">
        <v>7683</v>
      </c>
      <c r="G1776" s="14" t="s">
        <v>7684</v>
      </c>
      <c r="H1776" s="14" t="s">
        <v>7685</v>
      </c>
      <c r="I1776" s="15">
        <v>4659</v>
      </c>
      <c r="J1776" s="77">
        <v>1</v>
      </c>
      <c r="K1776" s="92"/>
    </row>
    <row r="1777" spans="1:11" ht="50" x14ac:dyDescent="0.25">
      <c r="A1777" s="14" t="s">
        <v>3027</v>
      </c>
      <c r="B1777" s="14" t="s">
        <v>7686</v>
      </c>
      <c r="C1777" s="14" t="s">
        <v>7687</v>
      </c>
      <c r="D1777" s="16">
        <v>45766</v>
      </c>
      <c r="E1777" s="16">
        <v>46008</v>
      </c>
      <c r="F1777" s="14" t="s">
        <v>7688</v>
      </c>
      <c r="G1777" s="14" t="s">
        <v>4765</v>
      </c>
      <c r="H1777" s="14" t="s">
        <v>4766</v>
      </c>
      <c r="I1777" s="15">
        <v>404.99</v>
      </c>
      <c r="J1777" s="77">
        <v>1</v>
      </c>
      <c r="K1777" s="92"/>
    </row>
    <row r="1778" spans="1:11" ht="60" x14ac:dyDescent="0.25">
      <c r="A1778" s="14" t="s">
        <v>3027</v>
      </c>
      <c r="B1778" s="14" t="s">
        <v>7686</v>
      </c>
      <c r="C1778" s="14" t="s">
        <v>7689</v>
      </c>
      <c r="D1778" s="16">
        <v>45805</v>
      </c>
      <c r="E1778" s="16">
        <v>46008</v>
      </c>
      <c r="F1778" s="14" t="s">
        <v>7690</v>
      </c>
      <c r="G1778" s="14" t="s">
        <v>4033</v>
      </c>
      <c r="H1778" s="14" t="s">
        <v>7691</v>
      </c>
      <c r="I1778" s="15">
        <v>614.91999999999996</v>
      </c>
      <c r="J1778" s="77">
        <v>1</v>
      </c>
      <c r="K1778" s="92"/>
    </row>
    <row r="1779" spans="1:11" ht="60" x14ac:dyDescent="0.25">
      <c r="A1779" s="14" t="s">
        <v>3027</v>
      </c>
      <c r="B1779" s="14" t="s">
        <v>7686</v>
      </c>
      <c r="C1779" s="14" t="s">
        <v>7692</v>
      </c>
      <c r="D1779" s="16">
        <v>45969</v>
      </c>
      <c r="E1779" s="16">
        <v>46008</v>
      </c>
      <c r="F1779" s="14" t="s">
        <v>7693</v>
      </c>
      <c r="G1779" s="14" t="s">
        <v>3240</v>
      </c>
      <c r="H1779" s="14" t="s">
        <v>3241</v>
      </c>
      <c r="I1779" s="15">
        <v>40.5</v>
      </c>
      <c r="J1779" s="77">
        <v>1</v>
      </c>
      <c r="K1779" s="92"/>
    </row>
    <row r="1780" spans="1:11" ht="60" x14ac:dyDescent="0.25">
      <c r="A1780" s="14" t="s">
        <v>3027</v>
      </c>
      <c r="B1780" s="14" t="s">
        <v>7686</v>
      </c>
      <c r="C1780" s="14" t="s">
        <v>3697</v>
      </c>
      <c r="D1780" s="16">
        <v>45808</v>
      </c>
      <c r="E1780" s="16">
        <v>46008</v>
      </c>
      <c r="F1780" s="14" t="s">
        <v>7694</v>
      </c>
      <c r="G1780" s="14" t="s">
        <v>3244</v>
      </c>
      <c r="H1780" s="14" t="s">
        <v>7695</v>
      </c>
      <c r="I1780" s="15">
        <v>28</v>
      </c>
      <c r="J1780" s="77">
        <v>1</v>
      </c>
      <c r="K1780" s="92"/>
    </row>
    <row r="1781" spans="1:11" ht="70" x14ac:dyDescent="0.25">
      <c r="A1781" s="14" t="s">
        <v>3027</v>
      </c>
      <c r="B1781" s="14" t="s">
        <v>7686</v>
      </c>
      <c r="C1781" s="14" t="s">
        <v>7696</v>
      </c>
      <c r="D1781" s="16">
        <v>45845</v>
      </c>
      <c r="E1781" s="16">
        <v>46008</v>
      </c>
      <c r="F1781" s="14" t="s">
        <v>7697</v>
      </c>
      <c r="G1781" s="14"/>
      <c r="H1781" s="14" t="s">
        <v>7698</v>
      </c>
      <c r="I1781" s="15">
        <v>228</v>
      </c>
      <c r="J1781" s="77">
        <v>1</v>
      </c>
      <c r="K1781" s="92"/>
    </row>
    <row r="1782" spans="1:11" ht="80" x14ac:dyDescent="0.25">
      <c r="A1782" s="14" t="s">
        <v>3027</v>
      </c>
      <c r="B1782" s="14" t="s">
        <v>7686</v>
      </c>
      <c r="C1782" s="14" t="s">
        <v>7696</v>
      </c>
      <c r="D1782" s="16">
        <v>45743</v>
      </c>
      <c r="E1782" s="16">
        <v>46008</v>
      </c>
      <c r="F1782" s="14" t="s">
        <v>7699</v>
      </c>
      <c r="G1782" s="14"/>
      <c r="H1782" s="14" t="s">
        <v>7700</v>
      </c>
      <c r="I1782" s="15">
        <v>253</v>
      </c>
      <c r="J1782" s="77">
        <v>1</v>
      </c>
      <c r="K1782" s="92"/>
    </row>
    <row r="1783" spans="1:11" ht="70" x14ac:dyDescent="0.25">
      <c r="A1783" s="14" t="s">
        <v>3027</v>
      </c>
      <c r="B1783" s="14" t="s">
        <v>7686</v>
      </c>
      <c r="C1783" s="14" t="s">
        <v>7696</v>
      </c>
      <c r="D1783" s="16">
        <v>45743</v>
      </c>
      <c r="E1783" s="16">
        <v>46008</v>
      </c>
      <c r="F1783" s="14" t="s">
        <v>7701</v>
      </c>
      <c r="G1783" s="14"/>
      <c r="H1783" s="14" t="s">
        <v>7702</v>
      </c>
      <c r="I1783" s="15">
        <v>500</v>
      </c>
      <c r="J1783" s="77">
        <v>1</v>
      </c>
      <c r="K1783" s="92"/>
    </row>
    <row r="1784" spans="1:11" ht="70" x14ac:dyDescent="0.25">
      <c r="A1784" s="14" t="s">
        <v>3027</v>
      </c>
      <c r="B1784" s="14" t="s">
        <v>7686</v>
      </c>
      <c r="C1784" s="14" t="s">
        <v>7703</v>
      </c>
      <c r="D1784" s="16">
        <v>45963</v>
      </c>
      <c r="E1784" s="16">
        <v>46008</v>
      </c>
      <c r="F1784" s="14" t="s">
        <v>7704</v>
      </c>
      <c r="G1784" s="14" t="s">
        <v>7705</v>
      </c>
      <c r="H1784" s="14" t="s">
        <v>7706</v>
      </c>
      <c r="I1784" s="15">
        <v>989.59</v>
      </c>
      <c r="J1784" s="77">
        <v>1</v>
      </c>
      <c r="K1784" s="92"/>
    </row>
    <row r="1785" spans="1:11" ht="70" x14ac:dyDescent="0.25">
      <c r="A1785" s="14" t="s">
        <v>3027</v>
      </c>
      <c r="B1785" s="14" t="s">
        <v>7707</v>
      </c>
      <c r="C1785" s="14" t="s">
        <v>4692</v>
      </c>
      <c r="D1785" s="16">
        <v>45797</v>
      </c>
      <c r="E1785" s="16">
        <v>46008</v>
      </c>
      <c r="F1785" s="14" t="s">
        <v>7708</v>
      </c>
      <c r="G1785" s="14" t="s">
        <v>3085</v>
      </c>
      <c r="H1785" s="14" t="s">
        <v>3086</v>
      </c>
      <c r="I1785" s="15">
        <v>2147</v>
      </c>
      <c r="J1785" s="77">
        <v>1</v>
      </c>
      <c r="K1785" s="92"/>
    </row>
    <row r="1786" spans="1:11" ht="70" x14ac:dyDescent="0.25">
      <c r="A1786" s="14" t="s">
        <v>3027</v>
      </c>
      <c r="B1786" s="14" t="s">
        <v>7707</v>
      </c>
      <c r="C1786" s="14" t="s">
        <v>7709</v>
      </c>
      <c r="D1786" s="16">
        <v>45966</v>
      </c>
      <c r="E1786" s="16">
        <v>46008</v>
      </c>
      <c r="F1786" s="14" t="s">
        <v>7710</v>
      </c>
      <c r="G1786" s="14" t="s">
        <v>7571</v>
      </c>
      <c r="H1786" s="14" t="s">
        <v>7572</v>
      </c>
      <c r="I1786" s="15">
        <v>4221</v>
      </c>
      <c r="J1786" s="77">
        <v>1</v>
      </c>
      <c r="K1786" s="92"/>
    </row>
    <row r="1787" spans="1:11" ht="60" x14ac:dyDescent="0.25">
      <c r="A1787" s="14" t="s">
        <v>3027</v>
      </c>
      <c r="B1787" s="14" t="s">
        <v>7711</v>
      </c>
      <c r="C1787" s="14" t="s">
        <v>7712</v>
      </c>
      <c r="D1787" s="16">
        <v>45916</v>
      </c>
      <c r="E1787" s="16">
        <v>46008</v>
      </c>
      <c r="F1787" s="14" t="s">
        <v>7713</v>
      </c>
      <c r="G1787" s="14" t="s">
        <v>7714</v>
      </c>
      <c r="H1787" s="14" t="s">
        <v>7715</v>
      </c>
      <c r="I1787" s="15">
        <v>803</v>
      </c>
      <c r="J1787" s="77">
        <v>1</v>
      </c>
      <c r="K1787" s="92"/>
    </row>
    <row r="1788" spans="1:11" ht="60" x14ac:dyDescent="0.25">
      <c r="A1788" s="14" t="s">
        <v>3027</v>
      </c>
      <c r="B1788" s="14" t="s">
        <v>7716</v>
      </c>
      <c r="C1788" s="14" t="s">
        <v>7717</v>
      </c>
      <c r="D1788" s="16">
        <v>45979</v>
      </c>
      <c r="E1788" s="16">
        <v>46008</v>
      </c>
      <c r="F1788" s="14" t="s">
        <v>7718</v>
      </c>
      <c r="G1788" s="14" t="s">
        <v>7719</v>
      </c>
      <c r="H1788" s="14" t="s">
        <v>7720</v>
      </c>
      <c r="I1788" s="15">
        <v>1104</v>
      </c>
      <c r="J1788" s="77">
        <v>1</v>
      </c>
      <c r="K1788" s="92"/>
    </row>
    <row r="1789" spans="1:11" ht="70" x14ac:dyDescent="0.25">
      <c r="A1789" s="14" t="s">
        <v>3027</v>
      </c>
      <c r="B1789" s="14" t="s">
        <v>7721</v>
      </c>
      <c r="C1789" s="14" t="s">
        <v>7722</v>
      </c>
      <c r="D1789" s="16">
        <v>45986</v>
      </c>
      <c r="E1789" s="16">
        <v>46008</v>
      </c>
      <c r="F1789" s="14" t="s">
        <v>7723</v>
      </c>
      <c r="G1789" s="14" t="s">
        <v>5533</v>
      </c>
      <c r="H1789" s="14" t="s">
        <v>5534</v>
      </c>
      <c r="I1789" s="15">
        <v>1200</v>
      </c>
      <c r="J1789" s="77">
        <v>1</v>
      </c>
      <c r="K1789" s="92"/>
    </row>
    <row r="1790" spans="1:11" ht="60" x14ac:dyDescent="0.25">
      <c r="A1790" s="14" t="s">
        <v>3027</v>
      </c>
      <c r="B1790" s="14" t="s">
        <v>7721</v>
      </c>
      <c r="C1790" s="14" t="s">
        <v>7722</v>
      </c>
      <c r="D1790" s="16">
        <v>45986</v>
      </c>
      <c r="E1790" s="16">
        <v>46008</v>
      </c>
      <c r="F1790" s="14" t="s">
        <v>7724</v>
      </c>
      <c r="G1790" s="14" t="s">
        <v>5533</v>
      </c>
      <c r="H1790" s="14" t="s">
        <v>5534</v>
      </c>
      <c r="I1790" s="15">
        <v>5</v>
      </c>
      <c r="J1790" s="77">
        <v>1</v>
      </c>
      <c r="K1790" s="92"/>
    </row>
    <row r="1791" spans="1:11" ht="50" x14ac:dyDescent="0.25">
      <c r="A1791" s="14" t="s">
        <v>3027</v>
      </c>
      <c r="B1791" s="14" t="s">
        <v>7721</v>
      </c>
      <c r="C1791" s="14" t="s">
        <v>7725</v>
      </c>
      <c r="D1791" s="16">
        <v>45986</v>
      </c>
      <c r="E1791" s="16">
        <v>46008</v>
      </c>
      <c r="F1791" s="14" t="s">
        <v>7726</v>
      </c>
      <c r="G1791" s="14" t="s">
        <v>7727</v>
      </c>
      <c r="H1791" s="14" t="s">
        <v>7728</v>
      </c>
      <c r="I1791" s="15">
        <v>502</v>
      </c>
      <c r="J1791" s="77">
        <v>1</v>
      </c>
      <c r="K1791" s="92"/>
    </row>
    <row r="1792" spans="1:11" ht="60" x14ac:dyDescent="0.25">
      <c r="A1792" s="14" t="s">
        <v>3027</v>
      </c>
      <c r="B1792" s="14" t="s">
        <v>7721</v>
      </c>
      <c r="C1792" s="14" t="s">
        <v>7729</v>
      </c>
      <c r="D1792" s="16">
        <v>45987</v>
      </c>
      <c r="E1792" s="16">
        <v>46008</v>
      </c>
      <c r="F1792" s="14" t="s">
        <v>7730</v>
      </c>
      <c r="G1792" s="14" t="s">
        <v>7731</v>
      </c>
      <c r="H1792" s="14" t="s">
        <v>7732</v>
      </c>
      <c r="I1792" s="15">
        <v>700</v>
      </c>
      <c r="J1792" s="77">
        <v>1</v>
      </c>
      <c r="K1792" s="92"/>
    </row>
    <row r="1793" spans="1:11" ht="70" x14ac:dyDescent="0.25">
      <c r="A1793" s="14" t="s">
        <v>3027</v>
      </c>
      <c r="B1793" s="14" t="s">
        <v>7733</v>
      </c>
      <c r="C1793" s="14" t="s">
        <v>7734</v>
      </c>
      <c r="D1793" s="16">
        <v>45967</v>
      </c>
      <c r="E1793" s="16">
        <v>46008</v>
      </c>
      <c r="F1793" s="14" t="s">
        <v>7735</v>
      </c>
      <c r="G1793" s="14" t="s">
        <v>7736</v>
      </c>
      <c r="H1793" s="14" t="s">
        <v>7737</v>
      </c>
      <c r="I1793" s="15">
        <v>495.27</v>
      </c>
      <c r="J1793" s="77">
        <v>1</v>
      </c>
      <c r="K1793" s="92"/>
    </row>
    <row r="1794" spans="1:11" ht="70" x14ac:dyDescent="0.25">
      <c r="A1794" s="14" t="s">
        <v>3027</v>
      </c>
      <c r="B1794" s="14" t="s">
        <v>7733</v>
      </c>
      <c r="C1794" s="14" t="s">
        <v>7738</v>
      </c>
      <c r="D1794" s="16">
        <v>45959</v>
      </c>
      <c r="E1794" s="16">
        <v>46008</v>
      </c>
      <c r="F1794" s="14" t="s">
        <v>7739</v>
      </c>
      <c r="G1794" s="14" t="s">
        <v>7736</v>
      </c>
      <c r="H1794" s="14" t="s">
        <v>7737</v>
      </c>
      <c r="I1794" s="15">
        <v>506.7</v>
      </c>
      <c r="J1794" s="77">
        <v>1</v>
      </c>
      <c r="K1794" s="92"/>
    </row>
    <row r="1795" spans="1:11" ht="70" x14ac:dyDescent="0.25">
      <c r="A1795" s="14" t="s">
        <v>3027</v>
      </c>
      <c r="B1795" s="14" t="s">
        <v>7733</v>
      </c>
      <c r="C1795" s="14" t="s">
        <v>5208</v>
      </c>
      <c r="D1795" s="16">
        <v>45958</v>
      </c>
      <c r="E1795" s="16">
        <v>46008</v>
      </c>
      <c r="F1795" s="14" t="s">
        <v>7740</v>
      </c>
      <c r="G1795" s="14" t="s">
        <v>7736</v>
      </c>
      <c r="H1795" s="14" t="s">
        <v>7737</v>
      </c>
      <c r="I1795" s="15">
        <v>300</v>
      </c>
      <c r="J1795" s="77">
        <v>1</v>
      </c>
      <c r="K1795" s="92"/>
    </row>
    <row r="1796" spans="1:11" ht="70" x14ac:dyDescent="0.25">
      <c r="A1796" s="14" t="s">
        <v>3027</v>
      </c>
      <c r="B1796" s="14" t="s">
        <v>7733</v>
      </c>
      <c r="C1796" s="14" t="s">
        <v>7741</v>
      </c>
      <c r="D1796" s="16">
        <v>45959</v>
      </c>
      <c r="E1796" s="16">
        <v>46008</v>
      </c>
      <c r="F1796" s="14" t="s">
        <v>7742</v>
      </c>
      <c r="G1796" s="14" t="s">
        <v>7736</v>
      </c>
      <c r="H1796" s="14" t="s">
        <v>7737</v>
      </c>
      <c r="I1796" s="15">
        <v>235.63</v>
      </c>
      <c r="J1796" s="77">
        <v>1</v>
      </c>
      <c r="K1796" s="92"/>
    </row>
    <row r="1797" spans="1:11" ht="60" x14ac:dyDescent="0.25">
      <c r="A1797" s="14" t="s">
        <v>3027</v>
      </c>
      <c r="B1797" s="14" t="s">
        <v>7733</v>
      </c>
      <c r="C1797" s="14" t="s">
        <v>7743</v>
      </c>
      <c r="D1797" s="16">
        <v>45959</v>
      </c>
      <c r="E1797" s="16">
        <v>46008</v>
      </c>
      <c r="F1797" s="14" t="s">
        <v>7744</v>
      </c>
      <c r="G1797" s="14" t="s">
        <v>7736</v>
      </c>
      <c r="H1797" s="14" t="s">
        <v>7737</v>
      </c>
      <c r="I1797" s="15">
        <v>468.4</v>
      </c>
      <c r="J1797" s="77">
        <v>1</v>
      </c>
      <c r="K1797" s="92"/>
    </row>
    <row r="1798" spans="1:11" ht="90" x14ac:dyDescent="0.25">
      <c r="A1798" s="14" t="s">
        <v>3027</v>
      </c>
      <c r="B1798" s="14" t="s">
        <v>7745</v>
      </c>
      <c r="C1798" s="14" t="s">
        <v>288</v>
      </c>
      <c r="D1798" s="16">
        <v>45962</v>
      </c>
      <c r="E1798" s="16">
        <v>46008</v>
      </c>
      <c r="F1798" s="14" t="s">
        <v>7746</v>
      </c>
      <c r="G1798" s="14"/>
      <c r="H1798" s="14" t="s">
        <v>5291</v>
      </c>
      <c r="I1798" s="15">
        <v>3896.2</v>
      </c>
      <c r="J1798" s="77">
        <v>1</v>
      </c>
      <c r="K1798" s="92"/>
    </row>
    <row r="1799" spans="1:11" ht="90" x14ac:dyDescent="0.25">
      <c r="A1799" s="14" t="s">
        <v>3027</v>
      </c>
      <c r="B1799" s="14" t="s">
        <v>7745</v>
      </c>
      <c r="C1799" s="14" t="s">
        <v>7747</v>
      </c>
      <c r="D1799" s="16">
        <v>45962</v>
      </c>
      <c r="E1799" s="16">
        <v>46008</v>
      </c>
      <c r="F1799" s="14" t="s">
        <v>7748</v>
      </c>
      <c r="G1799" s="14" t="s">
        <v>7749</v>
      </c>
      <c r="H1799" s="14" t="s">
        <v>7750</v>
      </c>
      <c r="I1799" s="15">
        <v>2402.8000000000002</v>
      </c>
      <c r="J1799" s="77">
        <v>1</v>
      </c>
      <c r="K1799" s="92"/>
    </row>
    <row r="1800" spans="1:11" ht="50" x14ac:dyDescent="0.25">
      <c r="A1800" s="14" t="s">
        <v>3027</v>
      </c>
      <c r="B1800" s="14" t="s">
        <v>7745</v>
      </c>
      <c r="C1800" s="14" t="s">
        <v>7751</v>
      </c>
      <c r="D1800" s="16">
        <v>45799</v>
      </c>
      <c r="E1800" s="16">
        <v>46008</v>
      </c>
      <c r="F1800" s="14" t="s">
        <v>7752</v>
      </c>
      <c r="G1800" s="14" t="s">
        <v>7753</v>
      </c>
      <c r="H1800" s="14" t="s">
        <v>7754</v>
      </c>
      <c r="I1800" s="15">
        <v>300</v>
      </c>
      <c r="J1800" s="77">
        <v>1</v>
      </c>
      <c r="K1800" s="92"/>
    </row>
    <row r="1801" spans="1:11" ht="50" x14ac:dyDescent="0.25">
      <c r="A1801" s="14" t="s">
        <v>3027</v>
      </c>
      <c r="B1801" s="14" t="s">
        <v>7745</v>
      </c>
      <c r="C1801" s="14" t="s">
        <v>7755</v>
      </c>
      <c r="D1801" s="16">
        <v>45952</v>
      </c>
      <c r="E1801" s="16">
        <v>46008</v>
      </c>
      <c r="F1801" s="14" t="s">
        <v>7756</v>
      </c>
      <c r="G1801" s="14">
        <v>29213291</v>
      </c>
      <c r="H1801" s="14" t="s">
        <v>3029</v>
      </c>
      <c r="I1801" s="15">
        <v>120</v>
      </c>
      <c r="J1801" s="77">
        <v>1</v>
      </c>
      <c r="K1801" s="92"/>
    </row>
    <row r="1802" spans="1:11" ht="60" x14ac:dyDescent="0.25">
      <c r="A1802" s="14" t="s">
        <v>3027</v>
      </c>
      <c r="B1802" s="14" t="s">
        <v>7757</v>
      </c>
      <c r="C1802" s="14" t="s">
        <v>7758</v>
      </c>
      <c r="D1802" s="16">
        <v>45958</v>
      </c>
      <c r="E1802" s="16">
        <v>46008</v>
      </c>
      <c r="F1802" s="14" t="s">
        <v>7759</v>
      </c>
      <c r="G1802" s="14" t="s">
        <v>5280</v>
      </c>
      <c r="H1802" s="14" t="s">
        <v>5281</v>
      </c>
      <c r="I1802" s="15">
        <v>502</v>
      </c>
      <c r="J1802" s="77">
        <v>1</v>
      </c>
      <c r="K1802" s="92"/>
    </row>
    <row r="1803" spans="1:11" ht="90" x14ac:dyDescent="0.25">
      <c r="A1803" s="14" t="s">
        <v>3027</v>
      </c>
      <c r="B1803" s="14" t="s">
        <v>7760</v>
      </c>
      <c r="C1803" s="14" t="s">
        <v>3307</v>
      </c>
      <c r="D1803" s="16">
        <v>45723</v>
      </c>
      <c r="E1803" s="16">
        <v>46008</v>
      </c>
      <c r="F1803" s="14" t="s">
        <v>7761</v>
      </c>
      <c r="G1803" s="14"/>
      <c r="H1803" s="14" t="s">
        <v>7762</v>
      </c>
      <c r="I1803" s="15">
        <v>1588</v>
      </c>
      <c r="J1803" s="77">
        <v>1</v>
      </c>
      <c r="K1803" s="92"/>
    </row>
    <row r="1804" spans="1:11" ht="80" x14ac:dyDescent="0.25">
      <c r="A1804" s="14" t="s">
        <v>3027</v>
      </c>
      <c r="B1804" s="14" t="s">
        <v>7760</v>
      </c>
      <c r="C1804" s="14" t="s">
        <v>3254</v>
      </c>
      <c r="D1804" s="16">
        <v>45722</v>
      </c>
      <c r="E1804" s="16">
        <v>46008</v>
      </c>
      <c r="F1804" s="14" t="s">
        <v>7763</v>
      </c>
      <c r="G1804" s="14" t="s">
        <v>7749</v>
      </c>
      <c r="H1804" s="14" t="s">
        <v>7750</v>
      </c>
      <c r="I1804" s="15">
        <v>1125</v>
      </c>
      <c r="J1804" s="77">
        <v>1</v>
      </c>
      <c r="K1804" s="92"/>
    </row>
    <row r="1805" spans="1:11" ht="90" x14ac:dyDescent="0.25">
      <c r="A1805" s="14" t="s">
        <v>3027</v>
      </c>
      <c r="B1805" s="14" t="s">
        <v>7760</v>
      </c>
      <c r="C1805" s="14" t="s">
        <v>150</v>
      </c>
      <c r="D1805" s="16">
        <v>45853</v>
      </c>
      <c r="E1805" s="16">
        <v>46008</v>
      </c>
      <c r="F1805" s="14" t="s">
        <v>7764</v>
      </c>
      <c r="G1805" s="14"/>
      <c r="H1805" s="14" t="s">
        <v>7762</v>
      </c>
      <c r="I1805" s="15">
        <v>1025</v>
      </c>
      <c r="J1805" s="77">
        <v>1</v>
      </c>
      <c r="K1805" s="92"/>
    </row>
    <row r="1806" spans="1:11" ht="80" x14ac:dyDescent="0.25">
      <c r="A1806" s="14" t="s">
        <v>3027</v>
      </c>
      <c r="B1806" s="14" t="s">
        <v>7760</v>
      </c>
      <c r="C1806" s="14" t="s">
        <v>7765</v>
      </c>
      <c r="D1806" s="16">
        <v>45867</v>
      </c>
      <c r="E1806" s="16">
        <v>46008</v>
      </c>
      <c r="F1806" s="14" t="s">
        <v>7766</v>
      </c>
      <c r="G1806" s="14" t="s">
        <v>7749</v>
      </c>
      <c r="H1806" s="14" t="s">
        <v>7750</v>
      </c>
      <c r="I1806" s="15">
        <v>975</v>
      </c>
      <c r="J1806" s="77">
        <v>1</v>
      </c>
      <c r="K1806" s="92"/>
    </row>
    <row r="1807" spans="1:11" ht="70" x14ac:dyDescent="0.25">
      <c r="A1807" s="14" t="s">
        <v>3027</v>
      </c>
      <c r="B1807" s="14" t="s">
        <v>7767</v>
      </c>
      <c r="C1807" s="14" t="s">
        <v>3041</v>
      </c>
      <c r="D1807" s="16" t="s">
        <v>3465</v>
      </c>
      <c r="E1807" s="16">
        <v>46008</v>
      </c>
      <c r="F1807" s="14" t="s">
        <v>7768</v>
      </c>
      <c r="G1807" s="14" t="s">
        <v>3467</v>
      </c>
      <c r="H1807" s="14" t="s">
        <v>3468</v>
      </c>
      <c r="I1807" s="15">
        <v>902</v>
      </c>
      <c r="J1807" s="77">
        <v>1</v>
      </c>
      <c r="K1807" s="92"/>
    </row>
    <row r="1808" spans="1:11" ht="50" x14ac:dyDescent="0.25">
      <c r="A1808" s="14" t="s">
        <v>3027</v>
      </c>
      <c r="B1808" s="14" t="s">
        <v>7767</v>
      </c>
      <c r="C1808" s="14" t="s">
        <v>7769</v>
      </c>
      <c r="D1808" s="16">
        <v>45719</v>
      </c>
      <c r="E1808" s="16">
        <v>46008</v>
      </c>
      <c r="F1808" s="14" t="s">
        <v>7770</v>
      </c>
      <c r="G1808" s="14" t="s">
        <v>7771</v>
      </c>
      <c r="H1808" s="14" t="s">
        <v>7772</v>
      </c>
      <c r="I1808" s="15">
        <v>300</v>
      </c>
      <c r="J1808" s="77">
        <v>1</v>
      </c>
      <c r="K1808" s="92"/>
    </row>
    <row r="1809" spans="1:11" ht="50" x14ac:dyDescent="0.25">
      <c r="A1809" s="14" t="s">
        <v>3027</v>
      </c>
      <c r="B1809" s="14" t="s">
        <v>7767</v>
      </c>
      <c r="C1809" s="14" t="s">
        <v>7773</v>
      </c>
      <c r="D1809" s="16">
        <v>45750</v>
      </c>
      <c r="E1809" s="16">
        <v>46008</v>
      </c>
      <c r="F1809" s="14" t="s">
        <v>7774</v>
      </c>
      <c r="G1809" s="14" t="s">
        <v>7771</v>
      </c>
      <c r="H1809" s="14" t="s">
        <v>7772</v>
      </c>
      <c r="I1809" s="15">
        <v>300</v>
      </c>
      <c r="J1809" s="77">
        <v>1</v>
      </c>
      <c r="K1809" s="92"/>
    </row>
    <row r="1810" spans="1:11" ht="50" x14ac:dyDescent="0.25">
      <c r="A1810" s="14" t="s">
        <v>3027</v>
      </c>
      <c r="B1810" s="14" t="s">
        <v>7767</v>
      </c>
      <c r="C1810" s="14" t="s">
        <v>7775</v>
      </c>
      <c r="D1810" s="16">
        <v>45779</v>
      </c>
      <c r="E1810" s="16">
        <v>46008</v>
      </c>
      <c r="F1810" s="14" t="s">
        <v>7776</v>
      </c>
      <c r="G1810" s="14" t="s">
        <v>7771</v>
      </c>
      <c r="H1810" s="14" t="s">
        <v>7772</v>
      </c>
      <c r="I1810" s="15">
        <v>300</v>
      </c>
      <c r="J1810" s="77">
        <v>1</v>
      </c>
      <c r="K1810" s="92"/>
    </row>
    <row r="1811" spans="1:11" ht="80" x14ac:dyDescent="0.25">
      <c r="A1811" s="14" t="s">
        <v>3027</v>
      </c>
      <c r="B1811" s="14" t="s">
        <v>7767</v>
      </c>
      <c r="C1811" s="14" t="s">
        <v>7777</v>
      </c>
      <c r="D1811" s="16">
        <v>45947</v>
      </c>
      <c r="E1811" s="16">
        <v>46008</v>
      </c>
      <c r="F1811" s="14" t="s">
        <v>7778</v>
      </c>
      <c r="G1811" s="14" t="s">
        <v>7779</v>
      </c>
      <c r="H1811" s="14" t="s">
        <v>7780</v>
      </c>
      <c r="I1811" s="15">
        <v>655</v>
      </c>
      <c r="J1811" s="77">
        <v>1</v>
      </c>
      <c r="K1811" s="92"/>
    </row>
    <row r="1812" spans="1:11" ht="120" x14ac:dyDescent="0.25">
      <c r="A1812" s="14" t="s">
        <v>3027</v>
      </c>
      <c r="B1812" s="14" t="s">
        <v>7781</v>
      </c>
      <c r="C1812" s="14" t="s">
        <v>7782</v>
      </c>
      <c r="D1812" s="16">
        <v>45688</v>
      </c>
      <c r="E1812" s="16">
        <v>46008</v>
      </c>
      <c r="F1812" s="14" t="s">
        <v>7783</v>
      </c>
      <c r="G1812" s="14"/>
      <c r="H1812" s="14" t="s">
        <v>7784</v>
      </c>
      <c r="I1812" s="15">
        <v>51</v>
      </c>
      <c r="J1812" s="77">
        <v>1</v>
      </c>
      <c r="K1812" s="92"/>
    </row>
    <row r="1813" spans="1:11" ht="70" x14ac:dyDescent="0.25">
      <c r="A1813" s="14" t="s">
        <v>3027</v>
      </c>
      <c r="B1813" s="14" t="s">
        <v>7785</v>
      </c>
      <c r="C1813" s="14" t="s">
        <v>7786</v>
      </c>
      <c r="D1813" s="16">
        <v>45854</v>
      </c>
      <c r="E1813" s="16">
        <v>46008</v>
      </c>
      <c r="F1813" s="14" t="s">
        <v>7787</v>
      </c>
      <c r="G1813" s="14" t="s">
        <v>3657</v>
      </c>
      <c r="H1813" s="14" t="s">
        <v>3658</v>
      </c>
      <c r="I1813" s="15">
        <v>5315</v>
      </c>
      <c r="J1813" s="77">
        <v>1</v>
      </c>
      <c r="K1813" s="92"/>
    </row>
    <row r="1814" spans="1:11" ht="70" x14ac:dyDescent="0.25">
      <c r="A1814" s="14" t="s">
        <v>3027</v>
      </c>
      <c r="B1814" s="14" t="s">
        <v>7788</v>
      </c>
      <c r="C1814" s="14" t="s">
        <v>4827</v>
      </c>
      <c r="D1814" s="16" t="s">
        <v>4828</v>
      </c>
      <c r="E1814" s="16">
        <v>46008</v>
      </c>
      <c r="F1814" s="14" t="s">
        <v>7789</v>
      </c>
      <c r="G1814" s="14" t="s">
        <v>4830</v>
      </c>
      <c r="H1814" s="14" t="s">
        <v>4831</v>
      </c>
      <c r="I1814" s="15">
        <v>1400</v>
      </c>
      <c r="J1814" s="77">
        <v>1</v>
      </c>
      <c r="K1814" s="92"/>
    </row>
    <row r="1815" spans="1:11" ht="70" x14ac:dyDescent="0.25">
      <c r="A1815" s="14" t="s">
        <v>3027</v>
      </c>
      <c r="B1815" s="14" t="s">
        <v>7788</v>
      </c>
      <c r="C1815" s="14" t="s">
        <v>7790</v>
      </c>
      <c r="D1815" s="16">
        <v>45884</v>
      </c>
      <c r="E1815" s="16">
        <v>46008</v>
      </c>
      <c r="F1815" s="14" t="s">
        <v>7791</v>
      </c>
      <c r="G1815" s="14" t="s">
        <v>4830</v>
      </c>
      <c r="H1815" s="14" t="s">
        <v>4831</v>
      </c>
      <c r="I1815" s="15">
        <v>1960</v>
      </c>
      <c r="J1815" s="77">
        <v>1</v>
      </c>
      <c r="K1815" s="92"/>
    </row>
    <row r="1816" spans="1:11" ht="50" x14ac:dyDescent="0.25">
      <c r="A1816" s="14" t="s">
        <v>3027</v>
      </c>
      <c r="B1816" s="14" t="s">
        <v>7792</v>
      </c>
      <c r="C1816" s="14" t="s">
        <v>7793</v>
      </c>
      <c r="D1816" s="16">
        <v>45951</v>
      </c>
      <c r="E1816" s="16">
        <v>46008</v>
      </c>
      <c r="F1816" s="14" t="s">
        <v>7794</v>
      </c>
      <c r="G1816" s="14" t="s">
        <v>7613</v>
      </c>
      <c r="H1816" s="14" t="s">
        <v>7614</v>
      </c>
      <c r="I1816" s="15">
        <v>125.46</v>
      </c>
      <c r="J1816" s="77">
        <v>1</v>
      </c>
      <c r="K1816" s="92"/>
    </row>
    <row r="1817" spans="1:11" ht="50" x14ac:dyDescent="0.25">
      <c r="A1817" s="14" t="s">
        <v>3027</v>
      </c>
      <c r="B1817" s="14" t="s">
        <v>7792</v>
      </c>
      <c r="C1817" s="14" t="s">
        <v>7795</v>
      </c>
      <c r="D1817" s="16">
        <v>45905</v>
      </c>
      <c r="E1817" s="16">
        <v>46008</v>
      </c>
      <c r="F1817" s="14" t="s">
        <v>7794</v>
      </c>
      <c r="G1817" s="14" t="s">
        <v>7613</v>
      </c>
      <c r="H1817" s="14" t="s">
        <v>7614</v>
      </c>
      <c r="I1817" s="15">
        <v>223.22</v>
      </c>
      <c r="J1817" s="77">
        <v>1</v>
      </c>
      <c r="K1817" s="92"/>
    </row>
    <row r="1818" spans="1:11" ht="50" x14ac:dyDescent="0.25">
      <c r="A1818" s="14" t="s">
        <v>3027</v>
      </c>
      <c r="B1818" s="14" t="s">
        <v>7792</v>
      </c>
      <c r="C1818" s="14" t="s">
        <v>7796</v>
      </c>
      <c r="D1818" s="16">
        <v>45832</v>
      </c>
      <c r="E1818" s="16">
        <v>46008</v>
      </c>
      <c r="F1818" s="14" t="s">
        <v>7794</v>
      </c>
      <c r="G1818" s="14" t="s">
        <v>7613</v>
      </c>
      <c r="H1818" s="14" t="s">
        <v>7614</v>
      </c>
      <c r="I1818" s="15">
        <v>128.16999999999999</v>
      </c>
      <c r="J1818" s="77">
        <v>1</v>
      </c>
      <c r="K1818" s="92"/>
    </row>
    <row r="1819" spans="1:11" ht="50" x14ac:dyDescent="0.25">
      <c r="A1819" s="14" t="s">
        <v>3027</v>
      </c>
      <c r="B1819" s="14" t="s">
        <v>7797</v>
      </c>
      <c r="C1819" s="14" t="s">
        <v>7798</v>
      </c>
      <c r="D1819" s="16">
        <v>45933</v>
      </c>
      <c r="E1819" s="16">
        <v>46009</v>
      </c>
      <c r="F1819" s="14" t="s">
        <v>7799</v>
      </c>
      <c r="G1819" s="14" t="s">
        <v>7800</v>
      </c>
      <c r="H1819" s="14" t="s">
        <v>7801</v>
      </c>
      <c r="I1819" s="15">
        <v>114.44</v>
      </c>
      <c r="J1819" s="77">
        <v>1</v>
      </c>
      <c r="K1819" s="92"/>
    </row>
    <row r="1820" spans="1:11" ht="60" x14ac:dyDescent="0.25">
      <c r="A1820" s="14" t="s">
        <v>3027</v>
      </c>
      <c r="B1820" s="14" t="s">
        <v>7797</v>
      </c>
      <c r="C1820" s="14" t="s">
        <v>7802</v>
      </c>
      <c r="D1820" s="16">
        <v>45950</v>
      </c>
      <c r="E1820" s="16">
        <v>46009</v>
      </c>
      <c r="F1820" s="14" t="s">
        <v>7803</v>
      </c>
      <c r="G1820" s="14" t="s">
        <v>5447</v>
      </c>
      <c r="H1820" s="14" t="s">
        <v>5448</v>
      </c>
      <c r="I1820" s="15">
        <v>3895.41</v>
      </c>
      <c r="J1820" s="77">
        <v>1</v>
      </c>
      <c r="K1820" s="92"/>
    </row>
    <row r="1821" spans="1:11" ht="50" x14ac:dyDescent="0.25">
      <c r="A1821" s="14" t="s">
        <v>3027</v>
      </c>
      <c r="B1821" s="14" t="s">
        <v>7797</v>
      </c>
      <c r="C1821" s="14" t="s">
        <v>7804</v>
      </c>
      <c r="D1821" s="16">
        <v>45944</v>
      </c>
      <c r="E1821" s="16">
        <v>46009</v>
      </c>
      <c r="F1821" s="14" t="s">
        <v>7799</v>
      </c>
      <c r="G1821" s="14" t="s">
        <v>7800</v>
      </c>
      <c r="H1821" s="14" t="s">
        <v>7801</v>
      </c>
      <c r="I1821" s="15">
        <v>234.16</v>
      </c>
      <c r="J1821" s="77">
        <v>1</v>
      </c>
      <c r="K1821" s="92"/>
    </row>
    <row r="1822" spans="1:11" ht="50" x14ac:dyDescent="0.25">
      <c r="A1822" s="14" t="s">
        <v>3027</v>
      </c>
      <c r="B1822" s="14" t="s">
        <v>7797</v>
      </c>
      <c r="C1822" s="14" t="s">
        <v>7805</v>
      </c>
      <c r="D1822" s="16">
        <v>45947</v>
      </c>
      <c r="E1822" s="16">
        <v>46009</v>
      </c>
      <c r="F1822" s="14" t="s">
        <v>7799</v>
      </c>
      <c r="G1822" s="14" t="s">
        <v>7800</v>
      </c>
      <c r="H1822" s="14" t="s">
        <v>7801</v>
      </c>
      <c r="I1822" s="15">
        <v>546.4</v>
      </c>
      <c r="J1822" s="77">
        <v>1</v>
      </c>
      <c r="K1822" s="92"/>
    </row>
    <row r="1823" spans="1:11" ht="50" x14ac:dyDescent="0.25">
      <c r="A1823" s="14" t="s">
        <v>3027</v>
      </c>
      <c r="B1823" s="14" t="s">
        <v>7797</v>
      </c>
      <c r="C1823" s="14" t="s">
        <v>7806</v>
      </c>
      <c r="D1823" s="16">
        <v>45960</v>
      </c>
      <c r="E1823" s="16">
        <v>46009</v>
      </c>
      <c r="F1823" s="14" t="s">
        <v>7799</v>
      </c>
      <c r="G1823" s="14" t="s">
        <v>5447</v>
      </c>
      <c r="H1823" s="14" t="s">
        <v>5448</v>
      </c>
      <c r="I1823" s="15">
        <v>210.95</v>
      </c>
      <c r="J1823" s="77">
        <v>1</v>
      </c>
      <c r="K1823" s="92"/>
    </row>
    <row r="1824" spans="1:11" ht="60" x14ac:dyDescent="0.25">
      <c r="A1824" s="14" t="s">
        <v>3027</v>
      </c>
      <c r="B1824" s="14" t="s">
        <v>7797</v>
      </c>
      <c r="C1824" s="14" t="s">
        <v>7807</v>
      </c>
      <c r="D1824" s="16">
        <v>45903</v>
      </c>
      <c r="E1824" s="16">
        <v>46009</v>
      </c>
      <c r="F1824" s="14" t="s">
        <v>7808</v>
      </c>
      <c r="G1824" s="14" t="s">
        <v>7809</v>
      </c>
      <c r="H1824" s="14" t="s">
        <v>7810</v>
      </c>
      <c r="I1824" s="15">
        <v>62.64</v>
      </c>
      <c r="J1824" s="77">
        <v>1</v>
      </c>
      <c r="K1824" s="92"/>
    </row>
    <row r="1825" spans="1:11" ht="50" x14ac:dyDescent="0.25">
      <c r="A1825" s="14" t="s">
        <v>3027</v>
      </c>
      <c r="B1825" s="14" t="s">
        <v>7811</v>
      </c>
      <c r="C1825" s="14" t="s">
        <v>7812</v>
      </c>
      <c r="D1825" s="16">
        <v>45764</v>
      </c>
      <c r="E1825" s="16">
        <v>46009</v>
      </c>
      <c r="F1825" s="14" t="s">
        <v>7813</v>
      </c>
      <c r="G1825" s="14" t="s">
        <v>7814</v>
      </c>
      <c r="H1825" s="14" t="s">
        <v>7815</v>
      </c>
      <c r="I1825" s="15">
        <v>144.41999999999999</v>
      </c>
      <c r="J1825" s="77">
        <v>1</v>
      </c>
      <c r="K1825" s="92"/>
    </row>
    <row r="1826" spans="1:11" ht="50" x14ac:dyDescent="0.25">
      <c r="A1826" s="14" t="s">
        <v>3027</v>
      </c>
      <c r="B1826" s="14" t="s">
        <v>7811</v>
      </c>
      <c r="C1826" s="14" t="s">
        <v>5581</v>
      </c>
      <c r="D1826" s="16">
        <v>45764</v>
      </c>
      <c r="E1826" s="16">
        <v>46009</v>
      </c>
      <c r="F1826" s="14" t="s">
        <v>7816</v>
      </c>
      <c r="G1826" s="14" t="s">
        <v>7814</v>
      </c>
      <c r="H1826" s="14" t="s">
        <v>7815</v>
      </c>
      <c r="I1826" s="15">
        <v>290.58</v>
      </c>
      <c r="J1826" s="77">
        <v>1</v>
      </c>
      <c r="K1826" s="92"/>
    </row>
    <row r="1827" spans="1:11" ht="50" x14ac:dyDescent="0.25">
      <c r="A1827" s="14" t="s">
        <v>3027</v>
      </c>
      <c r="B1827" s="14" t="s">
        <v>7811</v>
      </c>
      <c r="C1827" s="14" t="s">
        <v>7817</v>
      </c>
      <c r="D1827" s="16">
        <v>45799</v>
      </c>
      <c r="E1827" s="16">
        <v>46009</v>
      </c>
      <c r="F1827" s="14" t="s">
        <v>7818</v>
      </c>
      <c r="G1827" s="14" t="s">
        <v>7819</v>
      </c>
      <c r="H1827" s="14" t="s">
        <v>7820</v>
      </c>
      <c r="I1827" s="15">
        <v>146.4</v>
      </c>
      <c r="J1827" s="77">
        <v>1</v>
      </c>
      <c r="K1827" s="92"/>
    </row>
    <row r="1828" spans="1:11" ht="50" x14ac:dyDescent="0.25">
      <c r="A1828" s="14" t="s">
        <v>3027</v>
      </c>
      <c r="B1828" s="14" t="s">
        <v>7811</v>
      </c>
      <c r="C1828" s="14" t="s">
        <v>7821</v>
      </c>
      <c r="D1828" s="16">
        <v>45943</v>
      </c>
      <c r="E1828" s="16">
        <v>46009</v>
      </c>
      <c r="F1828" s="14" t="s">
        <v>7822</v>
      </c>
      <c r="G1828" s="14" t="s">
        <v>3354</v>
      </c>
      <c r="H1828" s="14" t="s">
        <v>3355</v>
      </c>
      <c r="I1828" s="15">
        <v>505.45</v>
      </c>
      <c r="J1828" s="77">
        <v>1</v>
      </c>
      <c r="K1828" s="92"/>
    </row>
    <row r="1829" spans="1:11" ht="110" x14ac:dyDescent="0.25">
      <c r="A1829" s="14" t="s">
        <v>3027</v>
      </c>
      <c r="B1829" s="14" t="s">
        <v>7811</v>
      </c>
      <c r="C1829" s="14" t="s">
        <v>7823</v>
      </c>
      <c r="D1829" s="16">
        <v>45824</v>
      </c>
      <c r="E1829" s="16">
        <v>46009</v>
      </c>
      <c r="F1829" s="14" t="s">
        <v>7824</v>
      </c>
      <c r="G1829" s="14"/>
      <c r="H1829" s="14" t="s">
        <v>6217</v>
      </c>
      <c r="I1829" s="15">
        <v>125.78</v>
      </c>
      <c r="J1829" s="77">
        <v>1</v>
      </c>
      <c r="K1829" s="92"/>
    </row>
    <row r="1830" spans="1:11" ht="110" x14ac:dyDescent="0.25">
      <c r="A1830" s="14" t="s">
        <v>3027</v>
      </c>
      <c r="B1830" s="14" t="s">
        <v>7811</v>
      </c>
      <c r="C1830" s="14" t="s">
        <v>7825</v>
      </c>
      <c r="D1830" s="16">
        <v>45848</v>
      </c>
      <c r="E1830" s="16">
        <v>46009</v>
      </c>
      <c r="F1830" s="14" t="s">
        <v>7826</v>
      </c>
      <c r="G1830" s="14"/>
      <c r="H1830" s="14" t="s">
        <v>6217</v>
      </c>
      <c r="I1830" s="15">
        <v>156.58000000000001</v>
      </c>
      <c r="J1830" s="77">
        <v>1</v>
      </c>
      <c r="K1830" s="92"/>
    </row>
    <row r="1831" spans="1:11" ht="80" x14ac:dyDescent="0.25">
      <c r="A1831" s="14" t="s">
        <v>3027</v>
      </c>
      <c r="B1831" s="14" t="s">
        <v>7811</v>
      </c>
      <c r="C1831" s="14" t="s">
        <v>5783</v>
      </c>
      <c r="D1831" s="16">
        <v>45843</v>
      </c>
      <c r="E1831" s="16">
        <v>46009</v>
      </c>
      <c r="F1831" s="14" t="s">
        <v>7827</v>
      </c>
      <c r="G1831" s="14" t="s">
        <v>4700</v>
      </c>
      <c r="H1831" s="14" t="s">
        <v>4701</v>
      </c>
      <c r="I1831" s="15">
        <v>15</v>
      </c>
      <c r="J1831" s="77">
        <v>1</v>
      </c>
      <c r="K1831" s="92"/>
    </row>
    <row r="1832" spans="1:11" ht="110" x14ac:dyDescent="0.25">
      <c r="A1832" s="14" t="s">
        <v>3027</v>
      </c>
      <c r="B1832" s="14" t="s">
        <v>7811</v>
      </c>
      <c r="C1832" s="14" t="s">
        <v>7828</v>
      </c>
      <c r="D1832" s="16">
        <v>45848</v>
      </c>
      <c r="E1832" s="16">
        <v>46009</v>
      </c>
      <c r="F1832" s="14" t="s">
        <v>7829</v>
      </c>
      <c r="G1832" s="14"/>
      <c r="H1832" s="14" t="s">
        <v>6217</v>
      </c>
      <c r="I1832" s="15">
        <v>156.58000000000001</v>
      </c>
      <c r="J1832" s="77">
        <v>1</v>
      </c>
      <c r="K1832" s="92"/>
    </row>
    <row r="1833" spans="1:11" ht="110" x14ac:dyDescent="0.25">
      <c r="A1833" s="14" t="s">
        <v>3027</v>
      </c>
      <c r="B1833" s="14" t="s">
        <v>7811</v>
      </c>
      <c r="C1833" s="14" t="s">
        <v>5171</v>
      </c>
      <c r="D1833" s="16">
        <v>45931</v>
      </c>
      <c r="E1833" s="16">
        <v>46009</v>
      </c>
      <c r="F1833" s="14" t="s">
        <v>7830</v>
      </c>
      <c r="G1833" s="14"/>
      <c r="H1833" s="14" t="s">
        <v>6217</v>
      </c>
      <c r="I1833" s="15">
        <v>141.22</v>
      </c>
      <c r="J1833" s="77">
        <v>1</v>
      </c>
      <c r="K1833" s="92"/>
    </row>
    <row r="1834" spans="1:11" ht="90" x14ac:dyDescent="0.25">
      <c r="A1834" s="14" t="s">
        <v>3027</v>
      </c>
      <c r="B1834" s="14" t="s">
        <v>7811</v>
      </c>
      <c r="C1834" s="14" t="s">
        <v>7831</v>
      </c>
      <c r="D1834" s="16">
        <v>45907</v>
      </c>
      <c r="E1834" s="16">
        <v>46009</v>
      </c>
      <c r="F1834" s="14" t="s">
        <v>7832</v>
      </c>
      <c r="G1834" s="14" t="s">
        <v>5541</v>
      </c>
      <c r="H1834" s="14" t="s">
        <v>5542</v>
      </c>
      <c r="I1834" s="15">
        <v>1</v>
      </c>
      <c r="J1834" s="77">
        <v>1</v>
      </c>
      <c r="K1834" s="92"/>
    </row>
    <row r="1835" spans="1:11" ht="60" x14ac:dyDescent="0.25">
      <c r="A1835" s="14" t="s">
        <v>3027</v>
      </c>
      <c r="B1835" s="14" t="s">
        <v>7811</v>
      </c>
      <c r="C1835" s="14" t="s">
        <v>6609</v>
      </c>
      <c r="D1835" s="16">
        <v>45963</v>
      </c>
      <c r="E1835" s="16">
        <v>46009</v>
      </c>
      <c r="F1835" s="14" t="s">
        <v>7833</v>
      </c>
      <c r="G1835" s="14" t="s">
        <v>7834</v>
      </c>
      <c r="H1835" s="14" t="s">
        <v>7835</v>
      </c>
      <c r="I1835" s="15">
        <v>3216</v>
      </c>
      <c r="J1835" s="77">
        <v>1</v>
      </c>
      <c r="K1835" s="92"/>
    </row>
    <row r="1836" spans="1:11" ht="60" x14ac:dyDescent="0.25">
      <c r="A1836" s="14" t="s">
        <v>3027</v>
      </c>
      <c r="B1836" s="14" t="s">
        <v>7811</v>
      </c>
      <c r="C1836" s="14" t="s">
        <v>7063</v>
      </c>
      <c r="D1836" s="16">
        <v>45966</v>
      </c>
      <c r="E1836" s="16">
        <v>46009</v>
      </c>
      <c r="F1836" s="14" t="s">
        <v>7836</v>
      </c>
      <c r="G1836" s="14" t="s">
        <v>7749</v>
      </c>
      <c r="H1836" s="14" t="s">
        <v>7750</v>
      </c>
      <c r="I1836" s="15">
        <v>480</v>
      </c>
      <c r="J1836" s="77">
        <v>1</v>
      </c>
      <c r="K1836" s="92"/>
    </row>
    <row r="1837" spans="1:11" ht="120" x14ac:dyDescent="0.25">
      <c r="A1837" s="14" t="s">
        <v>3027</v>
      </c>
      <c r="B1837" s="14" t="s">
        <v>7811</v>
      </c>
      <c r="C1837" s="14" t="s">
        <v>7837</v>
      </c>
      <c r="D1837" s="16">
        <v>45972</v>
      </c>
      <c r="E1837" s="16">
        <v>46009</v>
      </c>
      <c r="F1837" s="14" t="s">
        <v>7838</v>
      </c>
      <c r="G1837" s="14"/>
      <c r="H1837" s="14" t="s">
        <v>6217</v>
      </c>
      <c r="I1837" s="15">
        <v>86.99</v>
      </c>
      <c r="J1837" s="77">
        <v>1</v>
      </c>
      <c r="K1837" s="92"/>
    </row>
    <row r="1838" spans="1:11" ht="50" x14ac:dyDescent="0.25">
      <c r="A1838" s="14" t="s">
        <v>3027</v>
      </c>
      <c r="B1838" s="14" t="s">
        <v>7839</v>
      </c>
      <c r="C1838" s="14" t="s">
        <v>7840</v>
      </c>
      <c r="D1838" s="16">
        <v>45675</v>
      </c>
      <c r="E1838" s="16">
        <v>46009</v>
      </c>
      <c r="F1838" s="14" t="s">
        <v>7841</v>
      </c>
      <c r="G1838" s="14" t="s">
        <v>7842</v>
      </c>
      <c r="H1838" s="14" t="s">
        <v>7843</v>
      </c>
      <c r="I1838" s="15">
        <v>2738.48</v>
      </c>
      <c r="J1838" s="77">
        <v>1</v>
      </c>
      <c r="K1838" s="92"/>
    </row>
    <row r="1839" spans="1:11" ht="50" x14ac:dyDescent="0.25">
      <c r="A1839" s="14" t="s">
        <v>3027</v>
      </c>
      <c r="B1839" s="14" t="s">
        <v>7839</v>
      </c>
      <c r="C1839" s="14" t="s">
        <v>7844</v>
      </c>
      <c r="D1839" s="16">
        <v>45675</v>
      </c>
      <c r="E1839" s="16">
        <v>46009</v>
      </c>
      <c r="F1839" s="14" t="s">
        <v>7845</v>
      </c>
      <c r="G1839" s="14" t="s">
        <v>7842</v>
      </c>
      <c r="H1839" s="14" t="s">
        <v>7843</v>
      </c>
      <c r="I1839" s="15">
        <v>451.75</v>
      </c>
      <c r="J1839" s="77">
        <v>1</v>
      </c>
      <c r="K1839" s="92"/>
    </row>
    <row r="1840" spans="1:11" ht="50" x14ac:dyDescent="0.25">
      <c r="A1840" s="14" t="s">
        <v>3027</v>
      </c>
      <c r="B1840" s="14" t="s">
        <v>7839</v>
      </c>
      <c r="C1840" s="14" t="s">
        <v>7846</v>
      </c>
      <c r="D1840" s="16">
        <v>45954</v>
      </c>
      <c r="E1840" s="16">
        <v>46009</v>
      </c>
      <c r="F1840" s="14" t="s">
        <v>7847</v>
      </c>
      <c r="G1840" s="14" t="s">
        <v>7848</v>
      </c>
      <c r="H1840" s="14" t="s">
        <v>7849</v>
      </c>
      <c r="I1840" s="15">
        <v>1598</v>
      </c>
      <c r="J1840" s="77">
        <v>1</v>
      </c>
      <c r="K1840" s="92"/>
    </row>
    <row r="1841" spans="1:11" ht="50" x14ac:dyDescent="0.25">
      <c r="A1841" s="14" t="s">
        <v>3027</v>
      </c>
      <c r="B1841" s="14" t="s">
        <v>7839</v>
      </c>
      <c r="C1841" s="14" t="s">
        <v>7850</v>
      </c>
      <c r="D1841" s="16">
        <v>45954</v>
      </c>
      <c r="E1841" s="16">
        <v>46009</v>
      </c>
      <c r="F1841" s="14" t="s">
        <v>7851</v>
      </c>
      <c r="G1841" s="14" t="s">
        <v>7848</v>
      </c>
      <c r="H1841" s="14" t="s">
        <v>7849</v>
      </c>
      <c r="I1841" s="15">
        <v>317.02999999999997</v>
      </c>
      <c r="J1841" s="77">
        <v>1</v>
      </c>
      <c r="K1841" s="92"/>
    </row>
    <row r="1842" spans="1:11" ht="50" x14ac:dyDescent="0.25">
      <c r="A1842" s="14" t="s">
        <v>3027</v>
      </c>
      <c r="B1842" s="14" t="s">
        <v>7839</v>
      </c>
      <c r="C1842" s="14" t="s">
        <v>7852</v>
      </c>
      <c r="D1842" s="16">
        <v>45756</v>
      </c>
      <c r="E1842" s="16">
        <v>46009</v>
      </c>
      <c r="F1842" s="14" t="s">
        <v>7853</v>
      </c>
      <c r="G1842" s="14" t="s">
        <v>7854</v>
      </c>
      <c r="H1842" s="14" t="s">
        <v>7855</v>
      </c>
      <c r="I1842" s="15">
        <v>361</v>
      </c>
      <c r="J1842" s="77">
        <v>1</v>
      </c>
      <c r="K1842" s="92"/>
    </row>
    <row r="1843" spans="1:11" ht="50" x14ac:dyDescent="0.25">
      <c r="A1843" s="14" t="s">
        <v>3027</v>
      </c>
      <c r="B1843" s="14" t="s">
        <v>7839</v>
      </c>
      <c r="C1843" s="14" t="s">
        <v>7856</v>
      </c>
      <c r="D1843" s="16">
        <v>45820</v>
      </c>
      <c r="E1843" s="16">
        <v>46009</v>
      </c>
      <c r="F1843" s="14" t="s">
        <v>7857</v>
      </c>
      <c r="G1843" s="14" t="s">
        <v>7854</v>
      </c>
      <c r="H1843" s="14" t="s">
        <v>7855</v>
      </c>
      <c r="I1843" s="15">
        <v>608</v>
      </c>
      <c r="J1843" s="77">
        <v>1</v>
      </c>
      <c r="K1843" s="92"/>
    </row>
    <row r="1844" spans="1:11" ht="60" x14ac:dyDescent="0.25">
      <c r="A1844" s="14" t="s">
        <v>3027</v>
      </c>
      <c r="B1844" s="14" t="s">
        <v>7839</v>
      </c>
      <c r="C1844" s="14" t="s">
        <v>7858</v>
      </c>
      <c r="D1844" s="16">
        <v>45966</v>
      </c>
      <c r="E1844" s="16">
        <v>46009</v>
      </c>
      <c r="F1844" s="14" t="s">
        <v>7859</v>
      </c>
      <c r="G1844" s="14" t="s">
        <v>7854</v>
      </c>
      <c r="H1844" s="14" t="s">
        <v>7855</v>
      </c>
      <c r="I1844" s="15">
        <v>660</v>
      </c>
      <c r="J1844" s="77">
        <v>1</v>
      </c>
      <c r="K1844" s="92"/>
    </row>
    <row r="1845" spans="1:11" ht="60" x14ac:dyDescent="0.25">
      <c r="A1845" s="14" t="s">
        <v>3027</v>
      </c>
      <c r="B1845" s="14" t="s">
        <v>7839</v>
      </c>
      <c r="C1845" s="14" t="s">
        <v>7860</v>
      </c>
      <c r="D1845" s="16">
        <v>45779</v>
      </c>
      <c r="E1845" s="16">
        <v>46009</v>
      </c>
      <c r="F1845" s="14" t="s">
        <v>7861</v>
      </c>
      <c r="G1845" s="14" t="s">
        <v>7862</v>
      </c>
      <c r="H1845" s="14" t="s">
        <v>7863</v>
      </c>
      <c r="I1845" s="15">
        <v>1839.74</v>
      </c>
      <c r="J1845" s="77">
        <v>1</v>
      </c>
      <c r="K1845" s="92"/>
    </row>
    <row r="1846" spans="1:11" ht="50" x14ac:dyDescent="0.25">
      <c r="A1846" s="14" t="s">
        <v>3027</v>
      </c>
      <c r="B1846" s="14" t="s">
        <v>7864</v>
      </c>
      <c r="C1846" s="14" t="s">
        <v>7865</v>
      </c>
      <c r="D1846" s="16">
        <v>45697</v>
      </c>
      <c r="E1846" s="16">
        <v>46009</v>
      </c>
      <c r="F1846" s="14" t="s">
        <v>7866</v>
      </c>
      <c r="G1846" s="14" t="s">
        <v>7867</v>
      </c>
      <c r="H1846" s="14" t="s">
        <v>7868</v>
      </c>
      <c r="I1846" s="15">
        <v>800</v>
      </c>
      <c r="J1846" s="77">
        <v>1</v>
      </c>
      <c r="K1846" s="92"/>
    </row>
    <row r="1847" spans="1:11" ht="50" x14ac:dyDescent="0.25">
      <c r="A1847" s="14" t="s">
        <v>3027</v>
      </c>
      <c r="B1847" s="14" t="s">
        <v>7864</v>
      </c>
      <c r="C1847" s="14" t="s">
        <v>5304</v>
      </c>
      <c r="D1847" s="16">
        <v>45721</v>
      </c>
      <c r="E1847" s="16">
        <v>46009</v>
      </c>
      <c r="F1847" s="14" t="s">
        <v>7869</v>
      </c>
      <c r="G1847" s="14" t="s">
        <v>7867</v>
      </c>
      <c r="H1847" s="14" t="s">
        <v>7868</v>
      </c>
      <c r="I1847" s="15">
        <v>800</v>
      </c>
      <c r="J1847" s="77">
        <v>1</v>
      </c>
      <c r="K1847" s="92"/>
    </row>
    <row r="1848" spans="1:11" ht="50" x14ac:dyDescent="0.25">
      <c r="A1848" s="14" t="s">
        <v>3027</v>
      </c>
      <c r="B1848" s="14" t="s">
        <v>7864</v>
      </c>
      <c r="C1848" s="14" t="s">
        <v>7870</v>
      </c>
      <c r="D1848" s="16">
        <v>45747</v>
      </c>
      <c r="E1848" s="16">
        <v>46009</v>
      </c>
      <c r="F1848" s="14" t="s">
        <v>7871</v>
      </c>
      <c r="G1848" s="14" t="s">
        <v>7867</v>
      </c>
      <c r="H1848" s="14" t="s">
        <v>7868</v>
      </c>
      <c r="I1848" s="15">
        <v>800</v>
      </c>
      <c r="J1848" s="77">
        <v>1</v>
      </c>
      <c r="K1848" s="92"/>
    </row>
    <row r="1849" spans="1:11" ht="50" x14ac:dyDescent="0.25">
      <c r="A1849" s="14" t="s">
        <v>3027</v>
      </c>
      <c r="B1849" s="14" t="s">
        <v>7864</v>
      </c>
      <c r="C1849" s="14" t="s">
        <v>7872</v>
      </c>
      <c r="D1849" s="16">
        <v>45783</v>
      </c>
      <c r="E1849" s="16">
        <v>46009</v>
      </c>
      <c r="F1849" s="14" t="s">
        <v>7873</v>
      </c>
      <c r="G1849" s="14" t="s">
        <v>7867</v>
      </c>
      <c r="H1849" s="14" t="s">
        <v>7868</v>
      </c>
      <c r="I1849" s="15">
        <v>800</v>
      </c>
      <c r="J1849" s="77">
        <v>1</v>
      </c>
      <c r="K1849" s="92"/>
    </row>
    <row r="1850" spans="1:11" ht="50" x14ac:dyDescent="0.25">
      <c r="A1850" s="14" t="s">
        <v>3027</v>
      </c>
      <c r="B1850" s="14" t="s">
        <v>7864</v>
      </c>
      <c r="C1850" s="14" t="s">
        <v>7874</v>
      </c>
      <c r="D1850" s="16">
        <v>45809</v>
      </c>
      <c r="E1850" s="16">
        <v>46009</v>
      </c>
      <c r="F1850" s="14" t="s">
        <v>7875</v>
      </c>
      <c r="G1850" s="14" t="s">
        <v>7867</v>
      </c>
      <c r="H1850" s="14" t="s">
        <v>7868</v>
      </c>
      <c r="I1850" s="15">
        <v>800</v>
      </c>
      <c r="J1850" s="77">
        <v>1</v>
      </c>
      <c r="K1850" s="92"/>
    </row>
    <row r="1851" spans="1:11" ht="50" x14ac:dyDescent="0.25">
      <c r="A1851" s="14" t="s">
        <v>3027</v>
      </c>
      <c r="B1851" s="14" t="s">
        <v>7864</v>
      </c>
      <c r="C1851" s="14" t="s">
        <v>7876</v>
      </c>
      <c r="D1851" s="16">
        <v>45841</v>
      </c>
      <c r="E1851" s="16">
        <v>46009</v>
      </c>
      <c r="F1851" s="14" t="s">
        <v>7877</v>
      </c>
      <c r="G1851" s="14" t="s">
        <v>7867</v>
      </c>
      <c r="H1851" s="14" t="s">
        <v>7868</v>
      </c>
      <c r="I1851" s="15">
        <v>800</v>
      </c>
      <c r="J1851" s="77">
        <v>1</v>
      </c>
      <c r="K1851" s="92"/>
    </row>
    <row r="1852" spans="1:11" ht="50" x14ac:dyDescent="0.25">
      <c r="A1852" s="14" t="s">
        <v>3027</v>
      </c>
      <c r="B1852" s="14" t="s">
        <v>7864</v>
      </c>
      <c r="C1852" s="14" t="s">
        <v>7874</v>
      </c>
      <c r="D1852" s="16">
        <v>45809</v>
      </c>
      <c r="E1852" s="16">
        <v>46009</v>
      </c>
      <c r="F1852" s="14" t="s">
        <v>7875</v>
      </c>
      <c r="G1852" s="14" t="s">
        <v>4000</v>
      </c>
      <c r="H1852" s="14" t="s">
        <v>7878</v>
      </c>
      <c r="I1852" s="15">
        <v>1000</v>
      </c>
      <c r="J1852" s="77">
        <v>1</v>
      </c>
      <c r="K1852" s="92"/>
    </row>
    <row r="1853" spans="1:11" ht="50" x14ac:dyDescent="0.25">
      <c r="A1853" s="14" t="s">
        <v>3027</v>
      </c>
      <c r="B1853" s="14" t="s">
        <v>7864</v>
      </c>
      <c r="C1853" s="14" t="s">
        <v>7876</v>
      </c>
      <c r="D1853" s="16">
        <v>45841</v>
      </c>
      <c r="E1853" s="16">
        <v>46009</v>
      </c>
      <c r="F1853" s="14" t="s">
        <v>7877</v>
      </c>
      <c r="G1853" s="14" t="s">
        <v>4000</v>
      </c>
      <c r="H1853" s="14" t="s">
        <v>7878</v>
      </c>
      <c r="I1853" s="15">
        <v>1000</v>
      </c>
      <c r="J1853" s="77">
        <v>1</v>
      </c>
      <c r="K1853" s="92"/>
    </row>
    <row r="1854" spans="1:11" ht="50" x14ac:dyDescent="0.25">
      <c r="A1854" s="14" t="s">
        <v>3027</v>
      </c>
      <c r="B1854" s="14" t="s">
        <v>7864</v>
      </c>
      <c r="C1854" s="14" t="s">
        <v>4566</v>
      </c>
      <c r="D1854" s="16">
        <v>45937</v>
      </c>
      <c r="E1854" s="16">
        <v>46009</v>
      </c>
      <c r="F1854" s="14" t="s">
        <v>7879</v>
      </c>
      <c r="G1854" s="14" t="s">
        <v>4000</v>
      </c>
      <c r="H1854" s="14" t="s">
        <v>7878</v>
      </c>
      <c r="I1854" s="15">
        <v>1000</v>
      </c>
      <c r="J1854" s="77">
        <v>1</v>
      </c>
      <c r="K1854" s="92"/>
    </row>
    <row r="1855" spans="1:11" ht="60" x14ac:dyDescent="0.25">
      <c r="A1855" s="14" t="s">
        <v>3027</v>
      </c>
      <c r="B1855" s="14" t="s">
        <v>7864</v>
      </c>
      <c r="C1855" s="14" t="s">
        <v>7880</v>
      </c>
      <c r="D1855" s="16">
        <v>45954</v>
      </c>
      <c r="E1855" s="16">
        <v>46009</v>
      </c>
      <c r="F1855" s="14" t="s">
        <v>7881</v>
      </c>
      <c r="G1855" s="14" t="s">
        <v>4388</v>
      </c>
      <c r="H1855" s="14" t="s">
        <v>4389</v>
      </c>
      <c r="I1855" s="15">
        <v>1033.2</v>
      </c>
      <c r="J1855" s="77">
        <v>1</v>
      </c>
      <c r="K1855" s="92"/>
    </row>
    <row r="1856" spans="1:11" ht="60" x14ac:dyDescent="0.25">
      <c r="A1856" s="14" t="s">
        <v>3027</v>
      </c>
      <c r="B1856" s="14" t="s">
        <v>7864</v>
      </c>
      <c r="C1856" s="14" t="s">
        <v>7882</v>
      </c>
      <c r="D1856" s="16">
        <v>45925</v>
      </c>
      <c r="E1856" s="16">
        <v>46009</v>
      </c>
      <c r="F1856" s="14" t="s">
        <v>7883</v>
      </c>
      <c r="G1856" s="14" t="s">
        <v>4388</v>
      </c>
      <c r="H1856" s="14" t="s">
        <v>4389</v>
      </c>
      <c r="I1856" s="15">
        <v>1780</v>
      </c>
      <c r="J1856" s="77">
        <v>1</v>
      </c>
      <c r="K1856" s="92"/>
    </row>
    <row r="1857" spans="1:11" ht="60" x14ac:dyDescent="0.25">
      <c r="A1857" s="14" t="s">
        <v>3027</v>
      </c>
      <c r="B1857" s="14" t="s">
        <v>7864</v>
      </c>
      <c r="C1857" s="14" t="s">
        <v>7884</v>
      </c>
      <c r="D1857" s="16">
        <v>45855</v>
      </c>
      <c r="E1857" s="16">
        <v>46009</v>
      </c>
      <c r="F1857" s="14" t="s">
        <v>7885</v>
      </c>
      <c r="G1857" s="14" t="s">
        <v>4388</v>
      </c>
      <c r="H1857" s="14" t="s">
        <v>4389</v>
      </c>
      <c r="I1857" s="15">
        <v>567.79999999999995</v>
      </c>
      <c r="J1857" s="77">
        <v>1</v>
      </c>
      <c r="K1857" s="92"/>
    </row>
    <row r="1858" spans="1:11" ht="60" x14ac:dyDescent="0.25">
      <c r="A1858" s="14" t="s">
        <v>3027</v>
      </c>
      <c r="B1858" s="14" t="s">
        <v>7886</v>
      </c>
      <c r="C1858" s="14" t="s">
        <v>7887</v>
      </c>
      <c r="D1858" s="16">
        <v>45924</v>
      </c>
      <c r="E1858" s="16">
        <v>46009</v>
      </c>
      <c r="F1858" s="14" t="s">
        <v>7888</v>
      </c>
      <c r="G1858" s="14" t="s">
        <v>7889</v>
      </c>
      <c r="H1858" s="14" t="s">
        <v>7890</v>
      </c>
      <c r="I1858" s="15">
        <v>1379</v>
      </c>
      <c r="J1858" s="77">
        <v>1</v>
      </c>
      <c r="K1858" s="92"/>
    </row>
    <row r="1859" spans="1:11" ht="50" x14ac:dyDescent="0.25">
      <c r="A1859" s="14" t="s">
        <v>3027</v>
      </c>
      <c r="B1859" s="14" t="s">
        <v>7886</v>
      </c>
      <c r="C1859" s="14" t="s">
        <v>7891</v>
      </c>
      <c r="D1859" s="16">
        <v>45970</v>
      </c>
      <c r="E1859" s="16">
        <v>46009</v>
      </c>
      <c r="F1859" s="14" t="s">
        <v>7892</v>
      </c>
      <c r="G1859" s="14" t="s">
        <v>7893</v>
      </c>
      <c r="H1859" s="14" t="s">
        <v>7894</v>
      </c>
      <c r="I1859" s="15">
        <v>1028</v>
      </c>
      <c r="J1859" s="77">
        <v>1</v>
      </c>
      <c r="K1859" s="92"/>
    </row>
    <row r="1860" spans="1:11" ht="50" x14ac:dyDescent="0.25">
      <c r="A1860" s="14" t="s">
        <v>3027</v>
      </c>
      <c r="B1860" s="14" t="s">
        <v>7895</v>
      </c>
      <c r="C1860" s="14" t="s">
        <v>7896</v>
      </c>
      <c r="D1860" s="16">
        <v>45796</v>
      </c>
      <c r="E1860" s="16">
        <v>46009</v>
      </c>
      <c r="F1860" s="14" t="s">
        <v>7897</v>
      </c>
      <c r="G1860" s="14" t="s">
        <v>4890</v>
      </c>
      <c r="H1860" s="14" t="s">
        <v>4891</v>
      </c>
      <c r="I1860" s="15">
        <v>100</v>
      </c>
      <c r="J1860" s="77">
        <v>1</v>
      </c>
      <c r="K1860" s="92"/>
    </row>
    <row r="1861" spans="1:11" ht="60" x14ac:dyDescent="0.25">
      <c r="A1861" s="14" t="s">
        <v>3027</v>
      </c>
      <c r="B1861" s="14" t="s">
        <v>7895</v>
      </c>
      <c r="C1861" s="14" t="s">
        <v>7898</v>
      </c>
      <c r="D1861" s="16">
        <v>45791</v>
      </c>
      <c r="E1861" s="16">
        <v>46009</v>
      </c>
      <c r="F1861" s="14" t="s">
        <v>7899</v>
      </c>
      <c r="G1861" s="14" t="s">
        <v>7900</v>
      </c>
      <c r="H1861" s="14" t="s">
        <v>7901</v>
      </c>
      <c r="I1861" s="15">
        <v>14.4</v>
      </c>
      <c r="J1861" s="77">
        <v>1</v>
      </c>
      <c r="K1861" s="92"/>
    </row>
    <row r="1862" spans="1:11" ht="50" x14ac:dyDescent="0.25">
      <c r="A1862" s="14" t="s">
        <v>3027</v>
      </c>
      <c r="B1862" s="14" t="s">
        <v>7895</v>
      </c>
      <c r="C1862" s="14" t="s">
        <v>7902</v>
      </c>
      <c r="D1862" s="16">
        <v>45813</v>
      </c>
      <c r="E1862" s="16">
        <v>46009</v>
      </c>
      <c r="F1862" s="14" t="s">
        <v>7903</v>
      </c>
      <c r="G1862" s="14" t="s">
        <v>4890</v>
      </c>
      <c r="H1862" s="14" t="s">
        <v>4891</v>
      </c>
      <c r="I1862" s="15">
        <v>100</v>
      </c>
      <c r="J1862" s="77">
        <v>1</v>
      </c>
      <c r="K1862" s="92"/>
    </row>
    <row r="1863" spans="1:11" ht="50" x14ac:dyDescent="0.25">
      <c r="A1863" s="14" t="s">
        <v>3027</v>
      </c>
      <c r="B1863" s="14" t="s">
        <v>7895</v>
      </c>
      <c r="C1863" s="14" t="s">
        <v>7904</v>
      </c>
      <c r="D1863" s="16">
        <v>45852</v>
      </c>
      <c r="E1863" s="16">
        <v>46009</v>
      </c>
      <c r="F1863" s="14" t="s">
        <v>7905</v>
      </c>
      <c r="G1863" s="14" t="s">
        <v>4890</v>
      </c>
      <c r="H1863" s="14" t="s">
        <v>4891</v>
      </c>
      <c r="I1863" s="15">
        <v>100</v>
      </c>
      <c r="J1863" s="77">
        <v>1</v>
      </c>
      <c r="K1863" s="92"/>
    </row>
    <row r="1864" spans="1:11" ht="120" x14ac:dyDescent="0.25">
      <c r="A1864" s="14" t="s">
        <v>3027</v>
      </c>
      <c r="B1864" s="14" t="s">
        <v>7895</v>
      </c>
      <c r="C1864" s="14" t="s">
        <v>7906</v>
      </c>
      <c r="D1864" s="16">
        <v>45907</v>
      </c>
      <c r="E1864" s="16">
        <v>46009</v>
      </c>
      <c r="F1864" s="14" t="s">
        <v>7907</v>
      </c>
      <c r="G1864" s="14"/>
      <c r="H1864" s="14" t="s">
        <v>4891</v>
      </c>
      <c r="I1864" s="15">
        <v>54.79</v>
      </c>
      <c r="J1864" s="77">
        <v>1</v>
      </c>
      <c r="K1864" s="92"/>
    </row>
    <row r="1865" spans="1:11" ht="80" x14ac:dyDescent="0.25">
      <c r="A1865" s="14" t="s">
        <v>3027</v>
      </c>
      <c r="B1865" s="14" t="s">
        <v>7895</v>
      </c>
      <c r="C1865" s="14" t="s">
        <v>5591</v>
      </c>
      <c r="D1865" s="16">
        <v>45907</v>
      </c>
      <c r="E1865" s="16">
        <v>46009</v>
      </c>
      <c r="F1865" s="14" t="s">
        <v>7908</v>
      </c>
      <c r="G1865" s="14" t="s">
        <v>5541</v>
      </c>
      <c r="H1865" s="14" t="s">
        <v>5542</v>
      </c>
      <c r="I1865" s="15">
        <v>12</v>
      </c>
      <c r="J1865" s="77">
        <v>1</v>
      </c>
      <c r="K1865" s="92"/>
    </row>
    <row r="1866" spans="1:11" ht="50" x14ac:dyDescent="0.25">
      <c r="A1866" s="14" t="s">
        <v>3027</v>
      </c>
      <c r="B1866" s="14" t="s">
        <v>7895</v>
      </c>
      <c r="C1866" s="14" t="s">
        <v>7909</v>
      </c>
      <c r="D1866" s="16">
        <v>45911</v>
      </c>
      <c r="E1866" s="16">
        <v>46009</v>
      </c>
      <c r="F1866" s="14" t="s">
        <v>7910</v>
      </c>
      <c r="G1866" s="14">
        <v>29213291</v>
      </c>
      <c r="H1866" s="14" t="s">
        <v>3029</v>
      </c>
      <c r="I1866" s="15">
        <v>195.8</v>
      </c>
      <c r="J1866" s="77">
        <v>1</v>
      </c>
      <c r="K1866" s="92"/>
    </row>
    <row r="1867" spans="1:11" ht="120" x14ac:dyDescent="0.25">
      <c r="A1867" s="14" t="s">
        <v>3027</v>
      </c>
      <c r="B1867" s="14" t="s">
        <v>7895</v>
      </c>
      <c r="C1867" s="14" t="s">
        <v>7911</v>
      </c>
      <c r="D1867" s="16">
        <v>45928</v>
      </c>
      <c r="E1867" s="16">
        <v>46009</v>
      </c>
      <c r="F1867" s="14" t="s">
        <v>7912</v>
      </c>
      <c r="G1867" s="14"/>
      <c r="H1867" s="14" t="s">
        <v>5537</v>
      </c>
      <c r="I1867" s="15">
        <v>82.88</v>
      </c>
      <c r="J1867" s="77">
        <v>1</v>
      </c>
      <c r="K1867" s="92"/>
    </row>
    <row r="1868" spans="1:11" ht="90" x14ac:dyDescent="0.25">
      <c r="A1868" s="14" t="s">
        <v>3027</v>
      </c>
      <c r="B1868" s="14" t="s">
        <v>7895</v>
      </c>
      <c r="C1868" s="14" t="s">
        <v>7444</v>
      </c>
      <c r="D1868" s="16">
        <v>45928</v>
      </c>
      <c r="E1868" s="16">
        <v>46009</v>
      </c>
      <c r="F1868" s="14" t="s">
        <v>7913</v>
      </c>
      <c r="G1868" s="14" t="s">
        <v>7914</v>
      </c>
      <c r="H1868" s="14" t="s">
        <v>7915</v>
      </c>
      <c r="I1868" s="15">
        <v>13</v>
      </c>
      <c r="J1868" s="77">
        <v>1</v>
      </c>
      <c r="K1868" s="92"/>
    </row>
    <row r="1869" spans="1:11" ht="120" x14ac:dyDescent="0.25">
      <c r="A1869" s="14" t="s">
        <v>3027</v>
      </c>
      <c r="B1869" s="14" t="s">
        <v>7895</v>
      </c>
      <c r="C1869" s="14" t="s">
        <v>7916</v>
      </c>
      <c r="D1869" s="16">
        <v>45928</v>
      </c>
      <c r="E1869" s="16">
        <v>46009</v>
      </c>
      <c r="F1869" s="14" t="s">
        <v>7917</v>
      </c>
      <c r="G1869" s="14"/>
      <c r="H1869" s="14" t="s">
        <v>4891</v>
      </c>
      <c r="I1869" s="15">
        <v>82.88</v>
      </c>
      <c r="J1869" s="77">
        <v>1</v>
      </c>
      <c r="K1869" s="92"/>
    </row>
    <row r="1870" spans="1:11" ht="50" x14ac:dyDescent="0.25">
      <c r="A1870" s="14" t="s">
        <v>3027</v>
      </c>
      <c r="B1870" s="14" t="s">
        <v>7895</v>
      </c>
      <c r="C1870" s="14" t="s">
        <v>4698</v>
      </c>
      <c r="D1870" s="16">
        <v>45907</v>
      </c>
      <c r="E1870" s="16">
        <v>46009</v>
      </c>
      <c r="F1870" s="14" t="s">
        <v>7918</v>
      </c>
      <c r="G1870" s="14" t="s">
        <v>4890</v>
      </c>
      <c r="H1870" s="14" t="s">
        <v>4891</v>
      </c>
      <c r="I1870" s="15">
        <v>100</v>
      </c>
      <c r="J1870" s="77">
        <v>1</v>
      </c>
      <c r="K1870" s="92"/>
    </row>
    <row r="1871" spans="1:11" ht="50" x14ac:dyDescent="0.25">
      <c r="A1871" s="14" t="s">
        <v>3027</v>
      </c>
      <c r="B1871" s="14" t="s">
        <v>7895</v>
      </c>
      <c r="C1871" s="14" t="s">
        <v>7919</v>
      </c>
      <c r="D1871" s="16">
        <v>45959</v>
      </c>
      <c r="E1871" s="16">
        <v>46009</v>
      </c>
      <c r="F1871" s="14" t="s">
        <v>7920</v>
      </c>
      <c r="G1871" s="14" t="s">
        <v>7921</v>
      </c>
      <c r="H1871" s="14" t="s">
        <v>7922</v>
      </c>
      <c r="I1871" s="15">
        <v>285</v>
      </c>
      <c r="J1871" s="77">
        <v>1</v>
      </c>
      <c r="K1871" s="92"/>
    </row>
    <row r="1872" spans="1:11" ht="50" x14ac:dyDescent="0.25">
      <c r="A1872" s="14" t="s">
        <v>3027</v>
      </c>
      <c r="B1872" s="14" t="s">
        <v>7895</v>
      </c>
      <c r="C1872" s="14" t="s">
        <v>7923</v>
      </c>
      <c r="D1872" s="16">
        <v>45931</v>
      </c>
      <c r="E1872" s="16">
        <v>46009</v>
      </c>
      <c r="F1872" s="14" t="s">
        <v>7924</v>
      </c>
      <c r="G1872" s="14" t="s">
        <v>7925</v>
      </c>
      <c r="H1872" s="14" t="s">
        <v>7926</v>
      </c>
      <c r="I1872" s="15">
        <v>338.25</v>
      </c>
      <c r="J1872" s="77">
        <v>1</v>
      </c>
      <c r="K1872" s="92"/>
    </row>
    <row r="1873" spans="1:11" ht="50" x14ac:dyDescent="0.25">
      <c r="A1873" s="14" t="s">
        <v>3027</v>
      </c>
      <c r="B1873" s="14" t="s">
        <v>7895</v>
      </c>
      <c r="C1873" s="14" t="s">
        <v>7927</v>
      </c>
      <c r="D1873" s="16">
        <v>45932</v>
      </c>
      <c r="E1873" s="16">
        <v>46009</v>
      </c>
      <c r="F1873" s="14" t="s">
        <v>7928</v>
      </c>
      <c r="G1873" s="14" t="s">
        <v>4890</v>
      </c>
      <c r="H1873" s="14" t="s">
        <v>4891</v>
      </c>
      <c r="I1873" s="15">
        <v>100</v>
      </c>
      <c r="J1873" s="77">
        <v>1</v>
      </c>
      <c r="K1873" s="92"/>
    </row>
    <row r="1874" spans="1:11" ht="50" x14ac:dyDescent="0.25">
      <c r="A1874" s="14" t="s">
        <v>3027</v>
      </c>
      <c r="B1874" s="14" t="s">
        <v>7895</v>
      </c>
      <c r="C1874" s="14" t="s">
        <v>7929</v>
      </c>
      <c r="D1874" s="16">
        <v>45932</v>
      </c>
      <c r="E1874" s="16">
        <v>46009</v>
      </c>
      <c r="F1874" s="14" t="s">
        <v>7930</v>
      </c>
      <c r="G1874" s="14" t="s">
        <v>7931</v>
      </c>
      <c r="H1874" s="14" t="s">
        <v>7932</v>
      </c>
      <c r="I1874" s="15">
        <v>176</v>
      </c>
      <c r="J1874" s="77">
        <v>1</v>
      </c>
      <c r="K1874" s="92"/>
    </row>
    <row r="1875" spans="1:11" ht="70" x14ac:dyDescent="0.25">
      <c r="A1875" s="14" t="s">
        <v>3027</v>
      </c>
      <c r="B1875" s="14" t="s">
        <v>7933</v>
      </c>
      <c r="C1875" s="14" t="s">
        <v>5652</v>
      </c>
      <c r="D1875" s="16">
        <v>45893</v>
      </c>
      <c r="E1875" s="16">
        <v>46009</v>
      </c>
      <c r="F1875" s="14" t="s">
        <v>7934</v>
      </c>
      <c r="G1875" s="14" t="s">
        <v>7935</v>
      </c>
      <c r="H1875" s="14" t="s">
        <v>7936</v>
      </c>
      <c r="I1875" s="15">
        <v>1254</v>
      </c>
      <c r="J1875" s="77">
        <v>1</v>
      </c>
      <c r="K1875" s="92"/>
    </row>
    <row r="1876" spans="1:11" ht="70" x14ac:dyDescent="0.25">
      <c r="A1876" s="14" t="s">
        <v>3027</v>
      </c>
      <c r="B1876" s="14" t="s">
        <v>7937</v>
      </c>
      <c r="C1876" s="14" t="s">
        <v>7938</v>
      </c>
      <c r="D1876" s="16">
        <v>45867</v>
      </c>
      <c r="E1876" s="16">
        <v>46009</v>
      </c>
      <c r="F1876" s="14" t="s">
        <v>7939</v>
      </c>
      <c r="G1876" s="14" t="s">
        <v>4335</v>
      </c>
      <c r="H1876" s="14" t="s">
        <v>4336</v>
      </c>
      <c r="I1876" s="15">
        <v>2320</v>
      </c>
      <c r="J1876" s="77">
        <v>1</v>
      </c>
      <c r="K1876" s="92"/>
    </row>
    <row r="1877" spans="1:11" ht="60" x14ac:dyDescent="0.25">
      <c r="A1877" s="14" t="s">
        <v>3027</v>
      </c>
      <c r="B1877" s="14" t="s">
        <v>7937</v>
      </c>
      <c r="C1877" s="14" t="s">
        <v>7940</v>
      </c>
      <c r="D1877" s="16">
        <v>45902</v>
      </c>
      <c r="E1877" s="16">
        <v>46009</v>
      </c>
      <c r="F1877" s="14" t="s">
        <v>7941</v>
      </c>
      <c r="G1877" s="14" t="s">
        <v>7942</v>
      </c>
      <c r="H1877" s="14" t="s">
        <v>7943</v>
      </c>
      <c r="I1877" s="15">
        <v>344</v>
      </c>
      <c r="J1877" s="77">
        <v>1</v>
      </c>
      <c r="K1877" s="92"/>
    </row>
    <row r="1878" spans="1:11" ht="60" x14ac:dyDescent="0.25">
      <c r="A1878" s="14" t="s">
        <v>3027</v>
      </c>
      <c r="B1878" s="14" t="s">
        <v>7937</v>
      </c>
      <c r="C1878" s="14" t="s">
        <v>7944</v>
      </c>
      <c r="D1878" s="16">
        <v>45902</v>
      </c>
      <c r="E1878" s="16">
        <v>46009</v>
      </c>
      <c r="F1878" s="14" t="s">
        <v>7941</v>
      </c>
      <c r="G1878" s="14" t="s">
        <v>7945</v>
      </c>
      <c r="H1878" s="14" t="s">
        <v>7946</v>
      </c>
      <c r="I1878" s="15">
        <v>215</v>
      </c>
      <c r="J1878" s="77">
        <v>1</v>
      </c>
      <c r="K1878" s="92"/>
    </row>
    <row r="1879" spans="1:11" ht="50" x14ac:dyDescent="0.25">
      <c r="A1879" s="14" t="s">
        <v>3027</v>
      </c>
      <c r="B1879" s="14" t="s">
        <v>7937</v>
      </c>
      <c r="C1879" s="14" t="s">
        <v>7947</v>
      </c>
      <c r="D1879" s="16">
        <v>45961</v>
      </c>
      <c r="E1879" s="16">
        <v>46009</v>
      </c>
      <c r="F1879" s="14" t="s">
        <v>7948</v>
      </c>
      <c r="G1879" s="14" t="s">
        <v>7949</v>
      </c>
      <c r="H1879" s="14" t="s">
        <v>7950</v>
      </c>
      <c r="I1879" s="15">
        <v>240</v>
      </c>
      <c r="J1879" s="77">
        <v>1</v>
      </c>
      <c r="K1879" s="92"/>
    </row>
    <row r="1880" spans="1:11" ht="60" x14ac:dyDescent="0.25">
      <c r="A1880" s="14" t="s">
        <v>3027</v>
      </c>
      <c r="B1880" s="14" t="s">
        <v>7937</v>
      </c>
      <c r="C1880" s="14" t="s">
        <v>7951</v>
      </c>
      <c r="D1880" s="16">
        <v>45910</v>
      </c>
      <c r="E1880" s="16">
        <v>46009</v>
      </c>
      <c r="F1880" s="14" t="s">
        <v>7952</v>
      </c>
      <c r="G1880" s="14" t="s">
        <v>5522</v>
      </c>
      <c r="H1880" s="14" t="s">
        <v>5523</v>
      </c>
      <c r="I1880" s="15">
        <v>90</v>
      </c>
      <c r="J1880" s="77">
        <v>1</v>
      </c>
      <c r="K1880" s="92"/>
    </row>
    <row r="1881" spans="1:11" ht="50" x14ac:dyDescent="0.25">
      <c r="A1881" s="14" t="s">
        <v>3027</v>
      </c>
      <c r="B1881" s="14" t="s">
        <v>7953</v>
      </c>
      <c r="C1881" s="14" t="s">
        <v>7954</v>
      </c>
      <c r="D1881" s="16">
        <v>46001</v>
      </c>
      <c r="E1881" s="16">
        <v>46009</v>
      </c>
      <c r="F1881" s="14" t="s">
        <v>7955</v>
      </c>
      <c r="G1881" s="14" t="s">
        <v>5921</v>
      </c>
      <c r="H1881" s="14" t="s">
        <v>5922</v>
      </c>
      <c r="I1881" s="15">
        <v>64.400000000000006</v>
      </c>
      <c r="J1881" s="77">
        <v>1</v>
      </c>
      <c r="K1881" s="92"/>
    </row>
    <row r="1882" spans="1:11" ht="50" x14ac:dyDescent="0.25">
      <c r="A1882" s="14" t="s">
        <v>3027</v>
      </c>
      <c r="B1882" s="14" t="s">
        <v>7953</v>
      </c>
      <c r="C1882" s="14" t="s">
        <v>7956</v>
      </c>
      <c r="D1882" s="16">
        <v>45859</v>
      </c>
      <c r="E1882" s="16">
        <v>46009</v>
      </c>
      <c r="F1882" s="14" t="s">
        <v>7957</v>
      </c>
      <c r="G1882" s="14" t="s">
        <v>7958</v>
      </c>
      <c r="H1882" s="14" t="s">
        <v>7959</v>
      </c>
      <c r="I1882" s="15">
        <v>40</v>
      </c>
      <c r="J1882" s="77">
        <v>1</v>
      </c>
      <c r="K1882" s="92"/>
    </row>
    <row r="1883" spans="1:11" ht="50" x14ac:dyDescent="0.25">
      <c r="A1883" s="14" t="s">
        <v>3027</v>
      </c>
      <c r="B1883" s="14" t="s">
        <v>7953</v>
      </c>
      <c r="C1883" s="14" t="s">
        <v>7960</v>
      </c>
      <c r="D1883" s="16">
        <v>45859</v>
      </c>
      <c r="E1883" s="16">
        <v>46009</v>
      </c>
      <c r="F1883" s="14" t="s">
        <v>7961</v>
      </c>
      <c r="G1883" s="14" t="s">
        <v>7958</v>
      </c>
      <c r="H1883" s="14" t="s">
        <v>7959</v>
      </c>
      <c r="I1883" s="15">
        <v>12</v>
      </c>
      <c r="J1883" s="77">
        <v>1</v>
      </c>
      <c r="K1883" s="92"/>
    </row>
    <row r="1884" spans="1:11" ht="50" x14ac:dyDescent="0.25">
      <c r="A1884" s="14" t="s">
        <v>3027</v>
      </c>
      <c r="B1884" s="14" t="s">
        <v>7953</v>
      </c>
      <c r="C1884" s="14" t="s">
        <v>7962</v>
      </c>
      <c r="D1884" s="16">
        <v>45905</v>
      </c>
      <c r="E1884" s="16">
        <v>46009</v>
      </c>
      <c r="F1884" s="14" t="s">
        <v>7963</v>
      </c>
      <c r="G1884" s="14"/>
      <c r="H1884" s="14" t="s">
        <v>7964</v>
      </c>
      <c r="I1884" s="15">
        <v>55.79</v>
      </c>
      <c r="J1884" s="77">
        <v>1</v>
      </c>
      <c r="K1884" s="92"/>
    </row>
    <row r="1885" spans="1:11" ht="50" x14ac:dyDescent="0.25">
      <c r="A1885" s="14" t="s">
        <v>3027</v>
      </c>
      <c r="B1885" s="14" t="s">
        <v>7953</v>
      </c>
      <c r="C1885" s="14" t="s">
        <v>7965</v>
      </c>
      <c r="D1885" s="16">
        <v>45945</v>
      </c>
      <c r="E1885" s="16">
        <v>46009</v>
      </c>
      <c r="F1885" s="14" t="s">
        <v>7966</v>
      </c>
      <c r="G1885" s="14" t="s">
        <v>7958</v>
      </c>
      <c r="H1885" s="14" t="s">
        <v>7959</v>
      </c>
      <c r="I1885" s="15">
        <v>70</v>
      </c>
      <c r="J1885" s="77">
        <v>1</v>
      </c>
      <c r="K1885" s="92"/>
    </row>
    <row r="1886" spans="1:11" ht="50" x14ac:dyDescent="0.25">
      <c r="A1886" s="14" t="s">
        <v>3027</v>
      </c>
      <c r="B1886" s="14" t="s">
        <v>7953</v>
      </c>
      <c r="C1886" s="14" t="s">
        <v>7967</v>
      </c>
      <c r="D1886" s="16">
        <v>45945</v>
      </c>
      <c r="E1886" s="16">
        <v>46009</v>
      </c>
      <c r="F1886" s="14" t="s">
        <v>7968</v>
      </c>
      <c r="G1886" s="14" t="s">
        <v>7958</v>
      </c>
      <c r="H1886" s="14" t="s">
        <v>7959</v>
      </c>
      <c r="I1886" s="15">
        <v>21</v>
      </c>
      <c r="J1886" s="77">
        <v>1</v>
      </c>
      <c r="K1886" s="92"/>
    </row>
    <row r="1887" spans="1:11" ht="60" x14ac:dyDescent="0.25">
      <c r="A1887" s="14" t="s">
        <v>3027</v>
      </c>
      <c r="B1887" s="14" t="s">
        <v>7953</v>
      </c>
      <c r="C1887" s="14" t="s">
        <v>7969</v>
      </c>
      <c r="D1887" s="16">
        <v>45996</v>
      </c>
      <c r="E1887" s="16">
        <v>46009</v>
      </c>
      <c r="F1887" s="14" t="s">
        <v>7970</v>
      </c>
      <c r="G1887" s="14" t="s">
        <v>7958</v>
      </c>
      <c r="H1887" s="14" t="s">
        <v>7959</v>
      </c>
      <c r="I1887" s="15">
        <v>42.09</v>
      </c>
      <c r="J1887" s="77">
        <v>1</v>
      </c>
      <c r="K1887" s="92"/>
    </row>
    <row r="1888" spans="1:11" ht="50" x14ac:dyDescent="0.25">
      <c r="A1888" s="14" t="s">
        <v>3027</v>
      </c>
      <c r="B1888" s="14" t="s">
        <v>7953</v>
      </c>
      <c r="C1888" s="14" t="s">
        <v>7971</v>
      </c>
      <c r="D1888" s="16">
        <v>45996</v>
      </c>
      <c r="E1888" s="16">
        <v>46009</v>
      </c>
      <c r="F1888" s="14" t="s">
        <v>7972</v>
      </c>
      <c r="G1888" s="14" t="s">
        <v>7958</v>
      </c>
      <c r="H1888" s="14" t="s">
        <v>7959</v>
      </c>
      <c r="I1888" s="15">
        <v>21</v>
      </c>
      <c r="J1888" s="77">
        <v>1</v>
      </c>
      <c r="K1888" s="92"/>
    </row>
    <row r="1889" spans="1:11" ht="50" x14ac:dyDescent="0.25">
      <c r="A1889" s="14" t="s">
        <v>3027</v>
      </c>
      <c r="B1889" s="14" t="s">
        <v>7953</v>
      </c>
      <c r="C1889" s="14" t="s">
        <v>7973</v>
      </c>
      <c r="D1889" s="16">
        <v>45955</v>
      </c>
      <c r="E1889" s="16">
        <v>46009</v>
      </c>
      <c r="F1889" s="14" t="s">
        <v>7974</v>
      </c>
      <c r="G1889" s="14" t="s">
        <v>3032</v>
      </c>
      <c r="H1889" s="14" t="s">
        <v>3033</v>
      </c>
      <c r="I1889" s="15">
        <v>59.85</v>
      </c>
      <c r="J1889" s="77">
        <v>1</v>
      </c>
      <c r="K1889" s="92"/>
    </row>
    <row r="1890" spans="1:11" ht="60" x14ac:dyDescent="0.25">
      <c r="A1890" s="14" t="s">
        <v>3027</v>
      </c>
      <c r="B1890" s="14" t="s">
        <v>7953</v>
      </c>
      <c r="C1890" s="14" t="s">
        <v>7975</v>
      </c>
      <c r="D1890" s="16">
        <v>45955</v>
      </c>
      <c r="E1890" s="16">
        <v>46009</v>
      </c>
      <c r="F1890" s="14" t="s">
        <v>7976</v>
      </c>
      <c r="G1890" s="14" t="s">
        <v>5102</v>
      </c>
      <c r="H1890" s="14" t="s">
        <v>5103</v>
      </c>
      <c r="I1890" s="15">
        <v>51.2</v>
      </c>
      <c r="J1890" s="77">
        <v>1</v>
      </c>
      <c r="K1890" s="92"/>
    </row>
    <row r="1891" spans="1:11" ht="50" x14ac:dyDescent="0.25">
      <c r="A1891" s="14" t="s">
        <v>3027</v>
      </c>
      <c r="B1891" s="14" t="s">
        <v>7953</v>
      </c>
      <c r="C1891" s="14" t="s">
        <v>7977</v>
      </c>
      <c r="D1891" s="16">
        <v>45955</v>
      </c>
      <c r="E1891" s="16">
        <v>46009</v>
      </c>
      <c r="F1891" s="14" t="s">
        <v>7978</v>
      </c>
      <c r="G1891" s="14" t="s">
        <v>5100</v>
      </c>
      <c r="H1891" s="14" t="s">
        <v>5101</v>
      </c>
      <c r="I1891" s="15">
        <v>94.98</v>
      </c>
      <c r="J1891" s="77">
        <v>1</v>
      </c>
      <c r="K1891" s="92"/>
    </row>
    <row r="1892" spans="1:11" ht="50" x14ac:dyDescent="0.25">
      <c r="A1892" s="14" t="s">
        <v>3027</v>
      </c>
      <c r="B1892" s="14" t="s">
        <v>7953</v>
      </c>
      <c r="C1892" s="14" t="s">
        <v>7979</v>
      </c>
      <c r="D1892" s="16">
        <v>45964</v>
      </c>
      <c r="E1892" s="16">
        <v>46009</v>
      </c>
      <c r="F1892" s="14" t="s">
        <v>7955</v>
      </c>
      <c r="G1892" s="14" t="s">
        <v>5512</v>
      </c>
      <c r="H1892" s="14" t="s">
        <v>5513</v>
      </c>
      <c r="I1892" s="15">
        <v>451.75</v>
      </c>
      <c r="J1892" s="77">
        <v>1</v>
      </c>
      <c r="K1892" s="92"/>
    </row>
    <row r="1893" spans="1:11" ht="50" x14ac:dyDescent="0.25">
      <c r="A1893" s="14" t="s">
        <v>3027</v>
      </c>
      <c r="B1893" s="14" t="s">
        <v>7953</v>
      </c>
      <c r="C1893" s="14" t="s">
        <v>7980</v>
      </c>
      <c r="D1893" s="16">
        <v>45959</v>
      </c>
      <c r="E1893" s="16">
        <v>46009</v>
      </c>
      <c r="F1893" s="14" t="s">
        <v>7955</v>
      </c>
      <c r="G1893" s="14" t="s">
        <v>5533</v>
      </c>
      <c r="H1893" s="14" t="s">
        <v>5534</v>
      </c>
      <c r="I1893" s="15">
        <v>115.94</v>
      </c>
      <c r="J1893" s="77">
        <v>1</v>
      </c>
      <c r="K1893" s="92"/>
    </row>
    <row r="1894" spans="1:11" ht="50" x14ac:dyDescent="0.25">
      <c r="A1894" s="14" t="s">
        <v>3027</v>
      </c>
      <c r="B1894" s="14" t="s">
        <v>7953</v>
      </c>
      <c r="C1894" s="14" t="s">
        <v>7981</v>
      </c>
      <c r="D1894" s="16">
        <v>45968</v>
      </c>
      <c r="E1894" s="16">
        <v>46009</v>
      </c>
      <c r="F1894" s="14" t="s">
        <v>7982</v>
      </c>
      <c r="G1894" s="14" t="s">
        <v>7958</v>
      </c>
      <c r="H1894" s="14" t="s">
        <v>7959</v>
      </c>
      <c r="I1894" s="15">
        <v>80</v>
      </c>
      <c r="J1894" s="77">
        <v>1</v>
      </c>
      <c r="K1894" s="92"/>
    </row>
    <row r="1895" spans="1:11" ht="50" x14ac:dyDescent="0.25">
      <c r="A1895" s="14" t="s">
        <v>3027</v>
      </c>
      <c r="B1895" s="14" t="s">
        <v>7953</v>
      </c>
      <c r="C1895" s="14" t="s">
        <v>7983</v>
      </c>
      <c r="D1895" s="16">
        <v>45968</v>
      </c>
      <c r="E1895" s="16">
        <v>46009</v>
      </c>
      <c r="F1895" s="14" t="s">
        <v>7984</v>
      </c>
      <c r="G1895" s="14" t="s">
        <v>7958</v>
      </c>
      <c r="H1895" s="14" t="s">
        <v>7959</v>
      </c>
      <c r="I1895" s="15">
        <v>24</v>
      </c>
      <c r="J1895" s="77">
        <v>1</v>
      </c>
      <c r="K1895" s="92"/>
    </row>
    <row r="1896" spans="1:11" ht="60" x14ac:dyDescent="0.25">
      <c r="A1896" s="14" t="s">
        <v>3027</v>
      </c>
      <c r="B1896" s="14" t="s">
        <v>7985</v>
      </c>
      <c r="C1896" s="14" t="s">
        <v>7986</v>
      </c>
      <c r="D1896" s="16">
        <v>45841</v>
      </c>
      <c r="E1896" s="16">
        <v>46009</v>
      </c>
      <c r="F1896" s="14" t="s">
        <v>7987</v>
      </c>
      <c r="G1896" s="14" t="s">
        <v>3558</v>
      </c>
      <c r="H1896" s="14" t="s">
        <v>3559</v>
      </c>
      <c r="I1896" s="15">
        <v>1310.2</v>
      </c>
      <c r="J1896" s="77">
        <v>1</v>
      </c>
      <c r="K1896" s="92"/>
    </row>
    <row r="1897" spans="1:11" ht="70" x14ac:dyDescent="0.25">
      <c r="A1897" s="14" t="s">
        <v>3027</v>
      </c>
      <c r="B1897" s="14" t="s">
        <v>7985</v>
      </c>
      <c r="C1897" s="14" t="s">
        <v>7988</v>
      </c>
      <c r="D1897" s="16">
        <v>45807</v>
      </c>
      <c r="E1897" s="16">
        <v>46009</v>
      </c>
      <c r="F1897" s="14" t="s">
        <v>7989</v>
      </c>
      <c r="G1897" s="14" t="s">
        <v>7990</v>
      </c>
      <c r="H1897" s="14" t="s">
        <v>7991</v>
      </c>
      <c r="I1897" s="15">
        <v>414.63</v>
      </c>
      <c r="J1897" s="77">
        <v>1</v>
      </c>
      <c r="K1897" s="92"/>
    </row>
    <row r="1898" spans="1:11" ht="70" x14ac:dyDescent="0.25">
      <c r="A1898" s="14" t="s">
        <v>3027</v>
      </c>
      <c r="B1898" s="14" t="s">
        <v>7985</v>
      </c>
      <c r="C1898" s="14" t="s">
        <v>7992</v>
      </c>
      <c r="D1898" s="16">
        <v>45841</v>
      </c>
      <c r="E1898" s="16">
        <v>46009</v>
      </c>
      <c r="F1898" s="14" t="s">
        <v>7993</v>
      </c>
      <c r="G1898" s="14" t="s">
        <v>7990</v>
      </c>
      <c r="H1898" s="14" t="s">
        <v>7991</v>
      </c>
      <c r="I1898" s="15">
        <v>268.29000000000002</v>
      </c>
      <c r="J1898" s="77">
        <v>1</v>
      </c>
      <c r="K1898" s="92"/>
    </row>
    <row r="1899" spans="1:11" ht="70" x14ac:dyDescent="0.25">
      <c r="A1899" s="14" t="s">
        <v>3027</v>
      </c>
      <c r="B1899" s="14" t="s">
        <v>7985</v>
      </c>
      <c r="C1899" s="14" t="s">
        <v>7994</v>
      </c>
      <c r="D1899" s="16">
        <v>45923</v>
      </c>
      <c r="E1899" s="16">
        <v>46009</v>
      </c>
      <c r="F1899" s="14" t="s">
        <v>7995</v>
      </c>
      <c r="G1899" s="14" t="s">
        <v>7990</v>
      </c>
      <c r="H1899" s="14" t="s">
        <v>7991</v>
      </c>
      <c r="I1899" s="15">
        <v>308.94</v>
      </c>
      <c r="J1899" s="77">
        <v>1</v>
      </c>
      <c r="K1899" s="92"/>
    </row>
    <row r="1900" spans="1:11" ht="70" x14ac:dyDescent="0.25">
      <c r="A1900" s="14" t="s">
        <v>3027</v>
      </c>
      <c r="B1900" s="14" t="s">
        <v>7985</v>
      </c>
      <c r="C1900" s="14" t="s">
        <v>7996</v>
      </c>
      <c r="D1900" s="16">
        <v>45936</v>
      </c>
      <c r="E1900" s="16">
        <v>46009</v>
      </c>
      <c r="F1900" s="14" t="s">
        <v>7997</v>
      </c>
      <c r="G1900" s="14" t="s">
        <v>7990</v>
      </c>
      <c r="H1900" s="14" t="s">
        <v>7991</v>
      </c>
      <c r="I1900" s="15">
        <v>300.81</v>
      </c>
      <c r="J1900" s="77">
        <v>1</v>
      </c>
      <c r="K1900" s="92"/>
    </row>
    <row r="1901" spans="1:11" ht="80" x14ac:dyDescent="0.25">
      <c r="A1901" s="14" t="s">
        <v>3027</v>
      </c>
      <c r="B1901" s="14" t="s">
        <v>7985</v>
      </c>
      <c r="C1901" s="14" t="s">
        <v>7998</v>
      </c>
      <c r="D1901" s="16">
        <v>45943</v>
      </c>
      <c r="E1901" s="16">
        <v>46009</v>
      </c>
      <c r="F1901" s="14" t="s">
        <v>7999</v>
      </c>
      <c r="G1901" s="14" t="s">
        <v>7990</v>
      </c>
      <c r="H1901" s="14" t="s">
        <v>7991</v>
      </c>
      <c r="I1901" s="15">
        <v>398.37</v>
      </c>
      <c r="J1901" s="77">
        <v>1</v>
      </c>
      <c r="K1901" s="92"/>
    </row>
    <row r="1902" spans="1:11" ht="60" x14ac:dyDescent="0.25">
      <c r="A1902" s="14" t="s">
        <v>3027</v>
      </c>
      <c r="B1902" s="14" t="s">
        <v>7985</v>
      </c>
      <c r="C1902" s="14" t="s">
        <v>3550</v>
      </c>
      <c r="D1902" s="16">
        <v>45727</v>
      </c>
      <c r="E1902" s="16">
        <v>46009</v>
      </c>
      <c r="F1902" s="14" t="s">
        <v>8000</v>
      </c>
      <c r="G1902" s="14" t="s">
        <v>8001</v>
      </c>
      <c r="H1902" s="14" t="s">
        <v>8002</v>
      </c>
      <c r="I1902" s="15">
        <v>283.33999999999997</v>
      </c>
      <c r="J1902" s="77">
        <v>1</v>
      </c>
      <c r="K1902" s="92"/>
    </row>
    <row r="1903" spans="1:11" ht="60" x14ac:dyDescent="0.25">
      <c r="A1903" s="14" t="s">
        <v>3027</v>
      </c>
      <c r="B1903" s="14" t="s">
        <v>7985</v>
      </c>
      <c r="C1903" s="14" t="s">
        <v>3247</v>
      </c>
      <c r="D1903" s="16">
        <v>45754</v>
      </c>
      <c r="E1903" s="16">
        <v>46009</v>
      </c>
      <c r="F1903" s="14" t="s">
        <v>8003</v>
      </c>
      <c r="G1903" s="14" t="s">
        <v>8001</v>
      </c>
      <c r="H1903" s="14" t="s">
        <v>8002</v>
      </c>
      <c r="I1903" s="15">
        <v>461.56</v>
      </c>
      <c r="J1903" s="77">
        <v>1</v>
      </c>
      <c r="K1903" s="92"/>
    </row>
    <row r="1904" spans="1:11" ht="60" x14ac:dyDescent="0.25">
      <c r="A1904" s="14" t="s">
        <v>3027</v>
      </c>
      <c r="B1904" s="14" t="s">
        <v>7985</v>
      </c>
      <c r="C1904" s="14" t="s">
        <v>3094</v>
      </c>
      <c r="D1904" s="16">
        <v>45799</v>
      </c>
      <c r="E1904" s="16">
        <v>46009</v>
      </c>
      <c r="F1904" s="14" t="s">
        <v>8004</v>
      </c>
      <c r="G1904" s="14" t="s">
        <v>8001</v>
      </c>
      <c r="H1904" s="14" t="s">
        <v>8002</v>
      </c>
      <c r="I1904" s="15">
        <v>359.42</v>
      </c>
      <c r="J1904" s="77">
        <v>1</v>
      </c>
      <c r="K1904" s="92"/>
    </row>
    <row r="1905" spans="1:11" ht="60" x14ac:dyDescent="0.25">
      <c r="A1905" s="14" t="s">
        <v>3027</v>
      </c>
      <c r="B1905" s="14" t="s">
        <v>7985</v>
      </c>
      <c r="C1905" s="14" t="s">
        <v>6359</v>
      </c>
      <c r="D1905" s="16">
        <v>45861</v>
      </c>
      <c r="E1905" s="16">
        <v>46009</v>
      </c>
      <c r="F1905" s="14" t="s">
        <v>8005</v>
      </c>
      <c r="G1905" s="14" t="s">
        <v>8001</v>
      </c>
      <c r="H1905" s="14" t="s">
        <v>8002</v>
      </c>
      <c r="I1905" s="15">
        <v>538.17999999999995</v>
      </c>
      <c r="J1905" s="77">
        <v>1</v>
      </c>
      <c r="K1905" s="92"/>
    </row>
    <row r="1906" spans="1:11" ht="60" x14ac:dyDescent="0.25">
      <c r="A1906" s="14" t="s">
        <v>3027</v>
      </c>
      <c r="B1906" s="14" t="s">
        <v>7985</v>
      </c>
      <c r="C1906" s="14" t="s">
        <v>3936</v>
      </c>
      <c r="D1906" s="16">
        <v>45904</v>
      </c>
      <c r="E1906" s="16">
        <v>46009</v>
      </c>
      <c r="F1906" s="14" t="s">
        <v>8006</v>
      </c>
      <c r="G1906" s="14" t="s">
        <v>8001</v>
      </c>
      <c r="H1906" s="14" t="s">
        <v>8002</v>
      </c>
      <c r="I1906" s="15">
        <v>222.78</v>
      </c>
      <c r="J1906" s="77">
        <v>1</v>
      </c>
      <c r="K1906" s="92"/>
    </row>
    <row r="1907" spans="1:11" ht="60" x14ac:dyDescent="0.25">
      <c r="A1907" s="14" t="s">
        <v>3027</v>
      </c>
      <c r="B1907" s="14" t="s">
        <v>7985</v>
      </c>
      <c r="C1907" s="14" t="s">
        <v>5065</v>
      </c>
      <c r="D1907" s="16">
        <v>45933</v>
      </c>
      <c r="E1907" s="16">
        <v>46009</v>
      </c>
      <c r="F1907" s="14" t="s">
        <v>8007</v>
      </c>
      <c r="G1907" s="14" t="s">
        <v>8001</v>
      </c>
      <c r="H1907" s="14" t="s">
        <v>8002</v>
      </c>
      <c r="I1907" s="15">
        <v>300.16000000000003</v>
      </c>
      <c r="J1907" s="77">
        <v>1</v>
      </c>
      <c r="K1907" s="92"/>
    </row>
    <row r="1908" spans="1:11" ht="60" x14ac:dyDescent="0.25">
      <c r="A1908" s="14" t="s">
        <v>3027</v>
      </c>
      <c r="B1908" s="14" t="s">
        <v>7985</v>
      </c>
      <c r="C1908" s="14" t="s">
        <v>3746</v>
      </c>
      <c r="D1908" s="16">
        <v>45933</v>
      </c>
      <c r="E1908" s="16">
        <v>46009</v>
      </c>
      <c r="F1908" s="14" t="s">
        <v>8008</v>
      </c>
      <c r="G1908" s="14" t="s">
        <v>8001</v>
      </c>
      <c r="H1908" s="14" t="s">
        <v>8002</v>
      </c>
      <c r="I1908" s="15">
        <v>504.18</v>
      </c>
      <c r="J1908" s="77">
        <v>1</v>
      </c>
      <c r="K1908" s="92"/>
    </row>
    <row r="1909" spans="1:11" ht="70" x14ac:dyDescent="0.25">
      <c r="A1909" s="14" t="s">
        <v>3027</v>
      </c>
      <c r="B1909" s="14" t="s">
        <v>7985</v>
      </c>
      <c r="C1909" s="14" t="s">
        <v>8009</v>
      </c>
      <c r="D1909" s="16">
        <v>45832</v>
      </c>
      <c r="E1909" s="16">
        <v>46009</v>
      </c>
      <c r="F1909" s="14" t="s">
        <v>8010</v>
      </c>
      <c r="G1909" s="14" t="s">
        <v>3718</v>
      </c>
      <c r="H1909" s="14" t="s">
        <v>3157</v>
      </c>
      <c r="I1909" s="15">
        <v>500</v>
      </c>
      <c r="J1909" s="77">
        <v>1</v>
      </c>
      <c r="K1909" s="92"/>
    </row>
    <row r="1910" spans="1:11" ht="70" x14ac:dyDescent="0.25">
      <c r="A1910" s="14" t="s">
        <v>3027</v>
      </c>
      <c r="B1910" s="14" t="s">
        <v>7985</v>
      </c>
      <c r="C1910" s="14" t="s">
        <v>8011</v>
      </c>
      <c r="D1910" s="16">
        <v>45841</v>
      </c>
      <c r="E1910" s="16">
        <v>46009</v>
      </c>
      <c r="F1910" s="14" t="s">
        <v>8012</v>
      </c>
      <c r="G1910" s="14" t="s">
        <v>4033</v>
      </c>
      <c r="H1910" s="14" t="s">
        <v>4034</v>
      </c>
      <c r="I1910" s="15">
        <v>159.71</v>
      </c>
      <c r="J1910" s="77">
        <v>1</v>
      </c>
      <c r="K1910" s="92"/>
    </row>
    <row r="1911" spans="1:11" ht="50" x14ac:dyDescent="0.25">
      <c r="A1911" s="14" t="s">
        <v>3027</v>
      </c>
      <c r="B1911" s="14" t="s">
        <v>7985</v>
      </c>
      <c r="C1911" s="14" t="s">
        <v>8013</v>
      </c>
      <c r="D1911" s="16">
        <v>45761</v>
      </c>
      <c r="E1911" s="16">
        <v>46009</v>
      </c>
      <c r="F1911" s="14" t="s">
        <v>8014</v>
      </c>
      <c r="G1911" s="14" t="s">
        <v>3188</v>
      </c>
      <c r="H1911" s="14" t="s">
        <v>3189</v>
      </c>
      <c r="I1911" s="15">
        <v>676.88</v>
      </c>
      <c r="J1911" s="77">
        <v>1</v>
      </c>
      <c r="K1911" s="92"/>
    </row>
    <row r="1912" spans="1:11" ht="100" x14ac:dyDescent="0.25">
      <c r="A1912" s="14" t="s">
        <v>3027</v>
      </c>
      <c r="B1912" s="14" t="s">
        <v>7985</v>
      </c>
      <c r="C1912" s="14" t="s">
        <v>8015</v>
      </c>
      <c r="D1912" s="16">
        <v>45754</v>
      </c>
      <c r="E1912" s="16">
        <v>46009</v>
      </c>
      <c r="F1912" s="14" t="s">
        <v>8016</v>
      </c>
      <c r="G1912" s="14"/>
      <c r="H1912" s="14" t="s">
        <v>8017</v>
      </c>
      <c r="I1912" s="15">
        <v>201.67</v>
      </c>
      <c r="J1912" s="77">
        <v>1</v>
      </c>
      <c r="K1912" s="92"/>
    </row>
    <row r="1913" spans="1:11" ht="100" x14ac:dyDescent="0.25">
      <c r="A1913" s="14" t="s">
        <v>3027</v>
      </c>
      <c r="B1913" s="14" t="s">
        <v>7985</v>
      </c>
      <c r="C1913" s="14" t="s">
        <v>8018</v>
      </c>
      <c r="D1913" s="16">
        <v>45771</v>
      </c>
      <c r="E1913" s="16">
        <v>46009</v>
      </c>
      <c r="F1913" s="14" t="s">
        <v>8019</v>
      </c>
      <c r="G1913" s="14"/>
      <c r="H1913" s="14" t="s">
        <v>8017</v>
      </c>
      <c r="I1913" s="15">
        <v>332.99</v>
      </c>
      <c r="J1913" s="77">
        <v>1</v>
      </c>
      <c r="K1913" s="92"/>
    </row>
    <row r="1914" spans="1:11" ht="100" x14ac:dyDescent="0.25">
      <c r="A1914" s="14" t="s">
        <v>3027</v>
      </c>
      <c r="B1914" s="14" t="s">
        <v>7985</v>
      </c>
      <c r="C1914" s="14" t="s">
        <v>8020</v>
      </c>
      <c r="D1914" s="16">
        <v>45841</v>
      </c>
      <c r="E1914" s="16">
        <v>46009</v>
      </c>
      <c r="F1914" s="14" t="s">
        <v>8021</v>
      </c>
      <c r="G1914" s="14"/>
      <c r="H1914" s="14" t="s">
        <v>8017</v>
      </c>
      <c r="I1914" s="15">
        <v>532.32000000000005</v>
      </c>
      <c r="J1914" s="77">
        <v>1</v>
      </c>
      <c r="K1914" s="92"/>
    </row>
    <row r="1915" spans="1:11" ht="100" x14ac:dyDescent="0.25">
      <c r="A1915" s="14" t="s">
        <v>3027</v>
      </c>
      <c r="B1915" s="14" t="s">
        <v>7985</v>
      </c>
      <c r="C1915" s="14" t="s">
        <v>8022</v>
      </c>
      <c r="D1915" s="16">
        <v>45861</v>
      </c>
      <c r="E1915" s="16">
        <v>46009</v>
      </c>
      <c r="F1915" s="14" t="s">
        <v>8023</v>
      </c>
      <c r="G1915" s="14"/>
      <c r="H1915" s="14" t="s">
        <v>8017</v>
      </c>
      <c r="I1915" s="15">
        <v>283.75</v>
      </c>
      <c r="J1915" s="77">
        <v>1</v>
      </c>
      <c r="K1915" s="92"/>
    </row>
    <row r="1916" spans="1:11" ht="100" x14ac:dyDescent="0.25">
      <c r="A1916" s="14" t="s">
        <v>3027</v>
      </c>
      <c r="B1916" s="14" t="s">
        <v>7985</v>
      </c>
      <c r="C1916" s="14" t="s">
        <v>8024</v>
      </c>
      <c r="D1916" s="16">
        <v>45933</v>
      </c>
      <c r="E1916" s="16">
        <v>46009</v>
      </c>
      <c r="F1916" s="14" t="s">
        <v>8025</v>
      </c>
      <c r="G1916" s="14"/>
      <c r="H1916" s="14" t="s">
        <v>8017</v>
      </c>
      <c r="I1916" s="15">
        <v>365.82</v>
      </c>
      <c r="J1916" s="77">
        <v>1</v>
      </c>
      <c r="K1916" s="92"/>
    </row>
    <row r="1917" spans="1:11" ht="50" x14ac:dyDescent="0.25">
      <c r="A1917" s="14" t="s">
        <v>3027</v>
      </c>
      <c r="B1917" s="14" t="s">
        <v>8026</v>
      </c>
      <c r="C1917" s="14" t="s">
        <v>8027</v>
      </c>
      <c r="D1917" s="16">
        <v>45982</v>
      </c>
      <c r="E1917" s="16">
        <v>46009</v>
      </c>
      <c r="F1917" s="14" t="s">
        <v>8028</v>
      </c>
      <c r="G1917" s="14" t="s">
        <v>4116</v>
      </c>
      <c r="H1917" s="14" t="s">
        <v>4117</v>
      </c>
      <c r="I1917" s="15">
        <v>157.05000000000001</v>
      </c>
      <c r="J1917" s="77">
        <v>1</v>
      </c>
      <c r="K1917" s="92"/>
    </row>
    <row r="1918" spans="1:11" ht="50" x14ac:dyDescent="0.25">
      <c r="A1918" s="14" t="s">
        <v>3027</v>
      </c>
      <c r="B1918" s="14" t="s">
        <v>8026</v>
      </c>
      <c r="C1918" s="14" t="s">
        <v>8029</v>
      </c>
      <c r="D1918" s="16">
        <v>45959</v>
      </c>
      <c r="E1918" s="16">
        <v>46009</v>
      </c>
      <c r="F1918" s="14" t="s">
        <v>8028</v>
      </c>
      <c r="G1918" s="14">
        <v>29213291</v>
      </c>
      <c r="H1918" s="14" t="s">
        <v>3029</v>
      </c>
      <c r="I1918" s="15">
        <v>462.8</v>
      </c>
      <c r="J1918" s="77">
        <v>1</v>
      </c>
      <c r="K1918" s="92"/>
    </row>
    <row r="1919" spans="1:11" ht="50" x14ac:dyDescent="0.25">
      <c r="A1919" s="14" t="s">
        <v>3027</v>
      </c>
      <c r="B1919" s="14" t="s">
        <v>8026</v>
      </c>
      <c r="C1919" s="14" t="s">
        <v>8030</v>
      </c>
      <c r="D1919" s="16">
        <v>45834</v>
      </c>
      <c r="E1919" s="16">
        <v>46009</v>
      </c>
      <c r="F1919" s="14" t="s">
        <v>8028</v>
      </c>
      <c r="G1919" s="14" t="s">
        <v>7211</v>
      </c>
      <c r="H1919" s="14" t="s">
        <v>7212</v>
      </c>
      <c r="I1919" s="15">
        <v>31.98</v>
      </c>
      <c r="J1919" s="77">
        <v>1</v>
      </c>
      <c r="K1919" s="92"/>
    </row>
    <row r="1920" spans="1:11" ht="60" x14ac:dyDescent="0.25">
      <c r="A1920" s="14" t="s">
        <v>3027</v>
      </c>
      <c r="B1920" s="14" t="s">
        <v>8026</v>
      </c>
      <c r="C1920" s="14" t="s">
        <v>8031</v>
      </c>
      <c r="D1920" s="16">
        <v>45986</v>
      </c>
      <c r="E1920" s="16">
        <v>46009</v>
      </c>
      <c r="F1920" s="14" t="s">
        <v>8032</v>
      </c>
      <c r="G1920" s="14" t="s">
        <v>7211</v>
      </c>
      <c r="H1920" s="14" t="s">
        <v>7212</v>
      </c>
      <c r="I1920" s="15">
        <v>50.17</v>
      </c>
      <c r="J1920" s="77">
        <v>1</v>
      </c>
      <c r="K1920" s="92"/>
    </row>
    <row r="1921" spans="1:11" ht="70" x14ac:dyDescent="0.25">
      <c r="A1921" s="14" t="s">
        <v>3027</v>
      </c>
      <c r="B1921" s="14" t="s">
        <v>8033</v>
      </c>
      <c r="C1921" s="14" t="s">
        <v>8034</v>
      </c>
      <c r="D1921" s="16">
        <v>45749</v>
      </c>
      <c r="E1921" s="16">
        <v>46009</v>
      </c>
      <c r="F1921" s="14" t="s">
        <v>8035</v>
      </c>
      <c r="G1921" s="14" t="s">
        <v>8036</v>
      </c>
      <c r="H1921" s="14" t="s">
        <v>8037</v>
      </c>
      <c r="I1921" s="15">
        <v>837.64</v>
      </c>
      <c r="J1921" s="77">
        <v>1</v>
      </c>
      <c r="K1921" s="92"/>
    </row>
    <row r="1922" spans="1:11" ht="70" x14ac:dyDescent="0.25">
      <c r="A1922" s="14" t="s">
        <v>3027</v>
      </c>
      <c r="B1922" s="14" t="s">
        <v>8033</v>
      </c>
      <c r="C1922" s="14" t="s">
        <v>4923</v>
      </c>
      <c r="D1922" s="16">
        <v>45749</v>
      </c>
      <c r="E1922" s="16">
        <v>46009</v>
      </c>
      <c r="F1922" s="14" t="s">
        <v>8038</v>
      </c>
      <c r="G1922" s="14" t="s">
        <v>8039</v>
      </c>
      <c r="H1922" s="14" t="s">
        <v>8040</v>
      </c>
      <c r="I1922" s="15">
        <v>692.02</v>
      </c>
      <c r="J1922" s="77">
        <v>1</v>
      </c>
      <c r="K1922" s="92"/>
    </row>
    <row r="1923" spans="1:11" ht="60" x14ac:dyDescent="0.25">
      <c r="A1923" s="14" t="s">
        <v>3027</v>
      </c>
      <c r="B1923" s="14" t="s">
        <v>8033</v>
      </c>
      <c r="C1923" s="14" t="s">
        <v>8041</v>
      </c>
      <c r="D1923" s="16">
        <v>45692</v>
      </c>
      <c r="E1923" s="16">
        <v>46009</v>
      </c>
      <c r="F1923" s="14" t="s">
        <v>8042</v>
      </c>
      <c r="G1923" s="14" t="s">
        <v>8043</v>
      </c>
      <c r="H1923" s="14" t="s">
        <v>8044</v>
      </c>
      <c r="I1923" s="15">
        <v>201</v>
      </c>
      <c r="J1923" s="77">
        <v>1</v>
      </c>
      <c r="K1923" s="92"/>
    </row>
    <row r="1924" spans="1:11" ht="50" x14ac:dyDescent="0.25">
      <c r="A1924" s="14" t="s">
        <v>3027</v>
      </c>
      <c r="B1924" s="14" t="s">
        <v>8033</v>
      </c>
      <c r="C1924" s="14" t="s">
        <v>8045</v>
      </c>
      <c r="D1924" s="16">
        <v>45867</v>
      </c>
      <c r="E1924" s="16">
        <v>46009</v>
      </c>
      <c r="F1924" s="14" t="s">
        <v>8046</v>
      </c>
      <c r="G1924" s="14" t="s">
        <v>8043</v>
      </c>
      <c r="H1924" s="14" t="s">
        <v>8044</v>
      </c>
      <c r="I1924" s="15">
        <v>333</v>
      </c>
      <c r="J1924" s="77">
        <v>1</v>
      </c>
      <c r="K1924" s="92"/>
    </row>
    <row r="1925" spans="1:11" ht="50" x14ac:dyDescent="0.25">
      <c r="A1925" s="14" t="s">
        <v>3027</v>
      </c>
      <c r="B1925" s="14" t="s">
        <v>8033</v>
      </c>
      <c r="C1925" s="14" t="s">
        <v>8047</v>
      </c>
      <c r="D1925" s="16" t="s">
        <v>8048</v>
      </c>
      <c r="E1925" s="16">
        <v>46009</v>
      </c>
      <c r="F1925" s="14" t="s">
        <v>8049</v>
      </c>
      <c r="G1925" s="14" t="s">
        <v>8050</v>
      </c>
      <c r="H1925" s="14" t="s">
        <v>8051</v>
      </c>
      <c r="I1925" s="15">
        <v>347.5</v>
      </c>
      <c r="J1925" s="77">
        <v>1</v>
      </c>
      <c r="K1925" s="92"/>
    </row>
    <row r="1926" spans="1:11" ht="50" x14ac:dyDescent="0.25">
      <c r="A1926" s="14" t="s">
        <v>3027</v>
      </c>
      <c r="B1926" s="14" t="s">
        <v>8033</v>
      </c>
      <c r="C1926" s="14" t="s">
        <v>8052</v>
      </c>
      <c r="D1926" s="16">
        <v>45807</v>
      </c>
      <c r="E1926" s="16">
        <v>46009</v>
      </c>
      <c r="F1926" s="14" t="s">
        <v>8053</v>
      </c>
      <c r="G1926" s="14">
        <v>29213291</v>
      </c>
      <c r="H1926" s="14" t="s">
        <v>3029</v>
      </c>
      <c r="I1926" s="15">
        <v>206.6</v>
      </c>
      <c r="J1926" s="77">
        <v>1</v>
      </c>
      <c r="K1926" s="92"/>
    </row>
    <row r="1927" spans="1:11" ht="60" x14ac:dyDescent="0.25">
      <c r="A1927" s="14" t="s">
        <v>3027</v>
      </c>
      <c r="B1927" s="14" t="s">
        <v>8033</v>
      </c>
      <c r="C1927" s="14" t="s">
        <v>8054</v>
      </c>
      <c r="D1927" s="16">
        <v>45909</v>
      </c>
      <c r="E1927" s="16">
        <v>46009</v>
      </c>
      <c r="F1927" s="14" t="s">
        <v>8055</v>
      </c>
      <c r="G1927" s="14" t="s">
        <v>3743</v>
      </c>
      <c r="H1927" s="14" t="s">
        <v>8056</v>
      </c>
      <c r="I1927" s="15">
        <v>40.24</v>
      </c>
      <c r="J1927" s="77">
        <v>1</v>
      </c>
      <c r="K1927" s="92"/>
    </row>
    <row r="1928" spans="1:11" ht="70" x14ac:dyDescent="0.25">
      <c r="A1928" s="14" t="s">
        <v>3027</v>
      </c>
      <c r="B1928" s="14" t="s">
        <v>8057</v>
      </c>
      <c r="C1928" s="14" t="s">
        <v>6389</v>
      </c>
      <c r="D1928" s="16">
        <v>45692</v>
      </c>
      <c r="E1928" s="16">
        <v>46009</v>
      </c>
      <c r="F1928" s="14" t="s">
        <v>8058</v>
      </c>
      <c r="G1928" s="14"/>
      <c r="H1928" s="14" t="s">
        <v>8059</v>
      </c>
      <c r="I1928" s="15">
        <v>2080</v>
      </c>
      <c r="J1928" s="77">
        <v>1</v>
      </c>
      <c r="K1928" s="92"/>
    </row>
    <row r="1929" spans="1:11" ht="50" x14ac:dyDescent="0.25">
      <c r="A1929" s="14" t="s">
        <v>3027</v>
      </c>
      <c r="B1929" s="14" t="s">
        <v>8057</v>
      </c>
      <c r="C1929" s="14" t="s">
        <v>8060</v>
      </c>
      <c r="D1929" s="16">
        <v>45684</v>
      </c>
      <c r="E1929" s="16">
        <v>46009</v>
      </c>
      <c r="F1929" s="14" t="s">
        <v>8061</v>
      </c>
      <c r="G1929" s="14" t="s">
        <v>8062</v>
      </c>
      <c r="H1929" s="14" t="s">
        <v>8063</v>
      </c>
      <c r="I1929" s="15">
        <v>134</v>
      </c>
      <c r="J1929" s="77">
        <v>1</v>
      </c>
      <c r="K1929" s="92"/>
    </row>
    <row r="1930" spans="1:11" ht="50" x14ac:dyDescent="0.25">
      <c r="A1930" s="14" t="s">
        <v>3027</v>
      </c>
      <c r="B1930" s="14" t="s">
        <v>8057</v>
      </c>
      <c r="C1930" s="14" t="s">
        <v>8064</v>
      </c>
      <c r="D1930" s="16">
        <v>45715</v>
      </c>
      <c r="E1930" s="16">
        <v>46009</v>
      </c>
      <c r="F1930" s="14" t="s">
        <v>8065</v>
      </c>
      <c r="G1930" s="14" t="s">
        <v>8066</v>
      </c>
      <c r="H1930" s="14" t="s">
        <v>8067</v>
      </c>
      <c r="I1930" s="15">
        <v>240</v>
      </c>
      <c r="J1930" s="77">
        <v>1</v>
      </c>
      <c r="K1930" s="92"/>
    </row>
    <row r="1931" spans="1:11" ht="50" x14ac:dyDescent="0.25">
      <c r="A1931" s="14" t="s">
        <v>3027</v>
      </c>
      <c r="B1931" s="14" t="s">
        <v>8057</v>
      </c>
      <c r="C1931" s="14" t="s">
        <v>8068</v>
      </c>
      <c r="D1931" s="16">
        <v>45726</v>
      </c>
      <c r="E1931" s="16">
        <v>46009</v>
      </c>
      <c r="F1931" s="14" t="s">
        <v>8069</v>
      </c>
      <c r="G1931" s="14" t="s">
        <v>8070</v>
      </c>
      <c r="H1931" s="14" t="s">
        <v>8071</v>
      </c>
      <c r="I1931" s="15">
        <v>105</v>
      </c>
      <c r="J1931" s="77">
        <v>1</v>
      </c>
      <c r="K1931" s="92"/>
    </row>
    <row r="1932" spans="1:11" ht="60" x14ac:dyDescent="0.25">
      <c r="A1932" s="14" t="s">
        <v>3027</v>
      </c>
      <c r="B1932" s="14" t="s">
        <v>8057</v>
      </c>
      <c r="C1932" s="14" t="s">
        <v>8072</v>
      </c>
      <c r="D1932" s="16">
        <v>45792</v>
      </c>
      <c r="E1932" s="16">
        <v>46009</v>
      </c>
      <c r="F1932" s="14" t="s">
        <v>8073</v>
      </c>
      <c r="G1932" s="14" t="s">
        <v>8074</v>
      </c>
      <c r="H1932" s="14" t="s">
        <v>8075</v>
      </c>
      <c r="I1932" s="15">
        <v>65</v>
      </c>
      <c r="J1932" s="77">
        <v>1</v>
      </c>
      <c r="K1932" s="92"/>
    </row>
    <row r="1933" spans="1:11" ht="50" x14ac:dyDescent="0.25">
      <c r="A1933" s="14" t="s">
        <v>3027</v>
      </c>
      <c r="B1933" s="14" t="s">
        <v>8057</v>
      </c>
      <c r="C1933" s="14" t="s">
        <v>8076</v>
      </c>
      <c r="D1933" s="16">
        <v>45804</v>
      </c>
      <c r="E1933" s="16">
        <v>46009</v>
      </c>
      <c r="F1933" s="14" t="s">
        <v>8077</v>
      </c>
      <c r="G1933" s="14" t="s">
        <v>8070</v>
      </c>
      <c r="H1933" s="14" t="s">
        <v>8071</v>
      </c>
      <c r="I1933" s="15">
        <v>150</v>
      </c>
      <c r="J1933" s="77">
        <v>1</v>
      </c>
      <c r="K1933" s="92"/>
    </row>
    <row r="1934" spans="1:11" ht="60" x14ac:dyDescent="0.25">
      <c r="A1934" s="14" t="s">
        <v>3027</v>
      </c>
      <c r="B1934" s="14" t="s">
        <v>8057</v>
      </c>
      <c r="C1934" s="14" t="s">
        <v>8078</v>
      </c>
      <c r="D1934" s="16">
        <v>45828</v>
      </c>
      <c r="E1934" s="16">
        <v>46009</v>
      </c>
      <c r="F1934" s="14" t="s">
        <v>8079</v>
      </c>
      <c r="G1934" s="14" t="s">
        <v>8080</v>
      </c>
      <c r="H1934" s="14" t="s">
        <v>8081</v>
      </c>
      <c r="I1934" s="15">
        <v>479</v>
      </c>
      <c r="J1934" s="77">
        <v>1</v>
      </c>
      <c r="K1934" s="92"/>
    </row>
    <row r="1935" spans="1:11" ht="50" x14ac:dyDescent="0.25">
      <c r="A1935" s="14" t="s">
        <v>3027</v>
      </c>
      <c r="B1935" s="14" t="s">
        <v>8057</v>
      </c>
      <c r="C1935" s="14" t="s">
        <v>8082</v>
      </c>
      <c r="D1935" s="16">
        <v>45846</v>
      </c>
      <c r="E1935" s="16">
        <v>46009</v>
      </c>
      <c r="F1935" s="14" t="s">
        <v>8083</v>
      </c>
      <c r="G1935" s="14" t="s">
        <v>4500</v>
      </c>
      <c r="H1935" s="14" t="s">
        <v>4501</v>
      </c>
      <c r="I1935" s="15">
        <v>201</v>
      </c>
      <c r="J1935" s="77">
        <v>1</v>
      </c>
      <c r="K1935" s="92"/>
    </row>
    <row r="1936" spans="1:11" ht="70" x14ac:dyDescent="0.25">
      <c r="A1936" s="14" t="s">
        <v>3027</v>
      </c>
      <c r="B1936" s="14" t="s">
        <v>8057</v>
      </c>
      <c r="C1936" s="14" t="s">
        <v>8084</v>
      </c>
      <c r="D1936" s="16">
        <v>45843</v>
      </c>
      <c r="E1936" s="16">
        <v>46009</v>
      </c>
      <c r="F1936" s="14" t="s">
        <v>8085</v>
      </c>
      <c r="G1936" s="14" t="s">
        <v>8086</v>
      </c>
      <c r="H1936" s="14" t="s">
        <v>8087</v>
      </c>
      <c r="I1936" s="15">
        <v>334</v>
      </c>
      <c r="J1936" s="77">
        <v>1</v>
      </c>
      <c r="K1936" s="92"/>
    </row>
    <row r="1937" spans="1:11" ht="70" x14ac:dyDescent="0.25">
      <c r="A1937" s="14" t="s">
        <v>3027</v>
      </c>
      <c r="B1937" s="14" t="s">
        <v>8057</v>
      </c>
      <c r="C1937" s="14" t="s">
        <v>8088</v>
      </c>
      <c r="D1937" s="16">
        <v>45916</v>
      </c>
      <c r="E1937" s="16">
        <v>46009</v>
      </c>
      <c r="F1937" s="14" t="s">
        <v>8089</v>
      </c>
      <c r="G1937" s="14" t="s">
        <v>4504</v>
      </c>
      <c r="H1937" s="14" t="s">
        <v>4505</v>
      </c>
      <c r="I1937" s="15">
        <v>490</v>
      </c>
      <c r="J1937" s="77">
        <v>1</v>
      </c>
      <c r="K1937" s="92"/>
    </row>
    <row r="1938" spans="1:11" ht="70" x14ac:dyDescent="0.25">
      <c r="A1938" s="14" t="s">
        <v>3027</v>
      </c>
      <c r="B1938" s="14" t="s">
        <v>8057</v>
      </c>
      <c r="C1938" s="14" t="s">
        <v>4281</v>
      </c>
      <c r="D1938" s="16">
        <v>45924</v>
      </c>
      <c r="E1938" s="16">
        <v>46009</v>
      </c>
      <c r="F1938" s="14" t="s">
        <v>8090</v>
      </c>
      <c r="G1938" s="14" t="s">
        <v>4508</v>
      </c>
      <c r="H1938" s="14" t="s">
        <v>4509</v>
      </c>
      <c r="I1938" s="15">
        <v>294</v>
      </c>
      <c r="J1938" s="77">
        <v>1</v>
      </c>
      <c r="K1938" s="92"/>
    </row>
    <row r="1939" spans="1:11" ht="60" x14ac:dyDescent="0.25">
      <c r="A1939" s="14" t="s">
        <v>3027</v>
      </c>
      <c r="B1939" s="14" t="s">
        <v>8057</v>
      </c>
      <c r="C1939" s="14" t="s">
        <v>8091</v>
      </c>
      <c r="D1939" s="16">
        <v>45937</v>
      </c>
      <c r="E1939" s="16">
        <v>46009</v>
      </c>
      <c r="F1939" s="14" t="s">
        <v>8092</v>
      </c>
      <c r="G1939" s="14" t="s">
        <v>4500</v>
      </c>
      <c r="H1939" s="14" t="s">
        <v>4501</v>
      </c>
      <c r="I1939" s="15">
        <v>91</v>
      </c>
      <c r="J1939" s="77">
        <v>1</v>
      </c>
      <c r="K1939" s="92"/>
    </row>
    <row r="1940" spans="1:11" ht="80" x14ac:dyDescent="0.25">
      <c r="A1940" s="14" t="s">
        <v>3027</v>
      </c>
      <c r="B1940" s="14" t="s">
        <v>8093</v>
      </c>
      <c r="C1940" s="14" t="s">
        <v>6819</v>
      </c>
      <c r="D1940" s="16">
        <v>45782</v>
      </c>
      <c r="E1940" s="16">
        <v>46009</v>
      </c>
      <c r="F1940" s="14" t="s">
        <v>8094</v>
      </c>
      <c r="G1940" s="14" t="s">
        <v>8095</v>
      </c>
      <c r="H1940" s="14" t="s">
        <v>8096</v>
      </c>
      <c r="I1940" s="15">
        <v>436.51</v>
      </c>
      <c r="J1940" s="77">
        <v>1</v>
      </c>
      <c r="K1940" s="92"/>
    </row>
    <row r="1941" spans="1:11" ht="70" x14ac:dyDescent="0.25">
      <c r="A1941" s="14" t="s">
        <v>3027</v>
      </c>
      <c r="B1941" s="14" t="s">
        <v>8093</v>
      </c>
      <c r="C1941" s="14" t="s">
        <v>3307</v>
      </c>
      <c r="D1941" s="16">
        <v>45782</v>
      </c>
      <c r="E1941" s="16">
        <v>46009</v>
      </c>
      <c r="F1941" s="14" t="s">
        <v>8097</v>
      </c>
      <c r="G1941" s="14"/>
      <c r="H1941" s="14" t="s">
        <v>8098</v>
      </c>
      <c r="I1941" s="15">
        <v>39.299999999999997</v>
      </c>
      <c r="J1941" s="77">
        <v>1</v>
      </c>
      <c r="K1941" s="92"/>
    </row>
    <row r="1942" spans="1:11" ht="70" x14ac:dyDescent="0.25">
      <c r="A1942" s="14" t="s">
        <v>3027</v>
      </c>
      <c r="B1942" s="14" t="s">
        <v>8093</v>
      </c>
      <c r="C1942" s="14" t="s">
        <v>3041</v>
      </c>
      <c r="D1942" s="16">
        <v>45791</v>
      </c>
      <c r="E1942" s="16">
        <v>46009</v>
      </c>
      <c r="F1942" s="14" t="s">
        <v>8099</v>
      </c>
      <c r="G1942" s="14" t="s">
        <v>8095</v>
      </c>
      <c r="H1942" s="14" t="s">
        <v>8096</v>
      </c>
      <c r="I1942" s="15">
        <v>248.2</v>
      </c>
      <c r="J1942" s="77">
        <v>1</v>
      </c>
      <c r="K1942" s="92"/>
    </row>
    <row r="1943" spans="1:11" ht="70" x14ac:dyDescent="0.25">
      <c r="A1943" s="14" t="s">
        <v>3027</v>
      </c>
      <c r="B1943" s="14" t="s">
        <v>8093</v>
      </c>
      <c r="C1943" s="14" t="s">
        <v>173</v>
      </c>
      <c r="D1943" s="16">
        <v>45788</v>
      </c>
      <c r="E1943" s="16">
        <v>46009</v>
      </c>
      <c r="F1943" s="14" t="s">
        <v>8100</v>
      </c>
      <c r="G1943" s="14"/>
      <c r="H1943" s="14" t="s">
        <v>8101</v>
      </c>
      <c r="I1943" s="15">
        <v>17.600000000000001</v>
      </c>
      <c r="J1943" s="77">
        <v>1</v>
      </c>
      <c r="K1943" s="92"/>
    </row>
    <row r="1944" spans="1:11" ht="90" x14ac:dyDescent="0.25">
      <c r="A1944" s="14" t="s">
        <v>3027</v>
      </c>
      <c r="B1944" s="14" t="s">
        <v>8093</v>
      </c>
      <c r="C1944" s="14" t="s">
        <v>8102</v>
      </c>
      <c r="D1944" s="16">
        <v>45891</v>
      </c>
      <c r="E1944" s="16">
        <v>46009</v>
      </c>
      <c r="F1944" s="14" t="s">
        <v>8103</v>
      </c>
      <c r="G1944" s="14" t="s">
        <v>8104</v>
      </c>
      <c r="H1944" s="14" t="s">
        <v>8105</v>
      </c>
      <c r="I1944" s="15">
        <v>900</v>
      </c>
      <c r="J1944" s="77">
        <v>1</v>
      </c>
      <c r="K1944" s="92"/>
    </row>
    <row r="1945" spans="1:11" ht="90" x14ac:dyDescent="0.25">
      <c r="A1945" s="14" t="s">
        <v>3027</v>
      </c>
      <c r="B1945" s="14" t="s">
        <v>8093</v>
      </c>
      <c r="C1945" s="14" t="s">
        <v>3444</v>
      </c>
      <c r="D1945" s="16">
        <v>45881</v>
      </c>
      <c r="E1945" s="16">
        <v>46009</v>
      </c>
      <c r="F1945" s="14" t="s">
        <v>8106</v>
      </c>
      <c r="G1945" s="14" t="s">
        <v>8107</v>
      </c>
      <c r="H1945" s="14" t="s">
        <v>8108</v>
      </c>
      <c r="I1945" s="15">
        <v>1125</v>
      </c>
      <c r="J1945" s="77">
        <v>1</v>
      </c>
      <c r="K1945" s="92"/>
    </row>
    <row r="1946" spans="1:11" ht="90" x14ac:dyDescent="0.25">
      <c r="A1946" s="14" t="s">
        <v>3027</v>
      </c>
      <c r="B1946" s="14" t="s">
        <v>8093</v>
      </c>
      <c r="C1946" s="14" t="s">
        <v>288</v>
      </c>
      <c r="D1946" s="16">
        <v>45925</v>
      </c>
      <c r="E1946" s="16">
        <v>46009</v>
      </c>
      <c r="F1946" s="14" t="s">
        <v>8109</v>
      </c>
      <c r="G1946" s="14"/>
      <c r="H1946" s="14" t="s">
        <v>8101</v>
      </c>
      <c r="I1946" s="15">
        <v>1321.88</v>
      </c>
      <c r="J1946" s="77">
        <v>1</v>
      </c>
      <c r="K1946" s="92"/>
    </row>
    <row r="1947" spans="1:11" ht="90" x14ac:dyDescent="0.25">
      <c r="A1947" s="14" t="s">
        <v>3027</v>
      </c>
      <c r="B1947" s="14" t="s">
        <v>8093</v>
      </c>
      <c r="C1947" s="14" t="s">
        <v>8110</v>
      </c>
      <c r="D1947" s="16" t="s">
        <v>8111</v>
      </c>
      <c r="E1947" s="16">
        <v>46009</v>
      </c>
      <c r="F1947" s="14" t="s">
        <v>8112</v>
      </c>
      <c r="G1947" s="14" t="s">
        <v>8113</v>
      </c>
      <c r="H1947" s="14" t="s">
        <v>8114</v>
      </c>
      <c r="I1947" s="15">
        <v>314</v>
      </c>
      <c r="J1947" s="77">
        <v>1</v>
      </c>
      <c r="K1947" s="92"/>
    </row>
    <row r="1948" spans="1:11" ht="70" x14ac:dyDescent="0.25">
      <c r="A1948" s="14" t="s">
        <v>3027</v>
      </c>
      <c r="B1948" s="14" t="s">
        <v>8093</v>
      </c>
      <c r="C1948" s="14" t="s">
        <v>8115</v>
      </c>
      <c r="D1948" s="16">
        <v>45923</v>
      </c>
      <c r="E1948" s="16">
        <v>46009</v>
      </c>
      <c r="F1948" s="14" t="s">
        <v>8116</v>
      </c>
      <c r="G1948" s="14" t="s">
        <v>8095</v>
      </c>
      <c r="H1948" s="14" t="s">
        <v>8096</v>
      </c>
      <c r="I1948" s="15">
        <v>312.43</v>
      </c>
      <c r="J1948" s="77">
        <v>1</v>
      </c>
      <c r="K1948" s="92"/>
    </row>
    <row r="1949" spans="1:11" ht="70" x14ac:dyDescent="0.25">
      <c r="A1949" s="14" t="s">
        <v>3027</v>
      </c>
      <c r="B1949" s="14" t="s">
        <v>8093</v>
      </c>
      <c r="C1949" s="14" t="s">
        <v>8117</v>
      </c>
      <c r="D1949" s="16">
        <v>45925</v>
      </c>
      <c r="E1949" s="16">
        <v>46009</v>
      </c>
      <c r="F1949" s="14" t="s">
        <v>8118</v>
      </c>
      <c r="G1949" s="14"/>
      <c r="H1949" s="14" t="s">
        <v>8098</v>
      </c>
      <c r="I1949" s="15">
        <v>26.4</v>
      </c>
      <c r="J1949" s="77">
        <v>1</v>
      </c>
      <c r="K1949" s="92"/>
    </row>
    <row r="1950" spans="1:11" ht="80" x14ac:dyDescent="0.25">
      <c r="A1950" s="14" t="s">
        <v>3027</v>
      </c>
      <c r="B1950" s="14" t="s">
        <v>8093</v>
      </c>
      <c r="C1950" s="14" t="s">
        <v>8119</v>
      </c>
      <c r="D1950" s="16">
        <v>45930</v>
      </c>
      <c r="E1950" s="16">
        <v>46009</v>
      </c>
      <c r="F1950" s="14" t="s">
        <v>8120</v>
      </c>
      <c r="G1950" s="14" t="s">
        <v>8095</v>
      </c>
      <c r="H1950" s="14" t="s">
        <v>8096</v>
      </c>
      <c r="I1950" s="15">
        <v>423.68</v>
      </c>
      <c r="J1950" s="77">
        <v>1</v>
      </c>
      <c r="K1950" s="92"/>
    </row>
    <row r="1951" spans="1:11" ht="70" x14ac:dyDescent="0.25">
      <c r="A1951" s="14" t="s">
        <v>3027</v>
      </c>
      <c r="B1951" s="14" t="s">
        <v>8121</v>
      </c>
      <c r="C1951" s="14" t="s">
        <v>8122</v>
      </c>
      <c r="D1951" s="16">
        <v>45780</v>
      </c>
      <c r="E1951" s="16">
        <v>46009</v>
      </c>
      <c r="F1951" s="14" t="s">
        <v>8123</v>
      </c>
      <c r="G1951" s="14" t="s">
        <v>3036</v>
      </c>
      <c r="H1951" s="14" t="s">
        <v>3037</v>
      </c>
      <c r="I1951" s="15">
        <v>70</v>
      </c>
      <c r="J1951" s="77">
        <v>1</v>
      </c>
      <c r="K1951" s="92"/>
    </row>
    <row r="1952" spans="1:11" ht="70" x14ac:dyDescent="0.25">
      <c r="A1952" s="14" t="s">
        <v>3027</v>
      </c>
      <c r="B1952" s="14" t="s">
        <v>8121</v>
      </c>
      <c r="C1952" s="14" t="s">
        <v>8124</v>
      </c>
      <c r="D1952" s="16">
        <v>45785</v>
      </c>
      <c r="E1952" s="16">
        <v>46009</v>
      </c>
      <c r="F1952" s="14" t="s">
        <v>8125</v>
      </c>
      <c r="G1952" s="14" t="s">
        <v>3036</v>
      </c>
      <c r="H1952" s="14" t="s">
        <v>3037</v>
      </c>
      <c r="I1952" s="15">
        <v>45</v>
      </c>
      <c r="J1952" s="77">
        <v>1</v>
      </c>
      <c r="K1952" s="92"/>
    </row>
    <row r="1953" spans="1:11" ht="70" x14ac:dyDescent="0.25">
      <c r="A1953" s="14" t="s">
        <v>3027</v>
      </c>
      <c r="B1953" s="14" t="s">
        <v>8121</v>
      </c>
      <c r="C1953" s="14" t="s">
        <v>8126</v>
      </c>
      <c r="D1953" s="16">
        <v>45787</v>
      </c>
      <c r="E1953" s="16">
        <v>46009</v>
      </c>
      <c r="F1953" s="14" t="s">
        <v>8127</v>
      </c>
      <c r="G1953" s="14" t="s">
        <v>3036</v>
      </c>
      <c r="H1953" s="14" t="s">
        <v>3037</v>
      </c>
      <c r="I1953" s="15">
        <v>50</v>
      </c>
      <c r="J1953" s="77">
        <v>1</v>
      </c>
      <c r="K1953" s="92"/>
    </row>
    <row r="1954" spans="1:11" ht="70" x14ac:dyDescent="0.25">
      <c r="A1954" s="14" t="s">
        <v>3027</v>
      </c>
      <c r="B1954" s="14" t="s">
        <v>8121</v>
      </c>
      <c r="C1954" s="14" t="s">
        <v>8128</v>
      </c>
      <c r="D1954" s="16">
        <v>45816</v>
      </c>
      <c r="E1954" s="16">
        <v>46009</v>
      </c>
      <c r="F1954" s="14" t="s">
        <v>8129</v>
      </c>
      <c r="G1954" s="14" t="s">
        <v>3036</v>
      </c>
      <c r="H1954" s="14" t="s">
        <v>3037</v>
      </c>
      <c r="I1954" s="15">
        <v>65</v>
      </c>
      <c r="J1954" s="77">
        <v>1</v>
      </c>
      <c r="K1954" s="92"/>
    </row>
    <row r="1955" spans="1:11" ht="60" x14ac:dyDescent="0.25">
      <c r="A1955" s="14" t="s">
        <v>3027</v>
      </c>
      <c r="B1955" s="14" t="s">
        <v>8121</v>
      </c>
      <c r="C1955" s="14" t="s">
        <v>8130</v>
      </c>
      <c r="D1955" s="16">
        <v>45823</v>
      </c>
      <c r="E1955" s="16">
        <v>46009</v>
      </c>
      <c r="F1955" s="14" t="s">
        <v>8131</v>
      </c>
      <c r="G1955" s="14" t="s">
        <v>3237</v>
      </c>
      <c r="H1955" s="14" t="s">
        <v>5549</v>
      </c>
      <c r="I1955" s="15">
        <v>24</v>
      </c>
      <c r="J1955" s="77">
        <v>1</v>
      </c>
      <c r="K1955" s="92"/>
    </row>
    <row r="1956" spans="1:11" ht="50" x14ac:dyDescent="0.25">
      <c r="A1956" s="14" t="s">
        <v>3027</v>
      </c>
      <c r="B1956" s="14" t="s">
        <v>8121</v>
      </c>
      <c r="C1956" s="14" t="s">
        <v>8132</v>
      </c>
      <c r="D1956" s="16">
        <v>45825</v>
      </c>
      <c r="E1956" s="16">
        <v>46009</v>
      </c>
      <c r="F1956" s="14" t="s">
        <v>8133</v>
      </c>
      <c r="G1956" s="14" t="s">
        <v>8134</v>
      </c>
      <c r="H1956" s="14" t="s">
        <v>8135</v>
      </c>
      <c r="I1956" s="15">
        <v>35.25</v>
      </c>
      <c r="J1956" s="77">
        <v>1</v>
      </c>
      <c r="K1956" s="92"/>
    </row>
    <row r="1957" spans="1:11" ht="60" x14ac:dyDescent="0.25">
      <c r="A1957" s="14" t="s">
        <v>3027</v>
      </c>
      <c r="B1957" s="14" t="s">
        <v>8121</v>
      </c>
      <c r="C1957" s="14" t="s">
        <v>8136</v>
      </c>
      <c r="D1957" s="16">
        <v>45830</v>
      </c>
      <c r="E1957" s="16">
        <v>46009</v>
      </c>
      <c r="F1957" s="14" t="s">
        <v>8137</v>
      </c>
      <c r="G1957" s="14" t="s">
        <v>3036</v>
      </c>
      <c r="H1957" s="14" t="s">
        <v>3037</v>
      </c>
      <c r="I1957" s="15">
        <v>105</v>
      </c>
      <c r="J1957" s="77">
        <v>1</v>
      </c>
      <c r="K1957" s="92"/>
    </row>
    <row r="1958" spans="1:11" ht="50" x14ac:dyDescent="0.25">
      <c r="A1958" s="14" t="s">
        <v>3027</v>
      </c>
      <c r="B1958" s="14" t="s">
        <v>8121</v>
      </c>
      <c r="C1958" s="14" t="s">
        <v>8138</v>
      </c>
      <c r="D1958" s="16">
        <v>45830</v>
      </c>
      <c r="E1958" s="16">
        <v>46009</v>
      </c>
      <c r="F1958" s="14" t="s">
        <v>8139</v>
      </c>
      <c r="G1958" s="14" t="s">
        <v>8140</v>
      </c>
      <c r="H1958" s="14" t="s">
        <v>8141</v>
      </c>
      <c r="I1958" s="15">
        <v>54</v>
      </c>
      <c r="J1958" s="77">
        <v>1</v>
      </c>
      <c r="K1958" s="92"/>
    </row>
    <row r="1959" spans="1:11" ht="50" x14ac:dyDescent="0.25">
      <c r="A1959" s="14" t="s">
        <v>3027</v>
      </c>
      <c r="B1959" s="14" t="s">
        <v>8121</v>
      </c>
      <c r="C1959" s="14" t="s">
        <v>8142</v>
      </c>
      <c r="D1959" s="16">
        <v>45852</v>
      </c>
      <c r="E1959" s="16">
        <v>46009</v>
      </c>
      <c r="F1959" s="14" t="s">
        <v>8143</v>
      </c>
      <c r="G1959" s="14" t="s">
        <v>8144</v>
      </c>
      <c r="H1959" s="14" t="s">
        <v>8145</v>
      </c>
      <c r="I1959" s="15">
        <v>95.32</v>
      </c>
      <c r="J1959" s="77">
        <v>1</v>
      </c>
      <c r="K1959" s="92"/>
    </row>
    <row r="1960" spans="1:11" ht="50" x14ac:dyDescent="0.25">
      <c r="A1960" s="14" t="s">
        <v>3027</v>
      </c>
      <c r="B1960" s="14" t="s">
        <v>8121</v>
      </c>
      <c r="C1960" s="14" t="s">
        <v>8146</v>
      </c>
      <c r="D1960" s="16">
        <v>45890</v>
      </c>
      <c r="E1960" s="16">
        <v>46009</v>
      </c>
      <c r="F1960" s="14" t="s">
        <v>8147</v>
      </c>
      <c r="G1960" s="14" t="s">
        <v>3034</v>
      </c>
      <c r="H1960" s="14" t="s">
        <v>3035</v>
      </c>
      <c r="I1960" s="15">
        <v>360</v>
      </c>
      <c r="J1960" s="77">
        <v>1</v>
      </c>
      <c r="K1960" s="92"/>
    </row>
    <row r="1961" spans="1:11" ht="60" x14ac:dyDescent="0.25">
      <c r="A1961" s="14" t="s">
        <v>3027</v>
      </c>
      <c r="B1961" s="14" t="s">
        <v>8121</v>
      </c>
      <c r="C1961" s="14" t="s">
        <v>8148</v>
      </c>
      <c r="D1961" s="16">
        <v>45906</v>
      </c>
      <c r="E1961" s="16">
        <v>46009</v>
      </c>
      <c r="F1961" s="14" t="s">
        <v>8149</v>
      </c>
      <c r="G1961" s="14" t="s">
        <v>3036</v>
      </c>
      <c r="H1961" s="14" t="s">
        <v>3037</v>
      </c>
      <c r="I1961" s="15">
        <v>35</v>
      </c>
      <c r="J1961" s="77">
        <v>1</v>
      </c>
      <c r="K1961" s="92"/>
    </row>
    <row r="1962" spans="1:11" ht="60" x14ac:dyDescent="0.25">
      <c r="A1962" s="14" t="s">
        <v>3027</v>
      </c>
      <c r="B1962" s="14" t="s">
        <v>8121</v>
      </c>
      <c r="C1962" s="14" t="s">
        <v>8150</v>
      </c>
      <c r="D1962" s="16">
        <v>45913</v>
      </c>
      <c r="E1962" s="16">
        <v>46009</v>
      </c>
      <c r="F1962" s="14" t="s">
        <v>8151</v>
      </c>
      <c r="G1962" s="14" t="s">
        <v>3538</v>
      </c>
      <c r="H1962" s="14" t="s">
        <v>3539</v>
      </c>
      <c r="I1962" s="15">
        <v>11</v>
      </c>
      <c r="J1962" s="77">
        <v>1</v>
      </c>
      <c r="K1962" s="92"/>
    </row>
    <row r="1963" spans="1:11" ht="70" x14ac:dyDescent="0.25">
      <c r="A1963" s="14" t="s">
        <v>3027</v>
      </c>
      <c r="B1963" s="14" t="s">
        <v>8121</v>
      </c>
      <c r="C1963" s="14" t="s">
        <v>8152</v>
      </c>
      <c r="D1963" s="16">
        <v>45927</v>
      </c>
      <c r="E1963" s="16">
        <v>46009</v>
      </c>
      <c r="F1963" s="14" t="s">
        <v>8153</v>
      </c>
      <c r="G1963" s="14" t="s">
        <v>3036</v>
      </c>
      <c r="H1963" s="14" t="s">
        <v>3037</v>
      </c>
      <c r="I1963" s="15">
        <v>30</v>
      </c>
      <c r="J1963" s="77">
        <v>1</v>
      </c>
      <c r="K1963" s="92"/>
    </row>
    <row r="1964" spans="1:11" ht="50" x14ac:dyDescent="0.25">
      <c r="A1964" s="14" t="s">
        <v>3027</v>
      </c>
      <c r="B1964" s="14" t="s">
        <v>8121</v>
      </c>
      <c r="C1964" s="14" t="s">
        <v>8154</v>
      </c>
      <c r="D1964" s="16">
        <v>45940</v>
      </c>
      <c r="E1964" s="16">
        <v>46009</v>
      </c>
      <c r="F1964" s="14" t="s">
        <v>8155</v>
      </c>
      <c r="G1964" s="14">
        <v>29213291</v>
      </c>
      <c r="H1964" s="14" t="s">
        <v>3029</v>
      </c>
      <c r="I1964" s="15">
        <v>176.9</v>
      </c>
      <c r="J1964" s="77">
        <v>1</v>
      </c>
      <c r="K1964" s="92"/>
    </row>
    <row r="1965" spans="1:11" ht="60" x14ac:dyDescent="0.25">
      <c r="A1965" s="14" t="s">
        <v>3027</v>
      </c>
      <c r="B1965" s="14" t="s">
        <v>8121</v>
      </c>
      <c r="C1965" s="14" t="s">
        <v>3936</v>
      </c>
      <c r="D1965" s="16">
        <v>45971</v>
      </c>
      <c r="E1965" s="16">
        <v>46009</v>
      </c>
      <c r="F1965" s="14" t="s">
        <v>8156</v>
      </c>
      <c r="G1965" s="14" t="s">
        <v>8157</v>
      </c>
      <c r="H1965" s="14" t="s">
        <v>8158</v>
      </c>
      <c r="I1965" s="15">
        <v>348.53</v>
      </c>
      <c r="J1965" s="77">
        <v>1</v>
      </c>
      <c r="K1965" s="92"/>
    </row>
    <row r="1966" spans="1:11" ht="70" x14ac:dyDescent="0.25">
      <c r="A1966" s="14" t="s">
        <v>3027</v>
      </c>
      <c r="B1966" s="14" t="s">
        <v>8159</v>
      </c>
      <c r="C1966" s="14" t="s">
        <v>3143</v>
      </c>
      <c r="D1966" s="16">
        <v>45789</v>
      </c>
      <c r="E1966" s="16">
        <v>46009</v>
      </c>
      <c r="F1966" s="14" t="s">
        <v>8160</v>
      </c>
      <c r="G1966" s="14" t="s">
        <v>8161</v>
      </c>
      <c r="H1966" s="14" t="s">
        <v>8162</v>
      </c>
      <c r="I1966" s="15">
        <v>225.81</v>
      </c>
      <c r="J1966" s="77">
        <v>1</v>
      </c>
      <c r="K1966" s="92"/>
    </row>
    <row r="1967" spans="1:11" ht="60" x14ac:dyDescent="0.25">
      <c r="A1967" s="14" t="s">
        <v>3027</v>
      </c>
      <c r="B1967" s="14" t="s">
        <v>8159</v>
      </c>
      <c r="C1967" s="14" t="s">
        <v>3145</v>
      </c>
      <c r="D1967" s="16">
        <v>45810</v>
      </c>
      <c r="E1967" s="16">
        <v>46009</v>
      </c>
      <c r="F1967" s="14" t="s">
        <v>8163</v>
      </c>
      <c r="G1967" s="14" t="s">
        <v>8161</v>
      </c>
      <c r="H1967" s="14" t="s">
        <v>8162</v>
      </c>
      <c r="I1967" s="15">
        <v>307.5</v>
      </c>
      <c r="J1967" s="77">
        <v>1</v>
      </c>
      <c r="K1967" s="92"/>
    </row>
    <row r="1968" spans="1:11" ht="50" x14ac:dyDescent="0.25">
      <c r="A1968" s="14" t="s">
        <v>3027</v>
      </c>
      <c r="B1968" s="14" t="s">
        <v>8159</v>
      </c>
      <c r="C1968" s="14" t="s">
        <v>8164</v>
      </c>
      <c r="D1968" s="16">
        <v>45818</v>
      </c>
      <c r="E1968" s="16">
        <v>46009</v>
      </c>
      <c r="F1968" s="14" t="s">
        <v>8165</v>
      </c>
      <c r="G1968" s="14" t="s">
        <v>8166</v>
      </c>
      <c r="H1968" s="14" t="s">
        <v>8167</v>
      </c>
      <c r="I1968" s="15">
        <v>1230</v>
      </c>
      <c r="J1968" s="77">
        <v>1</v>
      </c>
      <c r="K1968" s="92"/>
    </row>
    <row r="1969" spans="1:11" ht="60" x14ac:dyDescent="0.25">
      <c r="A1969" s="14" t="s">
        <v>3027</v>
      </c>
      <c r="B1969" s="14" t="s">
        <v>8159</v>
      </c>
      <c r="C1969" s="14" t="s">
        <v>8168</v>
      </c>
      <c r="D1969" s="16">
        <v>45968</v>
      </c>
      <c r="E1969" s="16">
        <v>46009</v>
      </c>
      <c r="F1969" s="14" t="s">
        <v>8169</v>
      </c>
      <c r="G1969" s="14" t="s">
        <v>7613</v>
      </c>
      <c r="H1969" s="14" t="s">
        <v>7614</v>
      </c>
      <c r="I1969" s="15">
        <v>2758.8</v>
      </c>
      <c r="J1969" s="77">
        <v>1</v>
      </c>
      <c r="K1969" s="92"/>
    </row>
    <row r="1970" spans="1:11" ht="50" x14ac:dyDescent="0.25">
      <c r="A1970" s="14" t="s">
        <v>3027</v>
      </c>
      <c r="B1970" s="14" t="s">
        <v>8159</v>
      </c>
      <c r="C1970" s="14" t="s">
        <v>8170</v>
      </c>
      <c r="D1970" s="16">
        <v>45971</v>
      </c>
      <c r="E1970" s="16">
        <v>46009</v>
      </c>
      <c r="F1970" s="14" t="s">
        <v>8171</v>
      </c>
      <c r="G1970" s="14" t="s">
        <v>7819</v>
      </c>
      <c r="H1970" s="14" t="s">
        <v>7820</v>
      </c>
      <c r="I1970" s="15">
        <v>466.3</v>
      </c>
      <c r="J1970" s="77">
        <v>1</v>
      </c>
      <c r="K1970" s="92"/>
    </row>
    <row r="1971" spans="1:11" ht="50" x14ac:dyDescent="0.25">
      <c r="A1971" s="14" t="s">
        <v>3027</v>
      </c>
      <c r="B1971" s="14" t="s">
        <v>8159</v>
      </c>
      <c r="C1971" s="14" t="s">
        <v>8172</v>
      </c>
      <c r="D1971" s="16" t="s">
        <v>8173</v>
      </c>
      <c r="E1971" s="16">
        <v>46009</v>
      </c>
      <c r="F1971" s="14" t="s">
        <v>8171</v>
      </c>
      <c r="G1971" s="14" t="s">
        <v>3188</v>
      </c>
      <c r="H1971" s="14" t="s">
        <v>3189</v>
      </c>
      <c r="I1971" s="15">
        <v>3385.59</v>
      </c>
      <c r="J1971" s="77">
        <v>1</v>
      </c>
      <c r="K1971" s="92"/>
    </row>
    <row r="1972" spans="1:11" ht="60" x14ac:dyDescent="0.25">
      <c r="A1972" s="14" t="s">
        <v>3027</v>
      </c>
      <c r="B1972" s="14" t="s">
        <v>8174</v>
      </c>
      <c r="C1972" s="14" t="s">
        <v>8175</v>
      </c>
      <c r="D1972" s="16">
        <v>45764</v>
      </c>
      <c r="E1972" s="16">
        <v>46009</v>
      </c>
      <c r="F1972" s="14" t="s">
        <v>8176</v>
      </c>
      <c r="G1972" s="14" t="s">
        <v>5280</v>
      </c>
      <c r="H1972" s="14" t="s">
        <v>5281</v>
      </c>
      <c r="I1972" s="15">
        <v>1003</v>
      </c>
      <c r="J1972" s="77">
        <v>1</v>
      </c>
      <c r="K1972" s="92"/>
    </row>
    <row r="1973" spans="1:11" ht="60" x14ac:dyDescent="0.25">
      <c r="A1973" s="14" t="s">
        <v>3027</v>
      </c>
      <c r="B1973" s="14" t="s">
        <v>8177</v>
      </c>
      <c r="C1973" s="14" t="s">
        <v>8178</v>
      </c>
      <c r="D1973" s="16">
        <v>45989</v>
      </c>
      <c r="E1973" s="16">
        <v>46009</v>
      </c>
      <c r="F1973" s="14" t="s">
        <v>8179</v>
      </c>
      <c r="G1973" s="14" t="s">
        <v>7862</v>
      </c>
      <c r="H1973" s="14" t="s">
        <v>7863</v>
      </c>
      <c r="I1973" s="15">
        <v>1354</v>
      </c>
      <c r="J1973" s="77">
        <v>1</v>
      </c>
      <c r="K1973" s="92"/>
    </row>
    <row r="1974" spans="1:11" ht="50" x14ac:dyDescent="0.25">
      <c r="A1974" s="14" t="s">
        <v>3027</v>
      </c>
      <c r="B1974" s="14" t="s">
        <v>8180</v>
      </c>
      <c r="C1974" s="14" t="s">
        <v>8181</v>
      </c>
      <c r="D1974" s="16">
        <v>45978</v>
      </c>
      <c r="E1974" s="16">
        <v>46009</v>
      </c>
      <c r="F1974" s="14" t="s">
        <v>8182</v>
      </c>
      <c r="G1974" s="14" t="s">
        <v>3512</v>
      </c>
      <c r="H1974" s="14" t="s">
        <v>3513</v>
      </c>
      <c r="I1974" s="15">
        <v>1599</v>
      </c>
      <c r="J1974" s="77">
        <v>1</v>
      </c>
      <c r="K1974" s="92"/>
    </row>
    <row r="1975" spans="1:11" ht="70" x14ac:dyDescent="0.25">
      <c r="A1975" s="14" t="s">
        <v>3027</v>
      </c>
      <c r="B1975" s="14" t="s">
        <v>8180</v>
      </c>
      <c r="C1975" s="14" t="s">
        <v>8183</v>
      </c>
      <c r="D1975" s="16">
        <v>45859</v>
      </c>
      <c r="E1975" s="16">
        <v>46009</v>
      </c>
      <c r="F1975" s="14" t="s">
        <v>8184</v>
      </c>
      <c r="G1975" s="14" t="s">
        <v>3092</v>
      </c>
      <c r="H1975" s="14" t="s">
        <v>3093</v>
      </c>
      <c r="I1975" s="15">
        <v>1847</v>
      </c>
      <c r="J1975" s="77">
        <v>1</v>
      </c>
      <c r="K1975" s="92"/>
    </row>
    <row r="1976" spans="1:11" ht="70" x14ac:dyDescent="0.25">
      <c r="A1976" s="14" t="s">
        <v>3027</v>
      </c>
      <c r="B1976" s="14" t="s">
        <v>8180</v>
      </c>
      <c r="C1976" s="14" t="s">
        <v>8185</v>
      </c>
      <c r="D1976" s="16">
        <v>45868</v>
      </c>
      <c r="E1976" s="16">
        <v>46009</v>
      </c>
      <c r="F1976" s="14" t="s">
        <v>8186</v>
      </c>
      <c r="G1976" s="14" t="s">
        <v>4335</v>
      </c>
      <c r="H1976" s="14" t="s">
        <v>4336</v>
      </c>
      <c r="I1976" s="15">
        <v>2070</v>
      </c>
      <c r="J1976" s="77">
        <v>1</v>
      </c>
      <c r="K1976" s="92"/>
    </row>
    <row r="1977" spans="1:11" ht="60" x14ac:dyDescent="0.25">
      <c r="A1977" s="14" t="s">
        <v>3027</v>
      </c>
      <c r="B1977" s="14" t="s">
        <v>8187</v>
      </c>
      <c r="C1977" s="14" t="s">
        <v>8188</v>
      </c>
      <c r="D1977" s="16">
        <v>45957</v>
      </c>
      <c r="E1977" s="16">
        <v>46009</v>
      </c>
      <c r="F1977" s="14" t="s">
        <v>8189</v>
      </c>
      <c r="G1977" s="14" t="s">
        <v>5512</v>
      </c>
      <c r="H1977" s="14" t="s">
        <v>5513</v>
      </c>
      <c r="I1977" s="15">
        <v>710.26</v>
      </c>
      <c r="J1977" s="77">
        <v>1</v>
      </c>
      <c r="K1977" s="92"/>
    </row>
    <row r="1978" spans="1:11" ht="50" x14ac:dyDescent="0.25">
      <c r="A1978" s="14" t="s">
        <v>3027</v>
      </c>
      <c r="B1978" s="14" t="s">
        <v>8187</v>
      </c>
      <c r="C1978" s="14" t="s">
        <v>8190</v>
      </c>
      <c r="D1978" s="16">
        <v>45945</v>
      </c>
      <c r="E1978" s="16">
        <v>46009</v>
      </c>
      <c r="F1978" s="14" t="s">
        <v>8191</v>
      </c>
      <c r="G1978" s="14" t="s">
        <v>3188</v>
      </c>
      <c r="H1978" s="14" t="s">
        <v>3189</v>
      </c>
      <c r="I1978" s="15">
        <v>1451.74</v>
      </c>
      <c r="J1978" s="77">
        <v>1</v>
      </c>
      <c r="K1978" s="92"/>
    </row>
    <row r="1979" spans="1:11" ht="50" x14ac:dyDescent="0.25">
      <c r="A1979" s="14" t="s">
        <v>3027</v>
      </c>
      <c r="B1979" s="14" t="s">
        <v>8187</v>
      </c>
      <c r="C1979" s="14" t="s">
        <v>8192</v>
      </c>
      <c r="D1979" s="16">
        <v>45938</v>
      </c>
      <c r="E1979" s="16">
        <v>46009</v>
      </c>
      <c r="F1979" s="14" t="s">
        <v>8191</v>
      </c>
      <c r="G1979" s="14" t="s">
        <v>8193</v>
      </c>
      <c r="H1979" s="14" t="s">
        <v>8194</v>
      </c>
      <c r="I1979" s="15">
        <v>1599</v>
      </c>
      <c r="J1979" s="77">
        <v>1</v>
      </c>
      <c r="K1979" s="92"/>
    </row>
    <row r="1980" spans="1:11" ht="60" x14ac:dyDescent="0.25">
      <c r="A1980" s="14" t="s">
        <v>3027</v>
      </c>
      <c r="B1980" s="14" t="s">
        <v>8195</v>
      </c>
      <c r="C1980" s="14" t="s">
        <v>8196</v>
      </c>
      <c r="D1980" s="16">
        <v>45971</v>
      </c>
      <c r="E1980" s="16">
        <v>46009</v>
      </c>
      <c r="F1980" s="14" t="s">
        <v>8197</v>
      </c>
      <c r="G1980" s="14" t="s">
        <v>5637</v>
      </c>
      <c r="H1980" s="14" t="s">
        <v>5638</v>
      </c>
      <c r="I1980" s="15">
        <v>402</v>
      </c>
      <c r="J1980" s="77">
        <v>1</v>
      </c>
      <c r="K1980" s="92"/>
    </row>
    <row r="1981" spans="1:11" ht="20" x14ac:dyDescent="0.25">
      <c r="A1981" s="14" t="s">
        <v>3027</v>
      </c>
      <c r="B1981" s="14" t="s">
        <v>8198</v>
      </c>
      <c r="C1981" s="14" t="s">
        <v>8199</v>
      </c>
      <c r="D1981" s="16">
        <v>46009</v>
      </c>
      <c r="E1981" s="16"/>
      <c r="F1981" s="14" t="s">
        <v>8200</v>
      </c>
      <c r="G1981" s="14" t="s">
        <v>3188</v>
      </c>
      <c r="H1981" s="14" t="s">
        <v>3189</v>
      </c>
      <c r="I1981" s="15">
        <v>1372.18</v>
      </c>
      <c r="J1981" s="77">
        <v>1</v>
      </c>
      <c r="K1981" s="92"/>
    </row>
    <row r="1982" spans="1:11" ht="20" x14ac:dyDescent="0.25">
      <c r="A1982" s="14" t="s">
        <v>3027</v>
      </c>
      <c r="B1982" s="14" t="s">
        <v>8201</v>
      </c>
      <c r="C1982" s="14" t="s">
        <v>8201</v>
      </c>
      <c r="D1982" s="16">
        <v>46044</v>
      </c>
      <c r="E1982" s="16"/>
      <c r="F1982" s="14" t="s">
        <v>8202</v>
      </c>
      <c r="G1982" s="14"/>
      <c r="H1982" s="14" t="s">
        <v>3059</v>
      </c>
      <c r="I1982" s="15">
        <v>315.60000000000002</v>
      </c>
      <c r="J1982" s="77">
        <v>1</v>
      </c>
      <c r="K1982" s="92"/>
    </row>
    <row r="1983" spans="1:11" ht="60" x14ac:dyDescent="0.25">
      <c r="A1983" s="14" t="s">
        <v>3027</v>
      </c>
      <c r="B1983" s="14" t="s">
        <v>8203</v>
      </c>
      <c r="C1983" s="14" t="s">
        <v>8204</v>
      </c>
      <c r="D1983" s="16">
        <v>45804</v>
      </c>
      <c r="E1983" s="16">
        <v>46009</v>
      </c>
      <c r="F1983" s="14" t="s">
        <v>8205</v>
      </c>
      <c r="G1983" s="14" t="s">
        <v>3188</v>
      </c>
      <c r="H1983" s="14" t="s">
        <v>3189</v>
      </c>
      <c r="I1983" s="15">
        <v>507.99</v>
      </c>
      <c r="J1983" s="77">
        <v>1</v>
      </c>
      <c r="K1983" s="92"/>
    </row>
    <row r="1984" spans="1:11" ht="50" x14ac:dyDescent="0.25">
      <c r="A1984" s="14" t="s">
        <v>3027</v>
      </c>
      <c r="B1984" s="14" t="s">
        <v>8203</v>
      </c>
      <c r="C1984" s="14" t="s">
        <v>8206</v>
      </c>
      <c r="D1984" s="16">
        <v>45859</v>
      </c>
      <c r="E1984" s="16">
        <v>46009</v>
      </c>
      <c r="F1984" s="14" t="s">
        <v>8207</v>
      </c>
      <c r="G1984" s="14" t="s">
        <v>8208</v>
      </c>
      <c r="H1984" s="14" t="s">
        <v>8209</v>
      </c>
      <c r="I1984" s="15">
        <v>115.2</v>
      </c>
      <c r="J1984" s="77">
        <v>1</v>
      </c>
      <c r="K1984" s="92"/>
    </row>
    <row r="1985" spans="1:11" ht="50" x14ac:dyDescent="0.25">
      <c r="A1985" s="14" t="s">
        <v>3027</v>
      </c>
      <c r="B1985" s="14" t="s">
        <v>8203</v>
      </c>
      <c r="C1985" s="14" t="s">
        <v>8210</v>
      </c>
      <c r="D1985" s="16">
        <v>45859</v>
      </c>
      <c r="E1985" s="16">
        <v>46009</v>
      </c>
      <c r="F1985" s="14" t="s">
        <v>8211</v>
      </c>
      <c r="G1985" s="14" t="s">
        <v>8208</v>
      </c>
      <c r="H1985" s="14" t="s">
        <v>8209</v>
      </c>
      <c r="I1985" s="15">
        <v>68.8</v>
      </c>
      <c r="J1985" s="77">
        <v>1</v>
      </c>
      <c r="K1985" s="92"/>
    </row>
    <row r="1986" spans="1:11" ht="110" x14ac:dyDescent="0.25">
      <c r="A1986" s="14" t="s">
        <v>3027</v>
      </c>
      <c r="B1986" s="14" t="s">
        <v>8203</v>
      </c>
      <c r="C1986" s="14" t="s">
        <v>8212</v>
      </c>
      <c r="D1986" s="16">
        <v>45848</v>
      </c>
      <c r="E1986" s="16">
        <v>46009</v>
      </c>
      <c r="F1986" s="14" t="s">
        <v>8213</v>
      </c>
      <c r="G1986" s="14"/>
      <c r="H1986" s="14" t="s">
        <v>4412</v>
      </c>
      <c r="I1986" s="15">
        <v>155.25</v>
      </c>
      <c r="J1986" s="77">
        <v>1</v>
      </c>
      <c r="K1986" s="92"/>
    </row>
    <row r="1987" spans="1:11" ht="110" x14ac:dyDescent="0.25">
      <c r="A1987" s="14" t="s">
        <v>3027</v>
      </c>
      <c r="B1987" s="14" t="s">
        <v>8203</v>
      </c>
      <c r="C1987" s="14" t="s">
        <v>8212</v>
      </c>
      <c r="D1987" s="16">
        <v>45848</v>
      </c>
      <c r="E1987" s="16">
        <v>46009</v>
      </c>
      <c r="F1987" s="14" t="s">
        <v>8214</v>
      </c>
      <c r="G1987" s="14"/>
      <c r="H1987" s="14" t="s">
        <v>4192</v>
      </c>
      <c r="I1987" s="15">
        <v>62.32</v>
      </c>
      <c r="J1987" s="77">
        <v>1</v>
      </c>
      <c r="K1987" s="92"/>
    </row>
    <row r="1988" spans="1:11" ht="110" x14ac:dyDescent="0.25">
      <c r="A1988" s="14" t="s">
        <v>3027</v>
      </c>
      <c r="B1988" s="14" t="s">
        <v>8203</v>
      </c>
      <c r="C1988" s="14" t="s">
        <v>8215</v>
      </c>
      <c r="D1988" s="16">
        <v>45904</v>
      </c>
      <c r="E1988" s="16">
        <v>46009</v>
      </c>
      <c r="F1988" s="14" t="s">
        <v>8216</v>
      </c>
      <c r="G1988" s="14"/>
      <c r="H1988" s="14" t="s">
        <v>4192</v>
      </c>
      <c r="I1988" s="15">
        <v>178.67</v>
      </c>
      <c r="J1988" s="77">
        <v>1</v>
      </c>
      <c r="K1988" s="92"/>
    </row>
    <row r="1989" spans="1:11" ht="110" x14ac:dyDescent="0.25">
      <c r="A1989" s="14" t="s">
        <v>3027</v>
      </c>
      <c r="B1989" s="14" t="s">
        <v>8203</v>
      </c>
      <c r="C1989" s="14" t="s">
        <v>8217</v>
      </c>
      <c r="D1989" s="16">
        <v>45841</v>
      </c>
      <c r="E1989" s="16">
        <v>46009</v>
      </c>
      <c r="F1989" s="14" t="s">
        <v>8218</v>
      </c>
      <c r="G1989" s="14"/>
      <c r="H1989" s="14" t="s">
        <v>4192</v>
      </c>
      <c r="I1989" s="15">
        <v>98.7</v>
      </c>
      <c r="J1989" s="77">
        <v>1</v>
      </c>
      <c r="K1989" s="92"/>
    </row>
    <row r="1990" spans="1:11" ht="110" x14ac:dyDescent="0.25">
      <c r="A1990" s="14" t="s">
        <v>3027</v>
      </c>
      <c r="B1990" s="14" t="s">
        <v>8203</v>
      </c>
      <c r="C1990" s="14" t="s">
        <v>8217</v>
      </c>
      <c r="D1990" s="16">
        <v>45841</v>
      </c>
      <c r="E1990" s="16">
        <v>46009</v>
      </c>
      <c r="F1990" s="14" t="s">
        <v>8219</v>
      </c>
      <c r="G1990" s="14"/>
      <c r="H1990" s="14" t="s">
        <v>4192</v>
      </c>
      <c r="I1990" s="15">
        <v>177.82</v>
      </c>
      <c r="J1990" s="77">
        <v>1</v>
      </c>
      <c r="K1990" s="92"/>
    </row>
    <row r="1991" spans="1:11" ht="110" x14ac:dyDescent="0.25">
      <c r="A1991" s="14" t="s">
        <v>3027</v>
      </c>
      <c r="B1991" s="14" t="s">
        <v>8203</v>
      </c>
      <c r="C1991" s="14" t="s">
        <v>8217</v>
      </c>
      <c r="D1991" s="16">
        <v>45841</v>
      </c>
      <c r="E1991" s="16">
        <v>46009</v>
      </c>
      <c r="F1991" s="14" t="s">
        <v>8220</v>
      </c>
      <c r="G1991" s="14"/>
      <c r="H1991" s="14" t="s">
        <v>4192</v>
      </c>
      <c r="I1991" s="15">
        <v>28.37</v>
      </c>
      <c r="J1991" s="77">
        <v>1</v>
      </c>
      <c r="K1991" s="92"/>
    </row>
    <row r="1992" spans="1:11" ht="50" x14ac:dyDescent="0.25">
      <c r="A1992" s="14" t="s">
        <v>3027</v>
      </c>
      <c r="B1992" s="14" t="s">
        <v>8203</v>
      </c>
      <c r="C1992" s="14" t="s">
        <v>8221</v>
      </c>
      <c r="D1992" s="16">
        <v>45909</v>
      </c>
      <c r="E1992" s="16">
        <v>46009</v>
      </c>
      <c r="F1992" s="14" t="s">
        <v>8222</v>
      </c>
      <c r="G1992" s="14">
        <v>29213291</v>
      </c>
      <c r="H1992" s="14" t="s">
        <v>3029</v>
      </c>
      <c r="I1992" s="15">
        <v>247.2</v>
      </c>
      <c r="J1992" s="77">
        <v>1</v>
      </c>
      <c r="K1992" s="92"/>
    </row>
    <row r="1993" spans="1:11" ht="60" x14ac:dyDescent="0.25">
      <c r="A1993" s="14" t="s">
        <v>3027</v>
      </c>
      <c r="B1993" s="14" t="s">
        <v>8203</v>
      </c>
      <c r="C1993" s="14" t="s">
        <v>8223</v>
      </c>
      <c r="D1993" s="16" t="s">
        <v>8224</v>
      </c>
      <c r="E1993" s="16">
        <v>46009</v>
      </c>
      <c r="F1993" s="14" t="s">
        <v>8225</v>
      </c>
      <c r="G1993" s="14" t="s">
        <v>4416</v>
      </c>
      <c r="H1993" s="14" t="s">
        <v>4417</v>
      </c>
      <c r="I1993" s="15">
        <v>121.96</v>
      </c>
      <c r="J1993" s="77">
        <v>1</v>
      </c>
      <c r="K1993" s="92"/>
    </row>
    <row r="1994" spans="1:11" ht="60" x14ac:dyDescent="0.25">
      <c r="A1994" s="14" t="s">
        <v>3027</v>
      </c>
      <c r="B1994" s="14" t="s">
        <v>8203</v>
      </c>
      <c r="C1994" s="14" t="s">
        <v>8226</v>
      </c>
      <c r="D1994" s="16">
        <v>45925</v>
      </c>
      <c r="E1994" s="16">
        <v>46009</v>
      </c>
      <c r="F1994" s="14" t="s">
        <v>8227</v>
      </c>
      <c r="G1994" s="14" t="s">
        <v>4116</v>
      </c>
      <c r="H1994" s="14" t="s">
        <v>4117</v>
      </c>
      <c r="I1994" s="15">
        <v>51.94</v>
      </c>
      <c r="J1994" s="77">
        <v>1</v>
      </c>
      <c r="K1994" s="92"/>
    </row>
    <row r="1995" spans="1:11" ht="110" x14ac:dyDescent="0.25">
      <c r="A1995" s="14" t="s">
        <v>3027</v>
      </c>
      <c r="B1995" s="14" t="s">
        <v>8203</v>
      </c>
      <c r="C1995" s="14" t="s">
        <v>8228</v>
      </c>
      <c r="D1995" s="16">
        <v>45932</v>
      </c>
      <c r="E1995" s="16">
        <v>46009</v>
      </c>
      <c r="F1995" s="14" t="s">
        <v>8229</v>
      </c>
      <c r="G1995" s="14"/>
      <c r="H1995" s="14" t="s">
        <v>4192</v>
      </c>
      <c r="I1995" s="15">
        <v>99.24</v>
      </c>
      <c r="J1995" s="77">
        <v>1</v>
      </c>
      <c r="K1995" s="92"/>
    </row>
    <row r="1996" spans="1:11" ht="110" x14ac:dyDescent="0.25">
      <c r="A1996" s="14" t="s">
        <v>3027</v>
      </c>
      <c r="B1996" s="14" t="s">
        <v>8203</v>
      </c>
      <c r="C1996" s="14" t="s">
        <v>8228</v>
      </c>
      <c r="D1996" s="16">
        <v>45932</v>
      </c>
      <c r="E1996" s="16">
        <v>46009</v>
      </c>
      <c r="F1996" s="14" t="s">
        <v>8230</v>
      </c>
      <c r="G1996" s="14"/>
      <c r="H1996" s="14" t="s">
        <v>4192</v>
      </c>
      <c r="I1996" s="15">
        <v>99.24</v>
      </c>
      <c r="J1996" s="77">
        <v>1</v>
      </c>
      <c r="K1996" s="92"/>
    </row>
    <row r="1997" spans="1:11" ht="110" x14ac:dyDescent="0.25">
      <c r="A1997" s="14" t="s">
        <v>3027</v>
      </c>
      <c r="B1997" s="14" t="s">
        <v>8203</v>
      </c>
      <c r="C1997" s="14" t="s">
        <v>8228</v>
      </c>
      <c r="D1997" s="16">
        <v>45932</v>
      </c>
      <c r="E1997" s="16">
        <v>46009</v>
      </c>
      <c r="F1997" s="14" t="s">
        <v>8231</v>
      </c>
      <c r="G1997" s="14"/>
      <c r="H1997" s="14" t="s">
        <v>4192</v>
      </c>
      <c r="I1997" s="15">
        <v>120.02</v>
      </c>
      <c r="J1997" s="77">
        <v>1</v>
      </c>
      <c r="K1997" s="92"/>
    </row>
    <row r="1998" spans="1:11" ht="60" x14ac:dyDescent="0.25">
      <c r="A1998" s="14" t="s">
        <v>3027</v>
      </c>
      <c r="B1998" s="14" t="s">
        <v>8203</v>
      </c>
      <c r="C1998" s="14" t="s">
        <v>8232</v>
      </c>
      <c r="D1998" s="16" t="s">
        <v>8233</v>
      </c>
      <c r="E1998" s="16">
        <v>46009</v>
      </c>
      <c r="F1998" s="14" t="s">
        <v>8234</v>
      </c>
      <c r="G1998" s="14" t="s">
        <v>4416</v>
      </c>
      <c r="H1998" s="14" t="s">
        <v>4417</v>
      </c>
      <c r="I1998" s="15">
        <v>447.97</v>
      </c>
      <c r="J1998" s="77">
        <v>1</v>
      </c>
      <c r="K1998" s="92"/>
    </row>
    <row r="1999" spans="1:11" ht="60" x14ac:dyDescent="0.25">
      <c r="A1999" s="14" t="s">
        <v>3027</v>
      </c>
      <c r="B1999" s="14" t="s">
        <v>8203</v>
      </c>
      <c r="C1999" s="14" t="s">
        <v>8235</v>
      </c>
      <c r="D1999" s="16">
        <v>45974</v>
      </c>
      <c r="E1999" s="16">
        <v>46009</v>
      </c>
      <c r="F1999" s="14" t="s">
        <v>8236</v>
      </c>
      <c r="G1999" s="14" t="s">
        <v>4765</v>
      </c>
      <c r="H1999" s="14" t="s">
        <v>4766</v>
      </c>
      <c r="I1999" s="15">
        <v>27.31</v>
      </c>
      <c r="J1999" s="77">
        <v>1</v>
      </c>
      <c r="K1999" s="92"/>
    </row>
    <row r="2000" spans="1:11" ht="60" x14ac:dyDescent="0.25">
      <c r="A2000" s="14" t="s">
        <v>3027</v>
      </c>
      <c r="B2000" s="14" t="s">
        <v>8237</v>
      </c>
      <c r="C2000" s="14" t="s">
        <v>8238</v>
      </c>
      <c r="D2000" s="16">
        <v>45930</v>
      </c>
      <c r="E2000" s="16">
        <v>46009</v>
      </c>
      <c r="F2000" s="14" t="s">
        <v>8239</v>
      </c>
      <c r="G2000" s="14" t="s">
        <v>6708</v>
      </c>
      <c r="H2000" s="14" t="s">
        <v>6709</v>
      </c>
      <c r="I2000" s="15">
        <v>644.20000000000005</v>
      </c>
      <c r="J2000" s="77">
        <v>1</v>
      </c>
      <c r="K2000" s="92"/>
    </row>
    <row r="2001" spans="1:11" ht="50" x14ac:dyDescent="0.25">
      <c r="A2001" s="14" t="s">
        <v>3027</v>
      </c>
      <c r="B2001" s="14" t="s">
        <v>8237</v>
      </c>
      <c r="C2001" s="14" t="s">
        <v>5587</v>
      </c>
      <c r="D2001" s="16">
        <v>45951</v>
      </c>
      <c r="E2001" s="16">
        <v>46009</v>
      </c>
      <c r="F2001" s="14" t="s">
        <v>8240</v>
      </c>
      <c r="G2001" s="14">
        <v>30541182</v>
      </c>
      <c r="H2001" s="14" t="s">
        <v>8241</v>
      </c>
      <c r="I2001" s="15">
        <v>83.45</v>
      </c>
      <c r="J2001" s="77">
        <v>1</v>
      </c>
      <c r="K2001" s="92"/>
    </row>
    <row r="2002" spans="1:11" ht="50" x14ac:dyDescent="0.25">
      <c r="A2002" s="14" t="s">
        <v>3027</v>
      </c>
      <c r="B2002" s="14" t="s">
        <v>8237</v>
      </c>
      <c r="C2002" s="14" t="s">
        <v>8242</v>
      </c>
      <c r="D2002" s="16" t="s">
        <v>8243</v>
      </c>
      <c r="E2002" s="16">
        <v>46009</v>
      </c>
      <c r="F2002" s="14" t="s">
        <v>8244</v>
      </c>
      <c r="G2002" s="14" t="s">
        <v>6693</v>
      </c>
      <c r="H2002" s="14" t="s">
        <v>8245</v>
      </c>
      <c r="I2002" s="15">
        <v>877.4</v>
      </c>
      <c r="J2002" s="77">
        <v>1</v>
      </c>
      <c r="K2002" s="92"/>
    </row>
    <row r="2003" spans="1:11" ht="50" x14ac:dyDescent="0.25">
      <c r="A2003" s="14" t="s">
        <v>3027</v>
      </c>
      <c r="B2003" s="14" t="s">
        <v>8237</v>
      </c>
      <c r="C2003" s="14" t="s">
        <v>8246</v>
      </c>
      <c r="D2003" s="16">
        <v>45948</v>
      </c>
      <c r="E2003" s="16">
        <v>46009</v>
      </c>
      <c r="F2003" s="14" t="s">
        <v>8247</v>
      </c>
      <c r="G2003" s="14" t="s">
        <v>4116</v>
      </c>
      <c r="H2003" s="14" t="s">
        <v>4117</v>
      </c>
      <c r="I2003" s="15">
        <v>61.95</v>
      </c>
      <c r="J2003" s="77">
        <v>1</v>
      </c>
      <c r="K2003" s="92"/>
    </row>
    <row r="2004" spans="1:11" ht="50" x14ac:dyDescent="0.25">
      <c r="A2004" s="14" t="s">
        <v>3027</v>
      </c>
      <c r="B2004" s="14" t="s">
        <v>8237</v>
      </c>
      <c r="C2004" s="14" t="s">
        <v>8248</v>
      </c>
      <c r="D2004" s="16">
        <v>45973</v>
      </c>
      <c r="E2004" s="16">
        <v>46009</v>
      </c>
      <c r="F2004" s="14" t="s">
        <v>8249</v>
      </c>
      <c r="G2004" s="14" t="s">
        <v>5437</v>
      </c>
      <c r="H2004" s="14" t="s">
        <v>5438</v>
      </c>
      <c r="I2004" s="15">
        <v>540</v>
      </c>
      <c r="J2004" s="77">
        <v>1</v>
      </c>
      <c r="K2004" s="92"/>
    </row>
    <row r="2005" spans="1:11" ht="50" x14ac:dyDescent="0.25">
      <c r="A2005" s="14" t="s">
        <v>3027</v>
      </c>
      <c r="B2005" s="14" t="s">
        <v>8250</v>
      </c>
      <c r="C2005" s="14" t="s">
        <v>8251</v>
      </c>
      <c r="D2005" s="16">
        <v>45986</v>
      </c>
      <c r="E2005" s="16">
        <v>46009</v>
      </c>
      <c r="F2005" s="14" t="s">
        <v>8252</v>
      </c>
      <c r="G2005" s="14" t="s">
        <v>5512</v>
      </c>
      <c r="H2005" s="14" t="s">
        <v>5513</v>
      </c>
      <c r="I2005" s="15">
        <v>41.6</v>
      </c>
      <c r="J2005" s="77">
        <v>1</v>
      </c>
      <c r="K2005" s="92"/>
    </row>
    <row r="2006" spans="1:11" ht="60" x14ac:dyDescent="0.25">
      <c r="A2006" s="14" t="s">
        <v>3027</v>
      </c>
      <c r="B2006" s="14" t="s">
        <v>8250</v>
      </c>
      <c r="C2006" s="14" t="s">
        <v>8253</v>
      </c>
      <c r="D2006" s="16">
        <v>45986</v>
      </c>
      <c r="E2006" s="16">
        <v>46009</v>
      </c>
      <c r="F2006" s="14" t="s">
        <v>8254</v>
      </c>
      <c r="G2006" s="14" t="s">
        <v>5512</v>
      </c>
      <c r="H2006" s="14" t="s">
        <v>5513</v>
      </c>
      <c r="I2006" s="15">
        <v>259.39999999999998</v>
      </c>
      <c r="J2006" s="77">
        <v>1</v>
      </c>
      <c r="K2006" s="92"/>
    </row>
    <row r="2007" spans="1:11" ht="60" x14ac:dyDescent="0.25">
      <c r="A2007" s="14" t="s">
        <v>3027</v>
      </c>
      <c r="B2007" s="14" t="s">
        <v>8255</v>
      </c>
      <c r="C2007" s="14" t="s">
        <v>6894</v>
      </c>
      <c r="D2007" s="16">
        <v>45971</v>
      </c>
      <c r="E2007" s="16">
        <v>46009</v>
      </c>
      <c r="F2007" s="14" t="s">
        <v>8256</v>
      </c>
      <c r="G2007" s="14"/>
      <c r="H2007" s="14" t="s">
        <v>6025</v>
      </c>
      <c r="I2007" s="15">
        <v>101</v>
      </c>
      <c r="J2007" s="77">
        <v>1</v>
      </c>
      <c r="K2007" s="92"/>
    </row>
    <row r="2008" spans="1:11" ht="50" x14ac:dyDescent="0.25">
      <c r="A2008" s="14" t="s">
        <v>3027</v>
      </c>
      <c r="B2008" s="14" t="s">
        <v>8257</v>
      </c>
      <c r="C2008" s="14" t="s">
        <v>8258</v>
      </c>
      <c r="D2008" s="16">
        <v>45832</v>
      </c>
      <c r="E2008" s="16">
        <v>46009</v>
      </c>
      <c r="F2008" s="14" t="s">
        <v>8259</v>
      </c>
      <c r="G2008" s="14" t="s">
        <v>3188</v>
      </c>
      <c r="H2008" s="14" t="s">
        <v>3189</v>
      </c>
      <c r="I2008" s="15">
        <v>74.930000000000007</v>
      </c>
      <c r="J2008" s="77">
        <v>1</v>
      </c>
      <c r="K2008" s="92"/>
    </row>
    <row r="2009" spans="1:11" ht="60" x14ac:dyDescent="0.25">
      <c r="A2009" s="14" t="s">
        <v>3027</v>
      </c>
      <c r="B2009" s="14" t="s">
        <v>8257</v>
      </c>
      <c r="C2009" s="14" t="s">
        <v>8260</v>
      </c>
      <c r="D2009" s="16">
        <v>45956</v>
      </c>
      <c r="E2009" s="16">
        <v>46009</v>
      </c>
      <c r="F2009" s="14" t="s">
        <v>8261</v>
      </c>
      <c r="G2009" s="14" t="s">
        <v>4116</v>
      </c>
      <c r="H2009" s="14" t="s">
        <v>4117</v>
      </c>
      <c r="I2009" s="15">
        <v>26.07</v>
      </c>
      <c r="J2009" s="77">
        <v>1</v>
      </c>
      <c r="K2009" s="92"/>
    </row>
    <row r="2010" spans="1:11" ht="60" x14ac:dyDescent="0.25">
      <c r="A2010" s="14" t="s">
        <v>3027</v>
      </c>
      <c r="B2010" s="14" t="s">
        <v>8262</v>
      </c>
      <c r="C2010" s="14" t="s">
        <v>8263</v>
      </c>
      <c r="D2010" s="16">
        <v>45988</v>
      </c>
      <c r="E2010" s="16">
        <v>46009</v>
      </c>
      <c r="F2010" s="14" t="s">
        <v>8264</v>
      </c>
      <c r="G2010" s="14" t="s">
        <v>6693</v>
      </c>
      <c r="H2010" s="14" t="s">
        <v>8245</v>
      </c>
      <c r="I2010" s="15">
        <v>400.89</v>
      </c>
      <c r="J2010" s="77">
        <v>1</v>
      </c>
      <c r="K2010" s="92"/>
    </row>
    <row r="2011" spans="1:11" ht="50" x14ac:dyDescent="0.25">
      <c r="A2011" s="14" t="s">
        <v>3027</v>
      </c>
      <c r="B2011" s="14" t="s">
        <v>8265</v>
      </c>
      <c r="C2011" s="14" t="s">
        <v>8266</v>
      </c>
      <c r="D2011" s="16">
        <v>45974</v>
      </c>
      <c r="E2011" s="16">
        <v>46009</v>
      </c>
      <c r="F2011" s="14" t="s">
        <v>8267</v>
      </c>
      <c r="G2011" s="14" t="s">
        <v>5533</v>
      </c>
      <c r="H2011" s="14" t="s">
        <v>5534</v>
      </c>
      <c r="I2011" s="15">
        <v>510.5</v>
      </c>
      <c r="J2011" s="77">
        <v>1</v>
      </c>
      <c r="K2011" s="92"/>
    </row>
    <row r="2012" spans="1:11" ht="50" x14ac:dyDescent="0.25">
      <c r="A2012" s="14" t="s">
        <v>3027</v>
      </c>
      <c r="B2012" s="14" t="s">
        <v>8265</v>
      </c>
      <c r="C2012" s="14" t="s">
        <v>8268</v>
      </c>
      <c r="D2012" s="16">
        <v>45974</v>
      </c>
      <c r="E2012" s="16">
        <v>46009</v>
      </c>
      <c r="F2012" s="14" t="s">
        <v>8267</v>
      </c>
      <c r="G2012" s="14" t="s">
        <v>8269</v>
      </c>
      <c r="H2012" s="14" t="s">
        <v>8270</v>
      </c>
      <c r="I2012" s="15">
        <v>299.81</v>
      </c>
      <c r="J2012" s="77">
        <v>1</v>
      </c>
      <c r="K2012" s="92"/>
    </row>
    <row r="2013" spans="1:11" ht="50" x14ac:dyDescent="0.25">
      <c r="A2013" s="14" t="s">
        <v>3027</v>
      </c>
      <c r="B2013" s="14" t="s">
        <v>8265</v>
      </c>
      <c r="C2013" s="14" t="s">
        <v>8271</v>
      </c>
      <c r="D2013" s="16">
        <v>45987</v>
      </c>
      <c r="E2013" s="16">
        <v>46009</v>
      </c>
      <c r="F2013" s="14" t="s">
        <v>8272</v>
      </c>
      <c r="G2013" s="14" t="s">
        <v>4116</v>
      </c>
      <c r="H2013" s="14" t="s">
        <v>4117</v>
      </c>
      <c r="I2013" s="15">
        <v>226.4</v>
      </c>
      <c r="J2013" s="77">
        <v>1</v>
      </c>
      <c r="K2013" s="92"/>
    </row>
    <row r="2014" spans="1:11" ht="60" x14ac:dyDescent="0.25">
      <c r="A2014" s="14" t="s">
        <v>3027</v>
      </c>
      <c r="B2014" s="14" t="s">
        <v>8265</v>
      </c>
      <c r="C2014" s="14" t="s">
        <v>8273</v>
      </c>
      <c r="D2014" s="16">
        <v>45985</v>
      </c>
      <c r="E2014" s="16">
        <v>46009</v>
      </c>
      <c r="F2014" s="14" t="s">
        <v>8274</v>
      </c>
      <c r="G2014" s="14" t="s">
        <v>5533</v>
      </c>
      <c r="H2014" s="14" t="s">
        <v>5534</v>
      </c>
      <c r="I2014" s="15">
        <v>16.29</v>
      </c>
      <c r="J2014" s="77">
        <v>1</v>
      </c>
      <c r="K2014" s="92"/>
    </row>
    <row r="2015" spans="1:11" ht="50" x14ac:dyDescent="0.25">
      <c r="A2015" s="14" t="s">
        <v>3027</v>
      </c>
      <c r="B2015" s="14" t="s">
        <v>8275</v>
      </c>
      <c r="C2015" s="14" t="s">
        <v>8276</v>
      </c>
      <c r="D2015" s="16">
        <v>45783</v>
      </c>
      <c r="E2015" s="16">
        <v>46013</v>
      </c>
      <c r="F2015" s="14" t="s">
        <v>8277</v>
      </c>
      <c r="G2015" s="14" t="s">
        <v>8278</v>
      </c>
      <c r="H2015" s="14" t="s">
        <v>8279</v>
      </c>
      <c r="I2015" s="15">
        <v>317.33999999999997</v>
      </c>
      <c r="J2015" s="77">
        <v>1</v>
      </c>
      <c r="K2015" s="92"/>
    </row>
    <row r="2016" spans="1:11" ht="50" x14ac:dyDescent="0.25">
      <c r="A2016" s="14" t="s">
        <v>3027</v>
      </c>
      <c r="B2016" s="14" t="s">
        <v>8275</v>
      </c>
      <c r="C2016" s="14" t="s">
        <v>8280</v>
      </c>
      <c r="D2016" s="16">
        <v>45900</v>
      </c>
      <c r="E2016" s="16">
        <v>46013</v>
      </c>
      <c r="F2016" s="14" t="s">
        <v>8281</v>
      </c>
      <c r="G2016" s="14" t="s">
        <v>4116</v>
      </c>
      <c r="H2016" s="14" t="s">
        <v>4117</v>
      </c>
      <c r="I2016" s="15">
        <v>58.4</v>
      </c>
      <c r="J2016" s="77">
        <v>1</v>
      </c>
      <c r="K2016" s="92"/>
    </row>
    <row r="2017" spans="1:11" ht="50" x14ac:dyDescent="0.25">
      <c r="A2017" s="14" t="s">
        <v>3027</v>
      </c>
      <c r="B2017" s="14" t="s">
        <v>8275</v>
      </c>
      <c r="C2017" s="14" t="s">
        <v>8282</v>
      </c>
      <c r="D2017" s="16">
        <v>45957</v>
      </c>
      <c r="E2017" s="16">
        <v>46013</v>
      </c>
      <c r="F2017" s="14" t="s">
        <v>8283</v>
      </c>
      <c r="G2017" s="14" t="s">
        <v>8284</v>
      </c>
      <c r="H2017" s="14" t="s">
        <v>8285</v>
      </c>
      <c r="I2017" s="15">
        <v>1396.5</v>
      </c>
      <c r="J2017" s="77">
        <v>1</v>
      </c>
      <c r="K2017" s="92"/>
    </row>
    <row r="2018" spans="1:11" ht="50" x14ac:dyDescent="0.25">
      <c r="A2018" s="14" t="s">
        <v>3027</v>
      </c>
      <c r="B2018" s="14" t="s">
        <v>8275</v>
      </c>
      <c r="C2018" s="14" t="s">
        <v>8286</v>
      </c>
      <c r="D2018" s="16">
        <v>45954</v>
      </c>
      <c r="E2018" s="16">
        <v>46013</v>
      </c>
      <c r="F2018" s="14" t="s">
        <v>8287</v>
      </c>
      <c r="G2018" s="14">
        <v>29213291</v>
      </c>
      <c r="H2018" s="14" t="s">
        <v>3029</v>
      </c>
      <c r="I2018" s="15">
        <v>317</v>
      </c>
      <c r="J2018" s="77">
        <v>1</v>
      </c>
      <c r="K2018" s="92"/>
    </row>
    <row r="2019" spans="1:11" ht="50" x14ac:dyDescent="0.25">
      <c r="A2019" s="14" t="s">
        <v>3027</v>
      </c>
      <c r="B2019" s="14" t="s">
        <v>8275</v>
      </c>
      <c r="C2019" s="14" t="s">
        <v>5773</v>
      </c>
      <c r="D2019" s="16">
        <v>45960</v>
      </c>
      <c r="E2019" s="16">
        <v>46013</v>
      </c>
      <c r="F2019" s="14" t="s">
        <v>8277</v>
      </c>
      <c r="G2019" s="14" t="s">
        <v>8284</v>
      </c>
      <c r="H2019" s="14" t="s">
        <v>8285</v>
      </c>
      <c r="I2019" s="15">
        <v>906.5</v>
      </c>
      <c r="J2019" s="77">
        <v>1</v>
      </c>
      <c r="K2019" s="92"/>
    </row>
    <row r="2020" spans="1:11" ht="50" x14ac:dyDescent="0.25">
      <c r="A2020" s="14" t="s">
        <v>3027</v>
      </c>
      <c r="B2020" s="14" t="s">
        <v>8275</v>
      </c>
      <c r="C2020" s="14" t="s">
        <v>8288</v>
      </c>
      <c r="D2020" s="16">
        <v>45835</v>
      </c>
      <c r="E2020" s="16">
        <v>46013</v>
      </c>
      <c r="F2020" s="14" t="s">
        <v>8283</v>
      </c>
      <c r="G2020" s="14" t="s">
        <v>8284</v>
      </c>
      <c r="H2020" s="14" t="s">
        <v>8285</v>
      </c>
      <c r="I2020" s="15">
        <v>146.80000000000001</v>
      </c>
      <c r="J2020" s="77">
        <v>1</v>
      </c>
      <c r="K2020" s="92"/>
    </row>
    <row r="2021" spans="1:11" ht="50" x14ac:dyDescent="0.25">
      <c r="A2021" s="14" t="s">
        <v>3027</v>
      </c>
      <c r="B2021" s="14" t="s">
        <v>8275</v>
      </c>
      <c r="C2021" s="14" t="s">
        <v>8289</v>
      </c>
      <c r="D2021" s="16">
        <v>45714</v>
      </c>
      <c r="E2021" s="16">
        <v>46013</v>
      </c>
      <c r="F2021" s="14" t="s">
        <v>8277</v>
      </c>
      <c r="G2021" s="14" t="s">
        <v>8290</v>
      </c>
      <c r="H2021" s="14" t="s">
        <v>8291</v>
      </c>
      <c r="I2021" s="15">
        <v>210</v>
      </c>
      <c r="J2021" s="77">
        <v>1</v>
      </c>
      <c r="K2021" s="92"/>
    </row>
    <row r="2022" spans="1:11" ht="50" x14ac:dyDescent="0.25">
      <c r="A2022" s="14" t="s">
        <v>3027</v>
      </c>
      <c r="B2022" s="14" t="s">
        <v>8275</v>
      </c>
      <c r="C2022" s="14" t="s">
        <v>8292</v>
      </c>
      <c r="D2022" s="16">
        <v>45856</v>
      </c>
      <c r="E2022" s="16">
        <v>46013</v>
      </c>
      <c r="F2022" s="14" t="s">
        <v>8283</v>
      </c>
      <c r="G2022" s="14" t="s">
        <v>5102</v>
      </c>
      <c r="H2022" s="14" t="s">
        <v>5103</v>
      </c>
      <c r="I2022" s="15">
        <v>42.11</v>
      </c>
      <c r="J2022" s="77">
        <v>1</v>
      </c>
      <c r="K2022" s="92"/>
    </row>
    <row r="2023" spans="1:11" ht="50" x14ac:dyDescent="0.25">
      <c r="A2023" s="14" t="s">
        <v>3027</v>
      </c>
      <c r="B2023" s="14" t="s">
        <v>8275</v>
      </c>
      <c r="C2023" s="14" t="s">
        <v>8293</v>
      </c>
      <c r="D2023" s="16">
        <v>45888</v>
      </c>
      <c r="E2023" s="16">
        <v>46013</v>
      </c>
      <c r="F2023" s="14" t="s">
        <v>8283</v>
      </c>
      <c r="G2023" s="14" t="s">
        <v>8294</v>
      </c>
      <c r="H2023" s="14" t="s">
        <v>8295</v>
      </c>
      <c r="I2023" s="15">
        <v>59.75</v>
      </c>
      <c r="J2023" s="77">
        <v>1</v>
      </c>
      <c r="K2023" s="92"/>
    </row>
    <row r="2024" spans="1:11" ht="60" x14ac:dyDescent="0.25">
      <c r="A2024" s="14" t="s">
        <v>3027</v>
      </c>
      <c r="B2024" s="14" t="s">
        <v>8275</v>
      </c>
      <c r="C2024" s="14" t="s">
        <v>8296</v>
      </c>
      <c r="D2024" s="16">
        <v>45985</v>
      </c>
      <c r="E2024" s="16">
        <v>46013</v>
      </c>
      <c r="F2024" s="14" t="s">
        <v>8297</v>
      </c>
      <c r="G2024" s="14">
        <v>29213291</v>
      </c>
      <c r="H2024" s="14" t="s">
        <v>3029</v>
      </c>
      <c r="I2024" s="15">
        <v>155.6</v>
      </c>
      <c r="J2024" s="77">
        <v>1</v>
      </c>
      <c r="K2024" s="92"/>
    </row>
    <row r="2025" spans="1:11" ht="70" x14ac:dyDescent="0.25">
      <c r="A2025" s="14" t="s">
        <v>3027</v>
      </c>
      <c r="B2025" s="14" t="s">
        <v>8298</v>
      </c>
      <c r="C2025" s="14" t="s">
        <v>8299</v>
      </c>
      <c r="D2025" s="16">
        <v>45807</v>
      </c>
      <c r="E2025" s="16">
        <v>46013</v>
      </c>
      <c r="F2025" s="14" t="s">
        <v>8300</v>
      </c>
      <c r="G2025" s="14" t="s">
        <v>8301</v>
      </c>
      <c r="H2025" s="14" t="s">
        <v>8302</v>
      </c>
      <c r="I2025" s="15">
        <v>134.88</v>
      </c>
      <c r="J2025" s="77">
        <v>1</v>
      </c>
      <c r="K2025" s="92"/>
    </row>
    <row r="2026" spans="1:11" ht="60" x14ac:dyDescent="0.25">
      <c r="A2026" s="14" t="s">
        <v>3027</v>
      </c>
      <c r="B2026" s="14" t="s">
        <v>8298</v>
      </c>
      <c r="C2026" s="14" t="s">
        <v>8303</v>
      </c>
      <c r="D2026" s="16">
        <v>45797</v>
      </c>
      <c r="E2026" s="16">
        <v>46013</v>
      </c>
      <c r="F2026" s="14" t="s">
        <v>8304</v>
      </c>
      <c r="G2026" s="14" t="s">
        <v>8305</v>
      </c>
      <c r="H2026" s="14" t="s">
        <v>8306</v>
      </c>
      <c r="I2026" s="15">
        <v>510.2</v>
      </c>
      <c r="J2026" s="77">
        <v>1</v>
      </c>
      <c r="K2026" s="92"/>
    </row>
    <row r="2027" spans="1:11" ht="80" x14ac:dyDescent="0.25">
      <c r="A2027" s="14" t="s">
        <v>3027</v>
      </c>
      <c r="B2027" s="14" t="s">
        <v>8298</v>
      </c>
      <c r="C2027" s="14" t="s">
        <v>8307</v>
      </c>
      <c r="D2027" s="16">
        <v>45818</v>
      </c>
      <c r="E2027" s="16">
        <v>46013</v>
      </c>
      <c r="F2027" s="14" t="s">
        <v>8308</v>
      </c>
      <c r="G2027" s="14" t="s">
        <v>8309</v>
      </c>
      <c r="H2027" s="14" t="s">
        <v>8310</v>
      </c>
      <c r="I2027" s="15">
        <v>324.42</v>
      </c>
      <c r="J2027" s="77">
        <v>1</v>
      </c>
      <c r="K2027" s="92"/>
    </row>
    <row r="2028" spans="1:11" ht="50" x14ac:dyDescent="0.25">
      <c r="A2028" s="14" t="s">
        <v>3027</v>
      </c>
      <c r="B2028" s="14" t="s">
        <v>8298</v>
      </c>
      <c r="C2028" s="14" t="s">
        <v>8311</v>
      </c>
      <c r="D2028" s="16">
        <v>45965</v>
      </c>
      <c r="E2028" s="16">
        <v>46013</v>
      </c>
      <c r="F2028" s="14" t="s">
        <v>8312</v>
      </c>
      <c r="G2028" s="14" t="s">
        <v>5100</v>
      </c>
      <c r="H2028" s="14" t="s">
        <v>5101</v>
      </c>
      <c r="I2028" s="15">
        <v>361.95</v>
      </c>
      <c r="J2028" s="77">
        <v>1</v>
      </c>
      <c r="K2028" s="92"/>
    </row>
    <row r="2029" spans="1:11" ht="50" x14ac:dyDescent="0.25">
      <c r="A2029" s="14" t="s">
        <v>3027</v>
      </c>
      <c r="B2029" s="14" t="s">
        <v>8298</v>
      </c>
      <c r="C2029" s="14" t="s">
        <v>8313</v>
      </c>
      <c r="D2029" s="16">
        <v>45967</v>
      </c>
      <c r="E2029" s="16">
        <v>46013</v>
      </c>
      <c r="F2029" s="14" t="s">
        <v>8314</v>
      </c>
      <c r="G2029" s="14"/>
      <c r="H2029" s="14" t="s">
        <v>8315</v>
      </c>
      <c r="I2029" s="15">
        <v>66</v>
      </c>
      <c r="J2029" s="77">
        <v>1</v>
      </c>
      <c r="K2029" s="92"/>
    </row>
    <row r="2030" spans="1:11" ht="50" x14ac:dyDescent="0.25">
      <c r="A2030" s="14" t="s">
        <v>3027</v>
      </c>
      <c r="B2030" s="14" t="s">
        <v>8298</v>
      </c>
      <c r="C2030" s="14" t="s">
        <v>8316</v>
      </c>
      <c r="D2030" s="16">
        <v>45982</v>
      </c>
      <c r="E2030" s="16">
        <v>46013</v>
      </c>
      <c r="F2030" s="14" t="s">
        <v>8317</v>
      </c>
      <c r="G2030" s="14" t="s">
        <v>8318</v>
      </c>
      <c r="H2030" s="14" t="s">
        <v>8319</v>
      </c>
      <c r="I2030" s="15">
        <v>146.9</v>
      </c>
      <c r="J2030" s="77">
        <v>1</v>
      </c>
      <c r="K2030" s="92"/>
    </row>
    <row r="2031" spans="1:11" ht="70" x14ac:dyDescent="0.25">
      <c r="A2031" s="14" t="s">
        <v>3027</v>
      </c>
      <c r="B2031" s="14" t="s">
        <v>8298</v>
      </c>
      <c r="C2031" s="14" t="s">
        <v>5065</v>
      </c>
      <c r="D2031" s="16">
        <v>45938</v>
      </c>
      <c r="E2031" s="16">
        <v>46013</v>
      </c>
      <c r="F2031" s="14" t="s">
        <v>8320</v>
      </c>
      <c r="G2031" s="14"/>
      <c r="H2031" s="14" t="s">
        <v>8321</v>
      </c>
      <c r="I2031" s="15">
        <v>1070.6500000000001</v>
      </c>
      <c r="J2031" s="77">
        <v>1</v>
      </c>
      <c r="K2031" s="92"/>
    </row>
    <row r="2032" spans="1:11" ht="80" x14ac:dyDescent="0.25">
      <c r="A2032" s="14" t="s">
        <v>3027</v>
      </c>
      <c r="B2032" s="14" t="s">
        <v>8298</v>
      </c>
      <c r="C2032" s="14" t="s">
        <v>5065</v>
      </c>
      <c r="D2032" s="16">
        <v>45938</v>
      </c>
      <c r="E2032" s="16">
        <v>46013</v>
      </c>
      <c r="F2032" s="14" t="s">
        <v>8322</v>
      </c>
      <c r="G2032" s="14"/>
      <c r="H2032" s="14" t="s">
        <v>8321</v>
      </c>
      <c r="I2032" s="15">
        <v>2600</v>
      </c>
      <c r="J2032" s="77">
        <v>1</v>
      </c>
      <c r="K2032" s="92"/>
    </row>
    <row r="2033" spans="1:11" ht="80" x14ac:dyDescent="0.25">
      <c r="A2033" s="14" t="s">
        <v>3027</v>
      </c>
      <c r="B2033" s="14" t="s">
        <v>8323</v>
      </c>
      <c r="C2033" s="14" t="s">
        <v>8324</v>
      </c>
      <c r="D2033" s="16">
        <v>45973</v>
      </c>
      <c r="E2033" s="16">
        <v>46013</v>
      </c>
      <c r="F2033" s="14" t="s">
        <v>8325</v>
      </c>
      <c r="G2033" s="14" t="s">
        <v>8326</v>
      </c>
      <c r="H2033" s="14" t="s">
        <v>8327</v>
      </c>
      <c r="I2033" s="15">
        <v>3798.6</v>
      </c>
      <c r="J2033" s="77">
        <v>1</v>
      </c>
      <c r="K2033" s="92"/>
    </row>
    <row r="2034" spans="1:11" ht="50" x14ac:dyDescent="0.25">
      <c r="A2034" s="14" t="s">
        <v>3027</v>
      </c>
      <c r="B2034" s="14" t="s">
        <v>8323</v>
      </c>
      <c r="C2034" s="14" t="s">
        <v>8328</v>
      </c>
      <c r="D2034" s="16">
        <v>45988</v>
      </c>
      <c r="E2034" s="16">
        <v>46013</v>
      </c>
      <c r="F2034" s="14" t="s">
        <v>8329</v>
      </c>
      <c r="G2034" s="14" t="s">
        <v>7613</v>
      </c>
      <c r="H2034" s="14" t="s">
        <v>7614</v>
      </c>
      <c r="I2034" s="15">
        <v>623.61</v>
      </c>
      <c r="J2034" s="77">
        <v>1</v>
      </c>
      <c r="K2034" s="92"/>
    </row>
    <row r="2035" spans="1:11" ht="70" x14ac:dyDescent="0.25">
      <c r="A2035" s="14" t="s">
        <v>3027</v>
      </c>
      <c r="B2035" s="14" t="s">
        <v>8323</v>
      </c>
      <c r="C2035" s="14" t="s">
        <v>4611</v>
      </c>
      <c r="D2035" s="16">
        <v>45980</v>
      </c>
      <c r="E2035" s="16">
        <v>46013</v>
      </c>
      <c r="F2035" s="14" t="s">
        <v>8330</v>
      </c>
      <c r="G2035" s="14" t="s">
        <v>6649</v>
      </c>
      <c r="H2035" s="14" t="s">
        <v>6650</v>
      </c>
      <c r="I2035" s="15">
        <v>30.15</v>
      </c>
      <c r="J2035" s="77">
        <v>1</v>
      </c>
      <c r="K2035" s="92"/>
    </row>
    <row r="2036" spans="1:11" ht="80" x14ac:dyDescent="0.25">
      <c r="A2036" s="14" t="s">
        <v>3027</v>
      </c>
      <c r="B2036" s="14" t="s">
        <v>8323</v>
      </c>
      <c r="C2036" s="14" t="s">
        <v>4611</v>
      </c>
      <c r="D2036" s="16">
        <v>45980</v>
      </c>
      <c r="E2036" s="16">
        <v>46013</v>
      </c>
      <c r="F2036" s="14" t="s">
        <v>8331</v>
      </c>
      <c r="G2036" s="14" t="s">
        <v>6649</v>
      </c>
      <c r="H2036" s="14" t="s">
        <v>6650</v>
      </c>
      <c r="I2036" s="15">
        <v>11.4</v>
      </c>
      <c r="J2036" s="77">
        <v>1</v>
      </c>
      <c r="K2036" s="92"/>
    </row>
    <row r="2037" spans="1:11" ht="110" x14ac:dyDescent="0.25">
      <c r="A2037" s="14" t="s">
        <v>3027</v>
      </c>
      <c r="B2037" s="14" t="s">
        <v>8332</v>
      </c>
      <c r="C2037" s="14" t="s">
        <v>8333</v>
      </c>
      <c r="D2037" s="16">
        <v>45866</v>
      </c>
      <c r="E2037" s="16">
        <v>46013</v>
      </c>
      <c r="F2037" s="14" t="s">
        <v>8334</v>
      </c>
      <c r="G2037" s="14"/>
      <c r="H2037" s="14" t="s">
        <v>5484</v>
      </c>
      <c r="I2037" s="15">
        <v>44</v>
      </c>
      <c r="J2037" s="77">
        <v>1</v>
      </c>
      <c r="K2037" s="92"/>
    </row>
    <row r="2038" spans="1:11" ht="110" x14ac:dyDescent="0.25">
      <c r="A2038" s="14" t="s">
        <v>3027</v>
      </c>
      <c r="B2038" s="14" t="s">
        <v>8332</v>
      </c>
      <c r="C2038" s="14" t="s">
        <v>8333</v>
      </c>
      <c r="D2038" s="16">
        <v>45866</v>
      </c>
      <c r="E2038" s="16">
        <v>46013</v>
      </c>
      <c r="F2038" s="14" t="s">
        <v>8335</v>
      </c>
      <c r="G2038" s="14"/>
      <c r="H2038" s="14" t="s">
        <v>5484</v>
      </c>
      <c r="I2038" s="15">
        <v>133.76</v>
      </c>
      <c r="J2038" s="77">
        <v>1</v>
      </c>
      <c r="K2038" s="92"/>
    </row>
    <row r="2039" spans="1:11" ht="120" x14ac:dyDescent="0.25">
      <c r="A2039" s="14" t="s">
        <v>3027</v>
      </c>
      <c r="B2039" s="14" t="s">
        <v>8332</v>
      </c>
      <c r="C2039" s="14" t="s">
        <v>8336</v>
      </c>
      <c r="D2039" s="16">
        <v>45866</v>
      </c>
      <c r="E2039" s="16">
        <v>46013</v>
      </c>
      <c r="F2039" s="14" t="s">
        <v>8337</v>
      </c>
      <c r="G2039" s="14"/>
      <c r="H2039" s="14" t="s">
        <v>5484</v>
      </c>
      <c r="I2039" s="15">
        <v>127.73</v>
      </c>
      <c r="J2039" s="77">
        <v>1</v>
      </c>
      <c r="K2039" s="92"/>
    </row>
    <row r="2040" spans="1:11" ht="90" x14ac:dyDescent="0.25">
      <c r="A2040" s="14" t="s">
        <v>3027</v>
      </c>
      <c r="B2040" s="14" t="s">
        <v>8332</v>
      </c>
      <c r="C2040" s="14" t="s">
        <v>8338</v>
      </c>
      <c r="D2040" s="16">
        <v>45697</v>
      </c>
      <c r="E2040" s="16">
        <v>46013</v>
      </c>
      <c r="F2040" s="14" t="s">
        <v>8339</v>
      </c>
      <c r="G2040" s="14" t="s">
        <v>8340</v>
      </c>
      <c r="H2040" s="14" t="s">
        <v>8341</v>
      </c>
      <c r="I2040" s="15">
        <v>30</v>
      </c>
      <c r="J2040" s="77">
        <v>1</v>
      </c>
      <c r="K2040" s="92"/>
    </row>
    <row r="2041" spans="1:11" ht="110" x14ac:dyDescent="0.25">
      <c r="A2041" s="14" t="s">
        <v>3027</v>
      </c>
      <c r="B2041" s="14" t="s">
        <v>8332</v>
      </c>
      <c r="C2041" s="14" t="s">
        <v>8342</v>
      </c>
      <c r="D2041" s="16">
        <v>45866</v>
      </c>
      <c r="E2041" s="16">
        <v>46013</v>
      </c>
      <c r="F2041" s="14" t="s">
        <v>8343</v>
      </c>
      <c r="G2041" s="14"/>
      <c r="H2041" s="14" t="s">
        <v>5468</v>
      </c>
      <c r="I2041" s="15">
        <v>69.13</v>
      </c>
      <c r="J2041" s="77">
        <v>1</v>
      </c>
      <c r="K2041" s="92"/>
    </row>
    <row r="2042" spans="1:11" ht="110" x14ac:dyDescent="0.25">
      <c r="A2042" s="14" t="s">
        <v>3027</v>
      </c>
      <c r="B2042" s="14" t="s">
        <v>8332</v>
      </c>
      <c r="C2042" s="14" t="s">
        <v>8342</v>
      </c>
      <c r="D2042" s="16">
        <v>45866</v>
      </c>
      <c r="E2042" s="16">
        <v>46013</v>
      </c>
      <c r="F2042" s="14" t="s">
        <v>8344</v>
      </c>
      <c r="G2042" s="14"/>
      <c r="H2042" s="14" t="s">
        <v>5468</v>
      </c>
      <c r="I2042" s="15">
        <v>26.7</v>
      </c>
      <c r="J2042" s="77">
        <v>1</v>
      </c>
      <c r="K2042" s="92"/>
    </row>
    <row r="2043" spans="1:11" ht="110" x14ac:dyDescent="0.25">
      <c r="A2043" s="14" t="s">
        <v>3027</v>
      </c>
      <c r="B2043" s="14" t="s">
        <v>8332</v>
      </c>
      <c r="C2043" s="14" t="s">
        <v>8342</v>
      </c>
      <c r="D2043" s="16">
        <v>45866</v>
      </c>
      <c r="E2043" s="16">
        <v>46013</v>
      </c>
      <c r="F2043" s="14" t="s">
        <v>8345</v>
      </c>
      <c r="G2043" s="14"/>
      <c r="H2043" s="14" t="s">
        <v>5468</v>
      </c>
      <c r="I2043" s="15">
        <v>70.25</v>
      </c>
      <c r="J2043" s="77">
        <v>1</v>
      </c>
      <c r="K2043" s="92"/>
    </row>
    <row r="2044" spans="1:11" ht="80" x14ac:dyDescent="0.25">
      <c r="A2044" s="14" t="s">
        <v>3027</v>
      </c>
      <c r="B2044" s="14" t="s">
        <v>8332</v>
      </c>
      <c r="C2044" s="14" t="s">
        <v>153</v>
      </c>
      <c r="D2044" s="16">
        <v>45809</v>
      </c>
      <c r="E2044" s="16">
        <v>46013</v>
      </c>
      <c r="F2044" s="14" t="s">
        <v>8346</v>
      </c>
      <c r="G2044" s="14" t="s">
        <v>3237</v>
      </c>
      <c r="H2044" s="14" t="s">
        <v>5549</v>
      </c>
      <c r="I2044" s="15">
        <v>20</v>
      </c>
      <c r="J2044" s="77">
        <v>1</v>
      </c>
      <c r="K2044" s="92"/>
    </row>
    <row r="2045" spans="1:11" ht="120" x14ac:dyDescent="0.25">
      <c r="A2045" s="14" t="s">
        <v>3027</v>
      </c>
      <c r="B2045" s="14" t="s">
        <v>8332</v>
      </c>
      <c r="C2045" s="14" t="s">
        <v>8347</v>
      </c>
      <c r="D2045" s="16">
        <v>45866</v>
      </c>
      <c r="E2045" s="16">
        <v>46013</v>
      </c>
      <c r="F2045" s="14" t="s">
        <v>8348</v>
      </c>
      <c r="G2045" s="14"/>
      <c r="H2045" s="14" t="s">
        <v>5454</v>
      </c>
      <c r="I2045" s="15">
        <v>127.73</v>
      </c>
      <c r="J2045" s="77">
        <v>1</v>
      </c>
      <c r="K2045" s="92"/>
    </row>
    <row r="2046" spans="1:11" ht="100" x14ac:dyDescent="0.25">
      <c r="A2046" s="14" t="s">
        <v>3027</v>
      </c>
      <c r="B2046" s="14" t="s">
        <v>8332</v>
      </c>
      <c r="C2046" s="14" t="s">
        <v>8349</v>
      </c>
      <c r="D2046" s="16">
        <v>45682</v>
      </c>
      <c r="E2046" s="16">
        <v>46013</v>
      </c>
      <c r="F2046" s="14" t="s">
        <v>8350</v>
      </c>
      <c r="G2046" s="14" t="s">
        <v>8351</v>
      </c>
      <c r="H2046" s="14" t="s">
        <v>8352</v>
      </c>
      <c r="I2046" s="15">
        <v>190</v>
      </c>
      <c r="J2046" s="77">
        <v>1</v>
      </c>
      <c r="K2046" s="92"/>
    </row>
    <row r="2047" spans="1:11" ht="110" x14ac:dyDescent="0.25">
      <c r="A2047" s="14" t="s">
        <v>3027</v>
      </c>
      <c r="B2047" s="14" t="s">
        <v>8332</v>
      </c>
      <c r="C2047" s="14" t="s">
        <v>8347</v>
      </c>
      <c r="D2047" s="16">
        <v>45866</v>
      </c>
      <c r="E2047" s="16">
        <v>46013</v>
      </c>
      <c r="F2047" s="14" t="s">
        <v>8353</v>
      </c>
      <c r="G2047" s="14"/>
      <c r="H2047" s="14" t="s">
        <v>5454</v>
      </c>
      <c r="I2047" s="15">
        <v>188.68</v>
      </c>
      <c r="J2047" s="77">
        <v>1</v>
      </c>
      <c r="K2047" s="92"/>
    </row>
    <row r="2048" spans="1:11" ht="110" x14ac:dyDescent="0.25">
      <c r="A2048" s="14" t="s">
        <v>3027</v>
      </c>
      <c r="B2048" s="14" t="s">
        <v>8332</v>
      </c>
      <c r="C2048" s="14" t="s">
        <v>8347</v>
      </c>
      <c r="D2048" s="16">
        <v>45866</v>
      </c>
      <c r="E2048" s="16">
        <v>46013</v>
      </c>
      <c r="F2048" s="14" t="s">
        <v>8354</v>
      </c>
      <c r="G2048" s="14"/>
      <c r="H2048" s="14" t="s">
        <v>5454</v>
      </c>
      <c r="I2048" s="15">
        <v>188.68</v>
      </c>
      <c r="J2048" s="77">
        <v>1</v>
      </c>
      <c r="K2048" s="92"/>
    </row>
    <row r="2049" spans="1:11" ht="110" x14ac:dyDescent="0.25">
      <c r="A2049" s="14" t="s">
        <v>3027</v>
      </c>
      <c r="B2049" s="14" t="s">
        <v>8332</v>
      </c>
      <c r="C2049" s="14" t="s">
        <v>8347</v>
      </c>
      <c r="D2049" s="16">
        <v>45866</v>
      </c>
      <c r="E2049" s="16">
        <v>46013</v>
      </c>
      <c r="F2049" s="14" t="s">
        <v>8355</v>
      </c>
      <c r="G2049" s="14"/>
      <c r="H2049" s="14" t="s">
        <v>5454</v>
      </c>
      <c r="I2049" s="15">
        <v>127.73</v>
      </c>
      <c r="J2049" s="77">
        <v>1</v>
      </c>
      <c r="K2049" s="92"/>
    </row>
    <row r="2050" spans="1:11" ht="50" x14ac:dyDescent="0.25">
      <c r="A2050" s="14" t="s">
        <v>3027</v>
      </c>
      <c r="B2050" s="14" t="s">
        <v>8332</v>
      </c>
      <c r="C2050" s="14" t="s">
        <v>7642</v>
      </c>
      <c r="D2050" s="16">
        <v>45954</v>
      </c>
      <c r="E2050" s="16">
        <v>46013</v>
      </c>
      <c r="F2050" s="14" t="s">
        <v>8356</v>
      </c>
      <c r="G2050" s="14" t="s">
        <v>8357</v>
      </c>
      <c r="H2050" s="14" t="s">
        <v>8358</v>
      </c>
      <c r="I2050" s="15">
        <v>2091</v>
      </c>
      <c r="J2050" s="77">
        <v>1</v>
      </c>
      <c r="K2050" s="92"/>
    </row>
    <row r="2051" spans="1:11" ht="50" x14ac:dyDescent="0.25">
      <c r="A2051" s="14" t="s">
        <v>3027</v>
      </c>
      <c r="B2051" s="14" t="s">
        <v>8332</v>
      </c>
      <c r="C2051" s="14" t="s">
        <v>8359</v>
      </c>
      <c r="D2051" s="16">
        <v>45951</v>
      </c>
      <c r="E2051" s="16">
        <v>46013</v>
      </c>
      <c r="F2051" s="14" t="s">
        <v>8360</v>
      </c>
      <c r="G2051" s="14" t="s">
        <v>5496</v>
      </c>
      <c r="H2051" s="14" t="s">
        <v>5497</v>
      </c>
      <c r="I2051" s="15">
        <v>2190</v>
      </c>
      <c r="J2051" s="77">
        <v>1</v>
      </c>
      <c r="K2051" s="92"/>
    </row>
    <row r="2052" spans="1:11" ht="50" x14ac:dyDescent="0.25">
      <c r="A2052" s="14" t="s">
        <v>3027</v>
      </c>
      <c r="B2052" s="14" t="s">
        <v>8332</v>
      </c>
      <c r="C2052" s="14" t="s">
        <v>8361</v>
      </c>
      <c r="D2052" s="16">
        <v>45974</v>
      </c>
      <c r="E2052" s="16">
        <v>46013</v>
      </c>
      <c r="F2052" s="14" t="s">
        <v>8356</v>
      </c>
      <c r="G2052" s="14" t="s">
        <v>8362</v>
      </c>
      <c r="H2052" s="14" t="s">
        <v>8363</v>
      </c>
      <c r="I2052" s="15">
        <v>292.74</v>
      </c>
      <c r="J2052" s="77">
        <v>1</v>
      </c>
      <c r="K2052" s="92"/>
    </row>
    <row r="2053" spans="1:11" ht="70" x14ac:dyDescent="0.25">
      <c r="A2053" s="14" t="s">
        <v>3027</v>
      </c>
      <c r="B2053" s="14" t="s">
        <v>8332</v>
      </c>
      <c r="C2053" s="14" t="s">
        <v>8364</v>
      </c>
      <c r="D2053" s="16">
        <v>45986</v>
      </c>
      <c r="E2053" s="16">
        <v>46013</v>
      </c>
      <c r="F2053" s="14" t="s">
        <v>8365</v>
      </c>
      <c r="G2053" s="14" t="s">
        <v>8366</v>
      </c>
      <c r="H2053" s="14" t="s">
        <v>8367</v>
      </c>
      <c r="I2053" s="15">
        <v>1674</v>
      </c>
      <c r="J2053" s="77">
        <v>1</v>
      </c>
      <c r="K2053" s="92"/>
    </row>
    <row r="2054" spans="1:11" ht="50" x14ac:dyDescent="0.25">
      <c r="A2054" s="14" t="s">
        <v>3027</v>
      </c>
      <c r="B2054" s="14" t="s">
        <v>8332</v>
      </c>
      <c r="C2054" s="14" t="s">
        <v>8368</v>
      </c>
      <c r="D2054" s="16">
        <v>45982</v>
      </c>
      <c r="E2054" s="16">
        <v>46013</v>
      </c>
      <c r="F2054" s="14" t="s">
        <v>8360</v>
      </c>
      <c r="G2054" s="14" t="s">
        <v>5496</v>
      </c>
      <c r="H2054" s="14" t="s">
        <v>5497</v>
      </c>
      <c r="I2054" s="15">
        <v>334</v>
      </c>
      <c r="J2054" s="77">
        <v>1</v>
      </c>
      <c r="K2054" s="92"/>
    </row>
    <row r="2055" spans="1:11" ht="50" x14ac:dyDescent="0.25">
      <c r="A2055" s="14" t="s">
        <v>3027</v>
      </c>
      <c r="B2055" s="14" t="s">
        <v>8332</v>
      </c>
      <c r="C2055" s="14" t="s">
        <v>8369</v>
      </c>
      <c r="D2055" s="16">
        <v>45981</v>
      </c>
      <c r="E2055" s="16">
        <v>46013</v>
      </c>
      <c r="F2055" s="14" t="s">
        <v>8370</v>
      </c>
      <c r="G2055" s="14" t="s">
        <v>4089</v>
      </c>
      <c r="H2055" s="14" t="s">
        <v>4090</v>
      </c>
      <c r="I2055" s="15">
        <v>210</v>
      </c>
      <c r="J2055" s="77">
        <v>1</v>
      </c>
      <c r="K2055" s="92"/>
    </row>
    <row r="2056" spans="1:11" ht="50" x14ac:dyDescent="0.25">
      <c r="A2056" s="14" t="s">
        <v>3027</v>
      </c>
      <c r="B2056" s="14" t="s">
        <v>8332</v>
      </c>
      <c r="C2056" s="14" t="s">
        <v>8371</v>
      </c>
      <c r="D2056" s="16">
        <v>45985</v>
      </c>
      <c r="E2056" s="16">
        <v>46013</v>
      </c>
      <c r="F2056" s="14" t="s">
        <v>8360</v>
      </c>
      <c r="G2056" s="14" t="s">
        <v>3032</v>
      </c>
      <c r="H2056" s="14" t="s">
        <v>3033</v>
      </c>
      <c r="I2056" s="15">
        <v>139.55000000000001</v>
      </c>
      <c r="J2056" s="77">
        <v>1</v>
      </c>
      <c r="K2056" s="92"/>
    </row>
    <row r="2057" spans="1:11" ht="70" x14ac:dyDescent="0.25">
      <c r="A2057" s="14" t="s">
        <v>3027</v>
      </c>
      <c r="B2057" s="14" t="s">
        <v>8372</v>
      </c>
      <c r="C2057" s="14" t="s">
        <v>8373</v>
      </c>
      <c r="D2057" s="16" t="s">
        <v>8374</v>
      </c>
      <c r="E2057" s="16">
        <v>46013</v>
      </c>
      <c r="F2057" s="14" t="s">
        <v>8375</v>
      </c>
      <c r="G2057" s="14" t="s">
        <v>8376</v>
      </c>
      <c r="H2057" s="14" t="s">
        <v>8377</v>
      </c>
      <c r="I2057" s="15">
        <v>1454</v>
      </c>
      <c r="J2057" s="77">
        <v>1</v>
      </c>
      <c r="K2057" s="92"/>
    </row>
    <row r="2058" spans="1:11" ht="60" x14ac:dyDescent="0.25">
      <c r="A2058" s="14" t="s">
        <v>3027</v>
      </c>
      <c r="B2058" s="14" t="s">
        <v>8378</v>
      </c>
      <c r="C2058" s="14" t="s">
        <v>8379</v>
      </c>
      <c r="D2058" s="16">
        <v>45797</v>
      </c>
      <c r="E2058" s="16">
        <v>46013</v>
      </c>
      <c r="F2058" s="14" t="s">
        <v>8380</v>
      </c>
      <c r="G2058" s="14" t="s">
        <v>7579</v>
      </c>
      <c r="H2058" s="14" t="s">
        <v>7580</v>
      </c>
      <c r="I2058" s="15">
        <v>330</v>
      </c>
      <c r="J2058" s="77">
        <v>1</v>
      </c>
      <c r="K2058" s="92"/>
    </row>
    <row r="2059" spans="1:11" ht="60" x14ac:dyDescent="0.25">
      <c r="A2059" s="14" t="s">
        <v>3027</v>
      </c>
      <c r="B2059" s="14" t="s">
        <v>8378</v>
      </c>
      <c r="C2059" s="14" t="s">
        <v>8381</v>
      </c>
      <c r="D2059" s="16">
        <v>45971</v>
      </c>
      <c r="E2059" s="16">
        <v>46013</v>
      </c>
      <c r="F2059" s="14" t="s">
        <v>8382</v>
      </c>
      <c r="G2059" s="14" t="s">
        <v>8383</v>
      </c>
      <c r="H2059" s="14" t="s">
        <v>8384</v>
      </c>
      <c r="I2059" s="15">
        <v>1175</v>
      </c>
      <c r="J2059" s="77">
        <v>1</v>
      </c>
      <c r="K2059" s="92"/>
    </row>
    <row r="2060" spans="1:11" ht="50" x14ac:dyDescent="0.25">
      <c r="A2060" s="14" t="s">
        <v>3027</v>
      </c>
      <c r="B2060" s="14" t="s">
        <v>8385</v>
      </c>
      <c r="C2060" s="14" t="s">
        <v>8386</v>
      </c>
      <c r="D2060" s="16">
        <v>45972</v>
      </c>
      <c r="E2060" s="16">
        <v>46013</v>
      </c>
      <c r="F2060" s="14" t="s">
        <v>8387</v>
      </c>
      <c r="G2060" s="14" t="s">
        <v>5095</v>
      </c>
      <c r="H2060" s="14" t="s">
        <v>5096</v>
      </c>
      <c r="I2060" s="15">
        <v>150</v>
      </c>
      <c r="J2060" s="77">
        <v>1</v>
      </c>
      <c r="K2060" s="92"/>
    </row>
    <row r="2061" spans="1:11" ht="50" x14ac:dyDescent="0.25">
      <c r="A2061" s="14" t="s">
        <v>3027</v>
      </c>
      <c r="B2061" s="14" t="s">
        <v>8385</v>
      </c>
      <c r="C2061" s="14" t="s">
        <v>8388</v>
      </c>
      <c r="D2061" s="16">
        <v>45971</v>
      </c>
      <c r="E2061" s="16">
        <v>46013</v>
      </c>
      <c r="F2061" s="14" t="s">
        <v>8389</v>
      </c>
      <c r="G2061" s="14" t="s">
        <v>3032</v>
      </c>
      <c r="H2061" s="14" t="s">
        <v>3033</v>
      </c>
      <c r="I2061" s="15">
        <v>150.80000000000001</v>
      </c>
      <c r="J2061" s="77">
        <v>1</v>
      </c>
      <c r="K2061" s="92"/>
    </row>
    <row r="2062" spans="1:11" ht="50" x14ac:dyDescent="0.25">
      <c r="A2062" s="14" t="s">
        <v>3027</v>
      </c>
      <c r="B2062" s="14" t="s">
        <v>8385</v>
      </c>
      <c r="C2062" s="14" t="s">
        <v>8390</v>
      </c>
      <c r="D2062" s="16">
        <v>45977</v>
      </c>
      <c r="E2062" s="16">
        <v>46013</v>
      </c>
      <c r="F2062" s="14" t="s">
        <v>8389</v>
      </c>
      <c r="G2062" s="14" t="s">
        <v>5089</v>
      </c>
      <c r="H2062" s="14" t="s">
        <v>5090</v>
      </c>
      <c r="I2062" s="15">
        <v>150</v>
      </c>
      <c r="J2062" s="77">
        <v>1</v>
      </c>
      <c r="K2062" s="92"/>
    </row>
    <row r="2063" spans="1:11" ht="50" x14ac:dyDescent="0.25">
      <c r="A2063" s="14" t="s">
        <v>3027</v>
      </c>
      <c r="B2063" s="14" t="s">
        <v>8385</v>
      </c>
      <c r="C2063" s="14" t="s">
        <v>8391</v>
      </c>
      <c r="D2063" s="16">
        <v>45967</v>
      </c>
      <c r="E2063" s="16">
        <v>46013</v>
      </c>
      <c r="F2063" s="14" t="s">
        <v>8392</v>
      </c>
      <c r="G2063" s="14">
        <v>29213291</v>
      </c>
      <c r="H2063" s="14" t="s">
        <v>3029</v>
      </c>
      <c r="I2063" s="15">
        <v>200.25</v>
      </c>
      <c r="J2063" s="77">
        <v>1</v>
      </c>
      <c r="K2063" s="92"/>
    </row>
    <row r="2064" spans="1:11" ht="50" x14ac:dyDescent="0.25">
      <c r="A2064" s="14" t="s">
        <v>3027</v>
      </c>
      <c r="B2064" s="14" t="s">
        <v>8385</v>
      </c>
      <c r="C2064" s="14" t="s">
        <v>8393</v>
      </c>
      <c r="D2064" s="16">
        <v>45986</v>
      </c>
      <c r="E2064" s="16">
        <v>46013</v>
      </c>
      <c r="F2064" s="14" t="s">
        <v>8394</v>
      </c>
      <c r="G2064" s="14" t="s">
        <v>5089</v>
      </c>
      <c r="H2064" s="14" t="s">
        <v>5090</v>
      </c>
      <c r="I2064" s="15">
        <v>2585.35</v>
      </c>
      <c r="J2064" s="77">
        <v>1</v>
      </c>
      <c r="K2064" s="92"/>
    </row>
    <row r="2065" spans="1:11" ht="50" x14ac:dyDescent="0.25">
      <c r="A2065" s="14" t="s">
        <v>3027</v>
      </c>
      <c r="B2065" s="14" t="s">
        <v>8385</v>
      </c>
      <c r="C2065" s="14" t="s">
        <v>8395</v>
      </c>
      <c r="D2065" s="16">
        <v>45987</v>
      </c>
      <c r="E2065" s="16">
        <v>46013</v>
      </c>
      <c r="F2065" s="14" t="s">
        <v>8396</v>
      </c>
      <c r="G2065" s="14" t="s">
        <v>5089</v>
      </c>
      <c r="H2065" s="14" t="s">
        <v>5090</v>
      </c>
      <c r="I2065" s="15">
        <v>2730.6</v>
      </c>
      <c r="J2065" s="77">
        <v>1</v>
      </c>
      <c r="K2065" s="92"/>
    </row>
    <row r="2066" spans="1:11" ht="70" x14ac:dyDescent="0.25">
      <c r="A2066" s="14" t="s">
        <v>3027</v>
      </c>
      <c r="B2066" s="14" t="s">
        <v>8397</v>
      </c>
      <c r="C2066" s="14" t="s">
        <v>8398</v>
      </c>
      <c r="D2066" s="16">
        <v>45663</v>
      </c>
      <c r="E2066" s="16">
        <v>46013</v>
      </c>
      <c r="F2066" s="14" t="s">
        <v>8399</v>
      </c>
      <c r="G2066" s="14" t="s">
        <v>8400</v>
      </c>
      <c r="H2066" s="14" t="s">
        <v>8401</v>
      </c>
      <c r="I2066" s="15">
        <v>755.2</v>
      </c>
      <c r="J2066" s="77">
        <v>1</v>
      </c>
      <c r="K2066" s="92"/>
    </row>
    <row r="2067" spans="1:11" ht="70" x14ac:dyDescent="0.25">
      <c r="A2067" s="14" t="s">
        <v>3027</v>
      </c>
      <c r="B2067" s="14" t="s">
        <v>8397</v>
      </c>
      <c r="C2067" s="14" t="s">
        <v>8402</v>
      </c>
      <c r="D2067" s="16">
        <v>45761</v>
      </c>
      <c r="E2067" s="16">
        <v>46013</v>
      </c>
      <c r="F2067" s="14" t="s">
        <v>8403</v>
      </c>
      <c r="G2067" s="14" t="s">
        <v>8404</v>
      </c>
      <c r="H2067" s="14" t="s">
        <v>8405</v>
      </c>
      <c r="I2067" s="15">
        <v>376.26</v>
      </c>
      <c r="J2067" s="77">
        <v>1</v>
      </c>
      <c r="K2067" s="92"/>
    </row>
    <row r="2068" spans="1:11" ht="50" x14ac:dyDescent="0.25">
      <c r="A2068" s="14" t="s">
        <v>3027</v>
      </c>
      <c r="B2068" s="14" t="s">
        <v>8397</v>
      </c>
      <c r="C2068" s="14" t="s">
        <v>8406</v>
      </c>
      <c r="D2068" s="16">
        <v>45782</v>
      </c>
      <c r="E2068" s="16">
        <v>46013</v>
      </c>
      <c r="F2068" s="14" t="s">
        <v>8407</v>
      </c>
      <c r="G2068" s="14" t="s">
        <v>4416</v>
      </c>
      <c r="H2068" s="14" t="s">
        <v>4417</v>
      </c>
      <c r="I2068" s="15">
        <v>276</v>
      </c>
      <c r="J2068" s="77">
        <v>1</v>
      </c>
      <c r="K2068" s="92"/>
    </row>
    <row r="2069" spans="1:11" ht="50" x14ac:dyDescent="0.25">
      <c r="A2069" s="14" t="s">
        <v>3027</v>
      </c>
      <c r="B2069" s="14" t="s">
        <v>8397</v>
      </c>
      <c r="C2069" s="14" t="s">
        <v>8408</v>
      </c>
      <c r="D2069" s="16">
        <v>45793</v>
      </c>
      <c r="E2069" s="16">
        <v>46013</v>
      </c>
      <c r="F2069" s="14" t="s">
        <v>8407</v>
      </c>
      <c r="G2069" s="14">
        <v>29213291</v>
      </c>
      <c r="H2069" s="14" t="s">
        <v>3029</v>
      </c>
      <c r="I2069" s="15">
        <v>318.14</v>
      </c>
      <c r="J2069" s="77">
        <v>1</v>
      </c>
      <c r="K2069" s="92"/>
    </row>
    <row r="2070" spans="1:11" ht="60" x14ac:dyDescent="0.25">
      <c r="A2070" s="14" t="s">
        <v>3027</v>
      </c>
      <c r="B2070" s="14" t="s">
        <v>8397</v>
      </c>
      <c r="C2070" s="14" t="s">
        <v>8409</v>
      </c>
      <c r="D2070" s="16">
        <v>45970</v>
      </c>
      <c r="E2070" s="16">
        <v>46013</v>
      </c>
      <c r="F2070" s="14" t="s">
        <v>8410</v>
      </c>
      <c r="G2070" s="14" t="s">
        <v>4416</v>
      </c>
      <c r="H2070" s="14" t="s">
        <v>4417</v>
      </c>
      <c r="I2070" s="15">
        <v>187</v>
      </c>
      <c r="J2070" s="77">
        <v>1</v>
      </c>
      <c r="K2070" s="92"/>
    </row>
    <row r="2071" spans="1:11" ht="50" x14ac:dyDescent="0.25">
      <c r="A2071" s="14" t="s">
        <v>3027</v>
      </c>
      <c r="B2071" s="14" t="s">
        <v>8397</v>
      </c>
      <c r="C2071" s="14" t="s">
        <v>8411</v>
      </c>
      <c r="D2071" s="16">
        <v>45975</v>
      </c>
      <c r="E2071" s="16">
        <v>46013</v>
      </c>
      <c r="F2071" s="14" t="s">
        <v>8407</v>
      </c>
      <c r="G2071" s="14">
        <v>29213291</v>
      </c>
      <c r="H2071" s="14" t="s">
        <v>3029</v>
      </c>
      <c r="I2071" s="15">
        <v>162.74</v>
      </c>
      <c r="J2071" s="77">
        <v>1</v>
      </c>
      <c r="K2071" s="92"/>
    </row>
    <row r="2072" spans="1:11" ht="50" x14ac:dyDescent="0.25">
      <c r="A2072" s="14" t="s">
        <v>3027</v>
      </c>
      <c r="B2072" s="14" t="s">
        <v>8397</v>
      </c>
      <c r="C2072" s="14" t="s">
        <v>8412</v>
      </c>
      <c r="D2072" s="16">
        <v>45986</v>
      </c>
      <c r="E2072" s="16">
        <v>46013</v>
      </c>
      <c r="F2072" s="14" t="s">
        <v>8413</v>
      </c>
      <c r="G2072" s="14" t="s">
        <v>8414</v>
      </c>
      <c r="H2072" s="14" t="s">
        <v>8415</v>
      </c>
      <c r="I2072" s="15">
        <v>732.66</v>
      </c>
      <c r="J2072" s="77">
        <v>1</v>
      </c>
      <c r="K2072" s="92"/>
    </row>
    <row r="2073" spans="1:11" ht="60" x14ac:dyDescent="0.25">
      <c r="A2073" s="14" t="s">
        <v>3027</v>
      </c>
      <c r="B2073" s="14" t="s">
        <v>8416</v>
      </c>
      <c r="C2073" s="14" t="s">
        <v>8417</v>
      </c>
      <c r="D2073" s="16">
        <v>45951</v>
      </c>
      <c r="E2073" s="16">
        <v>46013</v>
      </c>
      <c r="F2073" s="14" t="s">
        <v>8418</v>
      </c>
      <c r="G2073" s="14" t="s">
        <v>3252</v>
      </c>
      <c r="H2073" s="14" t="s">
        <v>3253</v>
      </c>
      <c r="I2073" s="15">
        <v>353</v>
      </c>
      <c r="J2073" s="77">
        <v>1</v>
      </c>
      <c r="K2073" s="92"/>
    </row>
    <row r="2074" spans="1:11" ht="60" x14ac:dyDescent="0.25">
      <c r="A2074" s="14" t="s">
        <v>3027</v>
      </c>
      <c r="B2074" s="14" t="s">
        <v>8416</v>
      </c>
      <c r="C2074" s="14" t="s">
        <v>3313</v>
      </c>
      <c r="D2074" s="16">
        <v>45838</v>
      </c>
      <c r="E2074" s="16">
        <v>46013</v>
      </c>
      <c r="F2074" s="14" t="s">
        <v>8418</v>
      </c>
      <c r="G2074" s="14" t="s">
        <v>3314</v>
      </c>
      <c r="H2074" s="14" t="s">
        <v>3315</v>
      </c>
      <c r="I2074" s="15">
        <v>600</v>
      </c>
      <c r="J2074" s="77">
        <v>1</v>
      </c>
      <c r="K2074" s="92"/>
    </row>
    <row r="2075" spans="1:11" ht="60" x14ac:dyDescent="0.25">
      <c r="A2075" s="14" t="s">
        <v>3027</v>
      </c>
      <c r="B2075" s="14" t="s">
        <v>8416</v>
      </c>
      <c r="C2075" s="14" t="s">
        <v>8419</v>
      </c>
      <c r="D2075" s="16">
        <v>45954</v>
      </c>
      <c r="E2075" s="16">
        <v>46013</v>
      </c>
      <c r="F2075" s="14" t="s">
        <v>8420</v>
      </c>
      <c r="G2075" s="14"/>
      <c r="H2075" s="14" t="s">
        <v>8421</v>
      </c>
      <c r="I2075" s="15">
        <v>534</v>
      </c>
      <c r="J2075" s="77">
        <v>1</v>
      </c>
      <c r="K2075" s="92"/>
    </row>
    <row r="2076" spans="1:11" ht="70" x14ac:dyDescent="0.25">
      <c r="A2076" s="14" t="s">
        <v>3027</v>
      </c>
      <c r="B2076" s="14" t="s">
        <v>8416</v>
      </c>
      <c r="C2076" s="14" t="s">
        <v>8422</v>
      </c>
      <c r="D2076" s="16">
        <v>45946</v>
      </c>
      <c r="E2076" s="16">
        <v>46013</v>
      </c>
      <c r="F2076" s="14" t="s">
        <v>8423</v>
      </c>
      <c r="G2076" s="14"/>
      <c r="H2076" s="14" t="s">
        <v>8424</v>
      </c>
      <c r="I2076" s="15">
        <v>45</v>
      </c>
      <c r="J2076" s="77">
        <v>1</v>
      </c>
      <c r="K2076" s="92"/>
    </row>
    <row r="2077" spans="1:11" ht="70" x14ac:dyDescent="0.25">
      <c r="A2077" s="14" t="s">
        <v>3027</v>
      </c>
      <c r="B2077" s="14" t="s">
        <v>8416</v>
      </c>
      <c r="C2077" s="14" t="s">
        <v>3316</v>
      </c>
      <c r="D2077" s="16">
        <v>45936</v>
      </c>
      <c r="E2077" s="16">
        <v>46013</v>
      </c>
      <c r="F2077" s="14" t="s">
        <v>8425</v>
      </c>
      <c r="G2077" s="14" t="s">
        <v>3256</v>
      </c>
      <c r="H2077" s="14" t="s">
        <v>3257</v>
      </c>
      <c r="I2077" s="15">
        <v>600</v>
      </c>
      <c r="J2077" s="77">
        <v>1</v>
      </c>
      <c r="K2077" s="92"/>
    </row>
    <row r="2078" spans="1:11" ht="60" x14ac:dyDescent="0.25">
      <c r="A2078" s="14" t="s">
        <v>3027</v>
      </c>
      <c r="B2078" s="14" t="s">
        <v>8416</v>
      </c>
      <c r="C2078" s="14" t="s">
        <v>8426</v>
      </c>
      <c r="D2078" s="16">
        <v>45964</v>
      </c>
      <c r="E2078" s="16">
        <v>46013</v>
      </c>
      <c r="F2078" s="14" t="s">
        <v>8418</v>
      </c>
      <c r="G2078" s="14" t="s">
        <v>3252</v>
      </c>
      <c r="H2078" s="14" t="s">
        <v>3253</v>
      </c>
      <c r="I2078" s="15">
        <v>342</v>
      </c>
      <c r="J2078" s="77">
        <v>1</v>
      </c>
      <c r="K2078" s="92"/>
    </row>
    <row r="2079" spans="1:11" ht="70" x14ac:dyDescent="0.25">
      <c r="A2079" s="14" t="s">
        <v>3027</v>
      </c>
      <c r="B2079" s="14" t="s">
        <v>8416</v>
      </c>
      <c r="C2079" s="14" t="s">
        <v>3254</v>
      </c>
      <c r="D2079" s="16">
        <v>45849</v>
      </c>
      <c r="E2079" s="16">
        <v>46013</v>
      </c>
      <c r="F2079" s="14" t="s">
        <v>8427</v>
      </c>
      <c r="G2079" s="14" t="s">
        <v>3256</v>
      </c>
      <c r="H2079" s="14" t="s">
        <v>3257</v>
      </c>
      <c r="I2079" s="15">
        <v>1300</v>
      </c>
      <c r="J2079" s="77">
        <v>1</v>
      </c>
      <c r="K2079" s="92"/>
    </row>
    <row r="2080" spans="1:11" ht="60" x14ac:dyDescent="0.25">
      <c r="A2080" s="14" t="s">
        <v>3027</v>
      </c>
      <c r="B2080" s="14" t="s">
        <v>8416</v>
      </c>
      <c r="C2080" s="14" t="s">
        <v>8428</v>
      </c>
      <c r="D2080" s="16">
        <v>45968</v>
      </c>
      <c r="E2080" s="16">
        <v>46013</v>
      </c>
      <c r="F2080" s="14" t="s">
        <v>8418</v>
      </c>
      <c r="G2080" s="14" t="s">
        <v>3314</v>
      </c>
      <c r="H2080" s="14" t="s">
        <v>3315</v>
      </c>
      <c r="I2080" s="15">
        <v>2648</v>
      </c>
      <c r="J2080" s="77">
        <v>1</v>
      </c>
      <c r="K2080" s="92"/>
    </row>
    <row r="2081" spans="1:11" ht="50" x14ac:dyDescent="0.25">
      <c r="A2081" s="14" t="s">
        <v>3027</v>
      </c>
      <c r="B2081" s="14" t="s">
        <v>8416</v>
      </c>
      <c r="C2081" s="14" t="s">
        <v>8416</v>
      </c>
      <c r="D2081" s="16" t="s">
        <v>8429</v>
      </c>
      <c r="E2081" s="16">
        <v>46013</v>
      </c>
      <c r="F2081" s="14" t="s">
        <v>8430</v>
      </c>
      <c r="G2081" s="14"/>
      <c r="H2081" s="14" t="s">
        <v>8431</v>
      </c>
      <c r="I2081" s="15">
        <v>1800</v>
      </c>
      <c r="J2081" s="77">
        <v>1</v>
      </c>
      <c r="K2081" s="92"/>
    </row>
    <row r="2082" spans="1:11" ht="50" x14ac:dyDescent="0.25">
      <c r="A2082" s="14" t="s">
        <v>3027</v>
      </c>
      <c r="B2082" s="14" t="s">
        <v>8416</v>
      </c>
      <c r="C2082" s="14" t="s">
        <v>8432</v>
      </c>
      <c r="D2082" s="16" t="s">
        <v>8433</v>
      </c>
      <c r="E2082" s="16">
        <v>46013</v>
      </c>
      <c r="F2082" s="14" t="s">
        <v>8434</v>
      </c>
      <c r="G2082" s="14" t="s">
        <v>8435</v>
      </c>
      <c r="H2082" s="14" t="s">
        <v>8436</v>
      </c>
      <c r="I2082" s="15">
        <v>150</v>
      </c>
      <c r="J2082" s="77">
        <v>1</v>
      </c>
      <c r="K2082" s="92"/>
    </row>
    <row r="2083" spans="1:11" ht="60" x14ac:dyDescent="0.25">
      <c r="A2083" s="14" t="s">
        <v>3027</v>
      </c>
      <c r="B2083" s="14" t="s">
        <v>8416</v>
      </c>
      <c r="C2083" s="14" t="s">
        <v>8437</v>
      </c>
      <c r="D2083" s="16">
        <v>45907</v>
      </c>
      <c r="E2083" s="16">
        <v>46013</v>
      </c>
      <c r="F2083" s="14" t="s">
        <v>8438</v>
      </c>
      <c r="G2083" s="14" t="s">
        <v>5541</v>
      </c>
      <c r="H2083" s="14" t="s">
        <v>5542</v>
      </c>
      <c r="I2083" s="15">
        <v>15</v>
      </c>
      <c r="J2083" s="77">
        <v>1</v>
      </c>
      <c r="K2083" s="92"/>
    </row>
    <row r="2084" spans="1:11" ht="60" x14ac:dyDescent="0.25">
      <c r="A2084" s="14" t="s">
        <v>3027</v>
      </c>
      <c r="B2084" s="14" t="s">
        <v>8416</v>
      </c>
      <c r="C2084" s="14" t="s">
        <v>8439</v>
      </c>
      <c r="D2084" s="16">
        <v>45913</v>
      </c>
      <c r="E2084" s="16">
        <v>46013</v>
      </c>
      <c r="F2084" s="14" t="s">
        <v>8440</v>
      </c>
      <c r="G2084" s="14" t="s">
        <v>3538</v>
      </c>
      <c r="H2084" s="14" t="s">
        <v>3539</v>
      </c>
      <c r="I2084" s="15">
        <v>8</v>
      </c>
      <c r="J2084" s="77">
        <v>1</v>
      </c>
      <c r="K2084" s="92"/>
    </row>
    <row r="2085" spans="1:11" ht="70" x14ac:dyDescent="0.25">
      <c r="A2085" s="14" t="s">
        <v>3027</v>
      </c>
      <c r="B2085" s="14" t="s">
        <v>8416</v>
      </c>
      <c r="C2085" s="14" t="s">
        <v>6916</v>
      </c>
      <c r="D2085" s="16">
        <v>45928</v>
      </c>
      <c r="E2085" s="16">
        <v>46013</v>
      </c>
      <c r="F2085" s="14" t="s">
        <v>8441</v>
      </c>
      <c r="G2085" s="14" t="s">
        <v>7914</v>
      </c>
      <c r="H2085" s="14" t="s">
        <v>7915</v>
      </c>
      <c r="I2085" s="15">
        <v>14</v>
      </c>
      <c r="J2085" s="77">
        <v>1</v>
      </c>
      <c r="K2085" s="92"/>
    </row>
    <row r="2086" spans="1:11" ht="70" x14ac:dyDescent="0.25">
      <c r="A2086" s="14" t="s">
        <v>3027</v>
      </c>
      <c r="B2086" s="14" t="s">
        <v>8416</v>
      </c>
      <c r="C2086" s="14" t="s">
        <v>8442</v>
      </c>
      <c r="D2086" s="16">
        <v>45689</v>
      </c>
      <c r="E2086" s="16">
        <v>46013</v>
      </c>
      <c r="F2086" s="14" t="s">
        <v>8443</v>
      </c>
      <c r="G2086" s="14" t="s">
        <v>8444</v>
      </c>
      <c r="H2086" s="14" t="s">
        <v>8445</v>
      </c>
      <c r="I2086" s="15">
        <v>14</v>
      </c>
      <c r="J2086" s="77">
        <v>1</v>
      </c>
      <c r="K2086" s="92"/>
    </row>
    <row r="2087" spans="1:11" ht="70" x14ac:dyDescent="0.25">
      <c r="A2087" s="14" t="s">
        <v>3027</v>
      </c>
      <c r="B2087" s="14" t="s">
        <v>8416</v>
      </c>
      <c r="C2087" s="14" t="s">
        <v>8446</v>
      </c>
      <c r="D2087" s="16">
        <v>45969</v>
      </c>
      <c r="E2087" s="16">
        <v>46013</v>
      </c>
      <c r="F2087" s="14" t="s">
        <v>8447</v>
      </c>
      <c r="G2087" s="14" t="s">
        <v>3240</v>
      </c>
      <c r="H2087" s="14" t="s">
        <v>3241</v>
      </c>
      <c r="I2087" s="15">
        <v>30</v>
      </c>
      <c r="J2087" s="77">
        <v>1</v>
      </c>
      <c r="K2087" s="92"/>
    </row>
    <row r="2088" spans="1:11" ht="50" x14ac:dyDescent="0.25">
      <c r="A2088" s="14" t="s">
        <v>3027</v>
      </c>
      <c r="B2088" s="14" t="s">
        <v>8416</v>
      </c>
      <c r="C2088" s="14" t="s">
        <v>8448</v>
      </c>
      <c r="D2088" s="16">
        <v>45972</v>
      </c>
      <c r="E2088" s="16">
        <v>46013</v>
      </c>
      <c r="F2088" s="14" t="s">
        <v>8449</v>
      </c>
      <c r="G2088" s="14" t="s">
        <v>3147</v>
      </c>
      <c r="H2088" s="14" t="s">
        <v>8450</v>
      </c>
      <c r="I2088" s="15">
        <v>624</v>
      </c>
      <c r="J2088" s="77">
        <v>1</v>
      </c>
      <c r="K2088" s="92"/>
    </row>
    <row r="2089" spans="1:11" ht="60" x14ac:dyDescent="0.25">
      <c r="A2089" s="14" t="s">
        <v>3027</v>
      </c>
      <c r="B2089" s="14" t="s">
        <v>8416</v>
      </c>
      <c r="C2089" s="14" t="s">
        <v>8451</v>
      </c>
      <c r="D2089" s="16">
        <v>45974</v>
      </c>
      <c r="E2089" s="16">
        <v>46013</v>
      </c>
      <c r="F2089" s="14" t="s">
        <v>8452</v>
      </c>
      <c r="G2089" s="14" t="s">
        <v>3188</v>
      </c>
      <c r="H2089" s="14" t="s">
        <v>3189</v>
      </c>
      <c r="I2089" s="15">
        <v>99</v>
      </c>
      <c r="J2089" s="77">
        <v>1</v>
      </c>
      <c r="K2089" s="92"/>
    </row>
    <row r="2090" spans="1:11" ht="50" x14ac:dyDescent="0.25">
      <c r="A2090" s="14" t="s">
        <v>3027</v>
      </c>
      <c r="B2090" s="14" t="s">
        <v>8453</v>
      </c>
      <c r="C2090" s="14" t="s">
        <v>8454</v>
      </c>
      <c r="D2090" s="16">
        <v>45666</v>
      </c>
      <c r="E2090" s="16">
        <v>46014</v>
      </c>
      <c r="F2090" s="14" t="s">
        <v>8455</v>
      </c>
      <c r="G2090" s="14" t="s">
        <v>3032</v>
      </c>
      <c r="H2090" s="14" t="s">
        <v>3033</v>
      </c>
      <c r="I2090" s="15">
        <v>31.9</v>
      </c>
      <c r="J2090" s="77">
        <v>1</v>
      </c>
      <c r="K2090" s="92"/>
    </row>
    <row r="2091" spans="1:11" ht="50" x14ac:dyDescent="0.25">
      <c r="A2091" s="14" t="s">
        <v>3027</v>
      </c>
      <c r="B2091" s="14" t="s">
        <v>8453</v>
      </c>
      <c r="C2091" s="14" t="s">
        <v>8456</v>
      </c>
      <c r="D2091" s="16">
        <v>45743</v>
      </c>
      <c r="E2091" s="16">
        <v>46014</v>
      </c>
      <c r="F2091" s="14" t="s">
        <v>8457</v>
      </c>
      <c r="G2091" s="14" t="s">
        <v>5156</v>
      </c>
      <c r="H2091" s="14" t="s">
        <v>5157</v>
      </c>
      <c r="I2091" s="15">
        <v>71.260000000000005</v>
      </c>
      <c r="J2091" s="77">
        <v>1</v>
      </c>
      <c r="K2091" s="92"/>
    </row>
    <row r="2092" spans="1:11" ht="50" x14ac:dyDescent="0.25">
      <c r="A2092" s="14" t="s">
        <v>3027</v>
      </c>
      <c r="B2092" s="14" t="s">
        <v>8453</v>
      </c>
      <c r="C2092" s="14" t="s">
        <v>8458</v>
      </c>
      <c r="D2092" s="16">
        <v>45761</v>
      </c>
      <c r="E2092" s="16">
        <v>46014</v>
      </c>
      <c r="F2092" s="14" t="s">
        <v>8459</v>
      </c>
      <c r="G2092" s="14" t="s">
        <v>8460</v>
      </c>
      <c r="H2092" s="14" t="s">
        <v>8461</v>
      </c>
      <c r="I2092" s="15">
        <v>168.3</v>
      </c>
      <c r="J2092" s="77">
        <v>1</v>
      </c>
      <c r="K2092" s="92"/>
    </row>
    <row r="2093" spans="1:11" ht="50" x14ac:dyDescent="0.25">
      <c r="A2093" s="14" t="s">
        <v>3027</v>
      </c>
      <c r="B2093" s="14" t="s">
        <v>8453</v>
      </c>
      <c r="C2093" s="14" t="s">
        <v>8462</v>
      </c>
      <c r="D2093" s="16">
        <v>45755</v>
      </c>
      <c r="E2093" s="16">
        <v>46014</v>
      </c>
      <c r="F2093" s="14" t="s">
        <v>8459</v>
      </c>
      <c r="G2093" s="14" t="s">
        <v>5156</v>
      </c>
      <c r="H2093" s="14" t="s">
        <v>5157</v>
      </c>
      <c r="I2093" s="15">
        <v>76.97</v>
      </c>
      <c r="J2093" s="77">
        <v>1</v>
      </c>
      <c r="K2093" s="92"/>
    </row>
    <row r="2094" spans="1:11" ht="50" x14ac:dyDescent="0.25">
      <c r="A2094" s="14" t="s">
        <v>3027</v>
      </c>
      <c r="B2094" s="14" t="s">
        <v>8453</v>
      </c>
      <c r="C2094" s="14" t="s">
        <v>8463</v>
      </c>
      <c r="D2094" s="16">
        <v>45694</v>
      </c>
      <c r="E2094" s="16">
        <v>46014</v>
      </c>
      <c r="F2094" s="14" t="s">
        <v>8459</v>
      </c>
      <c r="G2094" s="14"/>
      <c r="H2094" s="14" t="s">
        <v>8464</v>
      </c>
      <c r="I2094" s="15">
        <v>272.77</v>
      </c>
      <c r="J2094" s="77">
        <v>1</v>
      </c>
      <c r="K2094" s="92"/>
    </row>
    <row r="2095" spans="1:11" ht="50" x14ac:dyDescent="0.25">
      <c r="A2095" s="14" t="s">
        <v>3027</v>
      </c>
      <c r="B2095" s="14" t="s">
        <v>8453</v>
      </c>
      <c r="C2095" s="14" t="s">
        <v>8465</v>
      </c>
      <c r="D2095" s="16">
        <v>45851</v>
      </c>
      <c r="E2095" s="16">
        <v>46014</v>
      </c>
      <c r="F2095" s="14" t="s">
        <v>8459</v>
      </c>
      <c r="G2095" s="14"/>
      <c r="H2095" s="14" t="s">
        <v>8464</v>
      </c>
      <c r="I2095" s="15">
        <v>183.32</v>
      </c>
      <c r="J2095" s="77">
        <v>1</v>
      </c>
      <c r="K2095" s="92"/>
    </row>
    <row r="2096" spans="1:11" ht="50" x14ac:dyDescent="0.25">
      <c r="A2096" s="14" t="s">
        <v>3027</v>
      </c>
      <c r="B2096" s="14" t="s">
        <v>8453</v>
      </c>
      <c r="C2096" s="14" t="s">
        <v>8466</v>
      </c>
      <c r="D2096" s="16">
        <v>45869</v>
      </c>
      <c r="E2096" s="16">
        <v>46014</v>
      </c>
      <c r="F2096" s="14" t="s">
        <v>8467</v>
      </c>
      <c r="G2096" s="14"/>
      <c r="H2096" s="14" t="s">
        <v>8468</v>
      </c>
      <c r="I2096" s="15">
        <v>68.680000000000007</v>
      </c>
      <c r="J2096" s="77">
        <v>1</v>
      </c>
      <c r="K2096" s="92"/>
    </row>
    <row r="2097" spans="1:11" ht="50" x14ac:dyDescent="0.25">
      <c r="A2097" s="14" t="s">
        <v>3027</v>
      </c>
      <c r="B2097" s="14" t="s">
        <v>8453</v>
      </c>
      <c r="C2097" s="14" t="s">
        <v>8469</v>
      </c>
      <c r="D2097" s="16">
        <v>45695</v>
      </c>
      <c r="E2097" s="16">
        <v>46014</v>
      </c>
      <c r="F2097" s="14" t="s">
        <v>8459</v>
      </c>
      <c r="G2097" s="14" t="s">
        <v>3133</v>
      </c>
      <c r="H2097" s="14" t="s">
        <v>3134</v>
      </c>
      <c r="I2097" s="15">
        <v>290.39999999999998</v>
      </c>
      <c r="J2097" s="77">
        <v>1</v>
      </c>
      <c r="K2097" s="92"/>
    </row>
    <row r="2098" spans="1:11" ht="50" x14ac:dyDescent="0.25">
      <c r="A2098" s="14" t="s">
        <v>3027</v>
      </c>
      <c r="B2098" s="14" t="s">
        <v>8453</v>
      </c>
      <c r="C2098" s="14" t="s">
        <v>8470</v>
      </c>
      <c r="D2098" s="16">
        <v>45792</v>
      </c>
      <c r="E2098" s="16">
        <v>46014</v>
      </c>
      <c r="F2098" s="14" t="s">
        <v>8459</v>
      </c>
      <c r="G2098" s="14" t="s">
        <v>5156</v>
      </c>
      <c r="H2098" s="14" t="s">
        <v>5157</v>
      </c>
      <c r="I2098" s="15">
        <v>38.369999999999997</v>
      </c>
      <c r="J2098" s="77">
        <v>1</v>
      </c>
      <c r="K2098" s="92"/>
    </row>
    <row r="2099" spans="1:11" ht="50" x14ac:dyDescent="0.25">
      <c r="A2099" s="14" t="s">
        <v>3027</v>
      </c>
      <c r="B2099" s="14" t="s">
        <v>8453</v>
      </c>
      <c r="C2099" s="14" t="s">
        <v>8471</v>
      </c>
      <c r="D2099" s="16">
        <v>45965</v>
      </c>
      <c r="E2099" s="16">
        <v>46014</v>
      </c>
      <c r="F2099" s="14" t="s">
        <v>8457</v>
      </c>
      <c r="G2099" s="14" t="s">
        <v>8472</v>
      </c>
      <c r="H2099" s="14" t="s">
        <v>8473</v>
      </c>
      <c r="I2099" s="15">
        <v>182.9</v>
      </c>
      <c r="J2099" s="77">
        <v>1</v>
      </c>
      <c r="K2099" s="92"/>
    </row>
    <row r="2100" spans="1:11" ht="50" x14ac:dyDescent="0.25">
      <c r="A2100" s="14" t="s">
        <v>3027</v>
      </c>
      <c r="B2100" s="14" t="s">
        <v>8453</v>
      </c>
      <c r="C2100" s="14" t="s">
        <v>8474</v>
      </c>
      <c r="D2100" s="16">
        <v>45910</v>
      </c>
      <c r="E2100" s="16">
        <v>46014</v>
      </c>
      <c r="F2100" s="14" t="s">
        <v>8475</v>
      </c>
      <c r="G2100" s="14" t="s">
        <v>5437</v>
      </c>
      <c r="H2100" s="14" t="s">
        <v>5438</v>
      </c>
      <c r="I2100" s="15">
        <v>459</v>
      </c>
      <c r="J2100" s="77">
        <v>1</v>
      </c>
      <c r="K2100" s="92"/>
    </row>
    <row r="2101" spans="1:11" ht="50" x14ac:dyDescent="0.25">
      <c r="A2101" s="14" t="s">
        <v>3027</v>
      </c>
      <c r="B2101" s="14" t="s">
        <v>8453</v>
      </c>
      <c r="C2101" s="14" t="s">
        <v>4026</v>
      </c>
      <c r="D2101" s="16">
        <v>45928</v>
      </c>
      <c r="E2101" s="16">
        <v>46014</v>
      </c>
      <c r="F2101" s="14" t="s">
        <v>8476</v>
      </c>
      <c r="G2101" s="14" t="s">
        <v>8477</v>
      </c>
      <c r="H2101" s="14" t="s">
        <v>8478</v>
      </c>
      <c r="I2101" s="15">
        <v>970.5</v>
      </c>
      <c r="J2101" s="77">
        <v>1</v>
      </c>
      <c r="K2101" s="92"/>
    </row>
    <row r="2102" spans="1:11" ht="50" x14ac:dyDescent="0.25">
      <c r="A2102" s="14" t="s">
        <v>3027</v>
      </c>
      <c r="B2102" s="14" t="s">
        <v>8453</v>
      </c>
      <c r="C2102" s="14" t="s">
        <v>3166</v>
      </c>
      <c r="D2102" s="16">
        <v>45943</v>
      </c>
      <c r="E2102" s="16">
        <v>46014</v>
      </c>
      <c r="F2102" s="14" t="s">
        <v>8479</v>
      </c>
      <c r="G2102" s="14" t="s">
        <v>8477</v>
      </c>
      <c r="H2102" s="14" t="s">
        <v>8478</v>
      </c>
      <c r="I2102" s="15">
        <v>1144</v>
      </c>
      <c r="J2102" s="77">
        <v>1</v>
      </c>
      <c r="K2102" s="92"/>
    </row>
    <row r="2103" spans="1:11" ht="50" x14ac:dyDescent="0.25">
      <c r="A2103" s="14" t="s">
        <v>3027</v>
      </c>
      <c r="B2103" s="14" t="s">
        <v>8453</v>
      </c>
      <c r="C2103" s="14" t="s">
        <v>3785</v>
      </c>
      <c r="D2103" s="16">
        <v>45788</v>
      </c>
      <c r="E2103" s="16">
        <v>46014</v>
      </c>
      <c r="F2103" s="14" t="s">
        <v>8480</v>
      </c>
      <c r="G2103" s="14" t="s">
        <v>8481</v>
      </c>
      <c r="H2103" s="14" t="s">
        <v>8482</v>
      </c>
      <c r="I2103" s="15">
        <v>99</v>
      </c>
      <c r="J2103" s="77">
        <v>1</v>
      </c>
      <c r="K2103" s="92"/>
    </row>
    <row r="2104" spans="1:11" ht="50" x14ac:dyDescent="0.25">
      <c r="A2104" s="14" t="s">
        <v>3027</v>
      </c>
      <c r="B2104" s="14" t="s">
        <v>8453</v>
      </c>
      <c r="C2104" s="14" t="s">
        <v>6607</v>
      </c>
      <c r="D2104" s="16">
        <v>45814</v>
      </c>
      <c r="E2104" s="16">
        <v>46014</v>
      </c>
      <c r="F2104" s="14" t="s">
        <v>8483</v>
      </c>
      <c r="G2104" s="14" t="s">
        <v>8481</v>
      </c>
      <c r="H2104" s="14" t="s">
        <v>8482</v>
      </c>
      <c r="I2104" s="15">
        <v>429</v>
      </c>
      <c r="J2104" s="77">
        <v>1</v>
      </c>
      <c r="K2104" s="92"/>
    </row>
    <row r="2105" spans="1:11" ht="50" x14ac:dyDescent="0.25">
      <c r="A2105" s="14" t="s">
        <v>3027</v>
      </c>
      <c r="B2105" s="14" t="s">
        <v>8453</v>
      </c>
      <c r="C2105" s="14" t="s">
        <v>6609</v>
      </c>
      <c r="D2105" s="16">
        <v>45840</v>
      </c>
      <c r="E2105" s="16">
        <v>46014</v>
      </c>
      <c r="F2105" s="14" t="s">
        <v>8484</v>
      </c>
      <c r="G2105" s="14" t="s">
        <v>8481</v>
      </c>
      <c r="H2105" s="14" t="s">
        <v>8482</v>
      </c>
      <c r="I2105" s="15">
        <v>363</v>
      </c>
      <c r="J2105" s="77">
        <v>1</v>
      </c>
      <c r="K2105" s="92"/>
    </row>
    <row r="2106" spans="1:11" ht="50" x14ac:dyDescent="0.25">
      <c r="A2106" s="14" t="s">
        <v>3027</v>
      </c>
      <c r="B2106" s="14" t="s">
        <v>8453</v>
      </c>
      <c r="C2106" s="14" t="s">
        <v>6611</v>
      </c>
      <c r="D2106" s="16">
        <v>45870</v>
      </c>
      <c r="E2106" s="16">
        <v>46014</v>
      </c>
      <c r="F2106" s="14" t="s">
        <v>8485</v>
      </c>
      <c r="G2106" s="14" t="s">
        <v>8481</v>
      </c>
      <c r="H2106" s="14" t="s">
        <v>8482</v>
      </c>
      <c r="I2106" s="15">
        <v>264</v>
      </c>
      <c r="J2106" s="77">
        <v>1</v>
      </c>
      <c r="K2106" s="92"/>
    </row>
    <row r="2107" spans="1:11" ht="50" x14ac:dyDescent="0.25">
      <c r="A2107" s="14" t="s">
        <v>3027</v>
      </c>
      <c r="B2107" s="14" t="s">
        <v>8453</v>
      </c>
      <c r="C2107" s="14" t="s">
        <v>8486</v>
      </c>
      <c r="D2107" s="16">
        <v>45928</v>
      </c>
      <c r="E2107" s="16">
        <v>46014</v>
      </c>
      <c r="F2107" s="14" t="s">
        <v>8476</v>
      </c>
      <c r="G2107" s="14" t="s">
        <v>8481</v>
      </c>
      <c r="H2107" s="14" t="s">
        <v>8482</v>
      </c>
      <c r="I2107" s="15">
        <v>264</v>
      </c>
      <c r="J2107" s="77">
        <v>1</v>
      </c>
      <c r="K2107" s="92"/>
    </row>
    <row r="2108" spans="1:11" ht="50" x14ac:dyDescent="0.25">
      <c r="A2108" s="14" t="s">
        <v>3027</v>
      </c>
      <c r="B2108" s="14" t="s">
        <v>8453</v>
      </c>
      <c r="C2108" s="14" t="s">
        <v>8487</v>
      </c>
      <c r="D2108" s="16">
        <v>45937</v>
      </c>
      <c r="E2108" s="16">
        <v>46014</v>
      </c>
      <c r="F2108" s="14" t="s">
        <v>8479</v>
      </c>
      <c r="G2108" s="14" t="s">
        <v>8481</v>
      </c>
      <c r="H2108" s="14" t="s">
        <v>8482</v>
      </c>
      <c r="I2108" s="15">
        <v>597</v>
      </c>
      <c r="J2108" s="77">
        <v>1</v>
      </c>
      <c r="K2108" s="92"/>
    </row>
    <row r="2109" spans="1:11" ht="50" x14ac:dyDescent="0.25">
      <c r="A2109" s="14" t="s">
        <v>3027</v>
      </c>
      <c r="B2109" s="14" t="s">
        <v>8453</v>
      </c>
      <c r="C2109" s="14" t="s">
        <v>8488</v>
      </c>
      <c r="D2109" s="16">
        <v>45811</v>
      </c>
      <c r="E2109" s="16">
        <v>46014</v>
      </c>
      <c r="F2109" s="14" t="s">
        <v>8483</v>
      </c>
      <c r="G2109" s="14" t="s">
        <v>3139</v>
      </c>
      <c r="H2109" s="14" t="s">
        <v>3140</v>
      </c>
      <c r="I2109" s="15">
        <v>705</v>
      </c>
      <c r="J2109" s="77">
        <v>1</v>
      </c>
      <c r="K2109" s="92"/>
    </row>
    <row r="2110" spans="1:11" ht="50" x14ac:dyDescent="0.25">
      <c r="A2110" s="14" t="s">
        <v>3027</v>
      </c>
      <c r="B2110" s="14" t="s">
        <v>8453</v>
      </c>
      <c r="C2110" s="14" t="s">
        <v>8489</v>
      </c>
      <c r="D2110" s="16">
        <v>45908</v>
      </c>
      <c r="E2110" s="16">
        <v>46014</v>
      </c>
      <c r="F2110" s="14" t="s">
        <v>8476</v>
      </c>
      <c r="G2110" s="14" t="s">
        <v>3139</v>
      </c>
      <c r="H2110" s="14" t="s">
        <v>3140</v>
      </c>
      <c r="I2110" s="15">
        <v>290</v>
      </c>
      <c r="J2110" s="77">
        <v>1</v>
      </c>
      <c r="K2110" s="92"/>
    </row>
    <row r="2111" spans="1:11" ht="50" x14ac:dyDescent="0.25">
      <c r="A2111" s="14" t="s">
        <v>3027</v>
      </c>
      <c r="B2111" s="14" t="s">
        <v>8453</v>
      </c>
      <c r="C2111" s="14" t="s">
        <v>3141</v>
      </c>
      <c r="D2111" s="16">
        <v>45867</v>
      </c>
      <c r="E2111" s="16">
        <v>46014</v>
      </c>
      <c r="F2111" s="14" t="s">
        <v>8485</v>
      </c>
      <c r="G2111" s="14" t="s">
        <v>3131</v>
      </c>
      <c r="H2111" s="14" t="s">
        <v>3132</v>
      </c>
      <c r="I2111" s="15">
        <v>350</v>
      </c>
      <c r="J2111" s="77">
        <v>1</v>
      </c>
      <c r="K2111" s="92"/>
    </row>
    <row r="2112" spans="1:11" ht="50" x14ac:dyDescent="0.25">
      <c r="A2112" s="14" t="s">
        <v>3027</v>
      </c>
      <c r="B2112" s="14" t="s">
        <v>8453</v>
      </c>
      <c r="C2112" s="14" t="s">
        <v>6314</v>
      </c>
      <c r="D2112" s="16">
        <v>45908</v>
      </c>
      <c r="E2112" s="16">
        <v>46014</v>
      </c>
      <c r="F2112" s="14" t="s">
        <v>8476</v>
      </c>
      <c r="G2112" s="14" t="s">
        <v>3131</v>
      </c>
      <c r="H2112" s="14" t="s">
        <v>3132</v>
      </c>
      <c r="I2112" s="15">
        <v>630</v>
      </c>
      <c r="J2112" s="77">
        <v>1</v>
      </c>
      <c r="K2112" s="92"/>
    </row>
    <row r="2113" spans="1:11" ht="50" x14ac:dyDescent="0.25">
      <c r="A2113" s="14" t="s">
        <v>3027</v>
      </c>
      <c r="B2113" s="14" t="s">
        <v>8453</v>
      </c>
      <c r="C2113" s="14" t="s">
        <v>5895</v>
      </c>
      <c r="D2113" s="16">
        <v>45943</v>
      </c>
      <c r="E2113" s="16">
        <v>46014</v>
      </c>
      <c r="F2113" s="14" t="s">
        <v>8479</v>
      </c>
      <c r="G2113" s="14" t="s">
        <v>3131</v>
      </c>
      <c r="H2113" s="14" t="s">
        <v>3132</v>
      </c>
      <c r="I2113" s="15">
        <v>725</v>
      </c>
      <c r="J2113" s="77">
        <v>1</v>
      </c>
      <c r="K2113" s="92"/>
    </row>
    <row r="2114" spans="1:11" ht="60" x14ac:dyDescent="0.25">
      <c r="A2114" s="14" t="s">
        <v>3027</v>
      </c>
      <c r="B2114" s="14" t="s">
        <v>8453</v>
      </c>
      <c r="C2114" s="14" t="s">
        <v>3142</v>
      </c>
      <c r="D2114" s="16">
        <v>45970</v>
      </c>
      <c r="E2114" s="16">
        <v>46014</v>
      </c>
      <c r="F2114" s="14" t="s">
        <v>8490</v>
      </c>
      <c r="G2114" s="14" t="s">
        <v>3131</v>
      </c>
      <c r="H2114" s="14" t="s">
        <v>3132</v>
      </c>
      <c r="I2114" s="15">
        <v>852.63</v>
      </c>
      <c r="J2114" s="77">
        <v>1</v>
      </c>
      <c r="K2114" s="92"/>
    </row>
    <row r="2115" spans="1:11" ht="70" x14ac:dyDescent="0.25">
      <c r="A2115" s="14" t="s">
        <v>3027</v>
      </c>
      <c r="B2115" s="14" t="s">
        <v>8491</v>
      </c>
      <c r="C2115" s="14" t="s">
        <v>8492</v>
      </c>
      <c r="D2115" s="16">
        <v>45838</v>
      </c>
      <c r="E2115" s="16">
        <v>46014</v>
      </c>
      <c r="F2115" s="14" t="s">
        <v>8493</v>
      </c>
      <c r="G2115" s="14" t="s">
        <v>6941</v>
      </c>
      <c r="H2115" s="14" t="s">
        <v>6942</v>
      </c>
      <c r="I2115" s="15">
        <v>101</v>
      </c>
      <c r="J2115" s="77">
        <v>1</v>
      </c>
      <c r="K2115" s="92"/>
    </row>
    <row r="2116" spans="1:11" ht="70" x14ac:dyDescent="0.25">
      <c r="A2116" s="14" t="s">
        <v>3027</v>
      </c>
      <c r="B2116" s="14" t="s">
        <v>8494</v>
      </c>
      <c r="C2116" s="14" t="s">
        <v>8495</v>
      </c>
      <c r="D2116" s="16">
        <v>45751</v>
      </c>
      <c r="E2116" s="16">
        <v>46014</v>
      </c>
      <c r="F2116" s="14" t="s">
        <v>8496</v>
      </c>
      <c r="G2116" s="14" t="s">
        <v>6649</v>
      </c>
      <c r="H2116" s="14" t="s">
        <v>6650</v>
      </c>
      <c r="I2116" s="15">
        <v>199.82</v>
      </c>
      <c r="J2116" s="77">
        <v>1</v>
      </c>
      <c r="K2116" s="92"/>
    </row>
    <row r="2117" spans="1:11" ht="60" x14ac:dyDescent="0.25">
      <c r="A2117" s="14" t="s">
        <v>3027</v>
      </c>
      <c r="B2117" s="14" t="s">
        <v>8494</v>
      </c>
      <c r="C2117" s="14" t="s">
        <v>8497</v>
      </c>
      <c r="D2117" s="16">
        <v>45979</v>
      </c>
      <c r="E2117" s="16">
        <v>46014</v>
      </c>
      <c r="F2117" s="14" t="s">
        <v>8498</v>
      </c>
      <c r="G2117" s="14" t="s">
        <v>8499</v>
      </c>
      <c r="H2117" s="14" t="s">
        <v>8500</v>
      </c>
      <c r="I2117" s="15">
        <v>1575.15</v>
      </c>
      <c r="J2117" s="77">
        <v>1</v>
      </c>
      <c r="K2117" s="92"/>
    </row>
    <row r="2118" spans="1:11" ht="70" x14ac:dyDescent="0.25">
      <c r="A2118" s="14" t="s">
        <v>3027</v>
      </c>
      <c r="B2118" s="14" t="s">
        <v>8494</v>
      </c>
      <c r="C2118" s="14" t="s">
        <v>8501</v>
      </c>
      <c r="D2118" s="16">
        <v>45983</v>
      </c>
      <c r="E2118" s="16">
        <v>46014</v>
      </c>
      <c r="F2118" s="14" t="s">
        <v>8502</v>
      </c>
      <c r="G2118" s="14" t="s">
        <v>3240</v>
      </c>
      <c r="H2118" s="14" t="s">
        <v>3241</v>
      </c>
      <c r="I2118" s="15">
        <v>16</v>
      </c>
      <c r="J2118" s="77">
        <v>1</v>
      </c>
      <c r="K2118" s="92"/>
    </row>
    <row r="2119" spans="1:11" ht="60" x14ac:dyDescent="0.25">
      <c r="A2119" s="14" t="s">
        <v>3027</v>
      </c>
      <c r="B2119" s="14" t="s">
        <v>8503</v>
      </c>
      <c r="C2119" s="14" t="s">
        <v>8282</v>
      </c>
      <c r="D2119" s="16">
        <v>45779</v>
      </c>
      <c r="E2119" s="16">
        <v>46021</v>
      </c>
      <c r="F2119" s="14" t="s">
        <v>8504</v>
      </c>
      <c r="G2119" s="14" t="s">
        <v>5447</v>
      </c>
      <c r="H2119" s="14" t="s">
        <v>5448</v>
      </c>
      <c r="I2119" s="15">
        <v>2334</v>
      </c>
      <c r="J2119" s="77">
        <v>1</v>
      </c>
      <c r="K2119" s="92"/>
    </row>
    <row r="2120" spans="1:11" ht="60" x14ac:dyDescent="0.25">
      <c r="A2120" s="14" t="s">
        <v>3027</v>
      </c>
      <c r="B2120" s="14" t="s">
        <v>8503</v>
      </c>
      <c r="C2120" s="14" t="s">
        <v>8505</v>
      </c>
      <c r="D2120" s="16">
        <v>45825</v>
      </c>
      <c r="E2120" s="16">
        <v>46021</v>
      </c>
      <c r="F2120" s="14" t="s">
        <v>8506</v>
      </c>
      <c r="G2120" s="14" t="s">
        <v>3188</v>
      </c>
      <c r="H2120" s="14" t="s">
        <v>3189</v>
      </c>
      <c r="I2120" s="15">
        <v>200</v>
      </c>
      <c r="J2120" s="77">
        <v>1</v>
      </c>
      <c r="K2120" s="92"/>
    </row>
    <row r="2121" spans="1:11" ht="60" x14ac:dyDescent="0.25">
      <c r="A2121" s="14" t="s">
        <v>3027</v>
      </c>
      <c r="B2121" s="14" t="s">
        <v>8503</v>
      </c>
      <c r="C2121" s="14" t="s">
        <v>8507</v>
      </c>
      <c r="D2121" s="16">
        <v>45750</v>
      </c>
      <c r="E2121" s="16">
        <v>46021</v>
      </c>
      <c r="F2121" s="14" t="s">
        <v>8504</v>
      </c>
      <c r="G2121" s="14" t="s">
        <v>7925</v>
      </c>
      <c r="H2121" s="14" t="s">
        <v>7926</v>
      </c>
      <c r="I2121" s="15">
        <v>400</v>
      </c>
      <c r="J2121" s="77">
        <v>1</v>
      </c>
      <c r="K2121" s="92"/>
    </row>
    <row r="2122" spans="1:11" ht="70" x14ac:dyDescent="0.25">
      <c r="A2122" s="14" t="s">
        <v>3027</v>
      </c>
      <c r="B2122" s="14" t="s">
        <v>8503</v>
      </c>
      <c r="C2122" s="14" t="s">
        <v>8508</v>
      </c>
      <c r="D2122" s="16">
        <v>45885</v>
      </c>
      <c r="E2122" s="16">
        <v>46021</v>
      </c>
      <c r="F2122" s="14" t="s">
        <v>8509</v>
      </c>
      <c r="G2122" s="14" t="s">
        <v>8510</v>
      </c>
      <c r="H2122" s="14" t="s">
        <v>8511</v>
      </c>
      <c r="I2122" s="15">
        <v>1880</v>
      </c>
      <c r="J2122" s="77">
        <v>1</v>
      </c>
      <c r="K2122" s="92"/>
    </row>
    <row r="2123" spans="1:11" ht="50" x14ac:dyDescent="0.25">
      <c r="A2123" s="14" t="s">
        <v>3027</v>
      </c>
      <c r="B2123" s="14" t="s">
        <v>8512</v>
      </c>
      <c r="C2123" s="14" t="s">
        <v>8513</v>
      </c>
      <c r="D2123" s="16">
        <v>45967</v>
      </c>
      <c r="E2123" s="16">
        <v>46021</v>
      </c>
      <c r="F2123" s="14" t="s">
        <v>8514</v>
      </c>
      <c r="G2123" s="14" t="s">
        <v>8515</v>
      </c>
      <c r="H2123" s="14" t="s">
        <v>8516</v>
      </c>
      <c r="I2123" s="15">
        <v>2478.6</v>
      </c>
      <c r="J2123" s="77">
        <v>1</v>
      </c>
      <c r="K2123" s="92"/>
    </row>
    <row r="2124" spans="1:11" ht="60" x14ac:dyDescent="0.25">
      <c r="A2124" s="14" t="s">
        <v>3027</v>
      </c>
      <c r="B2124" s="14" t="s">
        <v>8512</v>
      </c>
      <c r="C2124" s="14" t="s">
        <v>8517</v>
      </c>
      <c r="D2124" s="16">
        <v>45706</v>
      </c>
      <c r="E2124" s="16">
        <v>46021</v>
      </c>
      <c r="F2124" s="14" t="s">
        <v>8518</v>
      </c>
      <c r="G2124" s="14" t="s">
        <v>8519</v>
      </c>
      <c r="H2124" s="14" t="s">
        <v>8520</v>
      </c>
      <c r="I2124" s="15">
        <v>1082.4000000000001</v>
      </c>
      <c r="J2124" s="77">
        <v>1</v>
      </c>
      <c r="K2124" s="92"/>
    </row>
    <row r="2125" spans="1:11" ht="50" x14ac:dyDescent="0.25">
      <c r="A2125" s="14" t="s">
        <v>3027</v>
      </c>
      <c r="B2125" s="14" t="s">
        <v>8512</v>
      </c>
      <c r="C2125" s="14" t="s">
        <v>8521</v>
      </c>
      <c r="D2125" s="16">
        <v>45973</v>
      </c>
      <c r="E2125" s="16">
        <v>46021</v>
      </c>
      <c r="F2125" s="14" t="s">
        <v>8522</v>
      </c>
      <c r="G2125" s="14" t="s">
        <v>4116</v>
      </c>
      <c r="H2125" s="14" t="s">
        <v>4117</v>
      </c>
      <c r="I2125" s="15">
        <v>6.45</v>
      </c>
      <c r="J2125" s="77">
        <v>1</v>
      </c>
      <c r="K2125" s="92"/>
    </row>
    <row r="2126" spans="1:11" ht="50" x14ac:dyDescent="0.25">
      <c r="A2126" s="14" t="s">
        <v>3027</v>
      </c>
      <c r="B2126" s="14" t="s">
        <v>8512</v>
      </c>
      <c r="C2126" s="14" t="s">
        <v>8523</v>
      </c>
      <c r="D2126" s="16">
        <v>45973</v>
      </c>
      <c r="E2126" s="16">
        <v>46021</v>
      </c>
      <c r="F2126" s="14" t="s">
        <v>8522</v>
      </c>
      <c r="G2126" s="14" t="s">
        <v>4116</v>
      </c>
      <c r="H2126" s="14" t="s">
        <v>4117</v>
      </c>
      <c r="I2126" s="15">
        <v>138.75</v>
      </c>
      <c r="J2126" s="77">
        <v>1</v>
      </c>
      <c r="K2126" s="92"/>
    </row>
    <row r="2127" spans="1:11" ht="50" x14ac:dyDescent="0.25">
      <c r="A2127" s="14" t="s">
        <v>3027</v>
      </c>
      <c r="B2127" s="14" t="s">
        <v>8512</v>
      </c>
      <c r="C2127" s="14" t="s">
        <v>8524</v>
      </c>
      <c r="D2127" s="16">
        <v>45973</v>
      </c>
      <c r="E2127" s="16">
        <v>46021</v>
      </c>
      <c r="F2127" s="14" t="s">
        <v>8522</v>
      </c>
      <c r="G2127" s="14" t="s">
        <v>4116</v>
      </c>
      <c r="H2127" s="14" t="s">
        <v>4117</v>
      </c>
      <c r="I2127" s="15">
        <v>116.35</v>
      </c>
      <c r="J2127" s="77">
        <v>1</v>
      </c>
      <c r="K2127" s="92"/>
    </row>
    <row r="2128" spans="1:11" ht="60" x14ac:dyDescent="0.25">
      <c r="A2128" s="14" t="s">
        <v>3027</v>
      </c>
      <c r="B2128" s="14" t="s">
        <v>8512</v>
      </c>
      <c r="C2128" s="14" t="s">
        <v>3550</v>
      </c>
      <c r="D2128" s="16">
        <v>45903</v>
      </c>
      <c r="E2128" s="16">
        <v>46021</v>
      </c>
      <c r="F2128" s="14" t="s">
        <v>8525</v>
      </c>
      <c r="G2128" s="14" t="s">
        <v>8526</v>
      </c>
      <c r="H2128" s="14" t="s">
        <v>8527</v>
      </c>
      <c r="I2128" s="15">
        <v>275</v>
      </c>
      <c r="J2128" s="77">
        <v>1</v>
      </c>
      <c r="K2128" s="92"/>
    </row>
    <row r="2129" spans="1:11" ht="60" x14ac:dyDescent="0.25">
      <c r="A2129" s="14" t="s">
        <v>3027</v>
      </c>
      <c r="B2129" s="14" t="s">
        <v>8512</v>
      </c>
      <c r="C2129" s="14" t="s">
        <v>8528</v>
      </c>
      <c r="D2129" s="16" t="s">
        <v>8529</v>
      </c>
      <c r="E2129" s="16">
        <v>46021</v>
      </c>
      <c r="F2129" s="14" t="s">
        <v>8530</v>
      </c>
      <c r="G2129" s="14" t="s">
        <v>8531</v>
      </c>
      <c r="H2129" s="14" t="s">
        <v>8532</v>
      </c>
      <c r="I2129" s="15">
        <v>55</v>
      </c>
      <c r="J2129" s="77">
        <v>1</v>
      </c>
      <c r="K2129" s="92"/>
    </row>
    <row r="2130" spans="1:11" ht="60" x14ac:dyDescent="0.25">
      <c r="A2130" s="14" t="s">
        <v>3027</v>
      </c>
      <c r="B2130" s="14" t="s">
        <v>8512</v>
      </c>
      <c r="C2130" s="14" t="s">
        <v>8533</v>
      </c>
      <c r="D2130" s="16" t="s">
        <v>8534</v>
      </c>
      <c r="E2130" s="16">
        <v>46021</v>
      </c>
      <c r="F2130" s="14" t="s">
        <v>8530</v>
      </c>
      <c r="G2130" s="14" t="s">
        <v>8535</v>
      </c>
      <c r="H2130" s="14" t="s">
        <v>8536</v>
      </c>
      <c r="I2130" s="15">
        <v>90</v>
      </c>
      <c r="J2130" s="77">
        <v>1</v>
      </c>
      <c r="K2130" s="92"/>
    </row>
    <row r="2131" spans="1:11" ht="60" x14ac:dyDescent="0.25">
      <c r="A2131" s="14" t="s">
        <v>3027</v>
      </c>
      <c r="B2131" s="14" t="s">
        <v>8512</v>
      </c>
      <c r="C2131" s="14" t="s">
        <v>8537</v>
      </c>
      <c r="D2131" s="16">
        <v>45848</v>
      </c>
      <c r="E2131" s="16">
        <v>46021</v>
      </c>
      <c r="F2131" s="14" t="s">
        <v>8538</v>
      </c>
      <c r="G2131" s="14" t="s">
        <v>8539</v>
      </c>
      <c r="H2131" s="14" t="s">
        <v>8540</v>
      </c>
      <c r="I2131" s="15">
        <v>42.5</v>
      </c>
      <c r="J2131" s="77">
        <v>1</v>
      </c>
      <c r="K2131" s="92"/>
    </row>
    <row r="2132" spans="1:11" ht="60" x14ac:dyDescent="0.25">
      <c r="A2132" s="14" t="s">
        <v>3027</v>
      </c>
      <c r="B2132" s="14" t="s">
        <v>8512</v>
      </c>
      <c r="C2132" s="14" t="s">
        <v>8541</v>
      </c>
      <c r="D2132" s="16">
        <v>45926</v>
      </c>
      <c r="E2132" s="16">
        <v>46021</v>
      </c>
      <c r="F2132" s="14" t="s">
        <v>8542</v>
      </c>
      <c r="G2132" s="14" t="s">
        <v>5295</v>
      </c>
      <c r="H2132" s="14" t="s">
        <v>5296</v>
      </c>
      <c r="I2132" s="15">
        <v>280</v>
      </c>
      <c r="J2132" s="77">
        <v>1</v>
      </c>
      <c r="K2132" s="92"/>
    </row>
    <row r="2133" spans="1:11" ht="50" x14ac:dyDescent="0.25">
      <c r="A2133" s="14" t="s">
        <v>3027</v>
      </c>
      <c r="B2133" s="14" t="s">
        <v>8512</v>
      </c>
      <c r="C2133" s="14" t="s">
        <v>8543</v>
      </c>
      <c r="D2133" s="16">
        <v>45985</v>
      </c>
      <c r="E2133" s="16">
        <v>46021</v>
      </c>
      <c r="F2133" s="14" t="s">
        <v>8522</v>
      </c>
      <c r="G2133" s="14" t="s">
        <v>5012</v>
      </c>
      <c r="H2133" s="14" t="s">
        <v>5013</v>
      </c>
      <c r="I2133" s="15">
        <v>1105.99</v>
      </c>
      <c r="J2133" s="77">
        <v>1</v>
      </c>
      <c r="K2133" s="92"/>
    </row>
    <row r="2134" spans="1:11" ht="80" x14ac:dyDescent="0.25">
      <c r="A2134" s="14" t="s">
        <v>3027</v>
      </c>
      <c r="B2134" s="14" t="s">
        <v>8512</v>
      </c>
      <c r="C2134" s="14" t="s">
        <v>8544</v>
      </c>
      <c r="D2134" s="16">
        <v>45916</v>
      </c>
      <c r="E2134" s="16">
        <v>46021</v>
      </c>
      <c r="F2134" s="14" t="s">
        <v>8545</v>
      </c>
      <c r="G2134" s="14" t="s">
        <v>5295</v>
      </c>
      <c r="H2134" s="14" t="s">
        <v>5296</v>
      </c>
      <c r="I2134" s="15">
        <v>94.96</v>
      </c>
      <c r="J2134" s="77">
        <v>1</v>
      </c>
      <c r="K2134" s="92"/>
    </row>
    <row r="2135" spans="1:11" ht="50" x14ac:dyDescent="0.25">
      <c r="A2135" s="14" t="s">
        <v>3027</v>
      </c>
      <c r="B2135" s="14" t="s">
        <v>8546</v>
      </c>
      <c r="C2135" s="14" t="s">
        <v>8547</v>
      </c>
      <c r="D2135" s="16">
        <v>45842</v>
      </c>
      <c r="E2135" s="16">
        <v>46021</v>
      </c>
      <c r="F2135" s="14" t="s">
        <v>8548</v>
      </c>
      <c r="G2135" s="14" t="s">
        <v>6173</v>
      </c>
      <c r="H2135" s="14" t="s">
        <v>6174</v>
      </c>
      <c r="I2135" s="15">
        <v>160</v>
      </c>
      <c r="J2135" s="77">
        <v>1</v>
      </c>
      <c r="K2135" s="92"/>
    </row>
    <row r="2136" spans="1:11" ht="60" x14ac:dyDescent="0.25">
      <c r="A2136" s="14" t="s">
        <v>3027</v>
      </c>
      <c r="B2136" s="14" t="s">
        <v>8546</v>
      </c>
      <c r="C2136" s="14" t="s">
        <v>8549</v>
      </c>
      <c r="D2136" s="16">
        <v>45922</v>
      </c>
      <c r="E2136" s="16">
        <v>46021</v>
      </c>
      <c r="F2136" s="14" t="s">
        <v>8550</v>
      </c>
      <c r="G2136" s="14" t="s">
        <v>4835</v>
      </c>
      <c r="H2136" s="14" t="s">
        <v>4836</v>
      </c>
      <c r="I2136" s="15">
        <v>494.46</v>
      </c>
      <c r="J2136" s="77">
        <v>1</v>
      </c>
      <c r="K2136" s="92"/>
    </row>
    <row r="2137" spans="1:11" ht="60" x14ac:dyDescent="0.25">
      <c r="A2137" s="14" t="s">
        <v>3027</v>
      </c>
      <c r="B2137" s="14" t="s">
        <v>8546</v>
      </c>
      <c r="C2137" s="14" t="s">
        <v>8551</v>
      </c>
      <c r="D2137" s="16">
        <v>45935</v>
      </c>
      <c r="E2137" s="16">
        <v>46021</v>
      </c>
      <c r="F2137" s="14" t="s">
        <v>8552</v>
      </c>
      <c r="G2137" s="14" t="s">
        <v>4835</v>
      </c>
      <c r="H2137" s="14" t="s">
        <v>4836</v>
      </c>
      <c r="I2137" s="15">
        <v>675.27</v>
      </c>
      <c r="J2137" s="77">
        <v>1</v>
      </c>
      <c r="K2137" s="92"/>
    </row>
    <row r="2138" spans="1:11" ht="60" x14ac:dyDescent="0.25">
      <c r="A2138" s="14" t="s">
        <v>3027</v>
      </c>
      <c r="B2138" s="14" t="s">
        <v>8546</v>
      </c>
      <c r="C2138" s="14" t="s">
        <v>8553</v>
      </c>
      <c r="D2138" s="16">
        <v>45944</v>
      </c>
      <c r="E2138" s="16">
        <v>46021</v>
      </c>
      <c r="F2138" s="14" t="s">
        <v>8554</v>
      </c>
      <c r="G2138" s="14" t="s">
        <v>4835</v>
      </c>
      <c r="H2138" s="14" t="s">
        <v>4836</v>
      </c>
      <c r="I2138" s="15">
        <v>418.2</v>
      </c>
      <c r="J2138" s="77">
        <v>1</v>
      </c>
      <c r="K2138" s="92"/>
    </row>
    <row r="2139" spans="1:11" ht="60" x14ac:dyDescent="0.25">
      <c r="A2139" s="14" t="s">
        <v>3027</v>
      </c>
      <c r="B2139" s="14" t="s">
        <v>8546</v>
      </c>
      <c r="C2139" s="14" t="s">
        <v>8555</v>
      </c>
      <c r="D2139" s="16">
        <v>45967</v>
      </c>
      <c r="E2139" s="16">
        <v>46021</v>
      </c>
      <c r="F2139" s="14" t="s">
        <v>8556</v>
      </c>
      <c r="G2139" s="14" t="s">
        <v>4835</v>
      </c>
      <c r="H2139" s="14" t="s">
        <v>4836</v>
      </c>
      <c r="I2139" s="15">
        <v>595.32000000000005</v>
      </c>
      <c r="J2139" s="77">
        <v>1</v>
      </c>
      <c r="K2139" s="92"/>
    </row>
    <row r="2140" spans="1:11" ht="60" x14ac:dyDescent="0.25">
      <c r="A2140" s="14" t="s">
        <v>3027</v>
      </c>
      <c r="B2140" s="14" t="s">
        <v>8546</v>
      </c>
      <c r="C2140" s="14" t="s">
        <v>8557</v>
      </c>
      <c r="D2140" s="16">
        <v>45967</v>
      </c>
      <c r="E2140" s="16">
        <v>46021</v>
      </c>
      <c r="F2140" s="14" t="s">
        <v>8558</v>
      </c>
      <c r="G2140" s="14" t="s">
        <v>3462</v>
      </c>
      <c r="H2140" s="14" t="s">
        <v>3463</v>
      </c>
      <c r="I2140" s="15">
        <v>436.88</v>
      </c>
      <c r="J2140" s="77">
        <v>1</v>
      </c>
      <c r="K2140" s="92"/>
    </row>
    <row r="2141" spans="1:11" ht="60" x14ac:dyDescent="0.25">
      <c r="A2141" s="14" t="s">
        <v>3027</v>
      </c>
      <c r="B2141" s="14" t="s">
        <v>8546</v>
      </c>
      <c r="C2141" s="14" t="s">
        <v>8559</v>
      </c>
      <c r="D2141" s="16">
        <v>45971</v>
      </c>
      <c r="E2141" s="16">
        <v>46021</v>
      </c>
      <c r="F2141" s="14" t="s">
        <v>8558</v>
      </c>
      <c r="G2141" s="14" t="s">
        <v>4849</v>
      </c>
      <c r="H2141" s="14" t="s">
        <v>4850</v>
      </c>
      <c r="I2141" s="15">
        <v>3764.7</v>
      </c>
      <c r="J2141" s="77">
        <v>1</v>
      </c>
      <c r="K2141" s="92"/>
    </row>
    <row r="2142" spans="1:11" ht="50" x14ac:dyDescent="0.25">
      <c r="A2142" s="14" t="s">
        <v>3027</v>
      </c>
      <c r="B2142" s="14" t="s">
        <v>8546</v>
      </c>
      <c r="C2142" s="14" t="s">
        <v>8288</v>
      </c>
      <c r="D2142" s="16">
        <v>45730</v>
      </c>
      <c r="E2142" s="16">
        <v>46021</v>
      </c>
      <c r="F2142" s="14" t="s">
        <v>8560</v>
      </c>
      <c r="G2142" s="14" t="s">
        <v>6173</v>
      </c>
      <c r="H2142" s="14" t="s">
        <v>6174</v>
      </c>
      <c r="I2142" s="15">
        <v>60</v>
      </c>
      <c r="J2142" s="77">
        <v>1</v>
      </c>
      <c r="K2142" s="92"/>
    </row>
    <row r="2143" spans="1:11" ht="50" x14ac:dyDescent="0.25">
      <c r="A2143" s="14" t="s">
        <v>3027</v>
      </c>
      <c r="B2143" s="14" t="s">
        <v>8546</v>
      </c>
      <c r="C2143" s="14" t="s">
        <v>4083</v>
      </c>
      <c r="D2143" s="16">
        <v>45751</v>
      </c>
      <c r="E2143" s="16">
        <v>46021</v>
      </c>
      <c r="F2143" s="14" t="s">
        <v>8561</v>
      </c>
      <c r="G2143" s="14" t="s">
        <v>6173</v>
      </c>
      <c r="H2143" s="14" t="s">
        <v>6174</v>
      </c>
      <c r="I2143" s="15">
        <v>160</v>
      </c>
      <c r="J2143" s="77">
        <v>1</v>
      </c>
      <c r="K2143" s="92"/>
    </row>
    <row r="2144" spans="1:11" ht="50" x14ac:dyDescent="0.25">
      <c r="A2144" s="14" t="s">
        <v>3027</v>
      </c>
      <c r="B2144" s="14" t="s">
        <v>8546</v>
      </c>
      <c r="C2144" s="14" t="s">
        <v>7607</v>
      </c>
      <c r="D2144" s="16">
        <v>45784</v>
      </c>
      <c r="E2144" s="16">
        <v>46021</v>
      </c>
      <c r="F2144" s="14" t="s">
        <v>8562</v>
      </c>
      <c r="G2144" s="14" t="s">
        <v>6173</v>
      </c>
      <c r="H2144" s="14" t="s">
        <v>6174</v>
      </c>
      <c r="I2144" s="15">
        <v>180</v>
      </c>
      <c r="J2144" s="77">
        <v>1</v>
      </c>
      <c r="K2144" s="92"/>
    </row>
    <row r="2145" spans="1:11" ht="50" x14ac:dyDescent="0.25">
      <c r="A2145" s="14" t="s">
        <v>3027</v>
      </c>
      <c r="B2145" s="14" t="s">
        <v>8546</v>
      </c>
      <c r="C2145" s="14" t="s">
        <v>8563</v>
      </c>
      <c r="D2145" s="16">
        <v>45814</v>
      </c>
      <c r="E2145" s="16">
        <v>46021</v>
      </c>
      <c r="F2145" s="14" t="s">
        <v>8564</v>
      </c>
      <c r="G2145" s="14" t="s">
        <v>6173</v>
      </c>
      <c r="H2145" s="14" t="s">
        <v>6174</v>
      </c>
      <c r="I2145" s="15">
        <v>100</v>
      </c>
      <c r="J2145" s="77">
        <v>1</v>
      </c>
      <c r="K2145" s="92"/>
    </row>
    <row r="2146" spans="1:11" ht="50" x14ac:dyDescent="0.25">
      <c r="A2146" s="14" t="s">
        <v>3027</v>
      </c>
      <c r="B2146" s="14" t="s">
        <v>8546</v>
      </c>
      <c r="C2146" s="14" t="s">
        <v>267</v>
      </c>
      <c r="D2146" s="16">
        <v>45842</v>
      </c>
      <c r="E2146" s="16">
        <v>46021</v>
      </c>
      <c r="F2146" s="14" t="s">
        <v>8565</v>
      </c>
      <c r="G2146" s="14" t="s">
        <v>6173</v>
      </c>
      <c r="H2146" s="14" t="s">
        <v>6174</v>
      </c>
      <c r="I2146" s="15">
        <v>100</v>
      </c>
      <c r="J2146" s="77">
        <v>1</v>
      </c>
      <c r="K2146" s="92"/>
    </row>
    <row r="2147" spans="1:11" ht="50" x14ac:dyDescent="0.25">
      <c r="A2147" s="14" t="s">
        <v>3027</v>
      </c>
      <c r="B2147" s="14" t="s">
        <v>8546</v>
      </c>
      <c r="C2147" s="14" t="s">
        <v>8566</v>
      </c>
      <c r="D2147" s="16">
        <v>45874</v>
      </c>
      <c r="E2147" s="16">
        <v>46021</v>
      </c>
      <c r="F2147" s="14" t="s">
        <v>8567</v>
      </c>
      <c r="G2147" s="14" t="s">
        <v>6173</v>
      </c>
      <c r="H2147" s="14" t="s">
        <v>6174</v>
      </c>
      <c r="I2147" s="15">
        <v>120</v>
      </c>
      <c r="J2147" s="77">
        <v>1</v>
      </c>
      <c r="K2147" s="92"/>
    </row>
    <row r="2148" spans="1:11" ht="50" x14ac:dyDescent="0.25">
      <c r="A2148" s="14" t="s">
        <v>3027</v>
      </c>
      <c r="B2148" s="14" t="s">
        <v>8546</v>
      </c>
      <c r="C2148" s="14" t="s">
        <v>8568</v>
      </c>
      <c r="D2148" s="16">
        <v>45998</v>
      </c>
      <c r="E2148" s="16">
        <v>46021</v>
      </c>
      <c r="F2148" s="14" t="s">
        <v>8569</v>
      </c>
      <c r="G2148" s="14" t="s">
        <v>6173</v>
      </c>
      <c r="H2148" s="14" t="s">
        <v>6174</v>
      </c>
      <c r="I2148" s="15">
        <v>100</v>
      </c>
      <c r="J2148" s="77">
        <v>1</v>
      </c>
      <c r="K2148" s="92"/>
    </row>
    <row r="2149" spans="1:11" ht="50" x14ac:dyDescent="0.25">
      <c r="A2149" s="14" t="s">
        <v>3027</v>
      </c>
      <c r="B2149" s="14" t="s">
        <v>8546</v>
      </c>
      <c r="C2149" s="14" t="s">
        <v>8570</v>
      </c>
      <c r="D2149" s="16">
        <v>45935</v>
      </c>
      <c r="E2149" s="16">
        <v>46021</v>
      </c>
      <c r="F2149" s="14" t="s">
        <v>8548</v>
      </c>
      <c r="G2149" s="14" t="s">
        <v>6173</v>
      </c>
      <c r="H2149" s="14" t="s">
        <v>6174</v>
      </c>
      <c r="I2149" s="15">
        <v>100</v>
      </c>
      <c r="J2149" s="77">
        <v>1</v>
      </c>
      <c r="K2149" s="92"/>
    </row>
    <row r="2150" spans="1:11" ht="50" x14ac:dyDescent="0.25">
      <c r="A2150" s="14" t="s">
        <v>3027</v>
      </c>
      <c r="B2150" s="14" t="s">
        <v>8546</v>
      </c>
      <c r="C2150" s="14" t="s">
        <v>8571</v>
      </c>
      <c r="D2150" s="16">
        <v>45935</v>
      </c>
      <c r="E2150" s="16">
        <v>46021</v>
      </c>
      <c r="F2150" s="14" t="s">
        <v>8572</v>
      </c>
      <c r="G2150" s="14" t="s">
        <v>6173</v>
      </c>
      <c r="H2150" s="14" t="s">
        <v>6174</v>
      </c>
      <c r="I2150" s="15">
        <v>80</v>
      </c>
      <c r="J2150" s="77">
        <v>1</v>
      </c>
      <c r="K2150" s="92"/>
    </row>
    <row r="2151" spans="1:11" ht="50" x14ac:dyDescent="0.25">
      <c r="A2151" s="14" t="s">
        <v>3027</v>
      </c>
      <c r="B2151" s="14" t="s">
        <v>8546</v>
      </c>
      <c r="C2151" s="14" t="s">
        <v>8573</v>
      </c>
      <c r="D2151" s="16">
        <v>45967</v>
      </c>
      <c r="E2151" s="16">
        <v>46021</v>
      </c>
      <c r="F2151" s="14" t="s">
        <v>8574</v>
      </c>
      <c r="G2151" s="14" t="s">
        <v>6173</v>
      </c>
      <c r="H2151" s="14" t="s">
        <v>6174</v>
      </c>
      <c r="I2151" s="15">
        <v>60</v>
      </c>
      <c r="J2151" s="77">
        <v>1</v>
      </c>
      <c r="K2151" s="92"/>
    </row>
    <row r="2152" spans="1:11" ht="60" x14ac:dyDescent="0.25">
      <c r="A2152" s="14" t="s">
        <v>3027</v>
      </c>
      <c r="B2152" s="14" t="s">
        <v>8546</v>
      </c>
      <c r="C2152" s="14" t="s">
        <v>8575</v>
      </c>
      <c r="D2152" s="16">
        <v>46012</v>
      </c>
      <c r="E2152" s="16">
        <v>46021</v>
      </c>
      <c r="F2152" s="14" t="s">
        <v>8576</v>
      </c>
      <c r="G2152" s="14" t="s">
        <v>4835</v>
      </c>
      <c r="H2152" s="14" t="s">
        <v>4836</v>
      </c>
      <c r="I2152" s="15">
        <v>359.16</v>
      </c>
      <c r="J2152" s="77">
        <v>1</v>
      </c>
      <c r="K2152" s="92"/>
    </row>
    <row r="2153" spans="1:11" ht="60" x14ac:dyDescent="0.25">
      <c r="A2153" s="14" t="s">
        <v>3027</v>
      </c>
      <c r="B2153" s="14" t="s">
        <v>8546</v>
      </c>
      <c r="C2153" s="14" t="s">
        <v>8577</v>
      </c>
      <c r="D2153" s="16">
        <v>46012</v>
      </c>
      <c r="E2153" s="16">
        <v>46021</v>
      </c>
      <c r="F2153" s="14" t="s">
        <v>8578</v>
      </c>
      <c r="G2153" s="14" t="s">
        <v>8579</v>
      </c>
      <c r="H2153" s="14" t="s">
        <v>8580</v>
      </c>
      <c r="I2153" s="15">
        <v>209.01</v>
      </c>
      <c r="J2153" s="77">
        <v>1</v>
      </c>
      <c r="K2153" s="92"/>
    </row>
    <row r="2154" spans="1:11" ht="80" x14ac:dyDescent="0.25">
      <c r="A2154" s="14" t="s">
        <v>3027</v>
      </c>
      <c r="B2154" s="14" t="s">
        <v>8581</v>
      </c>
      <c r="C2154" s="14" t="s">
        <v>4923</v>
      </c>
      <c r="D2154" s="16">
        <v>45779</v>
      </c>
      <c r="E2154" s="16">
        <v>46021</v>
      </c>
      <c r="F2154" s="14" t="s">
        <v>8582</v>
      </c>
      <c r="G2154" s="14" t="s">
        <v>8583</v>
      </c>
      <c r="H2154" s="14" t="s">
        <v>8584</v>
      </c>
      <c r="I2154" s="15">
        <v>1060.52</v>
      </c>
      <c r="J2154" s="77">
        <v>1</v>
      </c>
      <c r="K2154" s="92"/>
    </row>
    <row r="2155" spans="1:11" ht="70" x14ac:dyDescent="0.25">
      <c r="A2155" s="14" t="s">
        <v>3027</v>
      </c>
      <c r="B2155" s="14" t="s">
        <v>8581</v>
      </c>
      <c r="C2155" s="14" t="s">
        <v>8303</v>
      </c>
      <c r="D2155" s="16">
        <v>45779</v>
      </c>
      <c r="E2155" s="16">
        <v>46021</v>
      </c>
      <c r="F2155" s="14" t="s">
        <v>8585</v>
      </c>
      <c r="G2155" s="14" t="s">
        <v>8583</v>
      </c>
      <c r="H2155" s="14" t="s">
        <v>8584</v>
      </c>
      <c r="I2155" s="15">
        <v>479.9</v>
      </c>
      <c r="J2155" s="77">
        <v>1</v>
      </c>
      <c r="K2155" s="92"/>
    </row>
    <row r="2156" spans="1:11" ht="80" x14ac:dyDescent="0.25">
      <c r="A2156" s="14" t="s">
        <v>3027</v>
      </c>
      <c r="B2156" s="14" t="s">
        <v>8581</v>
      </c>
      <c r="C2156" s="14" t="s">
        <v>4913</v>
      </c>
      <c r="D2156" s="16">
        <v>45813</v>
      </c>
      <c r="E2156" s="16">
        <v>46021</v>
      </c>
      <c r="F2156" s="14" t="s">
        <v>8586</v>
      </c>
      <c r="G2156" s="14" t="s">
        <v>8583</v>
      </c>
      <c r="H2156" s="14" t="s">
        <v>8584</v>
      </c>
      <c r="I2156" s="15">
        <v>770.98</v>
      </c>
      <c r="J2156" s="77">
        <v>1</v>
      </c>
      <c r="K2156" s="92"/>
    </row>
    <row r="2157" spans="1:11" ht="50" x14ac:dyDescent="0.25">
      <c r="A2157" s="14" t="s">
        <v>3027</v>
      </c>
      <c r="B2157" s="14" t="s">
        <v>8581</v>
      </c>
      <c r="C2157" s="14" t="s">
        <v>8587</v>
      </c>
      <c r="D2157" s="16">
        <v>45820</v>
      </c>
      <c r="E2157" s="16">
        <v>46021</v>
      </c>
      <c r="F2157" s="14" t="s">
        <v>8588</v>
      </c>
      <c r="G2157" s="14" t="s">
        <v>3136</v>
      </c>
      <c r="H2157" s="14" t="s">
        <v>3137</v>
      </c>
      <c r="I2157" s="15">
        <v>250</v>
      </c>
      <c r="J2157" s="77">
        <v>1</v>
      </c>
      <c r="K2157" s="92"/>
    </row>
    <row r="2158" spans="1:11" ht="60" x14ac:dyDescent="0.25">
      <c r="A2158" s="14" t="s">
        <v>3027</v>
      </c>
      <c r="B2158" s="14" t="s">
        <v>8581</v>
      </c>
      <c r="C2158" s="14" t="s">
        <v>8589</v>
      </c>
      <c r="D2158" s="16">
        <v>45818</v>
      </c>
      <c r="E2158" s="16">
        <v>46021</v>
      </c>
      <c r="F2158" s="14" t="s">
        <v>8590</v>
      </c>
      <c r="G2158" s="14" t="s">
        <v>8583</v>
      </c>
      <c r="H2158" s="14" t="s">
        <v>8584</v>
      </c>
      <c r="I2158" s="15">
        <v>208.58</v>
      </c>
      <c r="J2158" s="77">
        <v>1</v>
      </c>
      <c r="K2158" s="92"/>
    </row>
    <row r="2159" spans="1:11" ht="50" x14ac:dyDescent="0.25">
      <c r="A2159" s="14" t="s">
        <v>3027</v>
      </c>
      <c r="B2159" s="14" t="s">
        <v>8581</v>
      </c>
      <c r="C2159" s="14" t="s">
        <v>8591</v>
      </c>
      <c r="D2159" s="16">
        <v>45826</v>
      </c>
      <c r="E2159" s="16">
        <v>46021</v>
      </c>
      <c r="F2159" s="14" t="s">
        <v>8592</v>
      </c>
      <c r="G2159" s="14" t="s">
        <v>3126</v>
      </c>
      <c r="H2159" s="14" t="s">
        <v>3127</v>
      </c>
      <c r="I2159" s="15">
        <v>523.5</v>
      </c>
      <c r="J2159" s="77">
        <v>1</v>
      </c>
      <c r="K2159" s="92"/>
    </row>
    <row r="2160" spans="1:11" ht="60" x14ac:dyDescent="0.25">
      <c r="A2160" s="14" t="s">
        <v>3027</v>
      </c>
      <c r="B2160" s="14" t="s">
        <v>8581</v>
      </c>
      <c r="C2160" s="14" t="s">
        <v>8593</v>
      </c>
      <c r="D2160" s="16">
        <v>45860</v>
      </c>
      <c r="E2160" s="16">
        <v>46021</v>
      </c>
      <c r="F2160" s="14" t="s">
        <v>8594</v>
      </c>
      <c r="G2160" s="14" t="s">
        <v>8595</v>
      </c>
      <c r="H2160" s="14" t="s">
        <v>7635</v>
      </c>
      <c r="I2160" s="15">
        <v>223</v>
      </c>
      <c r="J2160" s="77">
        <v>1</v>
      </c>
      <c r="K2160" s="92"/>
    </row>
    <row r="2161" spans="1:11" ht="50" x14ac:dyDescent="0.25">
      <c r="A2161" s="14" t="s">
        <v>3027</v>
      </c>
      <c r="B2161" s="14" t="s">
        <v>8581</v>
      </c>
      <c r="C2161" s="14" t="s">
        <v>8596</v>
      </c>
      <c r="D2161" s="16">
        <v>45958</v>
      </c>
      <c r="E2161" s="16">
        <v>46021</v>
      </c>
      <c r="F2161" s="14" t="s">
        <v>8588</v>
      </c>
      <c r="G2161" s="14" t="s">
        <v>8597</v>
      </c>
      <c r="H2161" s="14" t="s">
        <v>8598</v>
      </c>
      <c r="I2161" s="15">
        <v>5649.39</v>
      </c>
      <c r="J2161" s="77">
        <v>1</v>
      </c>
      <c r="K2161" s="92"/>
    </row>
    <row r="2162" spans="1:11" ht="50" x14ac:dyDescent="0.25">
      <c r="A2162" s="14" t="s">
        <v>3027</v>
      </c>
      <c r="B2162" s="14" t="s">
        <v>8581</v>
      </c>
      <c r="C2162" s="14" t="s">
        <v>8599</v>
      </c>
      <c r="D2162" s="16">
        <v>45978</v>
      </c>
      <c r="E2162" s="16">
        <v>46021</v>
      </c>
      <c r="F2162" s="14" t="s">
        <v>8600</v>
      </c>
      <c r="G2162" s="14" t="s">
        <v>3462</v>
      </c>
      <c r="H2162" s="14" t="s">
        <v>3463</v>
      </c>
      <c r="I2162" s="15">
        <v>820.1</v>
      </c>
      <c r="J2162" s="77">
        <v>1</v>
      </c>
      <c r="K2162" s="92"/>
    </row>
    <row r="2163" spans="1:11" ht="60" x14ac:dyDescent="0.25">
      <c r="A2163" s="14" t="s">
        <v>3027</v>
      </c>
      <c r="B2163" s="14" t="s">
        <v>8581</v>
      </c>
      <c r="C2163" s="14" t="s">
        <v>8601</v>
      </c>
      <c r="D2163" s="16">
        <v>45983</v>
      </c>
      <c r="E2163" s="16">
        <v>46021</v>
      </c>
      <c r="F2163" s="14" t="s">
        <v>8602</v>
      </c>
      <c r="G2163" s="14" t="s">
        <v>3147</v>
      </c>
      <c r="H2163" s="14" t="s">
        <v>8450</v>
      </c>
      <c r="I2163" s="15">
        <v>1546.03</v>
      </c>
      <c r="J2163" s="77">
        <v>1</v>
      </c>
      <c r="K2163" s="92"/>
    </row>
    <row r="2164" spans="1:11" ht="50" x14ac:dyDescent="0.25">
      <c r="A2164" s="14" t="s">
        <v>3027</v>
      </c>
      <c r="B2164" s="14" t="s">
        <v>8603</v>
      </c>
      <c r="C2164" s="14" t="s">
        <v>8604</v>
      </c>
      <c r="D2164" s="16">
        <v>45831</v>
      </c>
      <c r="E2164" s="16">
        <v>46021</v>
      </c>
      <c r="F2164" s="14" t="s">
        <v>8605</v>
      </c>
      <c r="G2164" s="14" t="s">
        <v>8606</v>
      </c>
      <c r="H2164" s="14" t="s">
        <v>8607</v>
      </c>
      <c r="I2164" s="15">
        <v>665</v>
      </c>
      <c r="J2164" s="77">
        <v>1</v>
      </c>
      <c r="K2164" s="92"/>
    </row>
    <row r="2165" spans="1:11" ht="50" x14ac:dyDescent="0.25">
      <c r="A2165" s="14" t="s">
        <v>3027</v>
      </c>
      <c r="B2165" s="14" t="s">
        <v>8603</v>
      </c>
      <c r="C2165" s="14" t="s">
        <v>8608</v>
      </c>
      <c r="D2165" s="16">
        <v>45982</v>
      </c>
      <c r="E2165" s="16">
        <v>46021</v>
      </c>
      <c r="F2165" s="14" t="s">
        <v>8609</v>
      </c>
      <c r="G2165" s="14" t="s">
        <v>8606</v>
      </c>
      <c r="H2165" s="14" t="s">
        <v>8607</v>
      </c>
      <c r="I2165" s="15">
        <v>720</v>
      </c>
      <c r="J2165" s="77">
        <v>1</v>
      </c>
      <c r="K2165" s="92"/>
    </row>
    <row r="2166" spans="1:11" ht="130" x14ac:dyDescent="0.25">
      <c r="A2166" s="14" t="s">
        <v>3027</v>
      </c>
      <c r="B2166" s="14" t="s">
        <v>8603</v>
      </c>
      <c r="C2166" s="14" t="s">
        <v>8610</v>
      </c>
      <c r="D2166" s="16">
        <v>45973</v>
      </c>
      <c r="E2166" s="16">
        <v>46021</v>
      </c>
      <c r="F2166" s="14" t="s">
        <v>8611</v>
      </c>
      <c r="G2166" s="14"/>
      <c r="H2166" s="14" t="s">
        <v>8612</v>
      </c>
      <c r="I2166" s="15">
        <v>13.07</v>
      </c>
      <c r="J2166" s="77">
        <v>1</v>
      </c>
      <c r="K2166" s="92"/>
    </row>
    <row r="2167" spans="1:11" ht="80" x14ac:dyDescent="0.25">
      <c r="A2167" s="14" t="s">
        <v>3027</v>
      </c>
      <c r="B2167" s="14" t="s">
        <v>8603</v>
      </c>
      <c r="C2167" s="14" t="s">
        <v>8613</v>
      </c>
      <c r="D2167" s="16">
        <v>45973</v>
      </c>
      <c r="E2167" s="16">
        <v>46021</v>
      </c>
      <c r="F2167" s="14" t="s">
        <v>8614</v>
      </c>
      <c r="G2167" s="14"/>
      <c r="H2167" s="14" t="s">
        <v>8612</v>
      </c>
      <c r="I2167" s="15">
        <v>1290</v>
      </c>
      <c r="J2167" s="77">
        <v>1</v>
      </c>
      <c r="K2167" s="92"/>
    </row>
    <row r="2168" spans="1:11" ht="120" x14ac:dyDescent="0.25">
      <c r="A2168" s="14" t="s">
        <v>3027</v>
      </c>
      <c r="B2168" s="14" t="s">
        <v>8603</v>
      </c>
      <c r="C2168" s="14" t="s">
        <v>8610</v>
      </c>
      <c r="D2168" s="16">
        <v>45973</v>
      </c>
      <c r="E2168" s="16">
        <v>46021</v>
      </c>
      <c r="F2168" s="14" t="s">
        <v>8615</v>
      </c>
      <c r="G2168" s="14"/>
      <c r="H2168" s="14" t="s">
        <v>8612</v>
      </c>
      <c r="I2168" s="15">
        <v>96.13</v>
      </c>
      <c r="J2168" s="77">
        <v>1</v>
      </c>
      <c r="K2168" s="92"/>
    </row>
    <row r="2169" spans="1:11" ht="50" x14ac:dyDescent="0.25">
      <c r="A2169" s="14" t="s">
        <v>3027</v>
      </c>
      <c r="B2169" s="14" t="s">
        <v>8603</v>
      </c>
      <c r="C2169" s="14" t="s">
        <v>8616</v>
      </c>
      <c r="D2169" s="16">
        <v>45963</v>
      </c>
      <c r="E2169" s="16">
        <v>46021</v>
      </c>
      <c r="F2169" s="14" t="s">
        <v>8617</v>
      </c>
      <c r="G2169" s="14" t="s">
        <v>3030</v>
      </c>
      <c r="H2169" s="14" t="s">
        <v>3031</v>
      </c>
      <c r="I2169" s="15">
        <v>120</v>
      </c>
      <c r="J2169" s="77">
        <v>1</v>
      </c>
      <c r="K2169" s="92"/>
    </row>
    <row r="2170" spans="1:11" ht="60" x14ac:dyDescent="0.25">
      <c r="A2170" s="14" t="s">
        <v>3027</v>
      </c>
      <c r="B2170" s="14" t="s">
        <v>8603</v>
      </c>
      <c r="C2170" s="14" t="s">
        <v>8618</v>
      </c>
      <c r="D2170" s="16">
        <v>45960</v>
      </c>
      <c r="E2170" s="16">
        <v>46021</v>
      </c>
      <c r="F2170" s="14" t="s">
        <v>8619</v>
      </c>
      <c r="G2170" s="14"/>
      <c r="H2170" s="14" t="s">
        <v>3598</v>
      </c>
      <c r="I2170" s="15">
        <v>111</v>
      </c>
      <c r="J2170" s="77">
        <v>1</v>
      </c>
      <c r="K2170" s="92"/>
    </row>
    <row r="2171" spans="1:11" ht="50" x14ac:dyDescent="0.25">
      <c r="A2171" s="14" t="s">
        <v>3027</v>
      </c>
      <c r="B2171" s="14" t="s">
        <v>8603</v>
      </c>
      <c r="C2171" s="14" t="s">
        <v>8620</v>
      </c>
      <c r="D2171" s="16">
        <v>45964</v>
      </c>
      <c r="E2171" s="16">
        <v>46021</v>
      </c>
      <c r="F2171" s="14" t="s">
        <v>8617</v>
      </c>
      <c r="G2171" s="14">
        <v>29213291</v>
      </c>
      <c r="H2171" s="14" t="s">
        <v>3029</v>
      </c>
      <c r="I2171" s="15">
        <v>127.9</v>
      </c>
      <c r="J2171" s="77">
        <v>1</v>
      </c>
      <c r="K2171" s="92"/>
    </row>
    <row r="2172" spans="1:11" ht="70" x14ac:dyDescent="0.25">
      <c r="A2172" s="14" t="s">
        <v>3027</v>
      </c>
      <c r="B2172" s="14" t="s">
        <v>8603</v>
      </c>
      <c r="C2172" s="14" t="s">
        <v>196</v>
      </c>
      <c r="D2172" s="16">
        <v>45963</v>
      </c>
      <c r="E2172" s="16">
        <v>46021</v>
      </c>
      <c r="F2172" s="14" t="s">
        <v>8621</v>
      </c>
      <c r="G2172" s="14" t="s">
        <v>8622</v>
      </c>
      <c r="H2172" s="14" t="s">
        <v>8623</v>
      </c>
      <c r="I2172" s="15">
        <v>366.9</v>
      </c>
      <c r="J2172" s="77">
        <v>1</v>
      </c>
      <c r="K2172" s="92"/>
    </row>
    <row r="2173" spans="1:11" ht="60" x14ac:dyDescent="0.25">
      <c r="A2173" s="14" t="s">
        <v>3027</v>
      </c>
      <c r="B2173" s="14" t="s">
        <v>8624</v>
      </c>
      <c r="C2173" s="14" t="s">
        <v>8625</v>
      </c>
      <c r="D2173" s="16">
        <v>45943</v>
      </c>
      <c r="E2173" s="16">
        <v>46021</v>
      </c>
      <c r="F2173" s="14" t="s">
        <v>8626</v>
      </c>
      <c r="G2173" s="14" t="s">
        <v>8627</v>
      </c>
      <c r="H2173" s="14" t="s">
        <v>8628</v>
      </c>
      <c r="I2173" s="15">
        <v>369.3</v>
      </c>
      <c r="J2173" s="77">
        <v>1</v>
      </c>
      <c r="K2173" s="92"/>
    </row>
    <row r="2174" spans="1:11" ht="50" x14ac:dyDescent="0.25">
      <c r="A2174" s="14" t="s">
        <v>3027</v>
      </c>
      <c r="B2174" s="14" t="s">
        <v>8624</v>
      </c>
      <c r="C2174" s="14" t="s">
        <v>8629</v>
      </c>
      <c r="D2174" s="16">
        <v>45977</v>
      </c>
      <c r="E2174" s="16">
        <v>46021</v>
      </c>
      <c r="F2174" s="14" t="s">
        <v>8630</v>
      </c>
      <c r="G2174" s="14" t="s">
        <v>8631</v>
      </c>
      <c r="H2174" s="14" t="s">
        <v>8632</v>
      </c>
      <c r="I2174" s="15">
        <v>825</v>
      </c>
      <c r="J2174" s="77">
        <v>1</v>
      </c>
      <c r="K2174" s="92"/>
    </row>
    <row r="2175" spans="1:11" ht="70" x14ac:dyDescent="0.25">
      <c r="A2175" s="14" t="s">
        <v>3027</v>
      </c>
      <c r="B2175" s="14" t="s">
        <v>8624</v>
      </c>
      <c r="C2175" s="14" t="s">
        <v>8633</v>
      </c>
      <c r="D2175" s="16">
        <v>45930</v>
      </c>
      <c r="E2175" s="16">
        <v>46021</v>
      </c>
      <c r="F2175" s="14" t="s">
        <v>8634</v>
      </c>
      <c r="G2175" s="14" t="s">
        <v>8635</v>
      </c>
      <c r="H2175" s="14" t="s">
        <v>8636</v>
      </c>
      <c r="I2175" s="15">
        <v>190.65</v>
      </c>
      <c r="J2175" s="77">
        <v>1</v>
      </c>
      <c r="K2175" s="92"/>
    </row>
    <row r="2176" spans="1:11" ht="70" x14ac:dyDescent="0.25">
      <c r="A2176" s="14" t="s">
        <v>3027</v>
      </c>
      <c r="B2176" s="14" t="s">
        <v>8624</v>
      </c>
      <c r="C2176" s="14" t="s">
        <v>8637</v>
      </c>
      <c r="D2176" s="16">
        <v>45924</v>
      </c>
      <c r="E2176" s="16">
        <v>46021</v>
      </c>
      <c r="F2176" s="14" t="s">
        <v>8638</v>
      </c>
      <c r="G2176" s="14" t="s">
        <v>8635</v>
      </c>
      <c r="H2176" s="14" t="s">
        <v>8636</v>
      </c>
      <c r="I2176" s="15">
        <v>341.94</v>
      </c>
      <c r="J2176" s="77">
        <v>1</v>
      </c>
      <c r="K2176" s="92"/>
    </row>
    <row r="2177" spans="1:11" ht="70" x14ac:dyDescent="0.25">
      <c r="A2177" s="14" t="s">
        <v>3027</v>
      </c>
      <c r="B2177" s="14" t="s">
        <v>8624</v>
      </c>
      <c r="C2177" s="14" t="s">
        <v>8639</v>
      </c>
      <c r="D2177" s="16">
        <v>45924</v>
      </c>
      <c r="E2177" s="16">
        <v>46021</v>
      </c>
      <c r="F2177" s="14" t="s">
        <v>8640</v>
      </c>
      <c r="G2177" s="14" t="s">
        <v>8635</v>
      </c>
      <c r="H2177" s="14" t="s">
        <v>8636</v>
      </c>
      <c r="I2177" s="15">
        <v>270.60000000000002</v>
      </c>
      <c r="J2177" s="77">
        <v>1</v>
      </c>
      <c r="K2177" s="92"/>
    </row>
    <row r="2178" spans="1:11" ht="70" x14ac:dyDescent="0.25">
      <c r="A2178" s="14" t="s">
        <v>3027</v>
      </c>
      <c r="B2178" s="14" t="s">
        <v>8624</v>
      </c>
      <c r="C2178" s="14" t="s">
        <v>8641</v>
      </c>
      <c r="D2178" s="16">
        <v>45985</v>
      </c>
      <c r="E2178" s="16">
        <v>46021</v>
      </c>
      <c r="F2178" s="14" t="s">
        <v>8642</v>
      </c>
      <c r="G2178" s="14" t="s">
        <v>8635</v>
      </c>
      <c r="H2178" s="14" t="s">
        <v>8636</v>
      </c>
      <c r="I2178" s="15">
        <v>289.05</v>
      </c>
      <c r="J2178" s="77">
        <v>1</v>
      </c>
      <c r="K2178" s="92"/>
    </row>
    <row r="2179" spans="1:11" ht="60" x14ac:dyDescent="0.25">
      <c r="A2179" s="14" t="s">
        <v>3027</v>
      </c>
      <c r="B2179" s="14" t="s">
        <v>8624</v>
      </c>
      <c r="C2179" s="14" t="s">
        <v>8643</v>
      </c>
      <c r="D2179" s="16">
        <v>45985</v>
      </c>
      <c r="E2179" s="16">
        <v>46021</v>
      </c>
      <c r="F2179" s="14" t="s">
        <v>8644</v>
      </c>
      <c r="G2179" s="14" t="s">
        <v>8645</v>
      </c>
      <c r="H2179" s="14" t="s">
        <v>8646</v>
      </c>
      <c r="I2179" s="15">
        <v>340</v>
      </c>
      <c r="J2179" s="77">
        <v>1</v>
      </c>
      <c r="K2179" s="92"/>
    </row>
    <row r="2180" spans="1:11" ht="80" x14ac:dyDescent="0.25">
      <c r="A2180" s="14" t="s">
        <v>3027</v>
      </c>
      <c r="B2180" s="14" t="s">
        <v>8624</v>
      </c>
      <c r="C2180" s="14" t="s">
        <v>8647</v>
      </c>
      <c r="D2180" s="16">
        <v>46011</v>
      </c>
      <c r="E2180" s="16">
        <v>46021</v>
      </c>
      <c r="F2180" s="14" t="s">
        <v>8648</v>
      </c>
      <c r="G2180" s="14" t="s">
        <v>8635</v>
      </c>
      <c r="H2180" s="14" t="s">
        <v>8636</v>
      </c>
      <c r="I2180" s="15">
        <v>31.46</v>
      </c>
      <c r="J2180" s="77">
        <v>1</v>
      </c>
      <c r="K2180" s="92"/>
    </row>
    <row r="2181" spans="1:11" ht="80" x14ac:dyDescent="0.25">
      <c r="A2181" s="14" t="s">
        <v>3027</v>
      </c>
      <c r="B2181" s="14" t="s">
        <v>8649</v>
      </c>
      <c r="C2181" s="14" t="s">
        <v>8650</v>
      </c>
      <c r="D2181" s="16">
        <v>45873</v>
      </c>
      <c r="E2181" s="16">
        <v>46021</v>
      </c>
      <c r="F2181" s="14" t="s">
        <v>8651</v>
      </c>
      <c r="G2181" s="14" t="s">
        <v>8652</v>
      </c>
      <c r="H2181" s="14" t="s">
        <v>8653</v>
      </c>
      <c r="I2181" s="15">
        <v>2006</v>
      </c>
      <c r="J2181" s="77">
        <v>1</v>
      </c>
      <c r="K2181" s="92"/>
    </row>
    <row r="2182" spans="1:11" ht="20" x14ac:dyDescent="0.25">
      <c r="A2182" s="14" t="s">
        <v>3027</v>
      </c>
      <c r="B2182" s="14" t="s">
        <v>8654</v>
      </c>
      <c r="C2182" s="14" t="s">
        <v>8655</v>
      </c>
      <c r="D2182" s="16">
        <v>46021</v>
      </c>
      <c r="E2182" s="16"/>
      <c r="F2182" s="14" t="s">
        <v>8656</v>
      </c>
      <c r="G2182" s="14" t="s">
        <v>3188</v>
      </c>
      <c r="H2182" s="14" t="s">
        <v>3189</v>
      </c>
      <c r="I2182" s="15">
        <v>1187.5999999999999</v>
      </c>
      <c r="J2182" s="77">
        <v>1</v>
      </c>
      <c r="K2182" s="92"/>
    </row>
    <row r="2183" spans="1:11" ht="20" x14ac:dyDescent="0.25">
      <c r="A2183" s="14" t="s">
        <v>3027</v>
      </c>
      <c r="B2183" s="14" t="s">
        <v>8657</v>
      </c>
      <c r="C2183" s="14" t="s">
        <v>8657</v>
      </c>
      <c r="D2183" s="16">
        <v>46044</v>
      </c>
      <c r="E2183" s="16"/>
      <c r="F2183" s="14" t="s">
        <v>8658</v>
      </c>
      <c r="G2183" s="14"/>
      <c r="H2183" s="14" t="s">
        <v>3059</v>
      </c>
      <c r="I2183" s="15">
        <v>273.14999999999998</v>
      </c>
      <c r="J2183" s="77">
        <v>1</v>
      </c>
      <c r="K2183" s="92"/>
    </row>
    <row r="2184" spans="1:11" ht="100" x14ac:dyDescent="0.25">
      <c r="A2184" s="14" t="s">
        <v>8659</v>
      </c>
      <c r="B2184" s="14" t="s">
        <v>8660</v>
      </c>
      <c r="C2184" s="14" t="s">
        <v>8661</v>
      </c>
      <c r="D2184" s="16">
        <v>45871</v>
      </c>
      <c r="E2184" s="16">
        <v>46000</v>
      </c>
      <c r="F2184" s="14" t="s">
        <v>8662</v>
      </c>
      <c r="G2184" s="14" t="s">
        <v>8663</v>
      </c>
      <c r="H2184" s="14" t="s">
        <v>8664</v>
      </c>
      <c r="I2184" s="15">
        <v>3.65</v>
      </c>
      <c r="J2184" s="77"/>
      <c r="K2184" s="92"/>
    </row>
    <row r="2185" spans="1:11" ht="100" x14ac:dyDescent="0.25">
      <c r="A2185" s="14" t="s">
        <v>8659</v>
      </c>
      <c r="B2185" s="14" t="s">
        <v>8660</v>
      </c>
      <c r="C2185" s="14" t="s">
        <v>8665</v>
      </c>
      <c r="D2185" s="16">
        <v>45870</v>
      </c>
      <c r="E2185" s="16">
        <v>46000</v>
      </c>
      <c r="F2185" s="14" t="s">
        <v>8666</v>
      </c>
      <c r="G2185" s="14" t="s">
        <v>8667</v>
      </c>
      <c r="H2185" s="14" t="s">
        <v>8668</v>
      </c>
      <c r="I2185" s="15">
        <v>18.5</v>
      </c>
      <c r="J2185" s="77"/>
      <c r="K2185" s="92"/>
    </row>
    <row r="2186" spans="1:11" ht="100" x14ac:dyDescent="0.25">
      <c r="A2186" s="14" t="s">
        <v>8659</v>
      </c>
      <c r="B2186" s="14" t="s">
        <v>8660</v>
      </c>
      <c r="C2186" s="14" t="s">
        <v>8669</v>
      </c>
      <c r="D2186" s="16">
        <v>45862</v>
      </c>
      <c r="E2186" s="16">
        <v>46000</v>
      </c>
      <c r="F2186" s="14" t="s">
        <v>8670</v>
      </c>
      <c r="G2186" s="14"/>
      <c r="H2186" s="14" t="s">
        <v>8671</v>
      </c>
      <c r="I2186" s="15">
        <v>189.9</v>
      </c>
      <c r="J2186" s="77"/>
      <c r="K2186" s="92"/>
    </row>
    <row r="2187" spans="1:11" ht="100" x14ac:dyDescent="0.25">
      <c r="A2187" s="14" t="s">
        <v>8659</v>
      </c>
      <c r="B2187" s="14" t="s">
        <v>8660</v>
      </c>
      <c r="C2187" s="14" t="s">
        <v>8672</v>
      </c>
      <c r="D2187" s="16">
        <v>45862</v>
      </c>
      <c r="E2187" s="16">
        <v>46000</v>
      </c>
      <c r="F2187" s="14" t="s">
        <v>8673</v>
      </c>
      <c r="G2187" s="14"/>
      <c r="H2187" s="14" t="s">
        <v>8674</v>
      </c>
      <c r="I2187" s="15">
        <v>63.24</v>
      </c>
      <c r="J2187" s="77"/>
      <c r="K2187" s="92"/>
    </row>
    <row r="2188" spans="1:11" ht="100" x14ac:dyDescent="0.25">
      <c r="A2188" s="14" t="s">
        <v>8659</v>
      </c>
      <c r="B2188" s="14" t="s">
        <v>8660</v>
      </c>
      <c r="C2188" s="14" t="s">
        <v>8675</v>
      </c>
      <c r="D2188" s="16">
        <v>45861</v>
      </c>
      <c r="E2188" s="16">
        <v>46000</v>
      </c>
      <c r="F2188" s="14" t="s">
        <v>8676</v>
      </c>
      <c r="G2188" s="14"/>
      <c r="H2188" s="14" t="s">
        <v>8677</v>
      </c>
      <c r="I2188" s="15">
        <v>25.48</v>
      </c>
      <c r="J2188" s="77"/>
      <c r="K2188" s="92"/>
    </row>
    <row r="2189" spans="1:11" ht="70" x14ac:dyDescent="0.25">
      <c r="A2189" s="14" t="s">
        <v>8659</v>
      </c>
      <c r="B2189" s="14" t="s">
        <v>8660</v>
      </c>
      <c r="C2189" s="14" t="s">
        <v>8678</v>
      </c>
      <c r="D2189" s="16">
        <v>45854</v>
      </c>
      <c r="E2189" s="16">
        <v>46000</v>
      </c>
      <c r="F2189" s="14" t="s">
        <v>8679</v>
      </c>
      <c r="G2189" s="14"/>
      <c r="H2189" s="14" t="s">
        <v>6484</v>
      </c>
      <c r="I2189" s="15">
        <v>564.46</v>
      </c>
      <c r="J2189" s="77"/>
      <c r="K2189" s="92"/>
    </row>
    <row r="2190" spans="1:11" ht="70" x14ac:dyDescent="0.25">
      <c r="A2190" s="14" t="s">
        <v>8659</v>
      </c>
      <c r="B2190" s="14" t="s">
        <v>8660</v>
      </c>
      <c r="C2190" s="14" t="s">
        <v>8680</v>
      </c>
      <c r="D2190" s="16">
        <v>45853</v>
      </c>
      <c r="E2190" s="16">
        <v>46000</v>
      </c>
      <c r="F2190" s="14" t="s">
        <v>8681</v>
      </c>
      <c r="G2190" s="14"/>
      <c r="H2190" s="14" t="s">
        <v>5380</v>
      </c>
      <c r="I2190" s="15">
        <v>3093.68</v>
      </c>
      <c r="J2190" s="77"/>
      <c r="K2190" s="92"/>
    </row>
    <row r="2191" spans="1:11" ht="70" x14ac:dyDescent="0.25">
      <c r="A2191" s="14" t="s">
        <v>8659</v>
      </c>
      <c r="B2191" s="14" t="s">
        <v>8660</v>
      </c>
      <c r="C2191" s="14" t="s">
        <v>8660</v>
      </c>
      <c r="D2191" s="16">
        <v>46000</v>
      </c>
      <c r="E2191" s="16">
        <v>46000</v>
      </c>
      <c r="F2191" s="14" t="s">
        <v>8682</v>
      </c>
      <c r="G2191" s="14"/>
      <c r="H2191" s="14" t="s">
        <v>4169</v>
      </c>
      <c r="I2191" s="15">
        <v>1043.8</v>
      </c>
      <c r="J2191" s="77"/>
      <c r="K2191" s="92"/>
    </row>
    <row r="2192" spans="1:11" ht="100" x14ac:dyDescent="0.25">
      <c r="A2192" s="14" t="s">
        <v>8659</v>
      </c>
      <c r="B2192" s="14" t="s">
        <v>8660</v>
      </c>
      <c r="C2192" s="14" t="s">
        <v>8683</v>
      </c>
      <c r="D2192" s="16">
        <v>45861</v>
      </c>
      <c r="E2192" s="16">
        <v>46000</v>
      </c>
      <c r="F2192" s="14" t="s">
        <v>8684</v>
      </c>
      <c r="G2192" s="14"/>
      <c r="H2192" s="14" t="s">
        <v>8685</v>
      </c>
      <c r="I2192" s="15">
        <v>126.17</v>
      </c>
      <c r="J2192" s="77"/>
      <c r="K2192" s="92"/>
    </row>
    <row r="2193" spans="1:11" ht="100" x14ac:dyDescent="0.25">
      <c r="A2193" s="14" t="s">
        <v>8659</v>
      </c>
      <c r="B2193" s="14" t="s">
        <v>8660</v>
      </c>
      <c r="C2193" s="14" t="s">
        <v>8686</v>
      </c>
      <c r="D2193" s="16">
        <v>45862</v>
      </c>
      <c r="E2193" s="16">
        <v>46000</v>
      </c>
      <c r="F2193" s="14" t="s">
        <v>8687</v>
      </c>
      <c r="G2193" s="14"/>
      <c r="H2193" s="14" t="s">
        <v>7090</v>
      </c>
      <c r="I2193" s="15">
        <v>134.6</v>
      </c>
      <c r="J2193" s="77"/>
      <c r="K2193" s="92"/>
    </row>
    <row r="2194" spans="1:11" ht="100" x14ac:dyDescent="0.25">
      <c r="A2194" s="14" t="s">
        <v>8659</v>
      </c>
      <c r="B2194" s="14" t="s">
        <v>8660</v>
      </c>
      <c r="C2194" s="14" t="s">
        <v>8688</v>
      </c>
      <c r="D2194" s="16">
        <v>45904</v>
      </c>
      <c r="E2194" s="16">
        <v>46000</v>
      </c>
      <c r="F2194" s="14" t="s">
        <v>8689</v>
      </c>
      <c r="G2194" s="14" t="s">
        <v>8690</v>
      </c>
      <c r="H2194" s="14" t="s">
        <v>8691</v>
      </c>
      <c r="I2194" s="15">
        <v>14.9</v>
      </c>
      <c r="J2194" s="77"/>
      <c r="K2194" s="92"/>
    </row>
    <row r="2195" spans="1:11" ht="100" x14ac:dyDescent="0.25">
      <c r="A2195" s="14" t="s">
        <v>8659</v>
      </c>
      <c r="B2195" s="14" t="s">
        <v>8660</v>
      </c>
      <c r="C2195" s="14" t="s">
        <v>8692</v>
      </c>
      <c r="D2195" s="16">
        <v>45904</v>
      </c>
      <c r="E2195" s="16">
        <v>46000</v>
      </c>
      <c r="F2195" s="14" t="s">
        <v>8693</v>
      </c>
      <c r="G2195" s="14" t="s">
        <v>8694</v>
      </c>
      <c r="H2195" s="14" t="s">
        <v>8695</v>
      </c>
      <c r="I2195" s="15">
        <v>20.5</v>
      </c>
      <c r="J2195" s="77"/>
      <c r="K2195" s="92"/>
    </row>
    <row r="2196" spans="1:11" ht="70" x14ac:dyDescent="0.25">
      <c r="A2196" s="14" t="s">
        <v>8659</v>
      </c>
      <c r="B2196" s="14" t="s">
        <v>8660</v>
      </c>
      <c r="C2196" s="14" t="s">
        <v>8696</v>
      </c>
      <c r="D2196" s="16">
        <v>45883</v>
      </c>
      <c r="E2196" s="16">
        <v>46000</v>
      </c>
      <c r="F2196" s="14" t="s">
        <v>8697</v>
      </c>
      <c r="G2196" s="14"/>
      <c r="H2196" s="14" t="s">
        <v>6484</v>
      </c>
      <c r="I2196" s="15">
        <v>1199.47</v>
      </c>
      <c r="J2196" s="77"/>
      <c r="K2196" s="92"/>
    </row>
    <row r="2197" spans="1:11" ht="70" x14ac:dyDescent="0.25">
      <c r="A2197" s="14" t="s">
        <v>8659</v>
      </c>
      <c r="B2197" s="14" t="s">
        <v>8660</v>
      </c>
      <c r="C2197" s="14" t="s">
        <v>8698</v>
      </c>
      <c r="D2197" s="16">
        <v>45868</v>
      </c>
      <c r="E2197" s="16">
        <v>46000</v>
      </c>
      <c r="F2197" s="14" t="s">
        <v>8699</v>
      </c>
      <c r="G2197" s="14"/>
      <c r="H2197" s="14" t="s">
        <v>8700</v>
      </c>
      <c r="I2197" s="15">
        <v>384</v>
      </c>
      <c r="J2197" s="77"/>
      <c r="K2197" s="92"/>
    </row>
    <row r="2198" spans="1:11" ht="70" x14ac:dyDescent="0.25">
      <c r="A2198" s="14" t="s">
        <v>8659</v>
      </c>
      <c r="B2198" s="14" t="s">
        <v>8660</v>
      </c>
      <c r="C2198" s="14" t="s">
        <v>8701</v>
      </c>
      <c r="D2198" s="16">
        <v>45894</v>
      </c>
      <c r="E2198" s="16">
        <v>46000</v>
      </c>
      <c r="F2198" s="14" t="s">
        <v>8702</v>
      </c>
      <c r="G2198" s="14"/>
      <c r="H2198" s="14" t="s">
        <v>8700</v>
      </c>
      <c r="I2198" s="15">
        <v>61</v>
      </c>
      <c r="J2198" s="77"/>
      <c r="K2198" s="92"/>
    </row>
    <row r="2199" spans="1:11" ht="70" x14ac:dyDescent="0.25">
      <c r="A2199" s="14" t="s">
        <v>8659</v>
      </c>
      <c r="B2199" s="14" t="s">
        <v>8660</v>
      </c>
      <c r="C2199" s="14" t="s">
        <v>8703</v>
      </c>
      <c r="D2199" s="16">
        <v>45894</v>
      </c>
      <c r="E2199" s="16">
        <v>46000</v>
      </c>
      <c r="F2199" s="14" t="s">
        <v>8704</v>
      </c>
      <c r="G2199" s="14"/>
      <c r="H2199" s="14" t="s">
        <v>8700</v>
      </c>
      <c r="I2199" s="15">
        <v>75</v>
      </c>
      <c r="J2199" s="77"/>
      <c r="K2199" s="92"/>
    </row>
    <row r="2200" spans="1:11" ht="70" x14ac:dyDescent="0.25">
      <c r="A2200" s="14" t="s">
        <v>8659</v>
      </c>
      <c r="B2200" s="14" t="s">
        <v>8660</v>
      </c>
      <c r="C2200" s="14" t="s">
        <v>8705</v>
      </c>
      <c r="D2200" s="16">
        <v>45904</v>
      </c>
      <c r="E2200" s="16">
        <v>46000</v>
      </c>
      <c r="F2200" s="14" t="s">
        <v>8706</v>
      </c>
      <c r="G2200" s="14"/>
      <c r="H2200" s="14" t="s">
        <v>8707</v>
      </c>
      <c r="I2200" s="15">
        <v>49.13</v>
      </c>
      <c r="J2200" s="77"/>
      <c r="K2200" s="92"/>
    </row>
    <row r="2201" spans="1:11" ht="70" x14ac:dyDescent="0.25">
      <c r="A2201" s="14" t="s">
        <v>8659</v>
      </c>
      <c r="B2201" s="14" t="s">
        <v>8660</v>
      </c>
      <c r="C2201" s="14" t="s">
        <v>6985</v>
      </c>
      <c r="D2201" s="16">
        <v>45903</v>
      </c>
      <c r="E2201" s="16">
        <v>46000</v>
      </c>
      <c r="F2201" s="14" t="s">
        <v>8706</v>
      </c>
      <c r="G2201" s="14"/>
      <c r="H2201" s="14" t="s">
        <v>8708</v>
      </c>
      <c r="I2201" s="15">
        <v>40</v>
      </c>
      <c r="J2201" s="77"/>
      <c r="K2201" s="92"/>
    </row>
    <row r="2202" spans="1:11" ht="70" x14ac:dyDescent="0.25">
      <c r="A2202" s="14" t="s">
        <v>8659</v>
      </c>
      <c r="B2202" s="14" t="s">
        <v>8660</v>
      </c>
      <c r="C2202" s="14" t="s">
        <v>8660</v>
      </c>
      <c r="D2202" s="16">
        <v>46000</v>
      </c>
      <c r="E2202" s="16">
        <v>46000</v>
      </c>
      <c r="F2202" s="14" t="s">
        <v>8709</v>
      </c>
      <c r="G2202" s="14"/>
      <c r="H2202" s="14" t="s">
        <v>4169</v>
      </c>
      <c r="I2202" s="15">
        <v>430</v>
      </c>
      <c r="J2202" s="77"/>
      <c r="K2202" s="92"/>
    </row>
    <row r="2203" spans="1:11" ht="40" x14ac:dyDescent="0.25">
      <c r="A2203" s="14" t="s">
        <v>8659</v>
      </c>
      <c r="B2203" s="14" t="s">
        <v>8710</v>
      </c>
      <c r="C2203" s="14" t="s">
        <v>4554</v>
      </c>
      <c r="D2203" s="16">
        <v>45983</v>
      </c>
      <c r="E2203" s="16">
        <v>46000</v>
      </c>
      <c r="F2203" s="14" t="s">
        <v>8711</v>
      </c>
      <c r="G2203" s="14" t="s">
        <v>3787</v>
      </c>
      <c r="H2203" s="14" t="s">
        <v>3788</v>
      </c>
      <c r="I2203" s="15">
        <v>1200</v>
      </c>
      <c r="J2203" s="77"/>
      <c r="K2203" s="92"/>
    </row>
    <row r="2204" spans="1:11" ht="40" x14ac:dyDescent="0.25">
      <c r="A2204" s="14" t="s">
        <v>8659</v>
      </c>
      <c r="B2204" s="14" t="s">
        <v>8710</v>
      </c>
      <c r="C2204" s="14" t="s">
        <v>8712</v>
      </c>
      <c r="D2204" s="16">
        <v>45980</v>
      </c>
      <c r="E2204" s="16">
        <v>46000</v>
      </c>
      <c r="F2204" s="14" t="s">
        <v>8713</v>
      </c>
      <c r="G2204" s="14" t="s">
        <v>8714</v>
      </c>
      <c r="H2204" s="14" t="s">
        <v>8715</v>
      </c>
      <c r="I2204" s="15">
        <v>454</v>
      </c>
      <c r="J2204" s="77"/>
      <c r="K2204" s="92"/>
    </row>
    <row r="2205" spans="1:11" ht="50" x14ac:dyDescent="0.25">
      <c r="A2205" s="14" t="s">
        <v>8659</v>
      </c>
      <c r="B2205" s="14" t="s">
        <v>8710</v>
      </c>
      <c r="C2205" s="14" t="s">
        <v>8716</v>
      </c>
      <c r="D2205" s="16">
        <v>45983</v>
      </c>
      <c r="E2205" s="16">
        <v>46000</v>
      </c>
      <c r="F2205" s="14" t="s">
        <v>8717</v>
      </c>
      <c r="G2205" s="14"/>
      <c r="H2205" s="14" t="s">
        <v>8464</v>
      </c>
      <c r="I2205" s="15">
        <v>366.29</v>
      </c>
      <c r="J2205" s="77"/>
      <c r="K2205" s="92"/>
    </row>
    <row r="2206" spans="1:11" ht="50" x14ac:dyDescent="0.25">
      <c r="A2206" s="14" t="s">
        <v>8659</v>
      </c>
      <c r="B2206" s="14" t="s">
        <v>8710</v>
      </c>
      <c r="C2206" s="14" t="s">
        <v>8718</v>
      </c>
      <c r="D2206" s="16">
        <v>45976</v>
      </c>
      <c r="E2206" s="16">
        <v>46000</v>
      </c>
      <c r="F2206" s="14" t="s">
        <v>8717</v>
      </c>
      <c r="G2206" s="14" t="s">
        <v>8134</v>
      </c>
      <c r="H2206" s="14" t="s">
        <v>8135</v>
      </c>
      <c r="I2206" s="15">
        <v>142</v>
      </c>
      <c r="J2206" s="77"/>
      <c r="K2206" s="92"/>
    </row>
    <row r="2207" spans="1:11" ht="50" x14ac:dyDescent="0.25">
      <c r="A2207" s="14" t="s">
        <v>8659</v>
      </c>
      <c r="B2207" s="14" t="s">
        <v>8710</v>
      </c>
      <c r="C2207" s="14" t="s">
        <v>8719</v>
      </c>
      <c r="D2207" s="16">
        <v>45976</v>
      </c>
      <c r="E2207" s="16">
        <v>46000</v>
      </c>
      <c r="F2207" s="14" t="s">
        <v>8720</v>
      </c>
      <c r="G2207" s="14">
        <v>29213291</v>
      </c>
      <c r="H2207" s="14" t="s">
        <v>3029</v>
      </c>
      <c r="I2207" s="15">
        <v>500</v>
      </c>
      <c r="J2207" s="77"/>
      <c r="K2207" s="92"/>
    </row>
    <row r="2208" spans="1:11" ht="50" x14ac:dyDescent="0.25">
      <c r="A2208" s="14" t="s">
        <v>8659</v>
      </c>
      <c r="B2208" s="14" t="s">
        <v>8710</v>
      </c>
      <c r="C2208" s="14" t="s">
        <v>8721</v>
      </c>
      <c r="D2208" s="16">
        <v>45976</v>
      </c>
      <c r="E2208" s="16">
        <v>46000</v>
      </c>
      <c r="F2208" s="14" t="s">
        <v>8722</v>
      </c>
      <c r="G2208" s="14" t="s">
        <v>3126</v>
      </c>
      <c r="H2208" s="14" t="s">
        <v>3127</v>
      </c>
      <c r="I2208" s="15">
        <v>799</v>
      </c>
      <c r="J2208" s="77"/>
      <c r="K2208" s="92"/>
    </row>
    <row r="2209" spans="1:11" ht="50" x14ac:dyDescent="0.25">
      <c r="A2209" s="14" t="s">
        <v>8659</v>
      </c>
      <c r="B2209" s="14" t="s">
        <v>8710</v>
      </c>
      <c r="C2209" s="14" t="s">
        <v>8723</v>
      </c>
      <c r="D2209" s="16">
        <v>45976</v>
      </c>
      <c r="E2209" s="16">
        <v>46000</v>
      </c>
      <c r="F2209" s="14" t="s">
        <v>8724</v>
      </c>
      <c r="G2209" s="14">
        <v>29213291</v>
      </c>
      <c r="H2209" s="14" t="s">
        <v>3029</v>
      </c>
      <c r="I2209" s="15">
        <v>200</v>
      </c>
      <c r="J2209" s="77"/>
      <c r="K2209" s="92"/>
    </row>
    <row r="2210" spans="1:11" ht="50" x14ac:dyDescent="0.25">
      <c r="A2210" s="14" t="s">
        <v>8659</v>
      </c>
      <c r="B2210" s="14" t="s">
        <v>8710</v>
      </c>
      <c r="C2210" s="14" t="s">
        <v>8725</v>
      </c>
      <c r="D2210" s="16">
        <v>45971</v>
      </c>
      <c r="E2210" s="16">
        <v>46000</v>
      </c>
      <c r="F2210" s="14" t="s">
        <v>8724</v>
      </c>
      <c r="G2210" s="14"/>
      <c r="H2210" s="14" t="s">
        <v>8726</v>
      </c>
      <c r="I2210" s="15">
        <v>300</v>
      </c>
      <c r="J2210" s="77"/>
      <c r="K2210" s="92"/>
    </row>
    <row r="2211" spans="1:11" ht="40" x14ac:dyDescent="0.25">
      <c r="A2211" s="14" t="s">
        <v>8659</v>
      </c>
      <c r="B2211" s="14" t="s">
        <v>8710</v>
      </c>
      <c r="C2211" s="14" t="s">
        <v>8727</v>
      </c>
      <c r="D2211" s="16">
        <v>45971</v>
      </c>
      <c r="E2211" s="16">
        <v>46000</v>
      </c>
      <c r="F2211" s="14" t="s">
        <v>8728</v>
      </c>
      <c r="G2211" s="14"/>
      <c r="H2211" s="14" t="s">
        <v>8729</v>
      </c>
      <c r="I2211" s="15">
        <v>250</v>
      </c>
      <c r="J2211" s="77"/>
      <c r="K2211" s="92"/>
    </row>
    <row r="2212" spans="1:11" ht="50" x14ac:dyDescent="0.25">
      <c r="A2212" s="14" t="s">
        <v>8659</v>
      </c>
      <c r="B2212" s="14" t="s">
        <v>8710</v>
      </c>
      <c r="C2212" s="14" t="s">
        <v>8730</v>
      </c>
      <c r="D2212" s="16">
        <v>45976</v>
      </c>
      <c r="E2212" s="16">
        <v>46000</v>
      </c>
      <c r="F2212" s="14" t="s">
        <v>8731</v>
      </c>
      <c r="G2212" s="14"/>
      <c r="H2212" s="14" t="s">
        <v>8732</v>
      </c>
      <c r="I2212" s="15">
        <v>130</v>
      </c>
      <c r="J2212" s="77"/>
      <c r="K2212" s="92"/>
    </row>
    <row r="2213" spans="1:11" ht="50" x14ac:dyDescent="0.25">
      <c r="A2213" s="14" t="s">
        <v>8659</v>
      </c>
      <c r="B2213" s="14" t="s">
        <v>8710</v>
      </c>
      <c r="C2213" s="14" t="s">
        <v>8733</v>
      </c>
      <c r="D2213" s="16">
        <v>45976</v>
      </c>
      <c r="E2213" s="16">
        <v>46000</v>
      </c>
      <c r="F2213" s="14" t="s">
        <v>8724</v>
      </c>
      <c r="G2213" s="14"/>
      <c r="H2213" s="14" t="s">
        <v>8734</v>
      </c>
      <c r="I2213" s="15">
        <v>100</v>
      </c>
      <c r="J2213" s="77"/>
      <c r="K2213" s="92"/>
    </row>
    <row r="2214" spans="1:11" ht="50" x14ac:dyDescent="0.25">
      <c r="A2214" s="14" t="s">
        <v>8659</v>
      </c>
      <c r="B2214" s="14" t="s">
        <v>8710</v>
      </c>
      <c r="C2214" s="14" t="s">
        <v>8735</v>
      </c>
      <c r="D2214" s="16">
        <v>45976</v>
      </c>
      <c r="E2214" s="16">
        <v>46000</v>
      </c>
      <c r="F2214" s="14" t="s">
        <v>8717</v>
      </c>
      <c r="G2214" s="14"/>
      <c r="H2214" s="14" t="s">
        <v>8736</v>
      </c>
      <c r="I2214" s="15">
        <v>100</v>
      </c>
      <c r="J2214" s="77"/>
      <c r="K2214" s="92"/>
    </row>
    <row r="2215" spans="1:11" ht="100" x14ac:dyDescent="0.25">
      <c r="A2215" s="14" t="s">
        <v>8659</v>
      </c>
      <c r="B2215" s="14" t="s">
        <v>8710</v>
      </c>
      <c r="C2215" s="14" t="s">
        <v>8737</v>
      </c>
      <c r="D2215" s="16" t="s">
        <v>8738</v>
      </c>
      <c r="E2215" s="16">
        <v>46000</v>
      </c>
      <c r="F2215" s="14" t="s">
        <v>8739</v>
      </c>
      <c r="G2215" s="14"/>
      <c r="H2215" s="14" t="s">
        <v>8677</v>
      </c>
      <c r="I2215" s="15">
        <v>27.46</v>
      </c>
      <c r="J2215" s="77"/>
      <c r="K2215" s="92"/>
    </row>
    <row r="2216" spans="1:11" ht="110" x14ac:dyDescent="0.25">
      <c r="A2216" s="14" t="s">
        <v>8659</v>
      </c>
      <c r="B2216" s="14" t="s">
        <v>8710</v>
      </c>
      <c r="C2216" s="14" t="s">
        <v>8740</v>
      </c>
      <c r="D2216" s="16">
        <v>45737</v>
      </c>
      <c r="E2216" s="16">
        <v>46000</v>
      </c>
      <c r="F2216" s="14" t="s">
        <v>8741</v>
      </c>
      <c r="G2216" s="14"/>
      <c r="H2216" s="14" t="s">
        <v>8742</v>
      </c>
      <c r="I2216" s="15">
        <v>864.21</v>
      </c>
      <c r="J2216" s="77"/>
      <c r="K2216" s="92"/>
    </row>
    <row r="2217" spans="1:11" ht="80" x14ac:dyDescent="0.25">
      <c r="A2217" s="14" t="s">
        <v>8659</v>
      </c>
      <c r="B2217" s="14" t="s">
        <v>8710</v>
      </c>
      <c r="C2217" s="14" t="s">
        <v>8743</v>
      </c>
      <c r="D2217" s="16">
        <v>45986</v>
      </c>
      <c r="E2217" s="16">
        <v>46000</v>
      </c>
      <c r="F2217" s="14" t="s">
        <v>8744</v>
      </c>
      <c r="G2217" s="14"/>
      <c r="H2217" s="14" t="s">
        <v>8745</v>
      </c>
      <c r="I2217" s="15">
        <v>1.34</v>
      </c>
      <c r="J2217" s="77"/>
      <c r="K2217" s="92"/>
    </row>
    <row r="2218" spans="1:11" ht="80" x14ac:dyDescent="0.25">
      <c r="A2218" s="14" t="s">
        <v>8659</v>
      </c>
      <c r="B2218" s="14" t="s">
        <v>8710</v>
      </c>
      <c r="C2218" s="14" t="s">
        <v>8746</v>
      </c>
      <c r="D2218" s="16">
        <v>45979</v>
      </c>
      <c r="E2218" s="16">
        <v>46000</v>
      </c>
      <c r="F2218" s="14" t="s">
        <v>8747</v>
      </c>
      <c r="G2218" s="14"/>
      <c r="H2218" s="14" t="s">
        <v>6484</v>
      </c>
      <c r="I2218" s="15">
        <v>645.89</v>
      </c>
      <c r="J2218" s="77"/>
      <c r="K2218" s="92"/>
    </row>
    <row r="2219" spans="1:11" ht="80" x14ac:dyDescent="0.25">
      <c r="A2219" s="14" t="s">
        <v>8659</v>
      </c>
      <c r="B2219" s="14" t="s">
        <v>8710</v>
      </c>
      <c r="C2219" s="14" t="s">
        <v>8710</v>
      </c>
      <c r="D2219" s="16">
        <v>46000</v>
      </c>
      <c r="E2219" s="16">
        <v>46000</v>
      </c>
      <c r="F2219" s="14" t="s">
        <v>8748</v>
      </c>
      <c r="G2219" s="14"/>
      <c r="H2219" s="14" t="s">
        <v>4169</v>
      </c>
      <c r="I2219" s="15">
        <v>241</v>
      </c>
      <c r="J2219" s="77"/>
      <c r="K2219" s="92"/>
    </row>
    <row r="2220" spans="1:11" ht="100" x14ac:dyDescent="0.25">
      <c r="A2220" s="14" t="s">
        <v>8659</v>
      </c>
      <c r="B2220" s="14" t="s">
        <v>8749</v>
      </c>
      <c r="C2220" s="14" t="s">
        <v>8750</v>
      </c>
      <c r="D2220" s="16">
        <v>45990</v>
      </c>
      <c r="E2220" s="16">
        <v>46013</v>
      </c>
      <c r="F2220" s="14" t="s">
        <v>8751</v>
      </c>
      <c r="G2220" s="14"/>
      <c r="H2220" s="14" t="s">
        <v>8752</v>
      </c>
      <c r="I2220" s="15">
        <v>12.5</v>
      </c>
      <c r="J2220" s="77"/>
      <c r="K2220" s="92"/>
    </row>
    <row r="2221" spans="1:11" ht="110" x14ac:dyDescent="0.25">
      <c r="A2221" s="14" t="s">
        <v>8659</v>
      </c>
      <c r="B2221" s="14" t="s">
        <v>8749</v>
      </c>
      <c r="C2221" s="14" t="s">
        <v>8753</v>
      </c>
      <c r="D2221" s="16">
        <v>45916</v>
      </c>
      <c r="E2221" s="16">
        <v>46013</v>
      </c>
      <c r="F2221" s="14" t="s">
        <v>8754</v>
      </c>
      <c r="G2221" s="14"/>
      <c r="H2221" s="14" t="s">
        <v>8685</v>
      </c>
      <c r="I2221" s="15">
        <v>74.25</v>
      </c>
      <c r="J2221" s="77"/>
      <c r="K2221" s="92"/>
    </row>
    <row r="2222" spans="1:11" ht="100" x14ac:dyDescent="0.25">
      <c r="A2222" s="14" t="s">
        <v>8659</v>
      </c>
      <c r="B2222" s="14" t="s">
        <v>8749</v>
      </c>
      <c r="C2222" s="14" t="s">
        <v>8755</v>
      </c>
      <c r="D2222" s="16">
        <v>45989</v>
      </c>
      <c r="E2222" s="16">
        <v>46013</v>
      </c>
      <c r="F2222" s="14" t="s">
        <v>8756</v>
      </c>
      <c r="G2222" s="14"/>
      <c r="H2222" s="14" t="s">
        <v>8757</v>
      </c>
      <c r="I2222" s="15">
        <v>42.9</v>
      </c>
      <c r="J2222" s="77"/>
      <c r="K2222" s="92"/>
    </row>
    <row r="2223" spans="1:11" ht="100" x14ac:dyDescent="0.25">
      <c r="A2223" s="14" t="s">
        <v>8659</v>
      </c>
      <c r="B2223" s="14" t="s">
        <v>8749</v>
      </c>
      <c r="C2223" s="14" t="s">
        <v>8758</v>
      </c>
      <c r="D2223" s="16">
        <v>45994</v>
      </c>
      <c r="E2223" s="16">
        <v>46013</v>
      </c>
      <c r="F2223" s="14" t="s">
        <v>8759</v>
      </c>
      <c r="G2223" s="14"/>
      <c r="H2223" s="14" t="s">
        <v>8677</v>
      </c>
      <c r="I2223" s="15">
        <v>60.49</v>
      </c>
      <c r="J2223" s="77"/>
      <c r="K2223" s="92"/>
    </row>
    <row r="2224" spans="1:11" ht="100" x14ac:dyDescent="0.25">
      <c r="A2224" s="14" t="s">
        <v>8659</v>
      </c>
      <c r="B2224" s="14" t="s">
        <v>8749</v>
      </c>
      <c r="C2224" s="14" t="s">
        <v>8760</v>
      </c>
      <c r="D2224" s="16">
        <v>45952</v>
      </c>
      <c r="E2224" s="16">
        <v>46013</v>
      </c>
      <c r="F2224" s="14" t="s">
        <v>8761</v>
      </c>
      <c r="G2224" s="14"/>
      <c r="H2224" s="14" t="s">
        <v>8685</v>
      </c>
      <c r="I2224" s="15">
        <v>91.89</v>
      </c>
      <c r="J2224" s="77"/>
      <c r="K2224" s="92"/>
    </row>
    <row r="2225" spans="1:11" ht="100" x14ac:dyDescent="0.25">
      <c r="A2225" s="14" t="s">
        <v>8659</v>
      </c>
      <c r="B2225" s="14" t="s">
        <v>8749</v>
      </c>
      <c r="C2225" s="14" t="s">
        <v>8762</v>
      </c>
      <c r="D2225" s="16">
        <v>45988</v>
      </c>
      <c r="E2225" s="16">
        <v>46013</v>
      </c>
      <c r="F2225" s="14" t="s">
        <v>8763</v>
      </c>
      <c r="G2225" s="14"/>
      <c r="H2225" s="14" t="s">
        <v>8677</v>
      </c>
      <c r="I2225" s="15">
        <v>31.98</v>
      </c>
      <c r="J2225" s="77"/>
      <c r="K2225" s="92"/>
    </row>
    <row r="2226" spans="1:11" ht="80" x14ac:dyDescent="0.25">
      <c r="A2226" s="14" t="s">
        <v>8659</v>
      </c>
      <c r="B2226" s="14" t="s">
        <v>8749</v>
      </c>
      <c r="C2226" s="14" t="s">
        <v>8764</v>
      </c>
      <c r="D2226" s="16">
        <v>45984</v>
      </c>
      <c r="E2226" s="16">
        <v>46013</v>
      </c>
      <c r="F2226" s="14" t="s">
        <v>8765</v>
      </c>
      <c r="G2226" s="14"/>
      <c r="H2226" s="14" t="s">
        <v>6484</v>
      </c>
      <c r="I2226" s="15">
        <v>99.92</v>
      </c>
      <c r="J2226" s="77"/>
      <c r="K2226" s="92"/>
    </row>
    <row r="2227" spans="1:11" ht="80" x14ac:dyDescent="0.25">
      <c r="A2227" s="14" t="s">
        <v>8659</v>
      </c>
      <c r="B2227" s="14" t="s">
        <v>8749</v>
      </c>
      <c r="C2227" s="14" t="s">
        <v>8766</v>
      </c>
      <c r="D2227" s="16">
        <v>45948</v>
      </c>
      <c r="E2227" s="16">
        <v>46013</v>
      </c>
      <c r="F2227" s="14" t="s">
        <v>8767</v>
      </c>
      <c r="G2227" s="14"/>
      <c r="H2227" s="14" t="s">
        <v>5380</v>
      </c>
      <c r="I2227" s="15">
        <v>1378.92</v>
      </c>
      <c r="J2227" s="77"/>
      <c r="K2227" s="92"/>
    </row>
    <row r="2228" spans="1:11" ht="80" x14ac:dyDescent="0.25">
      <c r="A2228" s="14" t="s">
        <v>8659</v>
      </c>
      <c r="B2228" s="14" t="s">
        <v>8749</v>
      </c>
      <c r="C2228" s="14" t="s">
        <v>8768</v>
      </c>
      <c r="D2228" s="16">
        <v>45993</v>
      </c>
      <c r="E2228" s="16">
        <v>46013</v>
      </c>
      <c r="F2228" s="14" t="s">
        <v>8769</v>
      </c>
      <c r="G2228" s="14"/>
      <c r="H2228" s="14" t="s">
        <v>6484</v>
      </c>
      <c r="I2228" s="15">
        <v>106.34</v>
      </c>
      <c r="J2228" s="77"/>
      <c r="K2228" s="92"/>
    </row>
    <row r="2229" spans="1:11" ht="70" x14ac:dyDescent="0.25">
      <c r="A2229" s="14" t="s">
        <v>8659</v>
      </c>
      <c r="B2229" s="14" t="s">
        <v>8749</v>
      </c>
      <c r="C2229" s="14" t="s">
        <v>8749</v>
      </c>
      <c r="D2229" s="16">
        <v>46013</v>
      </c>
      <c r="E2229" s="16">
        <v>46013</v>
      </c>
      <c r="F2229" s="14" t="s">
        <v>8770</v>
      </c>
      <c r="G2229" s="14"/>
      <c r="H2229" s="14" t="s">
        <v>4169</v>
      </c>
      <c r="I2229" s="15">
        <v>867.7</v>
      </c>
      <c r="J2229" s="77"/>
      <c r="K2229" s="92"/>
    </row>
    <row r="2230" spans="1:11" ht="100" x14ac:dyDescent="0.25">
      <c r="A2230" s="14" t="s">
        <v>8659</v>
      </c>
      <c r="B2230" s="14" t="s">
        <v>8771</v>
      </c>
      <c r="C2230" s="14" t="s">
        <v>8772</v>
      </c>
      <c r="D2230" s="16">
        <v>45942</v>
      </c>
      <c r="E2230" s="16">
        <v>46021</v>
      </c>
      <c r="F2230" s="14" t="s">
        <v>8773</v>
      </c>
      <c r="G2230" s="14"/>
      <c r="H2230" s="14" t="s">
        <v>8774</v>
      </c>
      <c r="I2230" s="15">
        <v>4.9000000000000004</v>
      </c>
      <c r="J2230" s="77"/>
      <c r="K2230" s="92"/>
    </row>
    <row r="2231" spans="1:11" ht="80" x14ac:dyDescent="0.25">
      <c r="A2231" s="14" t="s">
        <v>8659</v>
      </c>
      <c r="B2231" s="14" t="s">
        <v>8771</v>
      </c>
      <c r="C2231" s="14" t="s">
        <v>8771</v>
      </c>
      <c r="D2231" s="16">
        <v>46021</v>
      </c>
      <c r="E2231" s="16">
        <v>46021</v>
      </c>
      <c r="F2231" s="14" t="s">
        <v>8775</v>
      </c>
      <c r="G2231" s="14"/>
      <c r="H2231" s="14" t="s">
        <v>4169</v>
      </c>
      <c r="I2231" s="15">
        <v>942.2</v>
      </c>
      <c r="J2231" s="77"/>
      <c r="K2231" s="92"/>
    </row>
    <row r="2232" spans="1:11" ht="100" x14ac:dyDescent="0.25">
      <c r="A2232" s="14" t="s">
        <v>8659</v>
      </c>
      <c r="B2232" s="14" t="s">
        <v>8771</v>
      </c>
      <c r="C2232" s="14" t="s">
        <v>8776</v>
      </c>
      <c r="D2232" s="16">
        <v>45674</v>
      </c>
      <c r="E2232" s="16">
        <v>46021</v>
      </c>
      <c r="F2232" s="14" t="s">
        <v>8777</v>
      </c>
      <c r="G2232" s="14" t="s">
        <v>4053</v>
      </c>
      <c r="H2232" s="14" t="s">
        <v>4054</v>
      </c>
      <c r="I2232" s="15">
        <v>472.4</v>
      </c>
      <c r="J2232" s="77"/>
      <c r="K2232" s="92"/>
    </row>
    <row r="2233" spans="1:11" ht="100" x14ac:dyDescent="0.25">
      <c r="A2233" s="14" t="s">
        <v>8659</v>
      </c>
      <c r="B2233" s="14" t="s">
        <v>8771</v>
      </c>
      <c r="C2233" s="14" t="s">
        <v>8778</v>
      </c>
      <c r="D2233" s="16">
        <v>45917</v>
      </c>
      <c r="E2233" s="16">
        <v>46021</v>
      </c>
      <c r="F2233" s="14" t="s">
        <v>8779</v>
      </c>
      <c r="G2233" s="14"/>
      <c r="H2233" s="14" t="s">
        <v>8780</v>
      </c>
      <c r="I2233" s="15">
        <v>97.99</v>
      </c>
      <c r="J2233" s="77"/>
      <c r="K2233" s="92"/>
    </row>
    <row r="2234" spans="1:11" ht="100" x14ac:dyDescent="0.25">
      <c r="A2234" s="14" t="s">
        <v>8659</v>
      </c>
      <c r="B2234" s="14" t="s">
        <v>8771</v>
      </c>
      <c r="C2234" s="14" t="s">
        <v>8781</v>
      </c>
      <c r="D2234" s="16">
        <v>45936</v>
      </c>
      <c r="E2234" s="16">
        <v>46021</v>
      </c>
      <c r="F2234" s="14" t="s">
        <v>8782</v>
      </c>
      <c r="G2234" s="14"/>
      <c r="H2234" s="14" t="s">
        <v>8783</v>
      </c>
      <c r="I2234" s="15">
        <v>177.2</v>
      </c>
      <c r="J2234" s="77"/>
      <c r="K2234" s="92"/>
    </row>
    <row r="2235" spans="1:11" ht="100" x14ac:dyDescent="0.25">
      <c r="A2235" s="14" t="s">
        <v>8659</v>
      </c>
      <c r="B2235" s="14" t="s">
        <v>8771</v>
      </c>
      <c r="C2235" s="14" t="s">
        <v>8784</v>
      </c>
      <c r="D2235" s="16">
        <v>45902</v>
      </c>
      <c r="E2235" s="16">
        <v>46021</v>
      </c>
      <c r="F2235" s="14" t="s">
        <v>8785</v>
      </c>
      <c r="G2235" s="14"/>
      <c r="H2235" s="14" t="s">
        <v>8786</v>
      </c>
      <c r="I2235" s="15">
        <v>197.94</v>
      </c>
      <c r="J2235" s="77"/>
      <c r="K2235" s="92"/>
    </row>
    <row r="2236" spans="1:11" ht="100" x14ac:dyDescent="0.25">
      <c r="A2236" s="14" t="s">
        <v>8659</v>
      </c>
      <c r="B2236" s="14" t="s">
        <v>8771</v>
      </c>
      <c r="C2236" s="14" t="s">
        <v>8787</v>
      </c>
      <c r="D2236" s="16">
        <v>45902</v>
      </c>
      <c r="E2236" s="16">
        <v>46021</v>
      </c>
      <c r="F2236" s="14" t="s">
        <v>8788</v>
      </c>
      <c r="G2236" s="14"/>
      <c r="H2236" s="14" t="s">
        <v>8789</v>
      </c>
      <c r="I2236" s="15">
        <v>181.69</v>
      </c>
      <c r="J2236" s="77"/>
      <c r="K2236" s="92"/>
    </row>
    <row r="2237" spans="1:11" ht="100" x14ac:dyDescent="0.25">
      <c r="A2237" s="14" t="s">
        <v>8659</v>
      </c>
      <c r="B2237" s="14" t="s">
        <v>8771</v>
      </c>
      <c r="C2237" s="14" t="s">
        <v>8790</v>
      </c>
      <c r="D2237" s="16">
        <v>45976</v>
      </c>
      <c r="E2237" s="16">
        <v>46021</v>
      </c>
      <c r="F2237" s="14" t="s">
        <v>8791</v>
      </c>
      <c r="G2237" s="14" t="s">
        <v>8792</v>
      </c>
      <c r="H2237" s="14" t="s">
        <v>8793</v>
      </c>
      <c r="I2237" s="15">
        <v>13.39</v>
      </c>
      <c r="J2237" s="77"/>
      <c r="K2237" s="92"/>
    </row>
    <row r="2238" spans="1:11" ht="100" x14ac:dyDescent="0.25">
      <c r="A2238" s="14" t="s">
        <v>8659</v>
      </c>
      <c r="B2238" s="14" t="s">
        <v>8771</v>
      </c>
      <c r="C2238" s="14" t="s">
        <v>8794</v>
      </c>
      <c r="D2238" s="16">
        <v>45976</v>
      </c>
      <c r="E2238" s="16">
        <v>46021</v>
      </c>
      <c r="F2238" s="14" t="s">
        <v>8795</v>
      </c>
      <c r="G2238" s="14" t="s">
        <v>8796</v>
      </c>
      <c r="H2238" s="14" t="s">
        <v>8797</v>
      </c>
      <c r="I2238" s="15">
        <v>19.899999999999999</v>
      </c>
      <c r="J2238" s="77"/>
      <c r="K2238" s="92"/>
    </row>
    <row r="2239" spans="1:11" ht="90" x14ac:dyDescent="0.25">
      <c r="A2239" s="14" t="s">
        <v>8659</v>
      </c>
      <c r="B2239" s="14" t="s">
        <v>8771</v>
      </c>
      <c r="C2239" s="14" t="s">
        <v>8798</v>
      </c>
      <c r="D2239" s="16">
        <v>45933</v>
      </c>
      <c r="E2239" s="16">
        <v>46021</v>
      </c>
      <c r="F2239" s="14" t="s">
        <v>8799</v>
      </c>
      <c r="G2239" s="14"/>
      <c r="H2239" s="14" t="s">
        <v>6484</v>
      </c>
      <c r="I2239" s="15">
        <v>89.92</v>
      </c>
      <c r="J2239" s="77"/>
      <c r="K2239" s="92"/>
    </row>
    <row r="2240" spans="1:11" ht="90" x14ac:dyDescent="0.25">
      <c r="A2240" s="14" t="s">
        <v>8659</v>
      </c>
      <c r="B2240" s="14" t="s">
        <v>8771</v>
      </c>
      <c r="C2240" s="14" t="s">
        <v>8800</v>
      </c>
      <c r="D2240" s="16">
        <v>45936</v>
      </c>
      <c r="E2240" s="16">
        <v>46021</v>
      </c>
      <c r="F2240" s="14" t="s">
        <v>8801</v>
      </c>
      <c r="G2240" s="14"/>
      <c r="H2240" s="14" t="s">
        <v>6484</v>
      </c>
      <c r="I2240" s="15">
        <v>281.39</v>
      </c>
      <c r="J2240" s="77"/>
      <c r="K2240" s="92"/>
    </row>
    <row r="2241" spans="1:11" ht="90" x14ac:dyDescent="0.25">
      <c r="A2241" s="14" t="s">
        <v>8659</v>
      </c>
      <c r="B2241" s="14" t="s">
        <v>8771</v>
      </c>
      <c r="C2241" s="14" t="s">
        <v>8802</v>
      </c>
      <c r="D2241" s="16">
        <v>45954</v>
      </c>
      <c r="E2241" s="16">
        <v>46021</v>
      </c>
      <c r="F2241" s="14" t="s">
        <v>8803</v>
      </c>
      <c r="G2241" s="14"/>
      <c r="H2241" s="14" t="s">
        <v>6484</v>
      </c>
      <c r="I2241" s="15">
        <v>380.56</v>
      </c>
      <c r="J2241" s="77"/>
      <c r="K2241" s="92"/>
    </row>
    <row r="2242" spans="1:11" ht="90" x14ac:dyDescent="0.25">
      <c r="A2242" s="14" t="s">
        <v>8659</v>
      </c>
      <c r="B2242" s="14" t="s">
        <v>8771</v>
      </c>
      <c r="C2242" s="14" t="s">
        <v>8804</v>
      </c>
      <c r="D2242" s="16">
        <v>45936</v>
      </c>
      <c r="E2242" s="16">
        <v>46021</v>
      </c>
      <c r="F2242" s="14" t="s">
        <v>8805</v>
      </c>
      <c r="G2242" s="14"/>
      <c r="H2242" s="14" t="s">
        <v>6484</v>
      </c>
      <c r="I2242" s="15">
        <v>514.96</v>
      </c>
      <c r="J2242" s="77"/>
      <c r="K2242" s="92"/>
    </row>
    <row r="2243" spans="1:11" ht="70" x14ac:dyDescent="0.25">
      <c r="A2243" s="14" t="s">
        <v>8806</v>
      </c>
      <c r="B2243" s="14" t="s">
        <v>7132</v>
      </c>
      <c r="C2243" s="14" t="s">
        <v>7132</v>
      </c>
      <c r="D2243" s="16">
        <v>46021</v>
      </c>
      <c r="E2243" s="16">
        <v>46021</v>
      </c>
      <c r="F2243" s="14" t="s">
        <v>8807</v>
      </c>
      <c r="G2243" s="14"/>
      <c r="H2243" s="14" t="s">
        <v>8808</v>
      </c>
      <c r="I2243" s="15">
        <v>1440</v>
      </c>
      <c r="J2243" s="77"/>
      <c r="K2243" s="92"/>
    </row>
    <row r="2244" spans="1:11" ht="70" x14ac:dyDescent="0.25">
      <c r="A2244" s="14" t="s">
        <v>8806</v>
      </c>
      <c r="B2244" s="14" t="s">
        <v>7132</v>
      </c>
      <c r="C2244" s="14" t="s">
        <v>8809</v>
      </c>
      <c r="D2244" s="16">
        <v>46002</v>
      </c>
      <c r="E2244" s="16">
        <v>46021</v>
      </c>
      <c r="F2244" s="14" t="s">
        <v>8810</v>
      </c>
      <c r="G2244" s="14"/>
      <c r="H2244" s="14" t="s">
        <v>8811</v>
      </c>
      <c r="I2244" s="15">
        <v>131</v>
      </c>
      <c r="J2244" s="77"/>
      <c r="K2244" s="92"/>
    </row>
    <row r="2245" spans="1:11" ht="70" x14ac:dyDescent="0.25">
      <c r="A2245" s="14" t="s">
        <v>8806</v>
      </c>
      <c r="B2245" s="14" t="s">
        <v>7132</v>
      </c>
      <c r="C2245" s="14" t="s">
        <v>8812</v>
      </c>
      <c r="D2245" s="16">
        <v>46003</v>
      </c>
      <c r="E2245" s="16">
        <v>46021</v>
      </c>
      <c r="F2245" s="14" t="s">
        <v>8813</v>
      </c>
      <c r="G2245" s="14"/>
      <c r="H2245" s="14" t="s">
        <v>8814</v>
      </c>
      <c r="I2245" s="15">
        <v>40</v>
      </c>
      <c r="J2245" s="77"/>
      <c r="K2245" s="92"/>
    </row>
    <row r="2246" spans="1:11" ht="80" x14ac:dyDescent="0.25">
      <c r="A2246" s="14" t="s">
        <v>8806</v>
      </c>
      <c r="B2246" s="14" t="s">
        <v>7132</v>
      </c>
      <c r="C2246" s="14" t="s">
        <v>8815</v>
      </c>
      <c r="D2246" s="16">
        <v>46007</v>
      </c>
      <c r="E2246" s="16">
        <v>46021</v>
      </c>
      <c r="F2246" s="14" t="s">
        <v>8816</v>
      </c>
      <c r="G2246" s="14"/>
      <c r="H2246" s="14" t="s">
        <v>8817</v>
      </c>
      <c r="I2246" s="15">
        <v>41</v>
      </c>
      <c r="J2246" s="77"/>
      <c r="K2246" s="92"/>
    </row>
    <row r="2247" spans="1:11" ht="50" x14ac:dyDescent="0.25">
      <c r="A2247" s="14" t="s">
        <v>8806</v>
      </c>
      <c r="B2247" s="14" t="s">
        <v>7132</v>
      </c>
      <c r="C2247" s="14" t="s">
        <v>8818</v>
      </c>
      <c r="D2247" s="16">
        <v>46002</v>
      </c>
      <c r="E2247" s="16">
        <v>46021</v>
      </c>
      <c r="F2247" s="14" t="s">
        <v>8819</v>
      </c>
      <c r="G2247" s="14" t="s">
        <v>7041</v>
      </c>
      <c r="H2247" s="14" t="s">
        <v>7042</v>
      </c>
      <c r="I2247" s="15">
        <v>549.5</v>
      </c>
      <c r="J2247" s="77"/>
      <c r="K2247" s="92"/>
    </row>
    <row r="2248" spans="1:11" ht="50" x14ac:dyDescent="0.25">
      <c r="A2248" s="14" t="s">
        <v>8806</v>
      </c>
      <c r="B2248" s="14" t="s">
        <v>7132</v>
      </c>
      <c r="C2248" s="14" t="s">
        <v>8820</v>
      </c>
      <c r="D2248" s="16">
        <v>46001</v>
      </c>
      <c r="E2248" s="16">
        <v>46021</v>
      </c>
      <c r="F2248" s="14" t="s">
        <v>8821</v>
      </c>
      <c r="G2248" s="14"/>
      <c r="H2248" s="14" t="s">
        <v>8464</v>
      </c>
      <c r="I2248" s="15">
        <v>594.5</v>
      </c>
      <c r="J2248" s="77"/>
      <c r="K2248" s="92"/>
    </row>
    <row r="2249" spans="1:11" ht="50" x14ac:dyDescent="0.25">
      <c r="A2249" s="14" t="s">
        <v>8806</v>
      </c>
      <c r="B2249" s="14" t="s">
        <v>7132</v>
      </c>
      <c r="C2249" s="14" t="s">
        <v>8822</v>
      </c>
      <c r="D2249" s="16">
        <v>46001</v>
      </c>
      <c r="E2249" s="16">
        <v>46021</v>
      </c>
      <c r="F2249" s="14" t="s">
        <v>8823</v>
      </c>
      <c r="G2249" s="14"/>
      <c r="H2249" s="14" t="s">
        <v>6025</v>
      </c>
      <c r="I2249" s="15">
        <v>149.5</v>
      </c>
      <c r="J2249" s="77"/>
      <c r="K2249" s="92"/>
    </row>
    <row r="2250" spans="1:11" ht="50" x14ac:dyDescent="0.25">
      <c r="A2250" s="14" t="s">
        <v>8806</v>
      </c>
      <c r="B2250" s="14" t="s">
        <v>7132</v>
      </c>
      <c r="C2250" s="14" t="s">
        <v>8824</v>
      </c>
      <c r="D2250" s="16">
        <v>45996</v>
      </c>
      <c r="E2250" s="16">
        <v>46021</v>
      </c>
      <c r="F2250" s="14" t="s">
        <v>8823</v>
      </c>
      <c r="G2250" s="14">
        <v>29213291</v>
      </c>
      <c r="H2250" s="14" t="s">
        <v>3029</v>
      </c>
      <c r="I2250" s="15">
        <v>167</v>
      </c>
      <c r="J2250" s="77"/>
      <c r="K2250" s="92"/>
    </row>
    <row r="2251" spans="1:11" ht="40" x14ac:dyDescent="0.25">
      <c r="A2251" s="14" t="s">
        <v>8806</v>
      </c>
      <c r="B2251" s="14" t="s">
        <v>7132</v>
      </c>
      <c r="C2251" s="14" t="s">
        <v>8825</v>
      </c>
      <c r="D2251" s="16">
        <v>45996</v>
      </c>
      <c r="E2251" s="16">
        <v>46021</v>
      </c>
      <c r="F2251" s="14" t="s">
        <v>8826</v>
      </c>
      <c r="G2251" s="14" t="s">
        <v>5275</v>
      </c>
      <c r="H2251" s="14" t="s">
        <v>5276</v>
      </c>
      <c r="I2251" s="15">
        <v>179</v>
      </c>
      <c r="J2251" s="77"/>
      <c r="K2251" s="92"/>
    </row>
    <row r="2252" spans="1:11" ht="50" x14ac:dyDescent="0.25">
      <c r="A2252" s="14" t="s">
        <v>8806</v>
      </c>
      <c r="B2252" s="14" t="s">
        <v>7132</v>
      </c>
      <c r="C2252" s="14" t="s">
        <v>8827</v>
      </c>
      <c r="D2252" s="16">
        <v>45996</v>
      </c>
      <c r="E2252" s="16">
        <v>46021</v>
      </c>
      <c r="F2252" s="14" t="s">
        <v>8823</v>
      </c>
      <c r="G2252" s="14">
        <v>29213291</v>
      </c>
      <c r="H2252" s="14" t="s">
        <v>3029</v>
      </c>
      <c r="I2252" s="15">
        <v>491</v>
      </c>
      <c r="J2252" s="77"/>
      <c r="K2252" s="92"/>
    </row>
    <row r="2253" spans="1:11" ht="40" x14ac:dyDescent="0.25">
      <c r="A2253" s="14" t="s">
        <v>8806</v>
      </c>
      <c r="B2253" s="14" t="s">
        <v>7132</v>
      </c>
      <c r="C2253" s="14" t="s">
        <v>8828</v>
      </c>
      <c r="D2253" s="16">
        <v>46001</v>
      </c>
      <c r="E2253" s="16">
        <v>46021</v>
      </c>
      <c r="F2253" s="14" t="s">
        <v>8829</v>
      </c>
      <c r="G2253" s="14"/>
      <c r="H2253" s="14" t="s">
        <v>8830</v>
      </c>
      <c r="I2253" s="15">
        <v>216</v>
      </c>
      <c r="J2253" s="77"/>
      <c r="K2253" s="92"/>
    </row>
    <row r="2254" spans="1:11" ht="50" x14ac:dyDescent="0.25">
      <c r="A2254" s="14" t="s">
        <v>8806</v>
      </c>
      <c r="B2254" s="14" t="s">
        <v>7132</v>
      </c>
      <c r="C2254" s="14" t="s">
        <v>8831</v>
      </c>
      <c r="D2254" s="16">
        <v>46001</v>
      </c>
      <c r="E2254" s="16">
        <v>46021</v>
      </c>
      <c r="F2254" s="14" t="s">
        <v>8832</v>
      </c>
      <c r="G2254" s="14"/>
      <c r="H2254" s="14" t="s">
        <v>4480</v>
      </c>
      <c r="I2254" s="15">
        <v>253</v>
      </c>
      <c r="J2254" s="77"/>
      <c r="K2254" s="92"/>
    </row>
    <row r="2255" spans="1:11" ht="50" x14ac:dyDescent="0.25">
      <c r="A2255" s="14" t="s">
        <v>8806</v>
      </c>
      <c r="B2255" s="14" t="s">
        <v>7132</v>
      </c>
      <c r="C2255" s="14" t="s">
        <v>8833</v>
      </c>
      <c r="D2255" s="16">
        <v>46006</v>
      </c>
      <c r="E2255" s="16">
        <v>46021</v>
      </c>
      <c r="F2255" s="14" t="s">
        <v>8821</v>
      </c>
      <c r="G2255" s="14" t="s">
        <v>3925</v>
      </c>
      <c r="H2255" s="14" t="s">
        <v>3926</v>
      </c>
      <c r="I2255" s="15">
        <v>22</v>
      </c>
      <c r="J2255" s="77"/>
      <c r="K2255" s="92"/>
    </row>
    <row r="2256" spans="1:11" ht="50" x14ac:dyDescent="0.25">
      <c r="A2256" s="14" t="s">
        <v>8806</v>
      </c>
      <c r="B2256" s="14" t="s">
        <v>7132</v>
      </c>
      <c r="C2256" s="14" t="s">
        <v>8834</v>
      </c>
      <c r="D2256" s="16">
        <v>46007</v>
      </c>
      <c r="E2256" s="16">
        <v>46021</v>
      </c>
      <c r="F2256" s="14" t="s">
        <v>8835</v>
      </c>
      <c r="G2256" s="14" t="s">
        <v>8836</v>
      </c>
      <c r="H2256" s="14" t="s">
        <v>8837</v>
      </c>
      <c r="I2256" s="15">
        <v>63.5</v>
      </c>
      <c r="J2256" s="77"/>
      <c r="K2256" s="92"/>
    </row>
    <row r="2257" spans="1:11" ht="40" x14ac:dyDescent="0.25">
      <c r="A2257" s="14" t="s">
        <v>8806</v>
      </c>
      <c r="B2257" s="14" t="s">
        <v>7132</v>
      </c>
      <c r="C2257" s="14" t="s">
        <v>182</v>
      </c>
      <c r="D2257" s="16">
        <v>46009</v>
      </c>
      <c r="E2257" s="16">
        <v>46021</v>
      </c>
      <c r="F2257" s="14" t="s">
        <v>8838</v>
      </c>
      <c r="G2257" s="14" t="s">
        <v>6980</v>
      </c>
      <c r="H2257" s="14" t="s">
        <v>6981</v>
      </c>
      <c r="I2257" s="15">
        <v>280</v>
      </c>
      <c r="J2257" s="77"/>
      <c r="K2257" s="92"/>
    </row>
    <row r="2258" spans="1:11" ht="40" x14ac:dyDescent="0.25">
      <c r="A2258" s="14" t="s">
        <v>8806</v>
      </c>
      <c r="B2258" s="14" t="s">
        <v>7132</v>
      </c>
      <c r="C2258" s="14" t="s">
        <v>8839</v>
      </c>
      <c r="D2258" s="16">
        <v>46008</v>
      </c>
      <c r="E2258" s="16">
        <v>46021</v>
      </c>
      <c r="F2258" s="14" t="s">
        <v>8840</v>
      </c>
      <c r="G2258" s="14" t="s">
        <v>8841</v>
      </c>
      <c r="H2258" s="14" t="s">
        <v>8842</v>
      </c>
      <c r="I2258" s="15">
        <v>240</v>
      </c>
      <c r="J2258" s="77"/>
      <c r="K2258" s="92"/>
    </row>
    <row r="2259" spans="1:11" ht="50" x14ac:dyDescent="0.25">
      <c r="A2259" s="14" t="s">
        <v>8806</v>
      </c>
      <c r="B2259" s="14" t="s">
        <v>7132</v>
      </c>
      <c r="C2259" s="14" t="s">
        <v>8843</v>
      </c>
      <c r="D2259" s="16">
        <v>46009</v>
      </c>
      <c r="E2259" s="16">
        <v>46021</v>
      </c>
      <c r="F2259" s="14" t="s">
        <v>8819</v>
      </c>
      <c r="G2259" s="14" t="s">
        <v>8844</v>
      </c>
      <c r="H2259" s="14" t="s">
        <v>8845</v>
      </c>
      <c r="I2259" s="15">
        <v>135</v>
      </c>
      <c r="J2259" s="77"/>
      <c r="K2259" s="92"/>
    </row>
    <row r="2260" spans="1:11" ht="50" x14ac:dyDescent="0.25">
      <c r="A2260" s="14" t="s">
        <v>8806</v>
      </c>
      <c r="B2260" s="14" t="s">
        <v>7132</v>
      </c>
      <c r="C2260" s="14" t="s">
        <v>8846</v>
      </c>
      <c r="D2260" s="16">
        <v>46003</v>
      </c>
      <c r="E2260" s="16">
        <v>46021</v>
      </c>
      <c r="F2260" s="14" t="s">
        <v>8819</v>
      </c>
      <c r="G2260" s="14" t="s">
        <v>3458</v>
      </c>
      <c r="H2260" s="14" t="s">
        <v>8847</v>
      </c>
      <c r="I2260" s="15">
        <v>39</v>
      </c>
      <c r="J2260" s="77"/>
      <c r="K2260" s="92"/>
    </row>
    <row r="2261" spans="1:11" ht="50" x14ac:dyDescent="0.25">
      <c r="A2261" s="14" t="s">
        <v>8806</v>
      </c>
      <c r="B2261" s="14" t="s">
        <v>7132</v>
      </c>
      <c r="C2261" s="14" t="s">
        <v>8848</v>
      </c>
      <c r="D2261" s="16">
        <v>45992</v>
      </c>
      <c r="E2261" s="16">
        <v>46021</v>
      </c>
      <c r="F2261" s="14" t="s">
        <v>8849</v>
      </c>
      <c r="G2261" s="14" t="s">
        <v>3030</v>
      </c>
      <c r="H2261" s="14" t="s">
        <v>3031</v>
      </c>
      <c r="I2261" s="15">
        <v>1384.95</v>
      </c>
      <c r="J2261" s="77"/>
      <c r="K2261" s="92"/>
    </row>
    <row r="2262" spans="1:11" ht="50" x14ac:dyDescent="0.25">
      <c r="A2262" s="14" t="s">
        <v>8806</v>
      </c>
      <c r="B2262" s="14" t="s">
        <v>7132</v>
      </c>
      <c r="C2262" s="14" t="s">
        <v>8850</v>
      </c>
      <c r="D2262" s="16">
        <v>46019</v>
      </c>
      <c r="E2262" s="16">
        <v>46021</v>
      </c>
      <c r="F2262" s="14" t="s">
        <v>8851</v>
      </c>
      <c r="G2262" s="14" t="s">
        <v>8852</v>
      </c>
      <c r="H2262" s="14" t="s">
        <v>8853</v>
      </c>
      <c r="I2262" s="15">
        <v>912</v>
      </c>
      <c r="J2262" s="77"/>
      <c r="K2262" s="92"/>
    </row>
    <row r="2263" spans="1:11" ht="110" x14ac:dyDescent="0.25">
      <c r="A2263" s="14" t="s">
        <v>8854</v>
      </c>
      <c r="B2263" s="14" t="s">
        <v>8855</v>
      </c>
      <c r="C2263" s="14" t="s">
        <v>8855</v>
      </c>
      <c r="D2263" s="16">
        <v>45876</v>
      </c>
      <c r="E2263" s="16"/>
      <c r="F2263" s="14" t="s">
        <v>8856</v>
      </c>
      <c r="G2263" s="14"/>
      <c r="H2263" s="14" t="s">
        <v>8857</v>
      </c>
      <c r="I2263" s="15">
        <v>150.99</v>
      </c>
      <c r="J2263" s="77"/>
      <c r="K2263" s="92"/>
    </row>
    <row r="2264" spans="1:11" ht="80" x14ac:dyDescent="0.25">
      <c r="A2264" s="14" t="s">
        <v>8854</v>
      </c>
      <c r="B2264" s="14" t="s">
        <v>8855</v>
      </c>
      <c r="C2264" s="14" t="s">
        <v>8858</v>
      </c>
      <c r="D2264" s="16">
        <v>45741</v>
      </c>
      <c r="E2264" s="16">
        <v>45876</v>
      </c>
      <c r="F2264" s="14" t="s">
        <v>8859</v>
      </c>
      <c r="G2264" s="14" t="s">
        <v>8860</v>
      </c>
      <c r="H2264" s="14" t="s">
        <v>8861</v>
      </c>
      <c r="I2264" s="15">
        <v>126</v>
      </c>
      <c r="J2264" s="77"/>
      <c r="K2264" s="92"/>
    </row>
    <row r="2265" spans="1:11" ht="110" x14ac:dyDescent="0.25">
      <c r="A2265" s="14" t="s">
        <v>8862</v>
      </c>
      <c r="B2265" s="14" t="s">
        <v>8863</v>
      </c>
      <c r="C2265" s="14" t="s">
        <v>8864</v>
      </c>
      <c r="D2265" s="16">
        <v>45671</v>
      </c>
      <c r="E2265" s="16">
        <v>45876</v>
      </c>
      <c r="F2265" s="14" t="s">
        <v>8865</v>
      </c>
      <c r="G2265" s="14"/>
      <c r="H2265" s="14" t="s">
        <v>8866</v>
      </c>
      <c r="I2265" s="15">
        <v>544</v>
      </c>
      <c r="J2265" s="77"/>
      <c r="K2265" s="92"/>
    </row>
    <row r="2266" spans="1:11" ht="110" x14ac:dyDescent="0.25">
      <c r="A2266" s="14" t="s">
        <v>8867</v>
      </c>
      <c r="B2266" s="14" t="s">
        <v>8868</v>
      </c>
      <c r="C2266" s="14" t="s">
        <v>8868</v>
      </c>
      <c r="D2266" s="16">
        <v>45876</v>
      </c>
      <c r="E2266" s="16"/>
      <c r="F2266" s="14" t="s">
        <v>8869</v>
      </c>
      <c r="G2266" s="14"/>
      <c r="H2266" s="14" t="s">
        <v>3328</v>
      </c>
      <c r="I2266" s="15">
        <v>636.83000000000004</v>
      </c>
      <c r="J2266" s="77"/>
      <c r="K2266" s="92"/>
    </row>
    <row r="2267" spans="1:11" ht="80" x14ac:dyDescent="0.25">
      <c r="A2267" s="14" t="s">
        <v>8867</v>
      </c>
      <c r="B2267" s="14" t="s">
        <v>8868</v>
      </c>
      <c r="C2267" s="14" t="s">
        <v>7620</v>
      </c>
      <c r="D2267" s="16">
        <v>45759</v>
      </c>
      <c r="E2267" s="16">
        <v>45876</v>
      </c>
      <c r="F2267" s="14" t="s">
        <v>8870</v>
      </c>
      <c r="G2267" s="14"/>
      <c r="H2267" s="14" t="s">
        <v>8871</v>
      </c>
      <c r="I2267" s="15">
        <v>134.19999999999999</v>
      </c>
      <c r="J2267" s="77"/>
      <c r="K2267" s="92"/>
    </row>
    <row r="2268" spans="1:11" ht="90" x14ac:dyDescent="0.25">
      <c r="A2268" s="14" t="s">
        <v>8867</v>
      </c>
      <c r="B2268" s="14" t="s">
        <v>8868</v>
      </c>
      <c r="C2268" s="14" t="s">
        <v>7620</v>
      </c>
      <c r="D2268" s="16">
        <v>45759</v>
      </c>
      <c r="E2268" s="16">
        <v>45876</v>
      </c>
      <c r="F2268" s="14" t="s">
        <v>8872</v>
      </c>
      <c r="G2268" s="14"/>
      <c r="H2268" s="14" t="s">
        <v>8871</v>
      </c>
      <c r="I2268" s="15">
        <v>280.8</v>
      </c>
      <c r="J2268" s="77"/>
      <c r="K2268" s="92"/>
    </row>
    <row r="2269" spans="1:11" ht="90" x14ac:dyDescent="0.25">
      <c r="A2269" s="14" t="s">
        <v>8867</v>
      </c>
      <c r="B2269" s="14" t="s">
        <v>8868</v>
      </c>
      <c r="C2269" s="14" t="s">
        <v>8873</v>
      </c>
      <c r="D2269" s="16">
        <v>45759</v>
      </c>
      <c r="E2269" s="16">
        <v>45876</v>
      </c>
      <c r="F2269" s="14" t="s">
        <v>8874</v>
      </c>
      <c r="G2269" s="14"/>
      <c r="H2269" s="14" t="s">
        <v>8875</v>
      </c>
      <c r="I2269" s="15">
        <v>1980</v>
      </c>
      <c r="J2269" s="77"/>
      <c r="K2269" s="92"/>
    </row>
    <row r="2270" spans="1:11" ht="80" x14ac:dyDescent="0.25">
      <c r="A2270" s="14" t="s">
        <v>8867</v>
      </c>
      <c r="B2270" s="14" t="s">
        <v>8868</v>
      </c>
      <c r="C2270" s="14" t="s">
        <v>8876</v>
      </c>
      <c r="D2270" s="16">
        <v>45755</v>
      </c>
      <c r="E2270" s="16">
        <v>45876</v>
      </c>
      <c r="F2270" s="14" t="s">
        <v>8877</v>
      </c>
      <c r="G2270" s="14"/>
      <c r="H2270" s="14" t="s">
        <v>8878</v>
      </c>
      <c r="I2270" s="15">
        <v>144</v>
      </c>
      <c r="J2270" s="77"/>
      <c r="K2270" s="92"/>
    </row>
    <row r="2271" spans="1:11" ht="80" x14ac:dyDescent="0.25">
      <c r="A2271" s="14" t="s">
        <v>8867</v>
      </c>
      <c r="B2271" s="14" t="s">
        <v>8868</v>
      </c>
      <c r="C2271" s="14" t="s">
        <v>8879</v>
      </c>
      <c r="D2271" s="16">
        <v>45752</v>
      </c>
      <c r="E2271" s="16">
        <v>45876</v>
      </c>
      <c r="F2271" s="14" t="s">
        <v>8880</v>
      </c>
      <c r="G2271" s="14"/>
      <c r="H2271" s="14" t="s">
        <v>8881</v>
      </c>
      <c r="I2271" s="15">
        <v>36.1</v>
      </c>
      <c r="J2271" s="77"/>
      <c r="K2271" s="92"/>
    </row>
    <row r="2272" spans="1:11" ht="80" x14ac:dyDescent="0.25">
      <c r="A2272" s="14" t="s">
        <v>8867</v>
      </c>
      <c r="B2272" s="14" t="s">
        <v>8868</v>
      </c>
      <c r="C2272" s="14" t="s">
        <v>8882</v>
      </c>
      <c r="D2272" s="16" t="s">
        <v>8883</v>
      </c>
      <c r="E2272" s="16">
        <v>45876</v>
      </c>
      <c r="F2272" s="14" t="s">
        <v>8884</v>
      </c>
      <c r="G2272" s="14"/>
      <c r="H2272" s="14" t="s">
        <v>8878</v>
      </c>
      <c r="I2272" s="15">
        <v>29.87</v>
      </c>
      <c r="J2272" s="77"/>
      <c r="K2272" s="92"/>
    </row>
    <row r="2273" spans="1:11" ht="90" x14ac:dyDescent="0.25">
      <c r="A2273" s="14" t="s">
        <v>8867</v>
      </c>
      <c r="B2273" s="14" t="s">
        <v>8868</v>
      </c>
      <c r="C2273" s="14" t="s">
        <v>8885</v>
      </c>
      <c r="D2273" s="16">
        <v>45752</v>
      </c>
      <c r="E2273" s="16">
        <v>45876</v>
      </c>
      <c r="F2273" s="14" t="s">
        <v>8886</v>
      </c>
      <c r="G2273" s="14" t="s">
        <v>8887</v>
      </c>
      <c r="H2273" s="14" t="s">
        <v>8888</v>
      </c>
      <c r="I2273" s="15">
        <v>23.23</v>
      </c>
      <c r="J2273" s="77"/>
      <c r="K2273" s="92"/>
    </row>
    <row r="2274" spans="1:11" ht="90" x14ac:dyDescent="0.25">
      <c r="A2274" s="14" t="s">
        <v>8867</v>
      </c>
      <c r="B2274" s="14" t="s">
        <v>8868</v>
      </c>
      <c r="C2274" s="14" t="s">
        <v>8868</v>
      </c>
      <c r="D2274" s="16">
        <v>45876</v>
      </c>
      <c r="E2274" s="16"/>
      <c r="F2274" s="14" t="s">
        <v>8889</v>
      </c>
      <c r="G2274" s="14"/>
      <c r="H2274" s="14" t="s">
        <v>3328</v>
      </c>
      <c r="I2274" s="15">
        <v>1506</v>
      </c>
      <c r="J2274" s="77"/>
      <c r="K2274" s="92"/>
    </row>
    <row r="2275" spans="1:11" ht="80" x14ac:dyDescent="0.25">
      <c r="A2275" s="14" t="s">
        <v>8854</v>
      </c>
      <c r="B2275" s="14" t="s">
        <v>8890</v>
      </c>
      <c r="C2275" s="14" t="s">
        <v>8890</v>
      </c>
      <c r="D2275" s="16">
        <v>45890</v>
      </c>
      <c r="E2275" s="16"/>
      <c r="F2275" s="14" t="s">
        <v>8891</v>
      </c>
      <c r="G2275" s="14"/>
      <c r="H2275" s="14" t="s">
        <v>8892</v>
      </c>
      <c r="I2275" s="15">
        <v>30.7</v>
      </c>
      <c r="J2275" s="77"/>
      <c r="K2275" s="92"/>
    </row>
    <row r="2276" spans="1:11" ht="100" x14ac:dyDescent="0.25">
      <c r="A2276" s="14" t="s">
        <v>8854</v>
      </c>
      <c r="B2276" s="14" t="s">
        <v>8890</v>
      </c>
      <c r="C2276" s="14" t="s">
        <v>8890</v>
      </c>
      <c r="D2276" s="16">
        <v>45890</v>
      </c>
      <c r="E2276" s="16"/>
      <c r="F2276" s="14" t="s">
        <v>8893</v>
      </c>
      <c r="G2276" s="14"/>
      <c r="H2276" s="14" t="s">
        <v>8892</v>
      </c>
      <c r="I2276" s="15">
        <v>102.39</v>
      </c>
      <c r="J2276" s="77"/>
      <c r="K2276" s="92"/>
    </row>
    <row r="2277" spans="1:11" ht="80" x14ac:dyDescent="0.25">
      <c r="A2277" s="14" t="s">
        <v>8862</v>
      </c>
      <c r="B2277" s="14" t="s">
        <v>8894</v>
      </c>
      <c r="C2277" s="14" t="s">
        <v>8894</v>
      </c>
      <c r="D2277" s="16">
        <v>45890</v>
      </c>
      <c r="E2277" s="16"/>
      <c r="F2277" s="14" t="s">
        <v>8895</v>
      </c>
      <c r="G2277" s="14"/>
      <c r="H2277" s="14" t="s">
        <v>4150</v>
      </c>
      <c r="I2277" s="15">
        <v>571.5</v>
      </c>
      <c r="J2277" s="77"/>
      <c r="K2277" s="92"/>
    </row>
    <row r="2278" spans="1:11" ht="120" x14ac:dyDescent="0.25">
      <c r="A2278" s="14" t="s">
        <v>8862</v>
      </c>
      <c r="B2278" s="14" t="s">
        <v>8894</v>
      </c>
      <c r="C2278" s="14" t="s">
        <v>8896</v>
      </c>
      <c r="D2278" s="16">
        <v>45804</v>
      </c>
      <c r="E2278" s="16">
        <v>45890</v>
      </c>
      <c r="F2278" s="14" t="s">
        <v>8897</v>
      </c>
      <c r="G2278" s="14"/>
      <c r="H2278" s="14" t="s">
        <v>4070</v>
      </c>
      <c r="I2278" s="15">
        <v>176.5</v>
      </c>
      <c r="J2278" s="77"/>
      <c r="K2278" s="92"/>
    </row>
    <row r="2279" spans="1:11" ht="120" x14ac:dyDescent="0.25">
      <c r="A2279" s="14" t="s">
        <v>8862</v>
      </c>
      <c r="B2279" s="14" t="s">
        <v>8894</v>
      </c>
      <c r="C2279" s="14" t="s">
        <v>8898</v>
      </c>
      <c r="D2279" s="16">
        <v>45804</v>
      </c>
      <c r="E2279" s="16">
        <v>45890</v>
      </c>
      <c r="F2279" s="14" t="s">
        <v>8899</v>
      </c>
      <c r="G2279" s="14"/>
      <c r="H2279" s="14" t="s">
        <v>8900</v>
      </c>
      <c r="I2279" s="15">
        <v>208</v>
      </c>
      <c r="J2279" s="77"/>
      <c r="K2279" s="92"/>
    </row>
    <row r="2280" spans="1:11" ht="120" x14ac:dyDescent="0.25">
      <c r="A2280" s="14" t="s">
        <v>8862</v>
      </c>
      <c r="B2280" s="14" t="s">
        <v>8894</v>
      </c>
      <c r="C2280" s="14" t="s">
        <v>8901</v>
      </c>
      <c r="D2280" s="16">
        <v>45804</v>
      </c>
      <c r="E2280" s="16">
        <v>45890</v>
      </c>
      <c r="F2280" s="14" t="s">
        <v>8902</v>
      </c>
      <c r="G2280" s="14"/>
      <c r="H2280" s="14" t="s">
        <v>8900</v>
      </c>
      <c r="I2280" s="15">
        <v>264</v>
      </c>
      <c r="J2280" s="77"/>
      <c r="K2280" s="92"/>
    </row>
    <row r="2281" spans="1:11" ht="100" x14ac:dyDescent="0.25">
      <c r="A2281" s="14" t="s">
        <v>8862</v>
      </c>
      <c r="B2281" s="14" t="s">
        <v>8894</v>
      </c>
      <c r="C2281" s="14" t="s">
        <v>8903</v>
      </c>
      <c r="D2281" s="16">
        <v>45819</v>
      </c>
      <c r="E2281" s="16">
        <v>45890</v>
      </c>
      <c r="F2281" s="14" t="s">
        <v>8904</v>
      </c>
      <c r="G2281" s="14"/>
      <c r="H2281" s="14" t="s">
        <v>8905</v>
      </c>
      <c r="I2281" s="15">
        <v>105</v>
      </c>
      <c r="J2281" s="77"/>
      <c r="K2281" s="92"/>
    </row>
    <row r="2282" spans="1:11" ht="80" x14ac:dyDescent="0.25">
      <c r="A2282" s="14" t="s">
        <v>8862</v>
      </c>
      <c r="B2282" s="14" t="s">
        <v>8906</v>
      </c>
      <c r="C2282" s="14" t="s">
        <v>8907</v>
      </c>
      <c r="D2282" s="16">
        <v>45833</v>
      </c>
      <c r="E2282" s="16">
        <v>45891</v>
      </c>
      <c r="F2282" s="14" t="s">
        <v>8908</v>
      </c>
      <c r="G2282" s="14" t="s">
        <v>6958</v>
      </c>
      <c r="H2282" s="14" t="s">
        <v>6959</v>
      </c>
      <c r="I2282" s="15">
        <v>900</v>
      </c>
      <c r="J2282" s="77"/>
      <c r="K2282" s="92"/>
    </row>
    <row r="2283" spans="1:11" ht="90" x14ac:dyDescent="0.25">
      <c r="A2283" s="14" t="s">
        <v>8862</v>
      </c>
      <c r="B2283" s="14" t="s">
        <v>8906</v>
      </c>
      <c r="C2283" s="14" t="s">
        <v>8909</v>
      </c>
      <c r="D2283" s="16">
        <v>45833</v>
      </c>
      <c r="E2283" s="16">
        <v>45891</v>
      </c>
      <c r="F2283" s="14" t="s">
        <v>8910</v>
      </c>
      <c r="G2283" s="14" t="s">
        <v>6958</v>
      </c>
      <c r="H2283" s="14" t="s">
        <v>6959</v>
      </c>
      <c r="I2283" s="15">
        <v>585</v>
      </c>
      <c r="J2283" s="77"/>
      <c r="K2283" s="92"/>
    </row>
    <row r="2284" spans="1:11" ht="70" x14ac:dyDescent="0.25">
      <c r="A2284" s="14" t="s">
        <v>8862</v>
      </c>
      <c r="B2284" s="14" t="s">
        <v>8906</v>
      </c>
      <c r="C2284" s="14" t="s">
        <v>8911</v>
      </c>
      <c r="D2284" s="16" t="s">
        <v>8912</v>
      </c>
      <c r="E2284" s="16">
        <v>45891</v>
      </c>
      <c r="F2284" s="14" t="s">
        <v>8913</v>
      </c>
      <c r="G2284" s="14" t="s">
        <v>8113</v>
      </c>
      <c r="H2284" s="14" t="s">
        <v>8114</v>
      </c>
      <c r="I2284" s="15">
        <v>24</v>
      </c>
      <c r="J2284" s="77"/>
      <c r="K2284" s="92"/>
    </row>
    <row r="2285" spans="1:11" ht="70" x14ac:dyDescent="0.25">
      <c r="A2285" s="14" t="s">
        <v>8862</v>
      </c>
      <c r="B2285" s="14" t="s">
        <v>8906</v>
      </c>
      <c r="C2285" s="14" t="s">
        <v>8906</v>
      </c>
      <c r="D2285" s="16">
        <v>45891</v>
      </c>
      <c r="E2285" s="16"/>
      <c r="F2285" s="14" t="s">
        <v>8914</v>
      </c>
      <c r="G2285" s="14"/>
      <c r="H2285" s="14" t="s">
        <v>4150</v>
      </c>
      <c r="I2285" s="15">
        <v>682.5</v>
      </c>
      <c r="J2285" s="77"/>
      <c r="K2285" s="92"/>
    </row>
    <row r="2286" spans="1:11" ht="40" x14ac:dyDescent="0.25">
      <c r="A2286" s="14" t="s">
        <v>8862</v>
      </c>
      <c r="B2286" s="14" t="s">
        <v>8906</v>
      </c>
      <c r="C2286" s="14" t="s">
        <v>7902</v>
      </c>
      <c r="D2286" s="16">
        <v>45840</v>
      </c>
      <c r="E2286" s="16">
        <v>45891</v>
      </c>
      <c r="F2286" s="14" t="s">
        <v>8915</v>
      </c>
      <c r="G2286" s="14" t="s">
        <v>3838</v>
      </c>
      <c r="H2286" s="14" t="s">
        <v>3839</v>
      </c>
      <c r="I2286" s="15">
        <v>1210</v>
      </c>
      <c r="J2286" s="77"/>
      <c r="K2286" s="92"/>
    </row>
    <row r="2287" spans="1:11" ht="40" x14ac:dyDescent="0.25">
      <c r="A2287" s="14" t="s">
        <v>8862</v>
      </c>
      <c r="B2287" s="14" t="s">
        <v>8906</v>
      </c>
      <c r="C2287" s="14" t="s">
        <v>8916</v>
      </c>
      <c r="D2287" s="16">
        <v>45869</v>
      </c>
      <c r="E2287" s="16">
        <v>45891</v>
      </c>
      <c r="F2287" s="14" t="s">
        <v>8917</v>
      </c>
      <c r="G2287" s="14" t="s">
        <v>3925</v>
      </c>
      <c r="H2287" s="14" t="s">
        <v>3926</v>
      </c>
      <c r="I2287" s="15">
        <v>116</v>
      </c>
      <c r="J2287" s="77"/>
      <c r="K2287" s="92"/>
    </row>
    <row r="2288" spans="1:11" ht="30" x14ac:dyDescent="0.25">
      <c r="A2288" s="14" t="s">
        <v>8862</v>
      </c>
      <c r="B2288" s="14" t="s">
        <v>8906</v>
      </c>
      <c r="C2288" s="14" t="s">
        <v>8916</v>
      </c>
      <c r="D2288" s="16">
        <v>45869</v>
      </c>
      <c r="E2288" s="16">
        <v>45891</v>
      </c>
      <c r="F2288" s="14" t="s">
        <v>8918</v>
      </c>
      <c r="G2288" s="14" t="s">
        <v>3925</v>
      </c>
      <c r="H2288" s="14" t="s">
        <v>3926</v>
      </c>
      <c r="I2288" s="15">
        <v>264.66000000000003</v>
      </c>
      <c r="J2288" s="77"/>
      <c r="K2288" s="92"/>
    </row>
    <row r="2289" spans="1:11" ht="120" x14ac:dyDescent="0.25">
      <c r="A2289" s="14" t="s">
        <v>8806</v>
      </c>
      <c r="B2289" s="14" t="s">
        <v>8919</v>
      </c>
      <c r="C2289" s="14" t="s">
        <v>8920</v>
      </c>
      <c r="D2289" s="16" t="s">
        <v>8921</v>
      </c>
      <c r="E2289" s="16">
        <v>45901</v>
      </c>
      <c r="F2289" s="14" t="s">
        <v>8922</v>
      </c>
      <c r="G2289" s="14" t="s">
        <v>7401</v>
      </c>
      <c r="H2289" s="14" t="s">
        <v>7402</v>
      </c>
      <c r="I2289" s="15">
        <v>1195</v>
      </c>
      <c r="J2289" s="77"/>
      <c r="K2289" s="92"/>
    </row>
    <row r="2290" spans="1:11" ht="90" x14ac:dyDescent="0.25">
      <c r="A2290" s="14" t="s">
        <v>8806</v>
      </c>
      <c r="B2290" s="14" t="s">
        <v>8919</v>
      </c>
      <c r="C2290" s="14" t="s">
        <v>8919</v>
      </c>
      <c r="D2290" s="16">
        <v>45901</v>
      </c>
      <c r="E2290" s="16"/>
      <c r="F2290" s="14" t="s">
        <v>8923</v>
      </c>
      <c r="G2290" s="14"/>
      <c r="H2290" s="14" t="s">
        <v>3350</v>
      </c>
      <c r="I2290" s="15">
        <v>956.5</v>
      </c>
      <c r="J2290" s="77"/>
      <c r="K2290" s="92"/>
    </row>
    <row r="2291" spans="1:11" ht="80" x14ac:dyDescent="0.25">
      <c r="A2291" s="14" t="s">
        <v>8806</v>
      </c>
      <c r="B2291" s="14" t="s">
        <v>8919</v>
      </c>
      <c r="C2291" s="14" t="s">
        <v>8919</v>
      </c>
      <c r="D2291" s="16">
        <v>45901</v>
      </c>
      <c r="E2291" s="16"/>
      <c r="F2291" s="14" t="s">
        <v>8924</v>
      </c>
      <c r="G2291" s="14"/>
      <c r="H2291" s="14" t="s">
        <v>3350</v>
      </c>
      <c r="I2291" s="15">
        <v>53.5</v>
      </c>
      <c r="J2291" s="77"/>
      <c r="K2291" s="92"/>
    </row>
    <row r="2292" spans="1:11" ht="80" x14ac:dyDescent="0.25">
      <c r="A2292" s="14" t="s">
        <v>8806</v>
      </c>
      <c r="B2292" s="14" t="s">
        <v>8919</v>
      </c>
      <c r="C2292" s="14" t="s">
        <v>8925</v>
      </c>
      <c r="D2292" s="16">
        <v>45719</v>
      </c>
      <c r="E2292" s="16">
        <v>45901</v>
      </c>
      <c r="F2292" s="14" t="s">
        <v>8926</v>
      </c>
      <c r="G2292" s="14"/>
      <c r="H2292" s="14" t="s">
        <v>8927</v>
      </c>
      <c r="I2292" s="15">
        <v>78</v>
      </c>
      <c r="J2292" s="77"/>
      <c r="K2292" s="92"/>
    </row>
    <row r="2293" spans="1:11" ht="100" x14ac:dyDescent="0.25">
      <c r="A2293" s="14" t="s">
        <v>8854</v>
      </c>
      <c r="B2293" s="14" t="s">
        <v>8928</v>
      </c>
      <c r="C2293" s="14" t="s">
        <v>8928</v>
      </c>
      <c r="D2293" s="16">
        <v>45901</v>
      </c>
      <c r="E2293" s="16"/>
      <c r="F2293" s="14" t="s">
        <v>8929</v>
      </c>
      <c r="G2293" s="14"/>
      <c r="H2293" s="14" t="s">
        <v>8857</v>
      </c>
      <c r="I2293" s="15">
        <v>138.99</v>
      </c>
      <c r="J2293" s="77"/>
      <c r="K2293" s="92"/>
    </row>
    <row r="2294" spans="1:11" ht="80" x14ac:dyDescent="0.25">
      <c r="A2294" s="14" t="s">
        <v>8854</v>
      </c>
      <c r="B2294" s="14" t="s">
        <v>8928</v>
      </c>
      <c r="C2294" s="14" t="s">
        <v>8930</v>
      </c>
      <c r="D2294" s="16">
        <v>45823</v>
      </c>
      <c r="E2294" s="16">
        <v>45901</v>
      </c>
      <c r="F2294" s="14" t="s">
        <v>8931</v>
      </c>
      <c r="G2294" s="14" t="s">
        <v>4085</v>
      </c>
      <c r="H2294" s="14" t="s">
        <v>8932</v>
      </c>
      <c r="I2294" s="15">
        <v>376</v>
      </c>
      <c r="J2294" s="77"/>
      <c r="K2294" s="92"/>
    </row>
    <row r="2295" spans="1:11" ht="80" x14ac:dyDescent="0.25">
      <c r="A2295" s="14" t="s">
        <v>8854</v>
      </c>
      <c r="B2295" s="14" t="s">
        <v>8928</v>
      </c>
      <c r="C2295" s="14" t="s">
        <v>6480</v>
      </c>
      <c r="D2295" s="16">
        <v>45828</v>
      </c>
      <c r="E2295" s="16">
        <v>45901</v>
      </c>
      <c r="F2295" s="14" t="s">
        <v>8933</v>
      </c>
      <c r="G2295" s="14" t="s">
        <v>4089</v>
      </c>
      <c r="H2295" s="14" t="s">
        <v>8934</v>
      </c>
      <c r="I2295" s="15">
        <v>300</v>
      </c>
      <c r="J2295" s="77"/>
      <c r="K2295" s="92"/>
    </row>
    <row r="2296" spans="1:11" ht="80" x14ac:dyDescent="0.25">
      <c r="A2296" s="14" t="s">
        <v>8854</v>
      </c>
      <c r="B2296" s="14" t="s">
        <v>8928</v>
      </c>
      <c r="C2296" s="14" t="s">
        <v>8935</v>
      </c>
      <c r="D2296" s="16">
        <v>45828</v>
      </c>
      <c r="E2296" s="16">
        <v>45901</v>
      </c>
      <c r="F2296" s="14" t="s">
        <v>8936</v>
      </c>
      <c r="G2296" s="14" t="s">
        <v>4089</v>
      </c>
      <c r="H2296" s="14" t="s">
        <v>8934</v>
      </c>
      <c r="I2296" s="15">
        <v>150</v>
      </c>
      <c r="J2296" s="77"/>
      <c r="K2296" s="92"/>
    </row>
    <row r="2297" spans="1:11" ht="100" x14ac:dyDescent="0.25">
      <c r="A2297" s="14" t="s">
        <v>8806</v>
      </c>
      <c r="B2297" s="14" t="s">
        <v>8937</v>
      </c>
      <c r="C2297" s="14" t="s">
        <v>8938</v>
      </c>
      <c r="D2297" s="16">
        <v>45755</v>
      </c>
      <c r="E2297" s="16">
        <v>45901</v>
      </c>
      <c r="F2297" s="14" t="s">
        <v>8939</v>
      </c>
      <c r="G2297" s="14"/>
      <c r="H2297" s="14" t="s">
        <v>8940</v>
      </c>
      <c r="I2297" s="15">
        <v>135.1</v>
      </c>
      <c r="J2297" s="77"/>
      <c r="K2297" s="92"/>
    </row>
    <row r="2298" spans="1:11" ht="100" x14ac:dyDescent="0.25">
      <c r="A2298" s="14" t="s">
        <v>8806</v>
      </c>
      <c r="B2298" s="14" t="s">
        <v>8937</v>
      </c>
      <c r="C2298" s="14" t="s">
        <v>8941</v>
      </c>
      <c r="D2298" s="16">
        <v>45755</v>
      </c>
      <c r="E2298" s="16">
        <v>45901</v>
      </c>
      <c r="F2298" s="14" t="s">
        <v>8942</v>
      </c>
      <c r="G2298" s="14"/>
      <c r="H2298" s="14" t="s">
        <v>4070</v>
      </c>
      <c r="I2298" s="15">
        <v>126.96</v>
      </c>
      <c r="J2298" s="77"/>
      <c r="K2298" s="92"/>
    </row>
    <row r="2299" spans="1:11" ht="100" x14ac:dyDescent="0.25">
      <c r="A2299" s="14" t="s">
        <v>8806</v>
      </c>
      <c r="B2299" s="14" t="s">
        <v>8937</v>
      </c>
      <c r="C2299" s="14" t="s">
        <v>8943</v>
      </c>
      <c r="D2299" s="16">
        <v>45771</v>
      </c>
      <c r="E2299" s="16">
        <v>45901</v>
      </c>
      <c r="F2299" s="14" t="s">
        <v>8944</v>
      </c>
      <c r="G2299" s="14"/>
      <c r="H2299" s="14" t="s">
        <v>8940</v>
      </c>
      <c r="I2299" s="15">
        <v>144.6</v>
      </c>
      <c r="J2299" s="77"/>
      <c r="K2299" s="92"/>
    </row>
    <row r="2300" spans="1:11" ht="100" x14ac:dyDescent="0.25">
      <c r="A2300" s="14" t="s">
        <v>8806</v>
      </c>
      <c r="B2300" s="14" t="s">
        <v>8937</v>
      </c>
      <c r="C2300" s="14" t="s">
        <v>8945</v>
      </c>
      <c r="D2300" s="16">
        <v>45755</v>
      </c>
      <c r="E2300" s="16">
        <v>45901</v>
      </c>
      <c r="F2300" s="14" t="s">
        <v>8946</v>
      </c>
      <c r="G2300" s="14"/>
      <c r="H2300" s="14" t="s">
        <v>4070</v>
      </c>
      <c r="I2300" s="15">
        <v>76.34</v>
      </c>
      <c r="J2300" s="77"/>
      <c r="K2300" s="92"/>
    </row>
    <row r="2301" spans="1:11" ht="80" x14ac:dyDescent="0.25">
      <c r="A2301" s="14" t="s">
        <v>8806</v>
      </c>
      <c r="B2301" s="14" t="s">
        <v>8937</v>
      </c>
      <c r="C2301" s="14" t="s">
        <v>8947</v>
      </c>
      <c r="D2301" s="16">
        <v>45774</v>
      </c>
      <c r="E2301" s="16">
        <v>45901</v>
      </c>
      <c r="F2301" s="14" t="s">
        <v>8948</v>
      </c>
      <c r="G2301" s="14"/>
      <c r="H2301" s="14" t="s">
        <v>8949</v>
      </c>
      <c r="I2301" s="15">
        <v>214.5</v>
      </c>
      <c r="J2301" s="77"/>
      <c r="K2301" s="92"/>
    </row>
    <row r="2302" spans="1:11" ht="80" x14ac:dyDescent="0.25">
      <c r="A2302" s="14" t="s">
        <v>8806</v>
      </c>
      <c r="B2302" s="14" t="s">
        <v>8937</v>
      </c>
      <c r="C2302" s="14" t="s">
        <v>5576</v>
      </c>
      <c r="D2302" s="16">
        <v>45786</v>
      </c>
      <c r="E2302" s="16">
        <v>45901</v>
      </c>
      <c r="F2302" s="14" t="s">
        <v>8950</v>
      </c>
      <c r="G2302" s="14"/>
      <c r="H2302" s="14" t="s">
        <v>8951</v>
      </c>
      <c r="I2302" s="15">
        <v>83</v>
      </c>
      <c r="J2302" s="77"/>
      <c r="K2302" s="92"/>
    </row>
    <row r="2303" spans="1:11" ht="80" x14ac:dyDescent="0.25">
      <c r="A2303" s="14" t="s">
        <v>8806</v>
      </c>
      <c r="B2303" s="14" t="s">
        <v>8937</v>
      </c>
      <c r="C2303" s="14" t="s">
        <v>8952</v>
      </c>
      <c r="D2303" s="16">
        <v>45785</v>
      </c>
      <c r="E2303" s="16">
        <v>45901</v>
      </c>
      <c r="F2303" s="14" t="s">
        <v>8953</v>
      </c>
      <c r="G2303" s="14"/>
      <c r="H2303" s="14" t="s">
        <v>8951</v>
      </c>
      <c r="I2303" s="15">
        <v>110</v>
      </c>
      <c r="J2303" s="77"/>
      <c r="K2303" s="92"/>
    </row>
    <row r="2304" spans="1:11" ht="70" x14ac:dyDescent="0.25">
      <c r="A2304" s="14" t="s">
        <v>8806</v>
      </c>
      <c r="B2304" s="14" t="s">
        <v>8937</v>
      </c>
      <c r="C2304" s="14" t="s">
        <v>8954</v>
      </c>
      <c r="D2304" s="16" t="s">
        <v>8955</v>
      </c>
      <c r="E2304" s="16">
        <v>45901</v>
      </c>
      <c r="F2304" s="14" t="s">
        <v>8956</v>
      </c>
      <c r="G2304" s="14"/>
      <c r="H2304" s="14" t="s">
        <v>8957</v>
      </c>
      <c r="I2304" s="15">
        <v>30</v>
      </c>
      <c r="J2304" s="77"/>
      <c r="K2304" s="92"/>
    </row>
    <row r="2305" spans="1:11" ht="70" x14ac:dyDescent="0.25">
      <c r="A2305" s="14" t="s">
        <v>8806</v>
      </c>
      <c r="B2305" s="14" t="s">
        <v>8937</v>
      </c>
      <c r="C2305" s="14" t="s">
        <v>8937</v>
      </c>
      <c r="D2305" s="16">
        <v>45901</v>
      </c>
      <c r="E2305" s="16"/>
      <c r="F2305" s="14" t="s">
        <v>8958</v>
      </c>
      <c r="G2305" s="14"/>
      <c r="H2305" s="14" t="s">
        <v>3350</v>
      </c>
      <c r="I2305" s="15">
        <v>1664</v>
      </c>
      <c r="J2305" s="77"/>
      <c r="K2305" s="92"/>
    </row>
    <row r="2306" spans="1:11" ht="130" x14ac:dyDescent="0.25">
      <c r="A2306" s="14" t="s">
        <v>8806</v>
      </c>
      <c r="B2306" s="14" t="s">
        <v>8937</v>
      </c>
      <c r="C2306" s="14" t="s">
        <v>8896</v>
      </c>
      <c r="D2306" s="16">
        <v>45804</v>
      </c>
      <c r="E2306" s="16">
        <v>45901</v>
      </c>
      <c r="F2306" s="14" t="s">
        <v>8959</v>
      </c>
      <c r="G2306" s="14"/>
      <c r="H2306" s="14" t="s">
        <v>4070</v>
      </c>
      <c r="I2306" s="15">
        <v>176.5</v>
      </c>
      <c r="J2306" s="77"/>
      <c r="K2306" s="92"/>
    </row>
    <row r="2307" spans="1:11" ht="130" x14ac:dyDescent="0.25">
      <c r="A2307" s="14" t="s">
        <v>8806</v>
      </c>
      <c r="B2307" s="14" t="s">
        <v>8937</v>
      </c>
      <c r="C2307" s="14" t="s">
        <v>8898</v>
      </c>
      <c r="D2307" s="16">
        <v>45804</v>
      </c>
      <c r="E2307" s="16">
        <v>45901</v>
      </c>
      <c r="F2307" s="14" t="s">
        <v>8960</v>
      </c>
      <c r="G2307" s="14"/>
      <c r="H2307" s="14" t="s">
        <v>8900</v>
      </c>
      <c r="I2307" s="15">
        <v>208</v>
      </c>
      <c r="J2307" s="77"/>
      <c r="K2307" s="92"/>
    </row>
    <row r="2308" spans="1:11" ht="130" x14ac:dyDescent="0.25">
      <c r="A2308" s="14" t="s">
        <v>8806</v>
      </c>
      <c r="B2308" s="14" t="s">
        <v>8937</v>
      </c>
      <c r="C2308" s="14" t="s">
        <v>8901</v>
      </c>
      <c r="D2308" s="16">
        <v>45804</v>
      </c>
      <c r="E2308" s="16">
        <v>45901</v>
      </c>
      <c r="F2308" s="14" t="s">
        <v>8961</v>
      </c>
      <c r="G2308" s="14"/>
      <c r="H2308" s="14" t="s">
        <v>8900</v>
      </c>
      <c r="I2308" s="15">
        <v>264</v>
      </c>
      <c r="J2308" s="77"/>
      <c r="K2308" s="92"/>
    </row>
    <row r="2309" spans="1:11" ht="90" x14ac:dyDescent="0.25">
      <c r="A2309" s="14" t="s">
        <v>8806</v>
      </c>
      <c r="B2309" s="14" t="s">
        <v>8937</v>
      </c>
      <c r="C2309" s="14" t="s">
        <v>8937</v>
      </c>
      <c r="D2309" s="16">
        <v>45901</v>
      </c>
      <c r="E2309" s="16"/>
      <c r="F2309" s="14" t="s">
        <v>8962</v>
      </c>
      <c r="G2309" s="14"/>
      <c r="H2309" s="14" t="s">
        <v>3350</v>
      </c>
      <c r="I2309" s="15">
        <v>571.5</v>
      </c>
      <c r="J2309" s="77"/>
      <c r="K2309" s="92"/>
    </row>
    <row r="2310" spans="1:11" ht="110" x14ac:dyDescent="0.25">
      <c r="A2310" s="14" t="s">
        <v>8806</v>
      </c>
      <c r="B2310" s="14" t="s">
        <v>8937</v>
      </c>
      <c r="C2310" s="14" t="s">
        <v>8903</v>
      </c>
      <c r="D2310" s="16">
        <v>45819</v>
      </c>
      <c r="E2310" s="16">
        <v>45901</v>
      </c>
      <c r="F2310" s="14" t="s">
        <v>8963</v>
      </c>
      <c r="G2310" s="14"/>
      <c r="H2310" s="14" t="s">
        <v>8905</v>
      </c>
      <c r="I2310" s="15">
        <v>105</v>
      </c>
      <c r="J2310" s="77"/>
      <c r="K2310" s="92"/>
    </row>
    <row r="2311" spans="1:11" ht="70" x14ac:dyDescent="0.25">
      <c r="A2311" s="14" t="s">
        <v>8806</v>
      </c>
      <c r="B2311" s="14" t="s">
        <v>8937</v>
      </c>
      <c r="C2311" s="14" t="s">
        <v>8937</v>
      </c>
      <c r="D2311" s="16">
        <v>45901</v>
      </c>
      <c r="E2311" s="16"/>
      <c r="F2311" s="14" t="s">
        <v>8964</v>
      </c>
      <c r="G2311" s="14"/>
      <c r="H2311" s="14" t="s">
        <v>3350</v>
      </c>
      <c r="I2311" s="15">
        <v>86</v>
      </c>
      <c r="J2311" s="77"/>
      <c r="K2311" s="92"/>
    </row>
    <row r="2312" spans="1:11" ht="70" x14ac:dyDescent="0.25">
      <c r="A2312" s="14" t="s">
        <v>8806</v>
      </c>
      <c r="B2312" s="14" t="s">
        <v>8937</v>
      </c>
      <c r="C2312" s="14" t="s">
        <v>8937</v>
      </c>
      <c r="D2312" s="16">
        <v>45901</v>
      </c>
      <c r="E2312" s="16"/>
      <c r="F2312" s="14" t="s">
        <v>8965</v>
      </c>
      <c r="G2312" s="14"/>
      <c r="H2312" s="14" t="s">
        <v>3350</v>
      </c>
      <c r="I2312" s="15">
        <v>510</v>
      </c>
      <c r="J2312" s="77"/>
      <c r="K2312" s="92"/>
    </row>
    <row r="2313" spans="1:11" ht="70" x14ac:dyDescent="0.25">
      <c r="A2313" s="14" t="s">
        <v>8806</v>
      </c>
      <c r="B2313" s="14" t="s">
        <v>8937</v>
      </c>
      <c r="C2313" s="14" t="s">
        <v>8937</v>
      </c>
      <c r="D2313" s="16">
        <v>45901</v>
      </c>
      <c r="E2313" s="16"/>
      <c r="F2313" s="14" t="s">
        <v>8966</v>
      </c>
      <c r="G2313" s="14"/>
      <c r="H2313" s="14" t="s">
        <v>3350</v>
      </c>
      <c r="I2313" s="15">
        <v>119</v>
      </c>
      <c r="J2313" s="77"/>
      <c r="K2313" s="92"/>
    </row>
    <row r="2314" spans="1:11" ht="80" x14ac:dyDescent="0.25">
      <c r="A2314" s="14" t="s">
        <v>8806</v>
      </c>
      <c r="B2314" s="14" t="s">
        <v>8937</v>
      </c>
      <c r="C2314" s="14" t="s">
        <v>8967</v>
      </c>
      <c r="D2314" s="16">
        <v>45758</v>
      </c>
      <c r="E2314" s="16">
        <v>45901</v>
      </c>
      <c r="F2314" s="14" t="s">
        <v>8968</v>
      </c>
      <c r="G2314" s="14"/>
      <c r="H2314" s="14" t="s">
        <v>8969</v>
      </c>
      <c r="I2314" s="15">
        <v>33</v>
      </c>
      <c r="J2314" s="77"/>
      <c r="K2314" s="92"/>
    </row>
    <row r="2315" spans="1:11" ht="40" x14ac:dyDescent="0.25">
      <c r="A2315" s="14" t="s">
        <v>8806</v>
      </c>
      <c r="B2315" s="14" t="s">
        <v>8970</v>
      </c>
      <c r="C2315" s="14" t="s">
        <v>8971</v>
      </c>
      <c r="D2315" s="16">
        <v>45685</v>
      </c>
      <c r="E2315" s="16">
        <v>45901</v>
      </c>
      <c r="F2315" s="14" t="s">
        <v>8972</v>
      </c>
      <c r="G2315" s="14"/>
      <c r="H2315" s="14" t="s">
        <v>8973</v>
      </c>
      <c r="I2315" s="15">
        <v>370</v>
      </c>
      <c r="J2315" s="77"/>
      <c r="K2315" s="92"/>
    </row>
    <row r="2316" spans="1:11" ht="50" x14ac:dyDescent="0.25">
      <c r="A2316" s="14" t="s">
        <v>8806</v>
      </c>
      <c r="B2316" s="14" t="s">
        <v>8970</v>
      </c>
      <c r="C2316" s="14" t="s">
        <v>8974</v>
      </c>
      <c r="D2316" s="16">
        <v>45771</v>
      </c>
      <c r="E2316" s="16">
        <v>45901</v>
      </c>
      <c r="F2316" s="14" t="s">
        <v>8975</v>
      </c>
      <c r="G2316" s="14" t="s">
        <v>3925</v>
      </c>
      <c r="H2316" s="14" t="s">
        <v>3926</v>
      </c>
      <c r="I2316" s="15">
        <v>493</v>
      </c>
      <c r="J2316" s="77"/>
      <c r="K2316" s="92"/>
    </row>
    <row r="2317" spans="1:11" ht="50" x14ac:dyDescent="0.25">
      <c r="A2317" s="14" t="s">
        <v>8806</v>
      </c>
      <c r="B2317" s="14" t="s">
        <v>8970</v>
      </c>
      <c r="C2317" s="14" t="s">
        <v>8976</v>
      </c>
      <c r="D2317" s="16">
        <v>45727</v>
      </c>
      <c r="E2317" s="16">
        <v>45901</v>
      </c>
      <c r="F2317" s="14" t="s">
        <v>8977</v>
      </c>
      <c r="G2317" s="14">
        <v>29213291</v>
      </c>
      <c r="H2317" s="14" t="s">
        <v>3029</v>
      </c>
      <c r="I2317" s="15">
        <v>817</v>
      </c>
      <c r="J2317" s="77"/>
      <c r="K2317" s="92"/>
    </row>
    <row r="2318" spans="1:11" ht="50" x14ac:dyDescent="0.25">
      <c r="A2318" s="14" t="s">
        <v>8806</v>
      </c>
      <c r="B2318" s="14" t="s">
        <v>8970</v>
      </c>
      <c r="C2318" s="14" t="s">
        <v>8978</v>
      </c>
      <c r="D2318" s="16">
        <v>45751</v>
      </c>
      <c r="E2318" s="16">
        <v>45901</v>
      </c>
      <c r="F2318" s="14" t="s">
        <v>8979</v>
      </c>
      <c r="G2318" s="14" t="s">
        <v>3032</v>
      </c>
      <c r="H2318" s="14" t="s">
        <v>3033</v>
      </c>
      <c r="I2318" s="15">
        <v>9</v>
      </c>
      <c r="J2318" s="77"/>
      <c r="K2318" s="92"/>
    </row>
    <row r="2319" spans="1:11" ht="40" x14ac:dyDescent="0.25">
      <c r="A2319" s="14" t="s">
        <v>8806</v>
      </c>
      <c r="B2319" s="14" t="s">
        <v>8970</v>
      </c>
      <c r="C2319" s="14" t="s">
        <v>8980</v>
      </c>
      <c r="D2319" s="16">
        <v>45673</v>
      </c>
      <c r="E2319" s="16">
        <v>45901</v>
      </c>
      <c r="F2319" s="14" t="s">
        <v>8981</v>
      </c>
      <c r="G2319" s="14" t="s">
        <v>3032</v>
      </c>
      <c r="H2319" s="14" t="s">
        <v>3033</v>
      </c>
      <c r="I2319" s="15">
        <v>24</v>
      </c>
      <c r="J2319" s="77"/>
      <c r="K2319" s="92"/>
    </row>
    <row r="2320" spans="1:11" ht="50" x14ac:dyDescent="0.25">
      <c r="A2320" s="14" t="s">
        <v>8806</v>
      </c>
      <c r="B2320" s="14" t="s">
        <v>8970</v>
      </c>
      <c r="C2320" s="14" t="s">
        <v>8982</v>
      </c>
      <c r="D2320" s="16">
        <v>45791</v>
      </c>
      <c r="E2320" s="16">
        <v>45901</v>
      </c>
      <c r="F2320" s="14" t="s">
        <v>8977</v>
      </c>
      <c r="G2320" s="14" t="s">
        <v>8983</v>
      </c>
      <c r="H2320" s="14" t="s">
        <v>8984</v>
      </c>
      <c r="I2320" s="15">
        <v>71</v>
      </c>
      <c r="J2320" s="77"/>
      <c r="K2320" s="92"/>
    </row>
    <row r="2321" spans="1:11" ht="110" x14ac:dyDescent="0.25">
      <c r="A2321" s="14" t="s">
        <v>8854</v>
      </c>
      <c r="B2321" s="14" t="s">
        <v>8985</v>
      </c>
      <c r="C2321" s="14" t="s">
        <v>8985</v>
      </c>
      <c r="D2321" s="16">
        <v>45862</v>
      </c>
      <c r="E2321" s="16">
        <v>45903</v>
      </c>
      <c r="F2321" s="14" t="s">
        <v>8986</v>
      </c>
      <c r="G2321" s="14"/>
      <c r="H2321" s="14" t="s">
        <v>8857</v>
      </c>
      <c r="I2321" s="15">
        <v>164.58</v>
      </c>
      <c r="J2321" s="77"/>
      <c r="K2321" s="92"/>
    </row>
    <row r="2322" spans="1:11" ht="90" x14ac:dyDescent="0.25">
      <c r="A2322" s="14" t="s">
        <v>8854</v>
      </c>
      <c r="B2322" s="14" t="s">
        <v>8985</v>
      </c>
      <c r="C2322" s="14" t="s">
        <v>8987</v>
      </c>
      <c r="D2322" s="16">
        <v>45872</v>
      </c>
      <c r="E2322" s="16">
        <v>45903</v>
      </c>
      <c r="F2322" s="14" t="s">
        <v>8988</v>
      </c>
      <c r="G2322" s="14" t="s">
        <v>5674</v>
      </c>
      <c r="H2322" s="14" t="s">
        <v>5675</v>
      </c>
      <c r="I2322" s="15">
        <v>935.42</v>
      </c>
      <c r="J2322" s="77"/>
      <c r="K2322" s="92"/>
    </row>
    <row r="2323" spans="1:11" ht="80" x14ac:dyDescent="0.25">
      <c r="A2323" s="14" t="s">
        <v>8854</v>
      </c>
      <c r="B2323" s="14" t="s">
        <v>8985</v>
      </c>
      <c r="C2323" s="14" t="s">
        <v>8987</v>
      </c>
      <c r="D2323" s="16">
        <v>45872</v>
      </c>
      <c r="E2323" s="16">
        <v>45903</v>
      </c>
      <c r="F2323" s="14" t="s">
        <v>8989</v>
      </c>
      <c r="G2323" s="14" t="s">
        <v>5674</v>
      </c>
      <c r="H2323" s="14" t="s">
        <v>5675</v>
      </c>
      <c r="I2323" s="15">
        <v>60.58</v>
      </c>
      <c r="J2323" s="77"/>
      <c r="K2323" s="92"/>
    </row>
    <row r="2324" spans="1:11" ht="100" x14ac:dyDescent="0.25">
      <c r="A2324" s="14" t="s">
        <v>8854</v>
      </c>
      <c r="B2324" s="14" t="s">
        <v>8985</v>
      </c>
      <c r="C2324" s="14" t="s">
        <v>8985</v>
      </c>
      <c r="D2324" s="16">
        <v>45903</v>
      </c>
      <c r="E2324" s="16"/>
      <c r="F2324" s="14" t="s">
        <v>8990</v>
      </c>
      <c r="G2324" s="14"/>
      <c r="H2324" s="14" t="s">
        <v>8857</v>
      </c>
      <c r="I2324" s="15">
        <v>156.11000000000001</v>
      </c>
      <c r="J2324" s="77"/>
      <c r="K2324" s="92"/>
    </row>
    <row r="2325" spans="1:11" ht="100" x14ac:dyDescent="0.25">
      <c r="A2325" s="14" t="s">
        <v>8854</v>
      </c>
      <c r="B2325" s="14" t="s">
        <v>8985</v>
      </c>
      <c r="C2325" s="14" t="s">
        <v>8985</v>
      </c>
      <c r="D2325" s="16">
        <v>45903</v>
      </c>
      <c r="E2325" s="16"/>
      <c r="F2325" s="14" t="s">
        <v>8991</v>
      </c>
      <c r="G2325" s="14"/>
      <c r="H2325" s="14" t="s">
        <v>8857</v>
      </c>
      <c r="I2325" s="15">
        <v>81.760000000000005</v>
      </c>
      <c r="J2325" s="77"/>
      <c r="K2325" s="92"/>
    </row>
    <row r="2326" spans="1:11" ht="100" x14ac:dyDescent="0.25">
      <c r="A2326" s="14" t="s">
        <v>8854</v>
      </c>
      <c r="B2326" s="14" t="s">
        <v>8985</v>
      </c>
      <c r="C2326" s="14" t="s">
        <v>8985</v>
      </c>
      <c r="D2326" s="16">
        <v>45903</v>
      </c>
      <c r="E2326" s="16"/>
      <c r="F2326" s="14" t="s">
        <v>8992</v>
      </c>
      <c r="G2326" s="14"/>
      <c r="H2326" s="14" t="s">
        <v>8857</v>
      </c>
      <c r="I2326" s="15">
        <v>84.96</v>
      </c>
      <c r="J2326" s="77"/>
      <c r="K2326" s="92"/>
    </row>
    <row r="2327" spans="1:11" ht="40" x14ac:dyDescent="0.25">
      <c r="A2327" s="14" t="s">
        <v>8854</v>
      </c>
      <c r="B2327" s="14" t="s">
        <v>8993</v>
      </c>
      <c r="C2327" s="14" t="s">
        <v>8994</v>
      </c>
      <c r="D2327" s="16">
        <v>45711</v>
      </c>
      <c r="E2327" s="16">
        <v>45903</v>
      </c>
      <c r="F2327" s="14" t="s">
        <v>8995</v>
      </c>
      <c r="G2327" s="14" t="s">
        <v>3665</v>
      </c>
      <c r="H2327" s="14" t="s">
        <v>3666</v>
      </c>
      <c r="I2327" s="15">
        <v>190</v>
      </c>
      <c r="J2327" s="77"/>
      <c r="K2327" s="92"/>
    </row>
    <row r="2328" spans="1:11" ht="70" x14ac:dyDescent="0.25">
      <c r="A2328" s="14" t="s">
        <v>8854</v>
      </c>
      <c r="B2328" s="14" t="s">
        <v>8993</v>
      </c>
      <c r="C2328" s="14" t="s">
        <v>8993</v>
      </c>
      <c r="D2328" s="16">
        <v>45903</v>
      </c>
      <c r="E2328" s="16"/>
      <c r="F2328" s="14" t="s">
        <v>8996</v>
      </c>
      <c r="G2328" s="14"/>
      <c r="H2328" s="14" t="s">
        <v>8892</v>
      </c>
      <c r="I2328" s="15">
        <v>79.400000000000006</v>
      </c>
      <c r="J2328" s="77"/>
      <c r="K2328" s="92"/>
    </row>
    <row r="2329" spans="1:11" ht="120" x14ac:dyDescent="0.25">
      <c r="A2329" s="14" t="s">
        <v>8862</v>
      </c>
      <c r="B2329" s="14" t="s">
        <v>8997</v>
      </c>
      <c r="C2329" s="14" t="s">
        <v>8920</v>
      </c>
      <c r="D2329" s="16" t="s">
        <v>8921</v>
      </c>
      <c r="E2329" s="16">
        <v>45917</v>
      </c>
      <c r="F2329" s="14" t="s">
        <v>8998</v>
      </c>
      <c r="G2329" s="14" t="s">
        <v>7401</v>
      </c>
      <c r="H2329" s="14" t="s">
        <v>7402</v>
      </c>
      <c r="I2329" s="15">
        <v>1195</v>
      </c>
      <c r="J2329" s="77"/>
      <c r="K2329" s="92"/>
    </row>
    <row r="2330" spans="1:11" ht="100" x14ac:dyDescent="0.25">
      <c r="A2330" s="14" t="s">
        <v>8862</v>
      </c>
      <c r="B2330" s="14" t="s">
        <v>8997</v>
      </c>
      <c r="C2330" s="14" t="s">
        <v>8999</v>
      </c>
      <c r="D2330" s="16">
        <v>45674</v>
      </c>
      <c r="E2330" s="16">
        <v>45917</v>
      </c>
      <c r="F2330" s="14" t="s">
        <v>9000</v>
      </c>
      <c r="G2330" s="14"/>
      <c r="H2330" s="14" t="s">
        <v>9001</v>
      </c>
      <c r="I2330" s="15">
        <v>804</v>
      </c>
      <c r="J2330" s="77"/>
      <c r="K2330" s="92"/>
    </row>
    <row r="2331" spans="1:11" ht="80" x14ac:dyDescent="0.25">
      <c r="A2331" s="14" t="s">
        <v>8862</v>
      </c>
      <c r="B2331" s="14" t="s">
        <v>8997</v>
      </c>
      <c r="C2331" s="14" t="s">
        <v>9002</v>
      </c>
      <c r="D2331" s="16">
        <v>45688</v>
      </c>
      <c r="E2331" s="16">
        <v>45917</v>
      </c>
      <c r="F2331" s="14" t="s">
        <v>9003</v>
      </c>
      <c r="G2331" s="14"/>
      <c r="H2331" s="14" t="s">
        <v>9004</v>
      </c>
      <c r="I2331" s="15">
        <v>46.85</v>
      </c>
      <c r="J2331" s="77"/>
      <c r="K2331" s="92"/>
    </row>
    <row r="2332" spans="1:11" ht="80" x14ac:dyDescent="0.25">
      <c r="A2332" s="14" t="s">
        <v>8862</v>
      </c>
      <c r="B2332" s="14" t="s">
        <v>8997</v>
      </c>
      <c r="C2332" s="14" t="s">
        <v>9005</v>
      </c>
      <c r="D2332" s="16">
        <v>45696</v>
      </c>
      <c r="E2332" s="16">
        <v>45917</v>
      </c>
      <c r="F2332" s="14" t="s">
        <v>9003</v>
      </c>
      <c r="G2332" s="14"/>
      <c r="H2332" s="14" t="s">
        <v>9006</v>
      </c>
      <c r="I2332" s="15">
        <v>52.68</v>
      </c>
      <c r="J2332" s="77"/>
      <c r="K2332" s="92"/>
    </row>
    <row r="2333" spans="1:11" ht="80" x14ac:dyDescent="0.25">
      <c r="A2333" s="14" t="s">
        <v>8862</v>
      </c>
      <c r="B2333" s="14" t="s">
        <v>8997</v>
      </c>
      <c r="C2333" s="14" t="s">
        <v>9007</v>
      </c>
      <c r="D2333" s="16">
        <v>45701</v>
      </c>
      <c r="E2333" s="16">
        <v>45917</v>
      </c>
      <c r="F2333" s="14" t="s">
        <v>9003</v>
      </c>
      <c r="G2333" s="14"/>
      <c r="H2333" s="14" t="s">
        <v>9008</v>
      </c>
      <c r="I2333" s="15">
        <v>45.03</v>
      </c>
      <c r="J2333" s="77"/>
      <c r="K2333" s="92"/>
    </row>
    <row r="2334" spans="1:11" ht="80" x14ac:dyDescent="0.25">
      <c r="A2334" s="14" t="s">
        <v>8862</v>
      </c>
      <c r="B2334" s="14" t="s">
        <v>8997</v>
      </c>
      <c r="C2334" s="14" t="s">
        <v>8997</v>
      </c>
      <c r="D2334" s="16">
        <v>45917</v>
      </c>
      <c r="E2334" s="16"/>
      <c r="F2334" s="14" t="s">
        <v>9009</v>
      </c>
      <c r="G2334" s="14"/>
      <c r="H2334" s="14" t="s">
        <v>4150</v>
      </c>
      <c r="I2334" s="15">
        <v>7.94</v>
      </c>
      <c r="J2334" s="77"/>
      <c r="K2334" s="92"/>
    </row>
    <row r="2335" spans="1:11" ht="70" x14ac:dyDescent="0.25">
      <c r="A2335" s="14" t="s">
        <v>8862</v>
      </c>
      <c r="B2335" s="14" t="s">
        <v>8997</v>
      </c>
      <c r="C2335" s="14" t="s">
        <v>8997</v>
      </c>
      <c r="D2335" s="16">
        <v>45917</v>
      </c>
      <c r="E2335" s="16"/>
      <c r="F2335" s="14" t="s">
        <v>9010</v>
      </c>
      <c r="G2335" s="14"/>
      <c r="H2335" s="14" t="s">
        <v>4150</v>
      </c>
      <c r="I2335" s="15">
        <v>1002.06</v>
      </c>
      <c r="J2335" s="77"/>
      <c r="K2335" s="92"/>
    </row>
    <row r="2336" spans="1:11" ht="110" x14ac:dyDescent="0.25">
      <c r="A2336" s="14" t="s">
        <v>8806</v>
      </c>
      <c r="B2336" s="14" t="s">
        <v>8863</v>
      </c>
      <c r="C2336" s="14" t="s">
        <v>9011</v>
      </c>
      <c r="D2336" s="16">
        <v>45670</v>
      </c>
      <c r="E2336" s="16">
        <v>45917</v>
      </c>
      <c r="F2336" s="14" t="s">
        <v>9012</v>
      </c>
      <c r="G2336" s="14"/>
      <c r="H2336" s="14" t="s">
        <v>8866</v>
      </c>
      <c r="I2336" s="15">
        <v>549</v>
      </c>
      <c r="J2336" s="77"/>
      <c r="K2336" s="92"/>
    </row>
    <row r="2337" spans="1:11" ht="70" x14ac:dyDescent="0.25">
      <c r="A2337" s="14" t="s">
        <v>9013</v>
      </c>
      <c r="B2337" s="14" t="s">
        <v>9014</v>
      </c>
      <c r="C2337" s="14" t="s">
        <v>9014</v>
      </c>
      <c r="D2337" s="16">
        <v>45930</v>
      </c>
      <c r="E2337" s="16"/>
      <c r="F2337" s="14" t="s">
        <v>9015</v>
      </c>
      <c r="G2337" s="14"/>
      <c r="H2337" s="14" t="s">
        <v>3566</v>
      </c>
      <c r="I2337" s="15">
        <v>60.2</v>
      </c>
      <c r="J2337" s="77"/>
      <c r="K2337" s="92"/>
    </row>
    <row r="2338" spans="1:11" ht="80" x14ac:dyDescent="0.25">
      <c r="A2338" s="14" t="s">
        <v>9013</v>
      </c>
      <c r="B2338" s="14" t="s">
        <v>9014</v>
      </c>
      <c r="C2338" s="14" t="s">
        <v>9014</v>
      </c>
      <c r="D2338" s="16">
        <v>45930</v>
      </c>
      <c r="E2338" s="16"/>
      <c r="F2338" s="14" t="s">
        <v>9016</v>
      </c>
      <c r="G2338" s="14"/>
      <c r="H2338" s="14" t="s">
        <v>3566</v>
      </c>
      <c r="I2338" s="15">
        <v>70.64</v>
      </c>
      <c r="J2338" s="77"/>
      <c r="K2338" s="92"/>
    </row>
    <row r="2339" spans="1:11" ht="70" x14ac:dyDescent="0.25">
      <c r="A2339" s="14" t="s">
        <v>9013</v>
      </c>
      <c r="B2339" s="14" t="s">
        <v>9014</v>
      </c>
      <c r="C2339" s="14" t="s">
        <v>9014</v>
      </c>
      <c r="D2339" s="16">
        <v>45930</v>
      </c>
      <c r="E2339" s="16"/>
      <c r="F2339" s="14" t="s">
        <v>9017</v>
      </c>
      <c r="G2339" s="14"/>
      <c r="H2339" s="14" t="s">
        <v>3566</v>
      </c>
      <c r="I2339" s="15">
        <v>56</v>
      </c>
      <c r="J2339" s="77"/>
      <c r="K2339" s="92"/>
    </row>
    <row r="2340" spans="1:11" ht="70" x14ac:dyDescent="0.25">
      <c r="A2340" s="14" t="s">
        <v>9013</v>
      </c>
      <c r="B2340" s="14" t="s">
        <v>9014</v>
      </c>
      <c r="C2340" s="14" t="s">
        <v>9018</v>
      </c>
      <c r="D2340" s="16">
        <v>45745</v>
      </c>
      <c r="E2340" s="16">
        <v>45930</v>
      </c>
      <c r="F2340" s="14" t="s">
        <v>9019</v>
      </c>
      <c r="G2340" s="14" t="s">
        <v>9020</v>
      </c>
      <c r="H2340" s="14" t="s">
        <v>9021</v>
      </c>
      <c r="I2340" s="15">
        <v>100</v>
      </c>
      <c r="J2340" s="77"/>
      <c r="K2340" s="92"/>
    </row>
    <row r="2341" spans="1:11" ht="100" x14ac:dyDescent="0.25">
      <c r="A2341" s="14" t="s">
        <v>9013</v>
      </c>
      <c r="B2341" s="14" t="s">
        <v>9014</v>
      </c>
      <c r="C2341" s="14" t="s">
        <v>9022</v>
      </c>
      <c r="D2341" s="16">
        <v>45698</v>
      </c>
      <c r="E2341" s="16">
        <v>45930</v>
      </c>
      <c r="F2341" s="14" t="s">
        <v>9023</v>
      </c>
      <c r="G2341" s="14"/>
      <c r="H2341" s="14" t="s">
        <v>9024</v>
      </c>
      <c r="I2341" s="15">
        <v>762.23</v>
      </c>
      <c r="J2341" s="77"/>
      <c r="K2341" s="92"/>
    </row>
    <row r="2342" spans="1:11" ht="100" x14ac:dyDescent="0.25">
      <c r="A2342" s="14" t="s">
        <v>9013</v>
      </c>
      <c r="B2342" s="14" t="s">
        <v>9014</v>
      </c>
      <c r="C2342" s="14" t="s">
        <v>9014</v>
      </c>
      <c r="D2342" s="16">
        <v>45930</v>
      </c>
      <c r="E2342" s="16"/>
      <c r="F2342" s="14" t="s">
        <v>9025</v>
      </c>
      <c r="G2342" s="14"/>
      <c r="H2342" s="14" t="s">
        <v>3566</v>
      </c>
      <c r="I2342" s="15">
        <v>1089.57</v>
      </c>
      <c r="J2342" s="77"/>
      <c r="K2342" s="92"/>
    </row>
    <row r="2343" spans="1:11" ht="70" x14ac:dyDescent="0.25">
      <c r="A2343" s="14" t="s">
        <v>9013</v>
      </c>
      <c r="B2343" s="14" t="s">
        <v>9014</v>
      </c>
      <c r="C2343" s="14" t="s">
        <v>9014</v>
      </c>
      <c r="D2343" s="16">
        <v>45930</v>
      </c>
      <c r="E2343" s="16"/>
      <c r="F2343" s="14" t="s">
        <v>9026</v>
      </c>
      <c r="G2343" s="14"/>
      <c r="H2343" s="14" t="s">
        <v>3566</v>
      </c>
      <c r="I2343" s="15">
        <v>56</v>
      </c>
      <c r="J2343" s="77"/>
      <c r="K2343" s="92"/>
    </row>
    <row r="2344" spans="1:11" ht="70" x14ac:dyDescent="0.25">
      <c r="A2344" s="14" t="s">
        <v>9013</v>
      </c>
      <c r="B2344" s="14" t="s">
        <v>9014</v>
      </c>
      <c r="C2344" s="14" t="s">
        <v>9014</v>
      </c>
      <c r="D2344" s="16">
        <v>45930</v>
      </c>
      <c r="E2344" s="16"/>
      <c r="F2344" s="14" t="s">
        <v>9027</v>
      </c>
      <c r="G2344" s="14"/>
      <c r="H2344" s="14" t="s">
        <v>3566</v>
      </c>
      <c r="I2344" s="15">
        <v>56</v>
      </c>
      <c r="J2344" s="77"/>
      <c r="K2344" s="92"/>
    </row>
    <row r="2345" spans="1:11" ht="70" x14ac:dyDescent="0.25">
      <c r="A2345" s="14" t="s">
        <v>9013</v>
      </c>
      <c r="B2345" s="14" t="s">
        <v>9014</v>
      </c>
      <c r="C2345" s="14" t="s">
        <v>9014</v>
      </c>
      <c r="D2345" s="16">
        <v>45930</v>
      </c>
      <c r="E2345" s="16"/>
      <c r="F2345" s="14" t="s">
        <v>9028</v>
      </c>
      <c r="G2345" s="14"/>
      <c r="H2345" s="14" t="s">
        <v>3566</v>
      </c>
      <c r="I2345" s="15">
        <v>211.5</v>
      </c>
      <c r="J2345" s="77"/>
      <c r="K2345" s="92"/>
    </row>
    <row r="2346" spans="1:11" ht="70" x14ac:dyDescent="0.25">
      <c r="A2346" s="14" t="s">
        <v>9013</v>
      </c>
      <c r="B2346" s="14" t="s">
        <v>9014</v>
      </c>
      <c r="C2346" s="14" t="s">
        <v>9029</v>
      </c>
      <c r="D2346" s="16" t="s">
        <v>9030</v>
      </c>
      <c r="E2346" s="16">
        <v>45930</v>
      </c>
      <c r="F2346" s="14" t="s">
        <v>9031</v>
      </c>
      <c r="G2346" s="14" t="s">
        <v>9032</v>
      </c>
      <c r="H2346" s="14" t="s">
        <v>9033</v>
      </c>
      <c r="I2346" s="15">
        <v>491.8</v>
      </c>
      <c r="J2346" s="77"/>
      <c r="K2346" s="92"/>
    </row>
    <row r="2347" spans="1:11" ht="50" x14ac:dyDescent="0.25">
      <c r="A2347" s="14" t="s">
        <v>9013</v>
      </c>
      <c r="B2347" s="14" t="s">
        <v>9014</v>
      </c>
      <c r="C2347" s="14" t="s">
        <v>9034</v>
      </c>
      <c r="D2347" s="16">
        <v>45778</v>
      </c>
      <c r="E2347" s="16">
        <v>45930</v>
      </c>
      <c r="F2347" s="14" t="s">
        <v>9035</v>
      </c>
      <c r="G2347" s="14" t="s">
        <v>9036</v>
      </c>
      <c r="H2347" s="14" t="s">
        <v>9037</v>
      </c>
      <c r="I2347" s="15">
        <v>500</v>
      </c>
      <c r="J2347" s="77"/>
      <c r="K2347" s="92"/>
    </row>
    <row r="2348" spans="1:11" ht="80" x14ac:dyDescent="0.25">
      <c r="A2348" s="14" t="s">
        <v>8806</v>
      </c>
      <c r="B2348" s="14" t="s">
        <v>9038</v>
      </c>
      <c r="C2348" s="14" t="s">
        <v>8907</v>
      </c>
      <c r="D2348" s="16">
        <v>45833</v>
      </c>
      <c r="E2348" s="16">
        <v>45930</v>
      </c>
      <c r="F2348" s="14" t="s">
        <v>9039</v>
      </c>
      <c r="G2348" s="14" t="s">
        <v>6958</v>
      </c>
      <c r="H2348" s="14" t="s">
        <v>6959</v>
      </c>
      <c r="I2348" s="15">
        <v>900</v>
      </c>
      <c r="J2348" s="77"/>
      <c r="K2348" s="92"/>
    </row>
    <row r="2349" spans="1:11" ht="90" x14ac:dyDescent="0.25">
      <c r="A2349" s="14" t="s">
        <v>8806</v>
      </c>
      <c r="B2349" s="14" t="s">
        <v>9038</v>
      </c>
      <c r="C2349" s="14" t="s">
        <v>8909</v>
      </c>
      <c r="D2349" s="16">
        <v>45833</v>
      </c>
      <c r="E2349" s="16">
        <v>45930</v>
      </c>
      <c r="F2349" s="14" t="s">
        <v>9040</v>
      </c>
      <c r="G2349" s="14" t="s">
        <v>6958</v>
      </c>
      <c r="H2349" s="14" t="s">
        <v>6959</v>
      </c>
      <c r="I2349" s="15">
        <v>585</v>
      </c>
      <c r="J2349" s="77"/>
      <c r="K2349" s="92"/>
    </row>
    <row r="2350" spans="1:11" ht="60" x14ac:dyDescent="0.25">
      <c r="A2350" s="14" t="s">
        <v>8806</v>
      </c>
      <c r="B2350" s="14" t="s">
        <v>9038</v>
      </c>
      <c r="C2350" s="14" t="s">
        <v>9041</v>
      </c>
      <c r="D2350" s="16" t="s">
        <v>9042</v>
      </c>
      <c r="E2350" s="16">
        <v>45930</v>
      </c>
      <c r="F2350" s="14" t="s">
        <v>9043</v>
      </c>
      <c r="G2350" s="14" t="s">
        <v>8113</v>
      </c>
      <c r="H2350" s="14" t="s">
        <v>8114</v>
      </c>
      <c r="I2350" s="15">
        <v>18</v>
      </c>
      <c r="J2350" s="77"/>
      <c r="K2350" s="92"/>
    </row>
    <row r="2351" spans="1:11" ht="60" x14ac:dyDescent="0.25">
      <c r="A2351" s="14" t="s">
        <v>8806</v>
      </c>
      <c r="B2351" s="14" t="s">
        <v>9038</v>
      </c>
      <c r="C2351" s="14" t="s">
        <v>9038</v>
      </c>
      <c r="D2351" s="16">
        <v>45930</v>
      </c>
      <c r="E2351" s="16"/>
      <c r="F2351" s="14" t="s">
        <v>9044</v>
      </c>
      <c r="G2351" s="14"/>
      <c r="H2351" s="14" t="s">
        <v>3350</v>
      </c>
      <c r="I2351" s="15">
        <v>682.5</v>
      </c>
      <c r="J2351" s="77"/>
      <c r="K2351" s="92"/>
    </row>
    <row r="2352" spans="1:11" ht="40" x14ac:dyDescent="0.25">
      <c r="A2352" s="14" t="s">
        <v>8806</v>
      </c>
      <c r="B2352" s="14" t="s">
        <v>9038</v>
      </c>
      <c r="C2352" s="14" t="s">
        <v>9045</v>
      </c>
      <c r="D2352" s="16">
        <v>45840</v>
      </c>
      <c r="E2352" s="16">
        <v>45930</v>
      </c>
      <c r="F2352" s="14" t="s">
        <v>13151</v>
      </c>
      <c r="G2352" s="14" t="s">
        <v>3838</v>
      </c>
      <c r="H2352" s="14" t="s">
        <v>9046</v>
      </c>
      <c r="I2352" s="15">
        <v>1210</v>
      </c>
      <c r="J2352" s="77"/>
      <c r="K2352" s="92"/>
    </row>
    <row r="2353" spans="1:11" ht="100" x14ac:dyDescent="0.25">
      <c r="A2353" s="14" t="s">
        <v>9047</v>
      </c>
      <c r="B2353" s="14" t="s">
        <v>9048</v>
      </c>
      <c r="C2353" s="14" t="s">
        <v>9048</v>
      </c>
      <c r="D2353" s="16">
        <v>45938</v>
      </c>
      <c r="E2353" s="16"/>
      <c r="F2353" s="14" t="s">
        <v>9049</v>
      </c>
      <c r="G2353" s="14"/>
      <c r="H2353" s="14" t="s">
        <v>4160</v>
      </c>
      <c r="I2353" s="15">
        <v>170.13</v>
      </c>
      <c r="J2353" s="77"/>
      <c r="K2353" s="92"/>
    </row>
    <row r="2354" spans="1:11" ht="70" x14ac:dyDescent="0.25">
      <c r="A2354" s="14" t="s">
        <v>9047</v>
      </c>
      <c r="B2354" s="14" t="s">
        <v>9048</v>
      </c>
      <c r="C2354" s="14" t="s">
        <v>9050</v>
      </c>
      <c r="D2354" s="16">
        <v>45730</v>
      </c>
      <c r="E2354" s="16">
        <v>45938</v>
      </c>
      <c r="F2354" s="14" t="s">
        <v>9051</v>
      </c>
      <c r="G2354" s="14" t="s">
        <v>9052</v>
      </c>
      <c r="H2354" s="14" t="s">
        <v>9053</v>
      </c>
      <c r="I2354" s="15">
        <v>1269</v>
      </c>
      <c r="J2354" s="77"/>
      <c r="K2354" s="92"/>
    </row>
    <row r="2355" spans="1:11" ht="40" x14ac:dyDescent="0.25">
      <c r="A2355" s="14" t="s">
        <v>9047</v>
      </c>
      <c r="B2355" s="14" t="s">
        <v>9048</v>
      </c>
      <c r="C2355" s="14" t="s">
        <v>9054</v>
      </c>
      <c r="D2355" s="16">
        <v>45733</v>
      </c>
      <c r="E2355" s="16">
        <v>45938</v>
      </c>
      <c r="F2355" s="14" t="s">
        <v>9055</v>
      </c>
      <c r="G2355" s="14" t="s">
        <v>4141</v>
      </c>
      <c r="H2355" s="14" t="s">
        <v>4142</v>
      </c>
      <c r="I2355" s="15">
        <v>175.02</v>
      </c>
      <c r="J2355" s="77"/>
      <c r="K2355" s="92"/>
    </row>
    <row r="2356" spans="1:11" ht="40" x14ac:dyDescent="0.25">
      <c r="A2356" s="14" t="s">
        <v>9047</v>
      </c>
      <c r="B2356" s="14" t="s">
        <v>9048</v>
      </c>
      <c r="C2356" s="14" t="s">
        <v>9056</v>
      </c>
      <c r="D2356" s="16">
        <v>45734</v>
      </c>
      <c r="E2356" s="16">
        <v>45938</v>
      </c>
      <c r="F2356" s="14" t="s">
        <v>9055</v>
      </c>
      <c r="G2356" s="14" t="s">
        <v>4141</v>
      </c>
      <c r="H2356" s="14" t="s">
        <v>4142</v>
      </c>
      <c r="I2356" s="15">
        <v>113.4</v>
      </c>
      <c r="J2356" s="77"/>
      <c r="K2356" s="92"/>
    </row>
    <row r="2357" spans="1:11" ht="40" x14ac:dyDescent="0.25">
      <c r="A2357" s="14" t="s">
        <v>9047</v>
      </c>
      <c r="B2357" s="14" t="s">
        <v>9048</v>
      </c>
      <c r="C2357" s="14" t="s">
        <v>9057</v>
      </c>
      <c r="D2357" s="16" t="s">
        <v>9058</v>
      </c>
      <c r="E2357" s="16">
        <v>45938</v>
      </c>
      <c r="F2357" s="14" t="s">
        <v>9059</v>
      </c>
      <c r="G2357" s="14" t="s">
        <v>9060</v>
      </c>
      <c r="H2357" s="14" t="s">
        <v>9061</v>
      </c>
      <c r="I2357" s="15">
        <v>176</v>
      </c>
      <c r="J2357" s="77"/>
      <c r="K2357" s="92"/>
    </row>
    <row r="2358" spans="1:11" ht="40" x14ac:dyDescent="0.25">
      <c r="A2358" s="14" t="s">
        <v>9047</v>
      </c>
      <c r="B2358" s="14" t="s">
        <v>9048</v>
      </c>
      <c r="C2358" s="14" t="s">
        <v>3946</v>
      </c>
      <c r="D2358" s="16">
        <v>45841</v>
      </c>
      <c r="E2358" s="16">
        <v>45938</v>
      </c>
      <c r="F2358" s="14" t="s">
        <v>9062</v>
      </c>
      <c r="G2358" s="14"/>
      <c r="H2358" s="14" t="s">
        <v>9063</v>
      </c>
      <c r="I2358" s="15">
        <v>3243</v>
      </c>
      <c r="J2358" s="77"/>
      <c r="K2358" s="92"/>
    </row>
    <row r="2359" spans="1:11" ht="110" x14ac:dyDescent="0.25">
      <c r="A2359" s="14" t="s">
        <v>9047</v>
      </c>
      <c r="B2359" s="14" t="s">
        <v>9048</v>
      </c>
      <c r="C2359" s="14" t="s">
        <v>9048</v>
      </c>
      <c r="D2359" s="16">
        <v>45938</v>
      </c>
      <c r="E2359" s="16"/>
      <c r="F2359" s="14" t="s">
        <v>9064</v>
      </c>
      <c r="G2359" s="14"/>
      <c r="H2359" s="14" t="s">
        <v>4160</v>
      </c>
      <c r="I2359" s="15">
        <v>2326.3200000000002</v>
      </c>
      <c r="J2359" s="77"/>
      <c r="K2359" s="92"/>
    </row>
    <row r="2360" spans="1:11" ht="70" x14ac:dyDescent="0.25">
      <c r="A2360" s="14" t="s">
        <v>9047</v>
      </c>
      <c r="B2360" s="14" t="s">
        <v>9048</v>
      </c>
      <c r="C2360" s="14" t="s">
        <v>9065</v>
      </c>
      <c r="D2360" s="16">
        <v>45761</v>
      </c>
      <c r="E2360" s="16">
        <v>45938</v>
      </c>
      <c r="F2360" s="14" t="s">
        <v>9066</v>
      </c>
      <c r="G2360" s="14"/>
      <c r="H2360" s="14" t="s">
        <v>9067</v>
      </c>
      <c r="I2360" s="15">
        <v>1335.75</v>
      </c>
      <c r="J2360" s="77"/>
      <c r="K2360" s="92"/>
    </row>
    <row r="2361" spans="1:11" ht="70" x14ac:dyDescent="0.25">
      <c r="A2361" s="14" t="s">
        <v>9047</v>
      </c>
      <c r="B2361" s="14" t="s">
        <v>9048</v>
      </c>
      <c r="C2361" s="14" t="s">
        <v>9068</v>
      </c>
      <c r="D2361" s="16">
        <v>45761</v>
      </c>
      <c r="E2361" s="16">
        <v>45938</v>
      </c>
      <c r="F2361" s="14" t="s">
        <v>9069</v>
      </c>
      <c r="G2361" s="14"/>
      <c r="H2361" s="14" t="s">
        <v>9070</v>
      </c>
      <c r="I2361" s="15">
        <v>111.46</v>
      </c>
      <c r="J2361" s="77"/>
      <c r="K2361" s="92"/>
    </row>
    <row r="2362" spans="1:11" ht="70" x14ac:dyDescent="0.25">
      <c r="A2362" s="14" t="s">
        <v>9047</v>
      </c>
      <c r="B2362" s="14" t="s">
        <v>9048</v>
      </c>
      <c r="C2362" s="14" t="s">
        <v>9071</v>
      </c>
      <c r="D2362" s="16">
        <v>45753</v>
      </c>
      <c r="E2362" s="16">
        <v>45938</v>
      </c>
      <c r="F2362" s="14" t="s">
        <v>9072</v>
      </c>
      <c r="G2362" s="14" t="s">
        <v>9020</v>
      </c>
      <c r="H2362" s="14" t="s">
        <v>9021</v>
      </c>
      <c r="I2362" s="15">
        <v>25</v>
      </c>
      <c r="J2362" s="77"/>
      <c r="K2362" s="92"/>
    </row>
    <row r="2363" spans="1:11" ht="100" x14ac:dyDescent="0.25">
      <c r="A2363" s="14" t="s">
        <v>9047</v>
      </c>
      <c r="B2363" s="14" t="s">
        <v>9048</v>
      </c>
      <c r="C2363" s="14" t="s">
        <v>9073</v>
      </c>
      <c r="D2363" s="16">
        <v>45718</v>
      </c>
      <c r="E2363" s="16">
        <v>45938</v>
      </c>
      <c r="F2363" s="14" t="s">
        <v>9074</v>
      </c>
      <c r="G2363" s="14"/>
      <c r="H2363" s="14" t="s">
        <v>9075</v>
      </c>
      <c r="I2363" s="15">
        <v>2852.3</v>
      </c>
      <c r="J2363" s="77"/>
      <c r="K2363" s="92"/>
    </row>
    <row r="2364" spans="1:11" ht="110" x14ac:dyDescent="0.25">
      <c r="A2364" s="14" t="s">
        <v>9047</v>
      </c>
      <c r="B2364" s="14" t="s">
        <v>9048</v>
      </c>
      <c r="C2364" s="14" t="s">
        <v>9048</v>
      </c>
      <c r="D2364" s="16">
        <v>45938</v>
      </c>
      <c r="E2364" s="16"/>
      <c r="F2364" s="14" t="s">
        <v>9076</v>
      </c>
      <c r="G2364" s="14"/>
      <c r="H2364" s="14" t="s">
        <v>4160</v>
      </c>
      <c r="I2364" s="15">
        <v>1722.06</v>
      </c>
      <c r="J2364" s="77"/>
      <c r="K2364" s="92"/>
    </row>
    <row r="2365" spans="1:11" ht="40" x14ac:dyDescent="0.25">
      <c r="A2365" s="14" t="s">
        <v>8867</v>
      </c>
      <c r="B2365" s="14" t="s">
        <v>9077</v>
      </c>
      <c r="C2365" s="14" t="s">
        <v>9078</v>
      </c>
      <c r="D2365" s="16">
        <v>45917</v>
      </c>
      <c r="E2365" s="16">
        <v>45938</v>
      </c>
      <c r="F2365" s="14" t="s">
        <v>9079</v>
      </c>
      <c r="G2365" s="14" t="s">
        <v>5162</v>
      </c>
      <c r="H2365" s="14" t="s">
        <v>5163</v>
      </c>
      <c r="I2365" s="15">
        <v>600</v>
      </c>
      <c r="J2365" s="77"/>
      <c r="K2365" s="92"/>
    </row>
    <row r="2366" spans="1:11" ht="50" x14ac:dyDescent="0.25">
      <c r="A2366" s="14" t="s">
        <v>8867</v>
      </c>
      <c r="B2366" s="14" t="s">
        <v>9077</v>
      </c>
      <c r="C2366" s="14" t="s">
        <v>9080</v>
      </c>
      <c r="D2366" s="16">
        <v>45717</v>
      </c>
      <c r="E2366" s="16">
        <v>45938</v>
      </c>
      <c r="F2366" s="14" t="s">
        <v>9081</v>
      </c>
      <c r="G2366" s="14">
        <v>29213291</v>
      </c>
      <c r="H2366" s="14" t="s">
        <v>3029</v>
      </c>
      <c r="I2366" s="15">
        <v>204.59</v>
      </c>
      <c r="J2366" s="77"/>
      <c r="K2366" s="92"/>
    </row>
    <row r="2367" spans="1:11" ht="50" x14ac:dyDescent="0.25">
      <c r="A2367" s="14" t="s">
        <v>8867</v>
      </c>
      <c r="B2367" s="14" t="s">
        <v>9077</v>
      </c>
      <c r="C2367" s="14" t="s">
        <v>9082</v>
      </c>
      <c r="D2367" s="16">
        <v>45773</v>
      </c>
      <c r="E2367" s="16">
        <v>45938</v>
      </c>
      <c r="F2367" s="14" t="s">
        <v>9081</v>
      </c>
      <c r="G2367" s="14">
        <v>29213291</v>
      </c>
      <c r="H2367" s="14" t="s">
        <v>3029</v>
      </c>
      <c r="I2367" s="15">
        <v>84.91</v>
      </c>
      <c r="J2367" s="77"/>
      <c r="K2367" s="92"/>
    </row>
    <row r="2368" spans="1:11" ht="40" x14ac:dyDescent="0.25">
      <c r="A2368" s="14" t="s">
        <v>8867</v>
      </c>
      <c r="B2368" s="14" t="s">
        <v>9077</v>
      </c>
      <c r="C2368" s="14" t="s">
        <v>9083</v>
      </c>
      <c r="D2368" s="16">
        <v>45844</v>
      </c>
      <c r="E2368" s="16">
        <v>45938</v>
      </c>
      <c r="F2368" s="14" t="s">
        <v>9084</v>
      </c>
      <c r="G2368" s="14">
        <v>29213291</v>
      </c>
      <c r="H2368" s="14" t="s">
        <v>3029</v>
      </c>
      <c r="I2368" s="15">
        <v>139.31</v>
      </c>
      <c r="J2368" s="77"/>
      <c r="K2368" s="92"/>
    </row>
    <row r="2369" spans="1:11" ht="50" x14ac:dyDescent="0.25">
      <c r="A2369" s="14" t="s">
        <v>8867</v>
      </c>
      <c r="B2369" s="14" t="s">
        <v>9077</v>
      </c>
      <c r="C2369" s="14" t="s">
        <v>9085</v>
      </c>
      <c r="D2369" s="16">
        <v>45910</v>
      </c>
      <c r="E2369" s="16">
        <v>45938</v>
      </c>
      <c r="F2369" s="14" t="s">
        <v>9081</v>
      </c>
      <c r="G2369" s="14">
        <v>29213291</v>
      </c>
      <c r="H2369" s="14" t="s">
        <v>3029</v>
      </c>
      <c r="I2369" s="15">
        <v>204.6</v>
      </c>
      <c r="J2369" s="77"/>
      <c r="K2369" s="92"/>
    </row>
    <row r="2370" spans="1:11" ht="100" x14ac:dyDescent="0.25">
      <c r="A2370" s="14" t="s">
        <v>9013</v>
      </c>
      <c r="B2370" s="14" t="s">
        <v>3090</v>
      </c>
      <c r="C2370" s="14" t="s">
        <v>3090</v>
      </c>
      <c r="D2370" s="16">
        <v>45950</v>
      </c>
      <c r="E2370" s="16"/>
      <c r="F2370" s="14" t="s">
        <v>9086</v>
      </c>
      <c r="G2370" s="14"/>
      <c r="H2370" s="14" t="s">
        <v>3581</v>
      </c>
      <c r="I2370" s="15">
        <v>468.25</v>
      </c>
      <c r="J2370" s="77"/>
      <c r="K2370" s="92"/>
    </row>
    <row r="2371" spans="1:11" ht="70" x14ac:dyDescent="0.25">
      <c r="A2371" s="14" t="s">
        <v>9013</v>
      </c>
      <c r="B2371" s="14" t="s">
        <v>3090</v>
      </c>
      <c r="C2371" s="14" t="s">
        <v>9087</v>
      </c>
      <c r="D2371" s="16" t="s">
        <v>9088</v>
      </c>
      <c r="E2371" s="16">
        <v>45950</v>
      </c>
      <c r="F2371" s="14" t="s">
        <v>9089</v>
      </c>
      <c r="G2371" s="14"/>
      <c r="H2371" s="14" t="s">
        <v>9090</v>
      </c>
      <c r="I2371" s="15">
        <v>14.74</v>
      </c>
      <c r="J2371" s="77"/>
      <c r="K2371" s="92"/>
    </row>
    <row r="2372" spans="1:11" ht="120" x14ac:dyDescent="0.25">
      <c r="A2372" s="14" t="s">
        <v>9013</v>
      </c>
      <c r="B2372" s="14" t="s">
        <v>3090</v>
      </c>
      <c r="C2372" s="14" t="s">
        <v>3090</v>
      </c>
      <c r="D2372" s="16">
        <v>45950</v>
      </c>
      <c r="E2372" s="16"/>
      <c r="F2372" s="14" t="s">
        <v>9091</v>
      </c>
      <c r="G2372" s="14"/>
      <c r="H2372" s="14" t="s">
        <v>3581</v>
      </c>
      <c r="I2372" s="15">
        <v>421.42</v>
      </c>
      <c r="J2372" s="77"/>
      <c r="K2372" s="92"/>
    </row>
    <row r="2373" spans="1:11" ht="100" x14ac:dyDescent="0.25">
      <c r="A2373" s="14" t="s">
        <v>9013</v>
      </c>
      <c r="B2373" s="14" t="s">
        <v>3090</v>
      </c>
      <c r="C2373" s="14" t="s">
        <v>9092</v>
      </c>
      <c r="D2373" s="16">
        <v>45694</v>
      </c>
      <c r="E2373" s="16">
        <v>45950</v>
      </c>
      <c r="F2373" s="14" t="s">
        <v>9093</v>
      </c>
      <c r="G2373" s="14"/>
      <c r="H2373" s="14" t="s">
        <v>9094</v>
      </c>
      <c r="I2373" s="15">
        <v>49.68</v>
      </c>
      <c r="J2373" s="77"/>
      <c r="K2373" s="92"/>
    </row>
    <row r="2374" spans="1:11" ht="80" x14ac:dyDescent="0.25">
      <c r="A2374" s="14" t="s">
        <v>9013</v>
      </c>
      <c r="B2374" s="14" t="s">
        <v>3090</v>
      </c>
      <c r="C2374" s="14" t="s">
        <v>9095</v>
      </c>
      <c r="D2374" s="16">
        <v>45693</v>
      </c>
      <c r="E2374" s="16">
        <v>45950</v>
      </c>
      <c r="F2374" s="14" t="s">
        <v>9096</v>
      </c>
      <c r="G2374" s="14" t="s">
        <v>5147</v>
      </c>
      <c r="H2374" s="14" t="s">
        <v>9097</v>
      </c>
      <c r="I2374" s="15">
        <v>23.67</v>
      </c>
      <c r="J2374" s="77"/>
      <c r="K2374" s="92"/>
    </row>
    <row r="2375" spans="1:11" ht="80" x14ac:dyDescent="0.25">
      <c r="A2375" s="14" t="s">
        <v>9013</v>
      </c>
      <c r="B2375" s="14" t="s">
        <v>3090</v>
      </c>
      <c r="C2375" s="14" t="s">
        <v>9098</v>
      </c>
      <c r="D2375" s="16">
        <v>45693</v>
      </c>
      <c r="E2375" s="16">
        <v>45950</v>
      </c>
      <c r="F2375" s="14" t="s">
        <v>9099</v>
      </c>
      <c r="G2375" s="14" t="s">
        <v>9100</v>
      </c>
      <c r="H2375" s="14" t="s">
        <v>9101</v>
      </c>
      <c r="I2375" s="15">
        <v>136.75</v>
      </c>
      <c r="J2375" s="77"/>
      <c r="K2375" s="92"/>
    </row>
    <row r="2376" spans="1:11" ht="80" x14ac:dyDescent="0.25">
      <c r="A2376" s="14" t="s">
        <v>9013</v>
      </c>
      <c r="B2376" s="14" t="s">
        <v>3090</v>
      </c>
      <c r="C2376" s="14" t="s">
        <v>9102</v>
      </c>
      <c r="D2376" s="16">
        <v>45694</v>
      </c>
      <c r="E2376" s="16">
        <v>45950</v>
      </c>
      <c r="F2376" s="14" t="s">
        <v>9103</v>
      </c>
      <c r="G2376" s="14" t="s">
        <v>9100</v>
      </c>
      <c r="H2376" s="14" t="s">
        <v>9101</v>
      </c>
      <c r="I2376" s="15">
        <v>18.16</v>
      </c>
      <c r="J2376" s="77"/>
      <c r="K2376" s="92"/>
    </row>
    <row r="2377" spans="1:11" ht="40" x14ac:dyDescent="0.25">
      <c r="A2377" s="14" t="s">
        <v>9013</v>
      </c>
      <c r="B2377" s="14" t="s">
        <v>3090</v>
      </c>
      <c r="C2377" s="14" t="s">
        <v>9104</v>
      </c>
      <c r="D2377" s="16">
        <v>45691</v>
      </c>
      <c r="E2377" s="16">
        <v>45950</v>
      </c>
      <c r="F2377" s="14" t="s">
        <v>9105</v>
      </c>
      <c r="G2377" s="14" t="s">
        <v>9106</v>
      </c>
      <c r="H2377" s="14" t="s">
        <v>9107</v>
      </c>
      <c r="I2377" s="15">
        <v>10.66</v>
      </c>
      <c r="J2377" s="77"/>
      <c r="K2377" s="92"/>
    </row>
    <row r="2378" spans="1:11" ht="100" x14ac:dyDescent="0.25">
      <c r="A2378" s="14" t="s">
        <v>9013</v>
      </c>
      <c r="B2378" s="14" t="s">
        <v>3090</v>
      </c>
      <c r="C2378" s="14" t="s">
        <v>3090</v>
      </c>
      <c r="D2378" s="16">
        <v>45950</v>
      </c>
      <c r="E2378" s="16"/>
      <c r="F2378" s="14" t="s">
        <v>9108</v>
      </c>
      <c r="G2378" s="14"/>
      <c r="H2378" s="14" t="s">
        <v>3581</v>
      </c>
      <c r="I2378" s="15">
        <v>392.29</v>
      </c>
      <c r="J2378" s="77"/>
      <c r="K2378" s="92"/>
    </row>
    <row r="2379" spans="1:11" ht="100" x14ac:dyDescent="0.25">
      <c r="A2379" s="14" t="s">
        <v>9013</v>
      </c>
      <c r="B2379" s="14" t="s">
        <v>3090</v>
      </c>
      <c r="C2379" s="14" t="s">
        <v>3090</v>
      </c>
      <c r="D2379" s="16">
        <v>45950</v>
      </c>
      <c r="E2379" s="16"/>
      <c r="F2379" s="14" t="s">
        <v>9109</v>
      </c>
      <c r="G2379" s="14"/>
      <c r="H2379" s="14" t="s">
        <v>3581</v>
      </c>
      <c r="I2379" s="15">
        <v>256.19</v>
      </c>
      <c r="J2379" s="77"/>
      <c r="K2379" s="92"/>
    </row>
    <row r="2380" spans="1:11" ht="100" x14ac:dyDescent="0.25">
      <c r="A2380" s="14" t="s">
        <v>9013</v>
      </c>
      <c r="B2380" s="14" t="s">
        <v>3090</v>
      </c>
      <c r="C2380" s="14" t="s">
        <v>9110</v>
      </c>
      <c r="D2380" s="16">
        <v>45699</v>
      </c>
      <c r="E2380" s="16">
        <v>45950</v>
      </c>
      <c r="F2380" s="14" t="s">
        <v>9111</v>
      </c>
      <c r="G2380" s="14"/>
      <c r="H2380" s="14" t="s">
        <v>7090</v>
      </c>
      <c r="I2380" s="15">
        <v>302.44</v>
      </c>
      <c r="J2380" s="77"/>
      <c r="K2380" s="92"/>
    </row>
    <row r="2381" spans="1:11" ht="80" x14ac:dyDescent="0.25">
      <c r="A2381" s="14" t="s">
        <v>9013</v>
      </c>
      <c r="B2381" s="14" t="s">
        <v>3090</v>
      </c>
      <c r="C2381" s="14" t="s">
        <v>9112</v>
      </c>
      <c r="D2381" s="16">
        <v>45701</v>
      </c>
      <c r="E2381" s="16">
        <v>45950</v>
      </c>
      <c r="F2381" s="14" t="s">
        <v>9113</v>
      </c>
      <c r="G2381" s="14"/>
      <c r="H2381" s="14" t="s">
        <v>9114</v>
      </c>
      <c r="I2381" s="15">
        <v>79.38</v>
      </c>
      <c r="J2381" s="77"/>
      <c r="K2381" s="92"/>
    </row>
    <row r="2382" spans="1:11" ht="40" x14ac:dyDescent="0.25">
      <c r="A2382" s="14" t="s">
        <v>9013</v>
      </c>
      <c r="B2382" s="14" t="s">
        <v>3090</v>
      </c>
      <c r="C2382" s="14" t="s">
        <v>9115</v>
      </c>
      <c r="D2382" s="16">
        <v>45715</v>
      </c>
      <c r="E2382" s="16">
        <v>45950</v>
      </c>
      <c r="F2382" s="14" t="s">
        <v>9105</v>
      </c>
      <c r="G2382" s="14" t="s">
        <v>3354</v>
      </c>
      <c r="H2382" s="14" t="s">
        <v>3355</v>
      </c>
      <c r="I2382" s="15">
        <v>389.35</v>
      </c>
      <c r="J2382" s="77"/>
      <c r="K2382" s="92"/>
    </row>
    <row r="2383" spans="1:11" ht="100" x14ac:dyDescent="0.25">
      <c r="A2383" s="14" t="s">
        <v>9013</v>
      </c>
      <c r="B2383" s="14" t="s">
        <v>3090</v>
      </c>
      <c r="C2383" s="14" t="s">
        <v>3090</v>
      </c>
      <c r="D2383" s="16">
        <v>45950</v>
      </c>
      <c r="E2383" s="16"/>
      <c r="F2383" s="14" t="s">
        <v>9116</v>
      </c>
      <c r="G2383" s="14"/>
      <c r="H2383" s="14" t="s">
        <v>3581</v>
      </c>
      <c r="I2383" s="15">
        <v>199.66</v>
      </c>
      <c r="J2383" s="77"/>
      <c r="K2383" s="92"/>
    </row>
    <row r="2384" spans="1:11" ht="100" x14ac:dyDescent="0.25">
      <c r="A2384" s="14" t="s">
        <v>9013</v>
      </c>
      <c r="B2384" s="14" t="s">
        <v>3090</v>
      </c>
      <c r="C2384" s="14" t="s">
        <v>3090</v>
      </c>
      <c r="D2384" s="16">
        <v>45950</v>
      </c>
      <c r="E2384" s="16"/>
      <c r="F2384" s="14" t="s">
        <v>9117</v>
      </c>
      <c r="G2384" s="14"/>
      <c r="H2384" s="14" t="s">
        <v>3581</v>
      </c>
      <c r="I2384" s="15">
        <v>356.11</v>
      </c>
      <c r="J2384" s="77"/>
      <c r="K2384" s="92"/>
    </row>
    <row r="2385" spans="1:11" ht="70" x14ac:dyDescent="0.25">
      <c r="A2385" s="14" t="s">
        <v>9013</v>
      </c>
      <c r="B2385" s="14" t="s">
        <v>3090</v>
      </c>
      <c r="C2385" s="14" t="s">
        <v>9118</v>
      </c>
      <c r="D2385" s="16" t="s">
        <v>9119</v>
      </c>
      <c r="E2385" s="16">
        <v>45950</v>
      </c>
      <c r="F2385" s="14" t="s">
        <v>9120</v>
      </c>
      <c r="G2385" s="14"/>
      <c r="H2385" s="14" t="s">
        <v>9121</v>
      </c>
      <c r="I2385" s="15">
        <v>12.8</v>
      </c>
      <c r="J2385" s="77"/>
      <c r="K2385" s="92"/>
    </row>
    <row r="2386" spans="1:11" ht="100" x14ac:dyDescent="0.25">
      <c r="A2386" s="14" t="s">
        <v>9013</v>
      </c>
      <c r="B2386" s="14" t="s">
        <v>3090</v>
      </c>
      <c r="C2386" s="14" t="s">
        <v>3090</v>
      </c>
      <c r="D2386" s="16">
        <v>45950</v>
      </c>
      <c r="E2386" s="16"/>
      <c r="F2386" s="14" t="s">
        <v>9122</v>
      </c>
      <c r="G2386" s="14"/>
      <c r="H2386" s="14" t="s">
        <v>3581</v>
      </c>
      <c r="I2386" s="15">
        <v>563.39</v>
      </c>
      <c r="J2386" s="77"/>
      <c r="K2386" s="92"/>
    </row>
    <row r="2387" spans="1:11" ht="50" x14ac:dyDescent="0.25">
      <c r="A2387" s="14" t="s">
        <v>9013</v>
      </c>
      <c r="B2387" s="14" t="s">
        <v>3090</v>
      </c>
      <c r="C2387" s="14" t="s">
        <v>3733</v>
      </c>
      <c r="D2387" s="16">
        <v>45802</v>
      </c>
      <c r="E2387" s="16">
        <v>45950</v>
      </c>
      <c r="F2387" s="14" t="s">
        <v>9123</v>
      </c>
      <c r="G2387" s="14" t="s">
        <v>9124</v>
      </c>
      <c r="H2387" s="14" t="s">
        <v>9125</v>
      </c>
      <c r="I2387" s="15">
        <v>1500</v>
      </c>
      <c r="J2387" s="77"/>
      <c r="K2387" s="92"/>
    </row>
    <row r="2388" spans="1:11" ht="70" x14ac:dyDescent="0.25">
      <c r="A2388" s="14" t="s">
        <v>9013</v>
      </c>
      <c r="B2388" s="14" t="s">
        <v>3564</v>
      </c>
      <c r="C2388" s="14" t="s">
        <v>9126</v>
      </c>
      <c r="D2388" s="16">
        <v>45839</v>
      </c>
      <c r="E2388" s="16">
        <v>45965</v>
      </c>
      <c r="F2388" s="14" t="s">
        <v>9127</v>
      </c>
      <c r="G2388" s="14"/>
      <c r="H2388" s="14" t="s">
        <v>5380</v>
      </c>
      <c r="I2388" s="15">
        <v>1408.37</v>
      </c>
      <c r="J2388" s="77"/>
      <c r="K2388" s="92"/>
    </row>
    <row r="2389" spans="1:11" ht="60" x14ac:dyDescent="0.25">
      <c r="A2389" s="14" t="s">
        <v>9013</v>
      </c>
      <c r="B2389" s="14" t="s">
        <v>3579</v>
      </c>
      <c r="C2389" s="14" t="s">
        <v>9128</v>
      </c>
      <c r="D2389" s="16" t="s">
        <v>9129</v>
      </c>
      <c r="E2389" s="16">
        <v>45965</v>
      </c>
      <c r="F2389" s="14" t="s">
        <v>9130</v>
      </c>
      <c r="G2389" s="14" t="s">
        <v>9036</v>
      </c>
      <c r="H2389" s="14" t="s">
        <v>9037</v>
      </c>
      <c r="I2389" s="15">
        <v>320</v>
      </c>
      <c r="J2389" s="77"/>
      <c r="K2389" s="92"/>
    </row>
    <row r="2390" spans="1:11" ht="80" x14ac:dyDescent="0.25">
      <c r="A2390" s="14" t="s">
        <v>9013</v>
      </c>
      <c r="B2390" s="14" t="s">
        <v>3579</v>
      </c>
      <c r="C2390" s="14" t="s">
        <v>9131</v>
      </c>
      <c r="D2390" s="16" t="s">
        <v>9132</v>
      </c>
      <c r="E2390" s="16">
        <v>45965</v>
      </c>
      <c r="F2390" s="14" t="s">
        <v>3585</v>
      </c>
      <c r="G2390" s="14"/>
      <c r="H2390" s="14" t="s">
        <v>3586</v>
      </c>
      <c r="I2390" s="15">
        <v>4.43</v>
      </c>
      <c r="J2390" s="77"/>
      <c r="K2390" s="92"/>
    </row>
    <row r="2391" spans="1:11" ht="80" x14ac:dyDescent="0.25">
      <c r="A2391" s="14" t="s">
        <v>9013</v>
      </c>
      <c r="B2391" s="14" t="s">
        <v>3579</v>
      </c>
      <c r="C2391" s="14" t="s">
        <v>9133</v>
      </c>
      <c r="D2391" s="16">
        <v>45850</v>
      </c>
      <c r="E2391" s="16">
        <v>45965</v>
      </c>
      <c r="F2391" s="14" t="s">
        <v>9134</v>
      </c>
      <c r="G2391" s="14"/>
      <c r="H2391" s="14" t="s">
        <v>3586</v>
      </c>
      <c r="I2391" s="15">
        <v>7.5</v>
      </c>
      <c r="J2391" s="77"/>
      <c r="K2391" s="92"/>
    </row>
    <row r="2392" spans="1:11" ht="100" x14ac:dyDescent="0.25">
      <c r="A2392" s="14" t="s">
        <v>9013</v>
      </c>
      <c r="B2392" s="14" t="s">
        <v>3579</v>
      </c>
      <c r="C2392" s="14" t="s">
        <v>3579</v>
      </c>
      <c r="D2392" s="16">
        <v>45965</v>
      </c>
      <c r="E2392" s="16">
        <v>45965</v>
      </c>
      <c r="F2392" s="14" t="s">
        <v>9135</v>
      </c>
      <c r="G2392" s="14"/>
      <c r="H2392" s="14" t="s">
        <v>3581</v>
      </c>
      <c r="I2392" s="15">
        <v>276.41000000000003</v>
      </c>
      <c r="J2392" s="77"/>
      <c r="K2392" s="92"/>
    </row>
    <row r="2393" spans="1:11" ht="100" x14ac:dyDescent="0.25">
      <c r="A2393" s="14" t="s">
        <v>9013</v>
      </c>
      <c r="B2393" s="14" t="s">
        <v>3579</v>
      </c>
      <c r="C2393" s="14" t="s">
        <v>9136</v>
      </c>
      <c r="D2393" s="16">
        <v>45802</v>
      </c>
      <c r="E2393" s="16">
        <v>45965</v>
      </c>
      <c r="F2393" s="14" t="s">
        <v>9137</v>
      </c>
      <c r="G2393" s="14"/>
      <c r="H2393" s="14" t="s">
        <v>3594</v>
      </c>
      <c r="I2393" s="15">
        <v>2731</v>
      </c>
      <c r="J2393" s="77"/>
      <c r="K2393" s="92"/>
    </row>
    <row r="2394" spans="1:11" ht="80" x14ac:dyDescent="0.25">
      <c r="A2394" s="14" t="s">
        <v>9013</v>
      </c>
      <c r="B2394" s="14" t="s">
        <v>3579</v>
      </c>
      <c r="C2394" s="14" t="s">
        <v>9138</v>
      </c>
      <c r="D2394" s="16">
        <v>45788</v>
      </c>
      <c r="E2394" s="16">
        <v>45965</v>
      </c>
      <c r="F2394" s="14" t="s">
        <v>9139</v>
      </c>
      <c r="G2394" s="14"/>
      <c r="H2394" s="14" t="s">
        <v>3590</v>
      </c>
      <c r="I2394" s="15">
        <v>103.41</v>
      </c>
      <c r="J2394" s="77"/>
      <c r="K2394" s="92"/>
    </row>
    <row r="2395" spans="1:11" ht="50" x14ac:dyDescent="0.25">
      <c r="A2395" s="14" t="s">
        <v>9013</v>
      </c>
      <c r="B2395" s="14" t="s">
        <v>3579</v>
      </c>
      <c r="C2395" s="14" t="s">
        <v>3125</v>
      </c>
      <c r="D2395" s="16">
        <v>45929</v>
      </c>
      <c r="E2395" s="16">
        <v>45965</v>
      </c>
      <c r="F2395" s="14" t="s">
        <v>9140</v>
      </c>
      <c r="G2395" s="14" t="s">
        <v>9124</v>
      </c>
      <c r="H2395" s="14" t="s">
        <v>9125</v>
      </c>
      <c r="I2395" s="15">
        <v>1500</v>
      </c>
      <c r="J2395" s="77"/>
      <c r="K2395" s="92"/>
    </row>
    <row r="2396" spans="1:11" ht="40" x14ac:dyDescent="0.25">
      <c r="A2396" s="14" t="s">
        <v>9013</v>
      </c>
      <c r="B2396" s="14" t="s">
        <v>3579</v>
      </c>
      <c r="C2396" s="14" t="s">
        <v>9141</v>
      </c>
      <c r="D2396" s="16">
        <v>45929</v>
      </c>
      <c r="E2396" s="16">
        <v>45965</v>
      </c>
      <c r="F2396" s="14" t="s">
        <v>9142</v>
      </c>
      <c r="G2396" s="14" t="s">
        <v>3983</v>
      </c>
      <c r="H2396" s="14" t="s">
        <v>3984</v>
      </c>
      <c r="I2396" s="15">
        <v>5000</v>
      </c>
      <c r="J2396" s="77"/>
      <c r="K2396" s="92"/>
    </row>
    <row r="2397" spans="1:11" ht="40" x14ac:dyDescent="0.25">
      <c r="A2397" s="14" t="s">
        <v>8854</v>
      </c>
      <c r="B2397" s="14" t="s">
        <v>9143</v>
      </c>
      <c r="C2397" s="14" t="s">
        <v>9144</v>
      </c>
      <c r="D2397" s="16">
        <v>45762</v>
      </c>
      <c r="E2397" s="16">
        <v>45974</v>
      </c>
      <c r="F2397" s="14" t="s">
        <v>9145</v>
      </c>
      <c r="G2397" s="14" t="s">
        <v>3188</v>
      </c>
      <c r="H2397" s="14" t="s">
        <v>3189</v>
      </c>
      <c r="I2397" s="15">
        <v>291.86</v>
      </c>
      <c r="J2397" s="77"/>
      <c r="K2397" s="92"/>
    </row>
    <row r="2398" spans="1:11" ht="50" x14ac:dyDescent="0.25">
      <c r="A2398" s="14" t="s">
        <v>8854</v>
      </c>
      <c r="B2398" s="14" t="s">
        <v>9143</v>
      </c>
      <c r="C2398" s="14" t="s">
        <v>9146</v>
      </c>
      <c r="D2398" s="16">
        <v>45869</v>
      </c>
      <c r="E2398" s="16">
        <v>45974</v>
      </c>
      <c r="F2398" s="14" t="s">
        <v>9147</v>
      </c>
      <c r="G2398" s="14" t="s">
        <v>6173</v>
      </c>
      <c r="H2398" s="14" t="s">
        <v>6174</v>
      </c>
      <c r="I2398" s="15">
        <v>442</v>
      </c>
      <c r="J2398" s="77"/>
      <c r="K2398" s="92"/>
    </row>
    <row r="2399" spans="1:11" ht="100" x14ac:dyDescent="0.25">
      <c r="A2399" s="14" t="s">
        <v>8854</v>
      </c>
      <c r="B2399" s="14" t="s">
        <v>9143</v>
      </c>
      <c r="C2399" s="14" t="s">
        <v>9143</v>
      </c>
      <c r="D2399" s="16">
        <v>45974</v>
      </c>
      <c r="E2399" s="16">
        <v>45974</v>
      </c>
      <c r="F2399" s="14" t="s">
        <v>9148</v>
      </c>
      <c r="G2399" s="14"/>
      <c r="H2399" s="14" t="s">
        <v>9149</v>
      </c>
      <c r="I2399" s="15">
        <v>182.46</v>
      </c>
      <c r="J2399" s="77"/>
      <c r="K2399" s="92"/>
    </row>
    <row r="2400" spans="1:11" ht="70" x14ac:dyDescent="0.25">
      <c r="A2400" s="14" t="s">
        <v>8854</v>
      </c>
      <c r="B2400" s="14" t="s">
        <v>9143</v>
      </c>
      <c r="C2400" s="14" t="s">
        <v>9150</v>
      </c>
      <c r="D2400" s="16">
        <v>45943</v>
      </c>
      <c r="E2400" s="16">
        <v>45974</v>
      </c>
      <c r="F2400" s="14" t="s">
        <v>9151</v>
      </c>
      <c r="G2400" s="14" t="s">
        <v>8860</v>
      </c>
      <c r="H2400" s="14" t="s">
        <v>9152</v>
      </c>
      <c r="I2400" s="15">
        <v>126</v>
      </c>
      <c r="J2400" s="77"/>
      <c r="K2400" s="92"/>
    </row>
    <row r="2401" spans="1:11" ht="70" x14ac:dyDescent="0.25">
      <c r="A2401" s="14" t="s">
        <v>8854</v>
      </c>
      <c r="B2401" s="14" t="s">
        <v>9143</v>
      </c>
      <c r="C2401" s="14" t="s">
        <v>9153</v>
      </c>
      <c r="D2401" s="16">
        <v>45943</v>
      </c>
      <c r="E2401" s="16">
        <v>45974</v>
      </c>
      <c r="F2401" s="14" t="s">
        <v>9154</v>
      </c>
      <c r="G2401" s="14" t="s">
        <v>8535</v>
      </c>
      <c r="H2401" s="14" t="s">
        <v>8536</v>
      </c>
      <c r="I2401" s="15">
        <v>50</v>
      </c>
      <c r="J2401" s="77"/>
      <c r="K2401" s="92"/>
    </row>
    <row r="2402" spans="1:11" ht="100" x14ac:dyDescent="0.25">
      <c r="A2402" s="14" t="s">
        <v>8854</v>
      </c>
      <c r="B2402" s="14" t="s">
        <v>9143</v>
      </c>
      <c r="C2402" s="14" t="s">
        <v>9143</v>
      </c>
      <c r="D2402" s="16">
        <v>45974</v>
      </c>
      <c r="E2402" s="16">
        <v>45974</v>
      </c>
      <c r="F2402" s="14" t="s">
        <v>9155</v>
      </c>
      <c r="G2402" s="14"/>
      <c r="H2402" s="14" t="s">
        <v>9149</v>
      </c>
      <c r="I2402" s="15">
        <v>166.11</v>
      </c>
      <c r="J2402" s="77"/>
      <c r="K2402" s="92"/>
    </row>
    <row r="2403" spans="1:11" ht="70" x14ac:dyDescent="0.25">
      <c r="A2403" s="14" t="s">
        <v>8854</v>
      </c>
      <c r="B2403" s="14" t="s">
        <v>9143</v>
      </c>
      <c r="C2403" s="14" t="s">
        <v>9156</v>
      </c>
      <c r="D2403" s="16">
        <v>45953</v>
      </c>
      <c r="E2403" s="16">
        <v>45974</v>
      </c>
      <c r="F2403" s="14" t="s">
        <v>9157</v>
      </c>
      <c r="G2403" s="14" t="s">
        <v>9158</v>
      </c>
      <c r="H2403" s="14" t="s">
        <v>9159</v>
      </c>
      <c r="I2403" s="15">
        <v>45</v>
      </c>
      <c r="J2403" s="77"/>
      <c r="K2403" s="92"/>
    </row>
    <row r="2404" spans="1:11" ht="50" x14ac:dyDescent="0.25">
      <c r="A2404" s="14" t="s">
        <v>8867</v>
      </c>
      <c r="B2404" s="14" t="s">
        <v>9160</v>
      </c>
      <c r="C2404" s="14" t="s">
        <v>9161</v>
      </c>
      <c r="D2404" s="16">
        <v>45944</v>
      </c>
      <c r="E2404" s="16">
        <v>45974</v>
      </c>
      <c r="F2404" s="14" t="s">
        <v>9162</v>
      </c>
      <c r="G2404" s="14" t="s">
        <v>9163</v>
      </c>
      <c r="H2404" s="14" t="s">
        <v>9164</v>
      </c>
      <c r="I2404" s="15">
        <v>399.48</v>
      </c>
      <c r="J2404" s="77"/>
      <c r="K2404" s="92"/>
    </row>
    <row r="2405" spans="1:11" ht="50" x14ac:dyDescent="0.25">
      <c r="A2405" s="14" t="s">
        <v>8867</v>
      </c>
      <c r="B2405" s="14" t="s">
        <v>9160</v>
      </c>
      <c r="C2405" s="14" t="s">
        <v>9165</v>
      </c>
      <c r="D2405" s="16">
        <v>45943</v>
      </c>
      <c r="E2405" s="16">
        <v>45974</v>
      </c>
      <c r="F2405" s="14" t="s">
        <v>9166</v>
      </c>
      <c r="G2405" s="14">
        <v>29213291</v>
      </c>
      <c r="H2405" s="14" t="s">
        <v>3029</v>
      </c>
      <c r="I2405" s="15">
        <v>128.30000000000001</v>
      </c>
      <c r="J2405" s="77"/>
      <c r="K2405" s="92"/>
    </row>
    <row r="2406" spans="1:11" ht="40" x14ac:dyDescent="0.25">
      <c r="A2406" s="14" t="s">
        <v>8867</v>
      </c>
      <c r="B2406" s="14" t="s">
        <v>9160</v>
      </c>
      <c r="C2406" s="14" t="s">
        <v>9167</v>
      </c>
      <c r="D2406" s="16">
        <v>45917</v>
      </c>
      <c r="E2406" s="16">
        <v>45974</v>
      </c>
      <c r="F2406" s="14" t="s">
        <v>9168</v>
      </c>
      <c r="G2406" s="14" t="s">
        <v>5162</v>
      </c>
      <c r="H2406" s="14" t="s">
        <v>5163</v>
      </c>
      <c r="I2406" s="15">
        <v>600</v>
      </c>
      <c r="J2406" s="77"/>
      <c r="K2406" s="92"/>
    </row>
    <row r="2407" spans="1:11" ht="40" x14ac:dyDescent="0.25">
      <c r="A2407" s="14" t="s">
        <v>8867</v>
      </c>
      <c r="B2407" s="14" t="s">
        <v>9160</v>
      </c>
      <c r="C2407" s="14" t="s">
        <v>9169</v>
      </c>
      <c r="D2407" s="16">
        <v>45671</v>
      </c>
      <c r="E2407" s="16">
        <v>45974</v>
      </c>
      <c r="F2407" s="14" t="s">
        <v>9170</v>
      </c>
      <c r="G2407" s="14"/>
      <c r="H2407" s="14" t="s">
        <v>9171</v>
      </c>
      <c r="I2407" s="15">
        <v>45</v>
      </c>
      <c r="J2407" s="77"/>
      <c r="K2407" s="92"/>
    </row>
    <row r="2408" spans="1:11" ht="40" x14ac:dyDescent="0.25">
      <c r="A2408" s="14" t="s">
        <v>8867</v>
      </c>
      <c r="B2408" s="14" t="s">
        <v>9160</v>
      </c>
      <c r="C2408" s="14" t="s">
        <v>9172</v>
      </c>
      <c r="D2408" s="16">
        <v>45701</v>
      </c>
      <c r="E2408" s="16">
        <v>45974</v>
      </c>
      <c r="F2408" s="14" t="s">
        <v>9170</v>
      </c>
      <c r="G2408" s="14"/>
      <c r="H2408" s="14" t="s">
        <v>9171</v>
      </c>
      <c r="I2408" s="15">
        <v>46</v>
      </c>
      <c r="J2408" s="77"/>
      <c r="K2408" s="92"/>
    </row>
    <row r="2409" spans="1:11" ht="40" x14ac:dyDescent="0.25">
      <c r="A2409" s="14" t="s">
        <v>8867</v>
      </c>
      <c r="B2409" s="14" t="s">
        <v>9160</v>
      </c>
      <c r="C2409" s="14" t="s">
        <v>9173</v>
      </c>
      <c r="D2409" s="16">
        <v>45728</v>
      </c>
      <c r="E2409" s="16">
        <v>45974</v>
      </c>
      <c r="F2409" s="14" t="s">
        <v>9170</v>
      </c>
      <c r="G2409" s="14"/>
      <c r="H2409" s="14" t="s">
        <v>9171</v>
      </c>
      <c r="I2409" s="15">
        <v>46</v>
      </c>
      <c r="J2409" s="77"/>
      <c r="K2409" s="92"/>
    </row>
    <row r="2410" spans="1:11" ht="40" x14ac:dyDescent="0.25">
      <c r="A2410" s="14" t="s">
        <v>8867</v>
      </c>
      <c r="B2410" s="14" t="s">
        <v>9160</v>
      </c>
      <c r="C2410" s="14" t="s">
        <v>9174</v>
      </c>
      <c r="D2410" s="16">
        <v>45761</v>
      </c>
      <c r="E2410" s="16">
        <v>45974</v>
      </c>
      <c r="F2410" s="14" t="s">
        <v>9170</v>
      </c>
      <c r="G2410" s="14"/>
      <c r="H2410" s="14" t="s">
        <v>9171</v>
      </c>
      <c r="I2410" s="15">
        <v>46</v>
      </c>
      <c r="J2410" s="77"/>
      <c r="K2410" s="92"/>
    </row>
    <row r="2411" spans="1:11" ht="40" x14ac:dyDescent="0.25">
      <c r="A2411" s="14" t="s">
        <v>8867</v>
      </c>
      <c r="B2411" s="14" t="s">
        <v>9160</v>
      </c>
      <c r="C2411" s="14" t="s">
        <v>9175</v>
      </c>
      <c r="D2411" s="16">
        <v>45791</v>
      </c>
      <c r="E2411" s="16">
        <v>45974</v>
      </c>
      <c r="F2411" s="14" t="s">
        <v>9170</v>
      </c>
      <c r="G2411" s="14"/>
      <c r="H2411" s="14" t="s">
        <v>9171</v>
      </c>
      <c r="I2411" s="15">
        <v>46</v>
      </c>
      <c r="J2411" s="77"/>
      <c r="K2411" s="92"/>
    </row>
    <row r="2412" spans="1:11" ht="40" x14ac:dyDescent="0.25">
      <c r="A2412" s="14" t="s">
        <v>8867</v>
      </c>
      <c r="B2412" s="14" t="s">
        <v>9160</v>
      </c>
      <c r="C2412" s="14" t="s">
        <v>9176</v>
      </c>
      <c r="D2412" s="16">
        <v>45860</v>
      </c>
      <c r="E2412" s="16">
        <v>45974</v>
      </c>
      <c r="F2412" s="14" t="s">
        <v>9170</v>
      </c>
      <c r="G2412" s="14"/>
      <c r="H2412" s="14" t="s">
        <v>9171</v>
      </c>
      <c r="I2412" s="15">
        <v>46</v>
      </c>
      <c r="J2412" s="77"/>
      <c r="K2412" s="92"/>
    </row>
    <row r="2413" spans="1:11" ht="40" x14ac:dyDescent="0.25">
      <c r="A2413" s="14" t="s">
        <v>8867</v>
      </c>
      <c r="B2413" s="14" t="s">
        <v>9160</v>
      </c>
      <c r="C2413" s="14" t="s">
        <v>9177</v>
      </c>
      <c r="D2413" s="16">
        <v>45883</v>
      </c>
      <c r="E2413" s="16">
        <v>45974</v>
      </c>
      <c r="F2413" s="14" t="s">
        <v>9170</v>
      </c>
      <c r="G2413" s="14"/>
      <c r="H2413" s="14" t="s">
        <v>9171</v>
      </c>
      <c r="I2413" s="15">
        <v>46</v>
      </c>
      <c r="J2413" s="77"/>
      <c r="K2413" s="92"/>
    </row>
    <row r="2414" spans="1:11" ht="40" x14ac:dyDescent="0.25">
      <c r="A2414" s="14" t="s">
        <v>8867</v>
      </c>
      <c r="B2414" s="14" t="s">
        <v>9160</v>
      </c>
      <c r="C2414" s="14" t="s">
        <v>9178</v>
      </c>
      <c r="D2414" s="16">
        <v>45913</v>
      </c>
      <c r="E2414" s="16">
        <v>45974</v>
      </c>
      <c r="F2414" s="14" t="s">
        <v>9170</v>
      </c>
      <c r="G2414" s="14"/>
      <c r="H2414" s="14" t="s">
        <v>9171</v>
      </c>
      <c r="I2414" s="15">
        <v>46</v>
      </c>
      <c r="J2414" s="77"/>
      <c r="K2414" s="92"/>
    </row>
    <row r="2415" spans="1:11" ht="40" x14ac:dyDescent="0.25">
      <c r="A2415" s="14" t="s">
        <v>8867</v>
      </c>
      <c r="B2415" s="14" t="s">
        <v>9160</v>
      </c>
      <c r="C2415" s="14" t="s">
        <v>9179</v>
      </c>
      <c r="D2415" s="16">
        <v>45943</v>
      </c>
      <c r="E2415" s="16">
        <v>45974</v>
      </c>
      <c r="F2415" s="14" t="s">
        <v>9170</v>
      </c>
      <c r="G2415" s="14"/>
      <c r="H2415" s="14" t="s">
        <v>9171</v>
      </c>
      <c r="I2415" s="15">
        <v>168</v>
      </c>
      <c r="J2415" s="77"/>
      <c r="K2415" s="92"/>
    </row>
    <row r="2416" spans="1:11" ht="50" x14ac:dyDescent="0.25">
      <c r="A2416" s="14" t="s">
        <v>9180</v>
      </c>
      <c r="B2416" s="14" t="s">
        <v>9181</v>
      </c>
      <c r="C2416" s="14" t="s">
        <v>8488</v>
      </c>
      <c r="D2416" s="16">
        <v>45945</v>
      </c>
      <c r="E2416" s="16">
        <v>45974</v>
      </c>
      <c r="F2416" s="14" t="s">
        <v>9182</v>
      </c>
      <c r="G2416" s="14" t="s">
        <v>9183</v>
      </c>
      <c r="H2416" s="14" t="s">
        <v>3834</v>
      </c>
      <c r="I2416" s="15">
        <v>7000</v>
      </c>
      <c r="J2416" s="77"/>
      <c r="K2416" s="92"/>
    </row>
    <row r="2417" spans="1:11" ht="50" x14ac:dyDescent="0.25">
      <c r="A2417" s="14" t="s">
        <v>9180</v>
      </c>
      <c r="B2417" s="14" t="s">
        <v>9181</v>
      </c>
      <c r="C2417" s="14" t="s">
        <v>7516</v>
      </c>
      <c r="D2417" s="16">
        <v>45944</v>
      </c>
      <c r="E2417" s="16">
        <v>45974</v>
      </c>
      <c r="F2417" s="14" t="s">
        <v>9184</v>
      </c>
      <c r="G2417" s="14" t="s">
        <v>9185</v>
      </c>
      <c r="H2417" s="14" t="s">
        <v>9186</v>
      </c>
      <c r="I2417" s="15">
        <v>1000</v>
      </c>
      <c r="J2417" s="77"/>
      <c r="K2417" s="92"/>
    </row>
    <row r="2418" spans="1:11" ht="100" x14ac:dyDescent="0.25">
      <c r="A2418" s="14" t="s">
        <v>8854</v>
      </c>
      <c r="B2418" s="14" t="s">
        <v>9187</v>
      </c>
      <c r="C2418" s="14" t="s">
        <v>9187</v>
      </c>
      <c r="D2418" s="16">
        <v>45974</v>
      </c>
      <c r="E2418" s="16">
        <v>45974</v>
      </c>
      <c r="F2418" s="14" t="s">
        <v>9188</v>
      </c>
      <c r="G2418" s="14"/>
      <c r="H2418" s="14" t="s">
        <v>8892</v>
      </c>
      <c r="I2418" s="15">
        <v>77.13</v>
      </c>
      <c r="J2418" s="77"/>
      <c r="K2418" s="92"/>
    </row>
    <row r="2419" spans="1:11" ht="80" x14ac:dyDescent="0.25">
      <c r="A2419" s="14" t="s">
        <v>8854</v>
      </c>
      <c r="B2419" s="14" t="s">
        <v>9187</v>
      </c>
      <c r="C2419" s="14" t="s">
        <v>9189</v>
      </c>
      <c r="D2419" s="16">
        <v>45698</v>
      </c>
      <c r="E2419" s="16">
        <v>45974</v>
      </c>
      <c r="F2419" s="14" t="s">
        <v>9190</v>
      </c>
      <c r="G2419" s="14" t="s">
        <v>9191</v>
      </c>
      <c r="H2419" s="14" t="s">
        <v>9192</v>
      </c>
      <c r="I2419" s="15">
        <v>226.53</v>
      </c>
      <c r="J2419" s="77"/>
      <c r="K2419" s="92"/>
    </row>
    <row r="2420" spans="1:11" ht="90" x14ac:dyDescent="0.25">
      <c r="A2420" s="14" t="s">
        <v>8854</v>
      </c>
      <c r="B2420" s="14" t="s">
        <v>9187</v>
      </c>
      <c r="C2420" s="14" t="s">
        <v>9189</v>
      </c>
      <c r="D2420" s="16">
        <v>45698</v>
      </c>
      <c r="E2420" s="16">
        <v>45974</v>
      </c>
      <c r="F2420" s="14" t="s">
        <v>9193</v>
      </c>
      <c r="G2420" s="14" t="s">
        <v>9191</v>
      </c>
      <c r="H2420" s="14" t="s">
        <v>9192</v>
      </c>
      <c r="I2420" s="15">
        <v>928.47</v>
      </c>
      <c r="J2420" s="77"/>
      <c r="K2420" s="92"/>
    </row>
    <row r="2421" spans="1:11" ht="80" x14ac:dyDescent="0.25">
      <c r="A2421" s="14" t="s">
        <v>8854</v>
      </c>
      <c r="B2421" s="14" t="s">
        <v>9187</v>
      </c>
      <c r="C2421" s="14" t="s">
        <v>9187</v>
      </c>
      <c r="D2421" s="16">
        <v>45974</v>
      </c>
      <c r="E2421" s="16">
        <v>45974</v>
      </c>
      <c r="F2421" s="14" t="s">
        <v>9194</v>
      </c>
      <c r="G2421" s="14"/>
      <c r="H2421" s="14" t="s">
        <v>8892</v>
      </c>
      <c r="I2421" s="15">
        <v>27.73</v>
      </c>
      <c r="J2421" s="77"/>
      <c r="K2421" s="92"/>
    </row>
    <row r="2422" spans="1:11" ht="80" x14ac:dyDescent="0.25">
      <c r="A2422" s="14" t="s">
        <v>8854</v>
      </c>
      <c r="B2422" s="14" t="s">
        <v>9187</v>
      </c>
      <c r="C2422" s="14" t="s">
        <v>9187</v>
      </c>
      <c r="D2422" s="16">
        <v>45974</v>
      </c>
      <c r="E2422" s="16">
        <v>45974</v>
      </c>
      <c r="F2422" s="14" t="s">
        <v>9195</v>
      </c>
      <c r="G2422" s="14"/>
      <c r="H2422" s="14" t="s">
        <v>8892</v>
      </c>
      <c r="I2422" s="15">
        <v>8.8000000000000007</v>
      </c>
      <c r="J2422" s="77"/>
      <c r="K2422" s="92"/>
    </row>
    <row r="2423" spans="1:11" ht="50" x14ac:dyDescent="0.25">
      <c r="A2423" s="14" t="s">
        <v>8854</v>
      </c>
      <c r="B2423" s="14" t="s">
        <v>9187</v>
      </c>
      <c r="C2423" s="14" t="s">
        <v>9196</v>
      </c>
      <c r="D2423" s="16">
        <v>45932</v>
      </c>
      <c r="E2423" s="16">
        <v>45974</v>
      </c>
      <c r="F2423" s="14" t="s">
        <v>9197</v>
      </c>
      <c r="G2423" s="14" t="s">
        <v>3665</v>
      </c>
      <c r="H2423" s="14" t="s">
        <v>3666</v>
      </c>
      <c r="I2423" s="15">
        <v>190</v>
      </c>
      <c r="J2423" s="77"/>
      <c r="K2423" s="92"/>
    </row>
    <row r="2424" spans="1:11" ht="50" x14ac:dyDescent="0.25">
      <c r="A2424" s="14" t="s">
        <v>8862</v>
      </c>
      <c r="B2424" s="14" t="s">
        <v>9198</v>
      </c>
      <c r="C2424" s="14" t="s">
        <v>9199</v>
      </c>
      <c r="D2424" s="16">
        <v>45671</v>
      </c>
      <c r="E2424" s="16">
        <v>45979</v>
      </c>
      <c r="F2424" s="14" t="s">
        <v>9200</v>
      </c>
      <c r="G2424" s="14" t="s">
        <v>3925</v>
      </c>
      <c r="H2424" s="14" t="s">
        <v>3926</v>
      </c>
      <c r="I2424" s="15">
        <v>265.5</v>
      </c>
      <c r="J2424" s="77"/>
      <c r="K2424" s="92"/>
    </row>
    <row r="2425" spans="1:11" ht="50" x14ac:dyDescent="0.25">
      <c r="A2425" s="14" t="s">
        <v>8862</v>
      </c>
      <c r="B2425" s="14" t="s">
        <v>9198</v>
      </c>
      <c r="C2425" s="14" t="s">
        <v>9201</v>
      </c>
      <c r="D2425" s="16">
        <v>45726</v>
      </c>
      <c r="E2425" s="16">
        <v>45979</v>
      </c>
      <c r="F2425" s="14" t="s">
        <v>9202</v>
      </c>
      <c r="G2425" s="14">
        <v>29213291</v>
      </c>
      <c r="H2425" s="14" t="s">
        <v>3029</v>
      </c>
      <c r="I2425" s="15">
        <v>1061</v>
      </c>
      <c r="J2425" s="77"/>
      <c r="K2425" s="92"/>
    </row>
    <row r="2426" spans="1:11" ht="60" x14ac:dyDescent="0.25">
      <c r="A2426" s="14" t="s">
        <v>8862</v>
      </c>
      <c r="B2426" s="14" t="s">
        <v>9198</v>
      </c>
      <c r="C2426" s="14" t="s">
        <v>9203</v>
      </c>
      <c r="D2426" s="16">
        <v>45968</v>
      </c>
      <c r="E2426" s="16">
        <v>45979</v>
      </c>
      <c r="F2426" s="14" t="s">
        <v>9204</v>
      </c>
      <c r="G2426" s="14" t="s">
        <v>3123</v>
      </c>
      <c r="H2426" s="14" t="s">
        <v>3124</v>
      </c>
      <c r="I2426" s="15">
        <v>485.5</v>
      </c>
      <c r="J2426" s="77"/>
      <c r="K2426" s="92"/>
    </row>
    <row r="2427" spans="1:11" ht="70" x14ac:dyDescent="0.25">
      <c r="A2427" s="14" t="s">
        <v>8862</v>
      </c>
      <c r="B2427" s="14" t="s">
        <v>9198</v>
      </c>
      <c r="C2427" s="14" t="s">
        <v>9198</v>
      </c>
      <c r="D2427" s="16">
        <v>45979</v>
      </c>
      <c r="E2427" s="16">
        <v>45979</v>
      </c>
      <c r="F2427" s="14" t="s">
        <v>9205</v>
      </c>
      <c r="G2427" s="14"/>
      <c r="H2427" s="14" t="s">
        <v>4150</v>
      </c>
      <c r="I2427" s="15">
        <v>86</v>
      </c>
      <c r="J2427" s="77"/>
      <c r="K2427" s="92"/>
    </row>
    <row r="2428" spans="1:11" ht="70" x14ac:dyDescent="0.25">
      <c r="A2428" s="14" t="s">
        <v>8862</v>
      </c>
      <c r="B2428" s="14" t="s">
        <v>9198</v>
      </c>
      <c r="C2428" s="14" t="s">
        <v>9198</v>
      </c>
      <c r="D2428" s="16">
        <v>45979</v>
      </c>
      <c r="E2428" s="16">
        <v>45979</v>
      </c>
      <c r="F2428" s="14" t="s">
        <v>9206</v>
      </c>
      <c r="G2428" s="14"/>
      <c r="H2428" s="14" t="s">
        <v>4150</v>
      </c>
      <c r="I2428" s="15">
        <v>119</v>
      </c>
      <c r="J2428" s="77"/>
      <c r="K2428" s="92"/>
    </row>
    <row r="2429" spans="1:11" ht="80" x14ac:dyDescent="0.25">
      <c r="A2429" s="14" t="s">
        <v>8862</v>
      </c>
      <c r="B2429" s="14" t="s">
        <v>9198</v>
      </c>
      <c r="C2429" s="14" t="s">
        <v>9207</v>
      </c>
      <c r="D2429" s="16">
        <v>45758</v>
      </c>
      <c r="E2429" s="16">
        <v>45979</v>
      </c>
      <c r="F2429" s="14" t="s">
        <v>9208</v>
      </c>
      <c r="G2429" s="14"/>
      <c r="H2429" s="14" t="s">
        <v>8969</v>
      </c>
      <c r="I2429" s="15">
        <v>33</v>
      </c>
      <c r="J2429" s="77"/>
      <c r="K2429" s="92"/>
    </row>
    <row r="2430" spans="1:11" ht="70" x14ac:dyDescent="0.25">
      <c r="A2430" s="14" t="s">
        <v>8862</v>
      </c>
      <c r="B2430" s="14" t="s">
        <v>9198</v>
      </c>
      <c r="C2430" s="14" t="s">
        <v>9198</v>
      </c>
      <c r="D2430" s="16">
        <v>45979</v>
      </c>
      <c r="E2430" s="16">
        <v>45979</v>
      </c>
      <c r="F2430" s="14" t="s">
        <v>9209</v>
      </c>
      <c r="G2430" s="14"/>
      <c r="H2430" s="14" t="s">
        <v>4150</v>
      </c>
      <c r="I2430" s="15">
        <v>510</v>
      </c>
      <c r="J2430" s="77"/>
      <c r="K2430" s="92"/>
    </row>
    <row r="2431" spans="1:11" ht="70" x14ac:dyDescent="0.25">
      <c r="A2431" s="14" t="s">
        <v>8862</v>
      </c>
      <c r="B2431" s="14" t="s">
        <v>9198</v>
      </c>
      <c r="C2431" s="14" t="s">
        <v>9198</v>
      </c>
      <c r="D2431" s="16">
        <v>45979</v>
      </c>
      <c r="E2431" s="16">
        <v>45979</v>
      </c>
      <c r="F2431" s="14" t="s">
        <v>9210</v>
      </c>
      <c r="G2431" s="14"/>
      <c r="H2431" s="14" t="s">
        <v>4150</v>
      </c>
      <c r="I2431" s="15">
        <v>1665</v>
      </c>
      <c r="J2431" s="77"/>
      <c r="K2431" s="92"/>
    </row>
    <row r="2432" spans="1:11" ht="100" x14ac:dyDescent="0.25">
      <c r="A2432" s="14" t="s">
        <v>8862</v>
      </c>
      <c r="B2432" s="14" t="s">
        <v>9198</v>
      </c>
      <c r="C2432" s="14" t="s">
        <v>9211</v>
      </c>
      <c r="D2432" s="16">
        <v>45755</v>
      </c>
      <c r="E2432" s="16">
        <v>45979</v>
      </c>
      <c r="F2432" s="14" t="s">
        <v>9212</v>
      </c>
      <c r="G2432" s="14"/>
      <c r="H2432" s="14" t="s">
        <v>9213</v>
      </c>
      <c r="I2432" s="15">
        <v>290.87</v>
      </c>
      <c r="J2432" s="77"/>
      <c r="K2432" s="92"/>
    </row>
    <row r="2433" spans="1:11" ht="110" x14ac:dyDescent="0.25">
      <c r="A2433" s="14" t="s">
        <v>8862</v>
      </c>
      <c r="B2433" s="14" t="s">
        <v>9198</v>
      </c>
      <c r="C2433" s="14" t="s">
        <v>9214</v>
      </c>
      <c r="D2433" s="16">
        <v>45755</v>
      </c>
      <c r="E2433" s="16">
        <v>45979</v>
      </c>
      <c r="F2433" s="14" t="s">
        <v>9215</v>
      </c>
      <c r="G2433" s="14"/>
      <c r="H2433" s="14" t="s">
        <v>4070</v>
      </c>
      <c r="I2433" s="15">
        <v>253.13</v>
      </c>
      <c r="J2433" s="77"/>
      <c r="K2433" s="92"/>
    </row>
    <row r="2434" spans="1:11" ht="70" x14ac:dyDescent="0.25">
      <c r="A2434" s="14" t="s">
        <v>8862</v>
      </c>
      <c r="B2434" s="14" t="s">
        <v>9198</v>
      </c>
      <c r="C2434" s="14" t="s">
        <v>8130</v>
      </c>
      <c r="D2434" s="16">
        <v>45785</v>
      </c>
      <c r="E2434" s="16">
        <v>45979</v>
      </c>
      <c r="F2434" s="14" t="s">
        <v>9216</v>
      </c>
      <c r="G2434" s="14"/>
      <c r="H2434" s="14" t="s">
        <v>9217</v>
      </c>
      <c r="I2434" s="15">
        <v>110</v>
      </c>
      <c r="J2434" s="77"/>
      <c r="K2434" s="92"/>
    </row>
    <row r="2435" spans="1:11" ht="80" x14ac:dyDescent="0.25">
      <c r="A2435" s="14" t="s">
        <v>8862</v>
      </c>
      <c r="B2435" s="14" t="s">
        <v>9198</v>
      </c>
      <c r="C2435" s="14" t="s">
        <v>9218</v>
      </c>
      <c r="D2435" s="16">
        <v>45785</v>
      </c>
      <c r="E2435" s="16">
        <v>45979</v>
      </c>
      <c r="F2435" s="14" t="s">
        <v>9219</v>
      </c>
      <c r="G2435" s="14"/>
      <c r="H2435" s="14" t="s">
        <v>9217</v>
      </c>
      <c r="I2435" s="15">
        <v>83</v>
      </c>
      <c r="J2435" s="77"/>
      <c r="K2435" s="92"/>
    </row>
    <row r="2436" spans="1:11" ht="80" x14ac:dyDescent="0.25">
      <c r="A2436" s="14" t="s">
        <v>8862</v>
      </c>
      <c r="B2436" s="14" t="s">
        <v>9198</v>
      </c>
      <c r="C2436" s="14" t="s">
        <v>8947</v>
      </c>
      <c r="D2436" s="16">
        <v>45774</v>
      </c>
      <c r="E2436" s="16">
        <v>45979</v>
      </c>
      <c r="F2436" s="14" t="s">
        <v>9220</v>
      </c>
      <c r="G2436" s="14"/>
      <c r="H2436" s="14" t="s">
        <v>8949</v>
      </c>
      <c r="I2436" s="15">
        <v>214.5</v>
      </c>
      <c r="J2436" s="77"/>
      <c r="K2436" s="92"/>
    </row>
    <row r="2437" spans="1:11" ht="70" x14ac:dyDescent="0.25">
      <c r="A2437" s="14" t="s">
        <v>8862</v>
      </c>
      <c r="B2437" s="14" t="s">
        <v>9198</v>
      </c>
      <c r="C2437" s="14" t="s">
        <v>9221</v>
      </c>
      <c r="D2437" s="16">
        <v>45793</v>
      </c>
      <c r="E2437" s="16">
        <v>45979</v>
      </c>
      <c r="F2437" s="14" t="s">
        <v>9222</v>
      </c>
      <c r="G2437" s="14"/>
      <c r="H2437" s="14" t="s">
        <v>9223</v>
      </c>
      <c r="I2437" s="15">
        <v>14.68</v>
      </c>
      <c r="J2437" s="77"/>
      <c r="K2437" s="92"/>
    </row>
    <row r="2438" spans="1:11" ht="70" x14ac:dyDescent="0.25">
      <c r="A2438" s="14" t="s">
        <v>8862</v>
      </c>
      <c r="B2438" s="14" t="s">
        <v>9198</v>
      </c>
      <c r="C2438" s="14" t="s">
        <v>9224</v>
      </c>
      <c r="D2438" s="16" t="s">
        <v>9225</v>
      </c>
      <c r="E2438" s="16">
        <v>45979</v>
      </c>
      <c r="F2438" s="14" t="s">
        <v>9226</v>
      </c>
      <c r="G2438" s="14"/>
      <c r="H2438" s="14" t="s">
        <v>9227</v>
      </c>
      <c r="I2438" s="15">
        <v>30</v>
      </c>
      <c r="J2438" s="77"/>
      <c r="K2438" s="92"/>
    </row>
    <row r="2439" spans="1:11" ht="12.5" x14ac:dyDescent="0.25">
      <c r="A2439" s="14" t="s">
        <v>9180</v>
      </c>
      <c r="B2439" s="14" t="s">
        <v>9228</v>
      </c>
      <c r="C2439" s="14" t="s">
        <v>9228</v>
      </c>
      <c r="D2439" s="16">
        <v>45987</v>
      </c>
      <c r="E2439" s="16"/>
      <c r="F2439" s="14" t="s">
        <v>9229</v>
      </c>
      <c r="G2439" s="14"/>
      <c r="H2439" s="14" t="s">
        <v>3834</v>
      </c>
      <c r="I2439" s="15">
        <v>1215</v>
      </c>
      <c r="J2439" s="77"/>
      <c r="K2439" s="92"/>
    </row>
    <row r="2440" spans="1:11" ht="20" x14ac:dyDescent="0.25">
      <c r="A2440" s="14" t="s">
        <v>9180</v>
      </c>
      <c r="B2440" s="14" t="s">
        <v>9228</v>
      </c>
      <c r="C2440" s="14" t="s">
        <v>9228</v>
      </c>
      <c r="D2440" s="16">
        <v>46003</v>
      </c>
      <c r="E2440" s="16"/>
      <c r="F2440" s="14" t="s">
        <v>9230</v>
      </c>
      <c r="G2440" s="14"/>
      <c r="H2440" s="14" t="s">
        <v>3059</v>
      </c>
      <c r="I2440" s="15">
        <v>285</v>
      </c>
      <c r="J2440" s="77"/>
      <c r="K2440" s="92"/>
    </row>
    <row r="2441" spans="1:11" ht="100" x14ac:dyDescent="0.25">
      <c r="A2441" s="14" t="s">
        <v>9231</v>
      </c>
      <c r="B2441" s="14" t="s">
        <v>9232</v>
      </c>
      <c r="C2441" s="14" t="s">
        <v>9232</v>
      </c>
      <c r="D2441" s="16">
        <v>46000</v>
      </c>
      <c r="E2441" s="16">
        <v>46000</v>
      </c>
      <c r="F2441" s="14" t="s">
        <v>9233</v>
      </c>
      <c r="G2441" s="14"/>
      <c r="H2441" s="14" t="s">
        <v>9234</v>
      </c>
      <c r="I2441" s="15">
        <v>254.61</v>
      </c>
      <c r="J2441" s="77"/>
      <c r="K2441" s="92"/>
    </row>
    <row r="2442" spans="1:11" ht="110" x14ac:dyDescent="0.25">
      <c r="A2442" s="14" t="s">
        <v>9231</v>
      </c>
      <c r="B2442" s="14" t="s">
        <v>9232</v>
      </c>
      <c r="C2442" s="14" t="s">
        <v>9232</v>
      </c>
      <c r="D2442" s="16">
        <v>46000</v>
      </c>
      <c r="E2442" s="16">
        <v>46000</v>
      </c>
      <c r="F2442" s="14" t="s">
        <v>9235</v>
      </c>
      <c r="G2442" s="14"/>
      <c r="H2442" s="14" t="s">
        <v>9234</v>
      </c>
      <c r="I2442" s="15">
        <v>390.6</v>
      </c>
      <c r="J2442" s="77"/>
      <c r="K2442" s="92"/>
    </row>
    <row r="2443" spans="1:11" ht="80" x14ac:dyDescent="0.25">
      <c r="A2443" s="14" t="s">
        <v>9231</v>
      </c>
      <c r="B2443" s="14" t="s">
        <v>9232</v>
      </c>
      <c r="C2443" s="14" t="s">
        <v>9236</v>
      </c>
      <c r="D2443" s="16">
        <v>45681</v>
      </c>
      <c r="E2443" s="16">
        <v>46000</v>
      </c>
      <c r="F2443" s="14" t="s">
        <v>9237</v>
      </c>
      <c r="G2443" s="14" t="s">
        <v>9238</v>
      </c>
      <c r="H2443" s="14" t="s">
        <v>9239</v>
      </c>
      <c r="I2443" s="15">
        <v>167.56</v>
      </c>
      <c r="J2443" s="77"/>
      <c r="K2443" s="92"/>
    </row>
    <row r="2444" spans="1:11" ht="100" x14ac:dyDescent="0.25">
      <c r="A2444" s="14" t="s">
        <v>9231</v>
      </c>
      <c r="B2444" s="14" t="s">
        <v>9232</v>
      </c>
      <c r="C2444" s="14" t="s">
        <v>9232</v>
      </c>
      <c r="D2444" s="16">
        <v>46000</v>
      </c>
      <c r="E2444" s="16">
        <v>46000</v>
      </c>
      <c r="F2444" s="14" t="s">
        <v>9240</v>
      </c>
      <c r="G2444" s="14"/>
      <c r="H2444" s="14" t="s">
        <v>9234</v>
      </c>
      <c r="I2444" s="15">
        <v>492.65</v>
      </c>
      <c r="J2444" s="77"/>
      <c r="K2444" s="92"/>
    </row>
    <row r="2445" spans="1:11" ht="70" x14ac:dyDescent="0.25">
      <c r="A2445" s="14" t="s">
        <v>9231</v>
      </c>
      <c r="B2445" s="14" t="s">
        <v>9232</v>
      </c>
      <c r="C2445" s="14" t="s">
        <v>9241</v>
      </c>
      <c r="D2445" s="16" t="s">
        <v>9242</v>
      </c>
      <c r="E2445" s="16">
        <v>46000</v>
      </c>
      <c r="F2445" s="14" t="s">
        <v>9243</v>
      </c>
      <c r="G2445" s="14"/>
      <c r="H2445" s="14" t="s">
        <v>9244</v>
      </c>
      <c r="I2445" s="15">
        <v>14.06</v>
      </c>
      <c r="J2445" s="77"/>
      <c r="K2445" s="92"/>
    </row>
    <row r="2446" spans="1:11" ht="100" x14ac:dyDescent="0.25">
      <c r="A2446" s="14" t="s">
        <v>9231</v>
      </c>
      <c r="B2446" s="14" t="s">
        <v>9232</v>
      </c>
      <c r="C2446" s="14" t="s">
        <v>9232</v>
      </c>
      <c r="D2446" s="16">
        <v>46000</v>
      </c>
      <c r="E2446" s="16">
        <v>46000</v>
      </c>
      <c r="F2446" s="14" t="s">
        <v>9245</v>
      </c>
      <c r="G2446" s="14"/>
      <c r="H2446" s="14" t="s">
        <v>9234</v>
      </c>
      <c r="I2446" s="15">
        <v>381.31</v>
      </c>
      <c r="J2446" s="77"/>
      <c r="K2446" s="92"/>
    </row>
    <row r="2447" spans="1:11" ht="70" x14ac:dyDescent="0.25">
      <c r="A2447" s="14" t="s">
        <v>9231</v>
      </c>
      <c r="B2447" s="14" t="s">
        <v>9232</v>
      </c>
      <c r="C2447" s="14" t="s">
        <v>9246</v>
      </c>
      <c r="D2447" s="16">
        <v>45691</v>
      </c>
      <c r="E2447" s="16">
        <v>46000</v>
      </c>
      <c r="F2447" s="14" t="s">
        <v>9247</v>
      </c>
      <c r="G2447" s="14" t="s">
        <v>9248</v>
      </c>
      <c r="H2447" s="14" t="s">
        <v>9249</v>
      </c>
      <c r="I2447" s="15">
        <v>24.53</v>
      </c>
      <c r="J2447" s="77"/>
      <c r="K2447" s="92"/>
    </row>
    <row r="2448" spans="1:11" ht="70" x14ac:dyDescent="0.25">
      <c r="A2448" s="14" t="s">
        <v>9231</v>
      </c>
      <c r="B2448" s="14" t="s">
        <v>9232</v>
      </c>
      <c r="C2448" s="14" t="s">
        <v>9250</v>
      </c>
      <c r="D2448" s="16">
        <v>45691</v>
      </c>
      <c r="E2448" s="16">
        <v>46000</v>
      </c>
      <c r="F2448" s="14" t="s">
        <v>9251</v>
      </c>
      <c r="G2448" s="14" t="s">
        <v>9252</v>
      </c>
      <c r="H2448" s="14" t="s">
        <v>9253</v>
      </c>
      <c r="I2448" s="15">
        <v>23.1</v>
      </c>
      <c r="J2448" s="77"/>
      <c r="K2448" s="92"/>
    </row>
    <row r="2449" spans="1:11" ht="80" x14ac:dyDescent="0.25">
      <c r="A2449" s="14" t="s">
        <v>9231</v>
      </c>
      <c r="B2449" s="14" t="s">
        <v>9232</v>
      </c>
      <c r="C2449" s="14" t="s">
        <v>9254</v>
      </c>
      <c r="D2449" s="16">
        <v>45693</v>
      </c>
      <c r="E2449" s="16">
        <v>46000</v>
      </c>
      <c r="F2449" s="14" t="s">
        <v>9255</v>
      </c>
      <c r="G2449" s="14" t="s">
        <v>9256</v>
      </c>
      <c r="H2449" s="14" t="s">
        <v>9257</v>
      </c>
      <c r="I2449" s="15">
        <v>2.04</v>
      </c>
      <c r="J2449" s="77"/>
      <c r="K2449" s="92"/>
    </row>
    <row r="2450" spans="1:11" ht="100" x14ac:dyDescent="0.25">
      <c r="A2450" s="14" t="s">
        <v>9231</v>
      </c>
      <c r="B2450" s="14" t="s">
        <v>9232</v>
      </c>
      <c r="C2450" s="14" t="s">
        <v>9232</v>
      </c>
      <c r="D2450" s="16">
        <v>46000</v>
      </c>
      <c r="E2450" s="16">
        <v>46000</v>
      </c>
      <c r="F2450" s="14" t="s">
        <v>9258</v>
      </c>
      <c r="G2450" s="14"/>
      <c r="H2450" s="14" t="s">
        <v>9234</v>
      </c>
      <c r="I2450" s="15">
        <v>207.34</v>
      </c>
      <c r="J2450" s="77"/>
      <c r="K2450" s="92"/>
    </row>
    <row r="2451" spans="1:11" ht="70" x14ac:dyDescent="0.25">
      <c r="A2451" s="14" t="s">
        <v>9231</v>
      </c>
      <c r="B2451" s="14" t="s">
        <v>9232</v>
      </c>
      <c r="C2451" s="14" t="s">
        <v>9259</v>
      </c>
      <c r="D2451" s="16">
        <v>45744</v>
      </c>
      <c r="E2451" s="16">
        <v>46000</v>
      </c>
      <c r="F2451" s="14" t="s">
        <v>9260</v>
      </c>
      <c r="G2451" s="14" t="s">
        <v>5674</v>
      </c>
      <c r="H2451" s="14" t="s">
        <v>5675</v>
      </c>
      <c r="I2451" s="15">
        <v>118</v>
      </c>
      <c r="J2451" s="77"/>
      <c r="K2451" s="92"/>
    </row>
    <row r="2452" spans="1:11" ht="100" x14ac:dyDescent="0.25">
      <c r="A2452" s="14" t="s">
        <v>9231</v>
      </c>
      <c r="B2452" s="14" t="s">
        <v>9232</v>
      </c>
      <c r="C2452" s="14" t="s">
        <v>9261</v>
      </c>
      <c r="D2452" s="16">
        <v>45747</v>
      </c>
      <c r="E2452" s="16">
        <v>46000</v>
      </c>
      <c r="F2452" s="14" t="s">
        <v>9262</v>
      </c>
      <c r="G2452" s="14"/>
      <c r="H2452" s="14" t="s">
        <v>7071</v>
      </c>
      <c r="I2452" s="15">
        <v>799.22</v>
      </c>
      <c r="J2452" s="77"/>
      <c r="K2452" s="92"/>
    </row>
    <row r="2453" spans="1:11" ht="70" x14ac:dyDescent="0.25">
      <c r="A2453" s="14" t="s">
        <v>9231</v>
      </c>
      <c r="B2453" s="14" t="s">
        <v>9232</v>
      </c>
      <c r="C2453" s="14" t="s">
        <v>9261</v>
      </c>
      <c r="D2453" s="16" t="s">
        <v>9263</v>
      </c>
      <c r="E2453" s="16">
        <v>46000</v>
      </c>
      <c r="F2453" s="14" t="s">
        <v>9264</v>
      </c>
      <c r="G2453" s="14"/>
      <c r="H2453" s="14" t="s">
        <v>7071</v>
      </c>
      <c r="I2453" s="15">
        <v>189.96</v>
      </c>
      <c r="J2453" s="77"/>
      <c r="K2453" s="92"/>
    </row>
    <row r="2454" spans="1:11" ht="100" x14ac:dyDescent="0.25">
      <c r="A2454" s="14" t="s">
        <v>9231</v>
      </c>
      <c r="B2454" s="14" t="s">
        <v>9232</v>
      </c>
      <c r="C2454" s="14" t="s">
        <v>9265</v>
      </c>
      <c r="D2454" s="16">
        <v>45747</v>
      </c>
      <c r="E2454" s="16">
        <v>46000</v>
      </c>
      <c r="F2454" s="14" t="s">
        <v>9266</v>
      </c>
      <c r="G2454" s="14"/>
      <c r="H2454" s="14" t="s">
        <v>7071</v>
      </c>
      <c r="I2454" s="15">
        <v>305.27999999999997</v>
      </c>
      <c r="J2454" s="77"/>
      <c r="K2454" s="92"/>
    </row>
    <row r="2455" spans="1:11" ht="100" x14ac:dyDescent="0.25">
      <c r="A2455" s="14" t="s">
        <v>9231</v>
      </c>
      <c r="B2455" s="14" t="s">
        <v>9232</v>
      </c>
      <c r="C2455" s="14" t="s">
        <v>9267</v>
      </c>
      <c r="D2455" s="16">
        <v>45758</v>
      </c>
      <c r="E2455" s="16">
        <v>46000</v>
      </c>
      <c r="F2455" s="14" t="s">
        <v>9268</v>
      </c>
      <c r="G2455" s="14"/>
      <c r="H2455" s="14" t="s">
        <v>3910</v>
      </c>
      <c r="I2455" s="15">
        <v>651.63</v>
      </c>
      <c r="J2455" s="77"/>
      <c r="K2455" s="92"/>
    </row>
    <row r="2456" spans="1:11" ht="70" x14ac:dyDescent="0.25">
      <c r="A2456" s="14" t="s">
        <v>9231</v>
      </c>
      <c r="B2456" s="14" t="s">
        <v>9232</v>
      </c>
      <c r="C2456" s="14" t="s">
        <v>9269</v>
      </c>
      <c r="D2456" s="16">
        <v>45769</v>
      </c>
      <c r="E2456" s="16">
        <v>46000</v>
      </c>
      <c r="F2456" s="14" t="s">
        <v>9270</v>
      </c>
      <c r="G2456" s="14"/>
      <c r="H2456" s="14" t="s">
        <v>7090</v>
      </c>
      <c r="I2456" s="15">
        <v>135</v>
      </c>
      <c r="J2456" s="77"/>
      <c r="K2456" s="92"/>
    </row>
    <row r="2457" spans="1:11" ht="110" x14ac:dyDescent="0.25">
      <c r="A2457" s="14" t="s">
        <v>9231</v>
      </c>
      <c r="B2457" s="14" t="s">
        <v>9232</v>
      </c>
      <c r="C2457" s="14" t="s">
        <v>9271</v>
      </c>
      <c r="D2457" s="16">
        <v>45758</v>
      </c>
      <c r="E2457" s="16">
        <v>46000</v>
      </c>
      <c r="F2457" s="14" t="s">
        <v>9272</v>
      </c>
      <c r="G2457" s="14"/>
      <c r="H2457" s="14" t="s">
        <v>7071</v>
      </c>
      <c r="I2457" s="15">
        <v>347.37</v>
      </c>
      <c r="J2457" s="77"/>
      <c r="K2457" s="92"/>
    </row>
    <row r="2458" spans="1:11" ht="110" x14ac:dyDescent="0.25">
      <c r="A2458" s="14" t="s">
        <v>9231</v>
      </c>
      <c r="B2458" s="14" t="s">
        <v>9232</v>
      </c>
      <c r="C2458" s="14" t="s">
        <v>9273</v>
      </c>
      <c r="D2458" s="16">
        <v>45758</v>
      </c>
      <c r="E2458" s="16">
        <v>46000</v>
      </c>
      <c r="F2458" s="14" t="s">
        <v>9274</v>
      </c>
      <c r="G2458" s="14"/>
      <c r="H2458" s="14" t="s">
        <v>7071</v>
      </c>
      <c r="I2458" s="15">
        <v>330.44</v>
      </c>
      <c r="J2458" s="77"/>
      <c r="K2458" s="92"/>
    </row>
    <row r="2459" spans="1:11" ht="40" x14ac:dyDescent="0.25">
      <c r="A2459" s="14" t="s">
        <v>9231</v>
      </c>
      <c r="B2459" s="14" t="s">
        <v>9275</v>
      </c>
      <c r="C2459" s="14" t="s">
        <v>9276</v>
      </c>
      <c r="D2459" s="16">
        <v>45805</v>
      </c>
      <c r="E2459" s="16">
        <v>46000</v>
      </c>
      <c r="F2459" s="14" t="s">
        <v>9277</v>
      </c>
      <c r="G2459" s="14" t="s">
        <v>3047</v>
      </c>
      <c r="H2459" s="14" t="s">
        <v>3048</v>
      </c>
      <c r="I2459" s="15">
        <v>2000</v>
      </c>
      <c r="J2459" s="77"/>
      <c r="K2459" s="92"/>
    </row>
    <row r="2460" spans="1:11" ht="40" x14ac:dyDescent="0.25">
      <c r="A2460" s="14" t="s">
        <v>9231</v>
      </c>
      <c r="B2460" s="14" t="s">
        <v>9275</v>
      </c>
      <c r="C2460" s="14" t="s">
        <v>9278</v>
      </c>
      <c r="D2460" s="16">
        <v>45792</v>
      </c>
      <c r="E2460" s="16">
        <v>46000</v>
      </c>
      <c r="F2460" s="14" t="s">
        <v>9279</v>
      </c>
      <c r="G2460" s="14" t="s">
        <v>9280</v>
      </c>
      <c r="H2460" s="14" t="s">
        <v>9281</v>
      </c>
      <c r="I2460" s="15">
        <v>787.2</v>
      </c>
      <c r="J2460" s="77"/>
      <c r="K2460" s="92"/>
    </row>
    <row r="2461" spans="1:11" ht="40" x14ac:dyDescent="0.25">
      <c r="A2461" s="14" t="s">
        <v>9231</v>
      </c>
      <c r="B2461" s="14" t="s">
        <v>9275</v>
      </c>
      <c r="C2461" s="14" t="s">
        <v>3042</v>
      </c>
      <c r="D2461" s="16">
        <v>45712</v>
      </c>
      <c r="E2461" s="16">
        <v>46000</v>
      </c>
      <c r="F2461" s="14" t="s">
        <v>9282</v>
      </c>
      <c r="G2461" s="14" t="s">
        <v>9280</v>
      </c>
      <c r="H2461" s="14" t="s">
        <v>9281</v>
      </c>
      <c r="I2461" s="15">
        <v>270.60000000000002</v>
      </c>
      <c r="J2461" s="77"/>
      <c r="K2461" s="92"/>
    </row>
    <row r="2462" spans="1:11" ht="40" x14ac:dyDescent="0.25">
      <c r="A2462" s="14" t="s">
        <v>9231</v>
      </c>
      <c r="B2462" s="14" t="s">
        <v>9275</v>
      </c>
      <c r="C2462" s="14" t="s">
        <v>9283</v>
      </c>
      <c r="D2462" s="16">
        <v>45729</v>
      </c>
      <c r="E2462" s="16">
        <v>46000</v>
      </c>
      <c r="F2462" s="14" t="s">
        <v>9284</v>
      </c>
      <c r="G2462" s="14" t="s">
        <v>3135</v>
      </c>
      <c r="H2462" s="14" t="s">
        <v>9285</v>
      </c>
      <c r="I2462" s="15">
        <v>985</v>
      </c>
      <c r="J2462" s="77"/>
      <c r="K2462" s="92"/>
    </row>
    <row r="2463" spans="1:11" ht="40" x14ac:dyDescent="0.25">
      <c r="A2463" s="14" t="s">
        <v>9231</v>
      </c>
      <c r="B2463" s="14" t="s">
        <v>9275</v>
      </c>
      <c r="C2463" s="14" t="s">
        <v>8513</v>
      </c>
      <c r="D2463" s="16">
        <v>45747</v>
      </c>
      <c r="E2463" s="16">
        <v>46000</v>
      </c>
      <c r="F2463" s="14" t="s">
        <v>9286</v>
      </c>
      <c r="G2463" s="14" t="s">
        <v>9287</v>
      </c>
      <c r="H2463" s="14" t="s">
        <v>9288</v>
      </c>
      <c r="I2463" s="15">
        <v>400</v>
      </c>
      <c r="J2463" s="77"/>
      <c r="K2463" s="92"/>
    </row>
    <row r="2464" spans="1:11" ht="50" x14ac:dyDescent="0.25">
      <c r="A2464" s="14" t="s">
        <v>9231</v>
      </c>
      <c r="B2464" s="14" t="s">
        <v>9275</v>
      </c>
      <c r="C2464" s="14" t="s">
        <v>9289</v>
      </c>
      <c r="D2464" s="16">
        <v>45807</v>
      </c>
      <c r="E2464" s="16">
        <v>46000</v>
      </c>
      <c r="F2464" s="14" t="s">
        <v>9290</v>
      </c>
      <c r="G2464" s="14" t="s">
        <v>3080</v>
      </c>
      <c r="H2464" s="14" t="s">
        <v>3081</v>
      </c>
      <c r="I2464" s="15">
        <v>154</v>
      </c>
      <c r="J2464" s="77"/>
      <c r="K2464" s="92"/>
    </row>
    <row r="2465" spans="1:11" ht="40" x14ac:dyDescent="0.25">
      <c r="A2465" s="14" t="s">
        <v>9231</v>
      </c>
      <c r="B2465" s="14" t="s">
        <v>9275</v>
      </c>
      <c r="C2465" s="14" t="s">
        <v>9291</v>
      </c>
      <c r="D2465" s="16">
        <v>45662</v>
      </c>
      <c r="E2465" s="16">
        <v>46000</v>
      </c>
      <c r="F2465" s="14" t="s">
        <v>9292</v>
      </c>
      <c r="G2465" s="14" t="s">
        <v>9293</v>
      </c>
      <c r="H2465" s="14" t="s">
        <v>9294</v>
      </c>
      <c r="I2465" s="15">
        <v>165.8</v>
      </c>
      <c r="J2465" s="77"/>
      <c r="K2465" s="92"/>
    </row>
    <row r="2466" spans="1:11" ht="40" x14ac:dyDescent="0.25">
      <c r="A2466" s="14" t="s">
        <v>9231</v>
      </c>
      <c r="B2466" s="14" t="s">
        <v>9275</v>
      </c>
      <c r="C2466" s="14" t="s">
        <v>9295</v>
      </c>
      <c r="D2466" s="16">
        <v>45676</v>
      </c>
      <c r="E2466" s="16">
        <v>46000</v>
      </c>
      <c r="F2466" s="14" t="s">
        <v>9292</v>
      </c>
      <c r="G2466" s="14"/>
      <c r="H2466" s="14" t="s">
        <v>8464</v>
      </c>
      <c r="I2466" s="15">
        <v>283.76</v>
      </c>
      <c r="J2466" s="77"/>
      <c r="K2466" s="92"/>
    </row>
    <row r="2467" spans="1:11" ht="40" x14ac:dyDescent="0.25">
      <c r="A2467" s="14" t="s">
        <v>9231</v>
      </c>
      <c r="B2467" s="14" t="s">
        <v>9275</v>
      </c>
      <c r="C2467" s="14" t="s">
        <v>9296</v>
      </c>
      <c r="D2467" s="16">
        <v>45815</v>
      </c>
      <c r="E2467" s="16">
        <v>46000</v>
      </c>
      <c r="F2467" s="14" t="s">
        <v>9292</v>
      </c>
      <c r="G2467" s="14"/>
      <c r="H2467" s="14" t="s">
        <v>8464</v>
      </c>
      <c r="I2467" s="15">
        <v>223.93</v>
      </c>
      <c r="J2467" s="77"/>
      <c r="K2467" s="92"/>
    </row>
    <row r="2468" spans="1:11" ht="40" x14ac:dyDescent="0.25">
      <c r="A2468" s="14" t="s">
        <v>9231</v>
      </c>
      <c r="B2468" s="14" t="s">
        <v>9275</v>
      </c>
      <c r="C2468" s="14" t="s">
        <v>9297</v>
      </c>
      <c r="D2468" s="16">
        <v>45736</v>
      </c>
      <c r="E2468" s="16">
        <v>46000</v>
      </c>
      <c r="F2468" s="14" t="s">
        <v>9292</v>
      </c>
      <c r="G2468" s="14"/>
      <c r="H2468" s="14" t="s">
        <v>9298</v>
      </c>
      <c r="I2468" s="15">
        <v>177</v>
      </c>
      <c r="J2468" s="77"/>
      <c r="K2468" s="92"/>
    </row>
    <row r="2469" spans="1:11" ht="40" x14ac:dyDescent="0.25">
      <c r="A2469" s="14" t="s">
        <v>9231</v>
      </c>
      <c r="B2469" s="14" t="s">
        <v>9275</v>
      </c>
      <c r="C2469" s="14" t="s">
        <v>9299</v>
      </c>
      <c r="D2469" s="16">
        <v>45706</v>
      </c>
      <c r="E2469" s="16">
        <v>46000</v>
      </c>
      <c r="F2469" s="14" t="s">
        <v>9292</v>
      </c>
      <c r="G2469" s="14"/>
      <c r="H2469" s="14" t="s">
        <v>9298</v>
      </c>
      <c r="I2469" s="15">
        <v>264</v>
      </c>
      <c r="J2469" s="77"/>
      <c r="K2469" s="92"/>
    </row>
    <row r="2470" spans="1:11" ht="40" x14ac:dyDescent="0.25">
      <c r="A2470" s="14" t="s">
        <v>9231</v>
      </c>
      <c r="B2470" s="14" t="s">
        <v>9275</v>
      </c>
      <c r="C2470" s="14" t="s">
        <v>9300</v>
      </c>
      <c r="D2470" s="16">
        <v>45676</v>
      </c>
      <c r="E2470" s="16">
        <v>46000</v>
      </c>
      <c r="F2470" s="14" t="s">
        <v>9292</v>
      </c>
      <c r="G2470" s="14"/>
      <c r="H2470" s="14" t="s">
        <v>9298</v>
      </c>
      <c r="I2470" s="15">
        <v>177</v>
      </c>
      <c r="J2470" s="77"/>
      <c r="K2470" s="92"/>
    </row>
    <row r="2471" spans="1:11" ht="40" x14ac:dyDescent="0.25">
      <c r="A2471" s="14" t="s">
        <v>9231</v>
      </c>
      <c r="B2471" s="14" t="s">
        <v>9275</v>
      </c>
      <c r="C2471" s="14" t="s">
        <v>9301</v>
      </c>
      <c r="D2471" s="16">
        <v>45767</v>
      </c>
      <c r="E2471" s="16">
        <v>46000</v>
      </c>
      <c r="F2471" s="14" t="s">
        <v>9292</v>
      </c>
      <c r="G2471" s="14" t="s">
        <v>9302</v>
      </c>
      <c r="H2471" s="14" t="s">
        <v>9303</v>
      </c>
      <c r="I2471" s="15">
        <v>118</v>
      </c>
      <c r="J2471" s="77"/>
      <c r="K2471" s="92"/>
    </row>
    <row r="2472" spans="1:11" ht="40" x14ac:dyDescent="0.25">
      <c r="A2472" s="14" t="s">
        <v>9231</v>
      </c>
      <c r="B2472" s="14" t="s">
        <v>9275</v>
      </c>
      <c r="C2472" s="14" t="s">
        <v>9304</v>
      </c>
      <c r="D2472" s="16">
        <v>45807</v>
      </c>
      <c r="E2472" s="16">
        <v>46000</v>
      </c>
      <c r="F2472" s="14" t="s">
        <v>9292</v>
      </c>
      <c r="G2472" s="14" t="s">
        <v>9305</v>
      </c>
      <c r="H2472" s="14" t="s">
        <v>9306</v>
      </c>
      <c r="I2472" s="15">
        <v>216.68</v>
      </c>
      <c r="J2472" s="77"/>
      <c r="K2472" s="92"/>
    </row>
    <row r="2473" spans="1:11" ht="40" x14ac:dyDescent="0.25">
      <c r="A2473" s="14" t="s">
        <v>9231</v>
      </c>
      <c r="B2473" s="14" t="s">
        <v>9275</v>
      </c>
      <c r="C2473" s="14" t="s">
        <v>9307</v>
      </c>
      <c r="D2473" s="16">
        <v>45673</v>
      </c>
      <c r="E2473" s="16">
        <v>46000</v>
      </c>
      <c r="F2473" s="14" t="s">
        <v>9292</v>
      </c>
      <c r="G2473" s="14" t="s">
        <v>3133</v>
      </c>
      <c r="H2473" s="14" t="s">
        <v>9308</v>
      </c>
      <c r="I2473" s="15">
        <v>285.89999999999998</v>
      </c>
      <c r="J2473" s="77"/>
      <c r="K2473" s="92"/>
    </row>
    <row r="2474" spans="1:11" ht="40" x14ac:dyDescent="0.25">
      <c r="A2474" s="14" t="s">
        <v>9231</v>
      </c>
      <c r="B2474" s="14" t="s">
        <v>9275</v>
      </c>
      <c r="C2474" s="14" t="s">
        <v>9309</v>
      </c>
      <c r="D2474" s="16">
        <v>45745</v>
      </c>
      <c r="E2474" s="16">
        <v>46000</v>
      </c>
      <c r="F2474" s="14" t="s">
        <v>9292</v>
      </c>
      <c r="G2474" s="14" t="s">
        <v>3133</v>
      </c>
      <c r="H2474" s="14" t="s">
        <v>9308</v>
      </c>
      <c r="I2474" s="15">
        <v>756.92</v>
      </c>
      <c r="J2474" s="77"/>
      <c r="K2474" s="92"/>
    </row>
    <row r="2475" spans="1:11" ht="50" x14ac:dyDescent="0.25">
      <c r="A2475" s="14" t="s">
        <v>9231</v>
      </c>
      <c r="B2475" s="14" t="s">
        <v>9275</v>
      </c>
      <c r="C2475" s="14" t="s">
        <v>9310</v>
      </c>
      <c r="D2475" s="16">
        <v>45825</v>
      </c>
      <c r="E2475" s="16">
        <v>46000</v>
      </c>
      <c r="F2475" s="14" t="s">
        <v>9311</v>
      </c>
      <c r="G2475" s="14" t="s">
        <v>3133</v>
      </c>
      <c r="H2475" s="14" t="s">
        <v>9308</v>
      </c>
      <c r="I2475" s="15">
        <v>331.01</v>
      </c>
      <c r="J2475" s="77"/>
      <c r="K2475" s="92"/>
    </row>
    <row r="2476" spans="1:11" ht="50" x14ac:dyDescent="0.25">
      <c r="A2476" s="14" t="s">
        <v>9231</v>
      </c>
      <c r="B2476" s="14" t="s">
        <v>9312</v>
      </c>
      <c r="C2476" s="14" t="s">
        <v>5979</v>
      </c>
      <c r="D2476" s="16">
        <v>45895</v>
      </c>
      <c r="E2476" s="16">
        <v>46000</v>
      </c>
      <c r="F2476" s="14" t="s">
        <v>5980</v>
      </c>
      <c r="G2476" s="14" t="s">
        <v>3047</v>
      </c>
      <c r="H2476" s="14" t="s">
        <v>3048</v>
      </c>
      <c r="I2476" s="15">
        <v>400</v>
      </c>
      <c r="J2476" s="77"/>
      <c r="K2476" s="92"/>
    </row>
    <row r="2477" spans="1:11" ht="40" x14ac:dyDescent="0.25">
      <c r="A2477" s="14" t="s">
        <v>9231</v>
      </c>
      <c r="B2477" s="14" t="s">
        <v>9312</v>
      </c>
      <c r="C2477" s="14" t="s">
        <v>9313</v>
      </c>
      <c r="D2477" s="16">
        <v>45884</v>
      </c>
      <c r="E2477" s="16">
        <v>46000</v>
      </c>
      <c r="F2477" s="14" t="s">
        <v>9314</v>
      </c>
      <c r="G2477" s="14" t="s">
        <v>9280</v>
      </c>
      <c r="H2477" s="14" t="s">
        <v>9281</v>
      </c>
      <c r="I2477" s="15">
        <v>393.6</v>
      </c>
      <c r="J2477" s="77"/>
      <c r="K2477" s="92"/>
    </row>
    <row r="2478" spans="1:11" ht="40" x14ac:dyDescent="0.25">
      <c r="A2478" s="14" t="s">
        <v>9231</v>
      </c>
      <c r="B2478" s="14" t="s">
        <v>9312</v>
      </c>
      <c r="C2478" s="14" t="s">
        <v>9315</v>
      </c>
      <c r="D2478" s="16">
        <v>45895</v>
      </c>
      <c r="E2478" s="16">
        <v>46000</v>
      </c>
      <c r="F2478" s="14" t="s">
        <v>9316</v>
      </c>
      <c r="G2478" s="14" t="s">
        <v>3135</v>
      </c>
      <c r="H2478" s="14" t="s">
        <v>9285</v>
      </c>
      <c r="I2478" s="15">
        <v>315</v>
      </c>
      <c r="J2478" s="77"/>
      <c r="K2478" s="92"/>
    </row>
    <row r="2479" spans="1:11" ht="40" x14ac:dyDescent="0.25">
      <c r="A2479" s="14" t="s">
        <v>9231</v>
      </c>
      <c r="B2479" s="14" t="s">
        <v>9312</v>
      </c>
      <c r="C2479" s="14" t="s">
        <v>4026</v>
      </c>
      <c r="D2479" s="16">
        <v>45857</v>
      </c>
      <c r="E2479" s="16">
        <v>46000</v>
      </c>
      <c r="F2479" s="14" t="s">
        <v>9317</v>
      </c>
      <c r="G2479" s="14" t="s">
        <v>9287</v>
      </c>
      <c r="H2479" s="14" t="s">
        <v>9288</v>
      </c>
      <c r="I2479" s="15">
        <v>575</v>
      </c>
      <c r="J2479" s="77"/>
      <c r="K2479" s="92"/>
    </row>
    <row r="2480" spans="1:11" ht="40" x14ac:dyDescent="0.25">
      <c r="A2480" s="14" t="s">
        <v>9231</v>
      </c>
      <c r="B2480" s="14" t="s">
        <v>9312</v>
      </c>
      <c r="C2480" s="14" t="s">
        <v>3505</v>
      </c>
      <c r="D2480" s="16">
        <v>45971</v>
      </c>
      <c r="E2480" s="16">
        <v>46000</v>
      </c>
      <c r="F2480" s="14" t="s">
        <v>9318</v>
      </c>
      <c r="G2480" s="14" t="s">
        <v>9287</v>
      </c>
      <c r="H2480" s="14" t="s">
        <v>9288</v>
      </c>
      <c r="I2480" s="15">
        <v>71</v>
      </c>
      <c r="J2480" s="77"/>
      <c r="K2480" s="92"/>
    </row>
    <row r="2481" spans="1:11" ht="40" x14ac:dyDescent="0.25">
      <c r="A2481" s="14" t="s">
        <v>9319</v>
      </c>
      <c r="B2481" s="14" t="s">
        <v>9320</v>
      </c>
      <c r="C2481" s="14" t="s">
        <v>9321</v>
      </c>
      <c r="D2481" s="16" t="s">
        <v>9322</v>
      </c>
      <c r="E2481" s="16">
        <v>46000</v>
      </c>
      <c r="F2481" s="14" t="s">
        <v>9323</v>
      </c>
      <c r="G2481" s="14" t="s">
        <v>9324</v>
      </c>
      <c r="H2481" s="14" t="s">
        <v>9325</v>
      </c>
      <c r="I2481" s="15">
        <v>56</v>
      </c>
      <c r="J2481" s="77"/>
      <c r="K2481" s="92"/>
    </row>
    <row r="2482" spans="1:11" ht="40" x14ac:dyDescent="0.25">
      <c r="A2482" s="14" t="s">
        <v>9319</v>
      </c>
      <c r="B2482" s="14" t="s">
        <v>9320</v>
      </c>
      <c r="C2482" s="14" t="s">
        <v>9326</v>
      </c>
      <c r="D2482" s="16" t="s">
        <v>9327</v>
      </c>
      <c r="E2482" s="16">
        <v>46000</v>
      </c>
      <c r="F2482" s="14" t="s">
        <v>9328</v>
      </c>
      <c r="G2482" s="14" t="s">
        <v>9329</v>
      </c>
      <c r="H2482" s="14" t="s">
        <v>9330</v>
      </c>
      <c r="I2482" s="15">
        <v>175</v>
      </c>
      <c r="J2482" s="77"/>
      <c r="K2482" s="92"/>
    </row>
    <row r="2483" spans="1:11" ht="40" x14ac:dyDescent="0.25">
      <c r="A2483" s="14" t="s">
        <v>9319</v>
      </c>
      <c r="B2483" s="14" t="s">
        <v>9320</v>
      </c>
      <c r="C2483" s="14" t="s">
        <v>9331</v>
      </c>
      <c r="D2483" s="16">
        <v>45797</v>
      </c>
      <c r="E2483" s="16">
        <v>46000</v>
      </c>
      <c r="F2483" s="14" t="s">
        <v>9332</v>
      </c>
      <c r="G2483" s="14" t="s">
        <v>3032</v>
      </c>
      <c r="H2483" s="14" t="s">
        <v>3033</v>
      </c>
      <c r="I2483" s="15">
        <v>61.95</v>
      </c>
      <c r="J2483" s="77"/>
      <c r="K2483" s="92"/>
    </row>
    <row r="2484" spans="1:11" ht="40" x14ac:dyDescent="0.25">
      <c r="A2484" s="14" t="s">
        <v>9319</v>
      </c>
      <c r="B2484" s="14" t="s">
        <v>9320</v>
      </c>
      <c r="C2484" s="14" t="s">
        <v>9333</v>
      </c>
      <c r="D2484" s="16">
        <v>46195</v>
      </c>
      <c r="E2484" s="16">
        <v>46000</v>
      </c>
      <c r="F2484" s="14" t="s">
        <v>9334</v>
      </c>
      <c r="G2484" s="14" t="s">
        <v>6523</v>
      </c>
      <c r="H2484" s="14" t="s">
        <v>9335</v>
      </c>
      <c r="I2484" s="15">
        <v>192</v>
      </c>
      <c r="J2484" s="77"/>
      <c r="K2484" s="92"/>
    </row>
    <row r="2485" spans="1:11" ht="40" x14ac:dyDescent="0.25">
      <c r="A2485" s="14" t="s">
        <v>9319</v>
      </c>
      <c r="B2485" s="14" t="s">
        <v>9320</v>
      </c>
      <c r="C2485" s="14" t="s">
        <v>5546</v>
      </c>
      <c r="D2485" s="16">
        <v>45846</v>
      </c>
      <c r="E2485" s="16">
        <v>46000</v>
      </c>
      <c r="F2485" s="14" t="s">
        <v>9336</v>
      </c>
      <c r="G2485" s="14" t="s">
        <v>9337</v>
      </c>
      <c r="H2485" s="14" t="s">
        <v>9338</v>
      </c>
      <c r="I2485" s="15">
        <v>40</v>
      </c>
      <c r="J2485" s="77"/>
      <c r="K2485" s="92"/>
    </row>
    <row r="2486" spans="1:11" ht="50" x14ac:dyDescent="0.25">
      <c r="A2486" s="14" t="s">
        <v>9319</v>
      </c>
      <c r="B2486" s="14" t="s">
        <v>9320</v>
      </c>
      <c r="C2486" s="14" t="s">
        <v>9339</v>
      </c>
      <c r="D2486" s="16" t="s">
        <v>9340</v>
      </c>
      <c r="E2486" s="16">
        <v>46000</v>
      </c>
      <c r="F2486" s="14" t="s">
        <v>9341</v>
      </c>
      <c r="G2486" s="14" t="s">
        <v>3032</v>
      </c>
      <c r="H2486" s="14" t="s">
        <v>3033</v>
      </c>
      <c r="I2486" s="15">
        <v>25.1</v>
      </c>
      <c r="J2486" s="77"/>
      <c r="K2486" s="92"/>
    </row>
    <row r="2487" spans="1:11" ht="40" x14ac:dyDescent="0.25">
      <c r="A2487" s="14" t="s">
        <v>9319</v>
      </c>
      <c r="B2487" s="14" t="s">
        <v>9320</v>
      </c>
      <c r="C2487" s="14" t="s">
        <v>9342</v>
      </c>
      <c r="D2487" s="16">
        <v>45669</v>
      </c>
      <c r="E2487" s="16">
        <v>46000</v>
      </c>
      <c r="F2487" s="14" t="s">
        <v>9343</v>
      </c>
      <c r="G2487" s="14" t="s">
        <v>9344</v>
      </c>
      <c r="H2487" s="14" t="s">
        <v>9345</v>
      </c>
      <c r="I2487" s="15">
        <v>360</v>
      </c>
      <c r="J2487" s="77"/>
      <c r="K2487" s="92"/>
    </row>
    <row r="2488" spans="1:11" ht="110" x14ac:dyDescent="0.25">
      <c r="A2488" s="14" t="s">
        <v>8854</v>
      </c>
      <c r="B2488" s="14" t="s">
        <v>9346</v>
      </c>
      <c r="C2488" s="14" t="s">
        <v>9346</v>
      </c>
      <c r="D2488" s="16">
        <v>45973</v>
      </c>
      <c r="E2488" s="16">
        <v>46000</v>
      </c>
      <c r="F2488" s="14" t="s">
        <v>9347</v>
      </c>
      <c r="G2488" s="14"/>
      <c r="H2488" s="14" t="s">
        <v>9149</v>
      </c>
      <c r="I2488" s="15">
        <v>77.739999999999995</v>
      </c>
      <c r="J2488" s="77"/>
      <c r="K2488" s="92"/>
    </row>
    <row r="2489" spans="1:11" ht="80" x14ac:dyDescent="0.25">
      <c r="A2489" s="14" t="s">
        <v>8854</v>
      </c>
      <c r="B2489" s="14" t="s">
        <v>9346</v>
      </c>
      <c r="C2489" s="14" t="s">
        <v>9348</v>
      </c>
      <c r="D2489" s="16">
        <v>45979</v>
      </c>
      <c r="E2489" s="16">
        <v>46000</v>
      </c>
      <c r="F2489" s="14" t="s">
        <v>9349</v>
      </c>
      <c r="G2489" s="14" t="s">
        <v>4933</v>
      </c>
      <c r="H2489" s="14" t="s">
        <v>4934</v>
      </c>
      <c r="I2489" s="15">
        <v>880</v>
      </c>
      <c r="J2489" s="77"/>
      <c r="K2489" s="92"/>
    </row>
    <row r="2490" spans="1:11" ht="80" x14ac:dyDescent="0.25">
      <c r="A2490" s="14" t="s">
        <v>8854</v>
      </c>
      <c r="B2490" s="14" t="s">
        <v>9346</v>
      </c>
      <c r="C2490" s="14" t="s">
        <v>9350</v>
      </c>
      <c r="D2490" s="16">
        <v>45982</v>
      </c>
      <c r="E2490" s="16">
        <v>46000</v>
      </c>
      <c r="F2490" s="14" t="s">
        <v>9351</v>
      </c>
      <c r="G2490" s="14" t="s">
        <v>6339</v>
      </c>
      <c r="H2490" s="14" t="s">
        <v>6340</v>
      </c>
      <c r="I2490" s="15">
        <v>150</v>
      </c>
      <c r="J2490" s="77"/>
      <c r="K2490" s="92"/>
    </row>
    <row r="2491" spans="1:11" ht="70" x14ac:dyDescent="0.25">
      <c r="A2491" s="14" t="s">
        <v>9319</v>
      </c>
      <c r="B2491" s="14" t="s">
        <v>9352</v>
      </c>
      <c r="C2491" s="14" t="s">
        <v>9352</v>
      </c>
      <c r="D2491" s="16">
        <v>46000</v>
      </c>
      <c r="E2491" s="16">
        <v>46000</v>
      </c>
      <c r="F2491" s="14" t="s">
        <v>9353</v>
      </c>
      <c r="G2491" s="14"/>
      <c r="H2491" s="14" t="s">
        <v>3331</v>
      </c>
      <c r="I2491" s="15">
        <v>29.88</v>
      </c>
      <c r="J2491" s="77"/>
      <c r="K2491" s="92"/>
    </row>
    <row r="2492" spans="1:11" ht="80" x14ac:dyDescent="0.25">
      <c r="A2492" s="14" t="s">
        <v>9319</v>
      </c>
      <c r="B2492" s="14" t="s">
        <v>9352</v>
      </c>
      <c r="C2492" s="14" t="s">
        <v>9354</v>
      </c>
      <c r="D2492" s="16">
        <v>45681</v>
      </c>
      <c r="E2492" s="16">
        <v>46000</v>
      </c>
      <c r="F2492" s="14" t="s">
        <v>9355</v>
      </c>
      <c r="G2492" s="14" t="s">
        <v>9238</v>
      </c>
      <c r="H2492" s="14" t="s">
        <v>9239</v>
      </c>
      <c r="I2492" s="15">
        <v>37.799999999999997</v>
      </c>
      <c r="J2492" s="77"/>
      <c r="K2492" s="92"/>
    </row>
    <row r="2493" spans="1:11" ht="70" x14ac:dyDescent="0.25">
      <c r="A2493" s="14" t="s">
        <v>9319</v>
      </c>
      <c r="B2493" s="14" t="s">
        <v>9352</v>
      </c>
      <c r="C2493" s="14" t="s">
        <v>9352</v>
      </c>
      <c r="D2493" s="16">
        <v>46000</v>
      </c>
      <c r="E2493" s="16">
        <v>46000</v>
      </c>
      <c r="F2493" s="14" t="s">
        <v>9356</v>
      </c>
      <c r="G2493" s="14"/>
      <c r="H2493" s="14" t="s">
        <v>3331</v>
      </c>
      <c r="I2493" s="15">
        <v>47.84</v>
      </c>
      <c r="J2493" s="77"/>
      <c r="K2493" s="92"/>
    </row>
    <row r="2494" spans="1:11" ht="80" x14ac:dyDescent="0.25">
      <c r="A2494" s="14" t="s">
        <v>9319</v>
      </c>
      <c r="B2494" s="14" t="s">
        <v>9352</v>
      </c>
      <c r="C2494" s="14" t="s">
        <v>9357</v>
      </c>
      <c r="D2494" s="16">
        <v>45707</v>
      </c>
      <c r="E2494" s="16">
        <v>46000</v>
      </c>
      <c r="F2494" s="14" t="s">
        <v>9358</v>
      </c>
      <c r="G2494" s="14" t="s">
        <v>9100</v>
      </c>
      <c r="H2494" s="14" t="s">
        <v>9101</v>
      </c>
      <c r="I2494" s="15">
        <v>117.34</v>
      </c>
      <c r="J2494" s="77"/>
      <c r="K2494" s="92"/>
    </row>
    <row r="2495" spans="1:11" ht="70" x14ac:dyDescent="0.25">
      <c r="A2495" s="14" t="s">
        <v>9319</v>
      </c>
      <c r="B2495" s="14" t="s">
        <v>9352</v>
      </c>
      <c r="C2495" s="14" t="s">
        <v>9352</v>
      </c>
      <c r="D2495" s="16">
        <v>46000</v>
      </c>
      <c r="E2495" s="16">
        <v>46000</v>
      </c>
      <c r="F2495" s="14" t="s">
        <v>9359</v>
      </c>
      <c r="G2495" s="14"/>
      <c r="H2495" s="14" t="s">
        <v>3331</v>
      </c>
      <c r="I2495" s="15">
        <v>26.1</v>
      </c>
      <c r="J2495" s="77"/>
      <c r="K2495" s="92"/>
    </row>
    <row r="2496" spans="1:11" ht="80" x14ac:dyDescent="0.25">
      <c r="A2496" s="14" t="s">
        <v>9319</v>
      </c>
      <c r="B2496" s="14" t="s">
        <v>9352</v>
      </c>
      <c r="C2496" s="14" t="s">
        <v>9360</v>
      </c>
      <c r="D2496" s="16">
        <v>45744</v>
      </c>
      <c r="E2496" s="16">
        <v>46000</v>
      </c>
      <c r="F2496" s="14" t="s">
        <v>9361</v>
      </c>
      <c r="G2496" s="14" t="s">
        <v>5674</v>
      </c>
      <c r="H2496" s="14" t="s">
        <v>5675</v>
      </c>
      <c r="I2496" s="15">
        <v>59</v>
      </c>
      <c r="J2496" s="77"/>
      <c r="K2496" s="92"/>
    </row>
    <row r="2497" spans="1:11" ht="110" x14ac:dyDescent="0.25">
      <c r="A2497" s="14" t="s">
        <v>9319</v>
      </c>
      <c r="B2497" s="14" t="s">
        <v>9352</v>
      </c>
      <c r="C2497" s="14" t="s">
        <v>9362</v>
      </c>
      <c r="D2497" s="16">
        <v>45748</v>
      </c>
      <c r="E2497" s="16">
        <v>46000</v>
      </c>
      <c r="F2497" s="14" t="s">
        <v>9363</v>
      </c>
      <c r="G2497" s="14"/>
      <c r="H2497" s="14" t="s">
        <v>7071</v>
      </c>
      <c r="I2497" s="15">
        <v>287.04000000000002</v>
      </c>
      <c r="J2497" s="77"/>
      <c r="K2497" s="92"/>
    </row>
    <row r="2498" spans="1:11" ht="80" x14ac:dyDescent="0.25">
      <c r="A2498" s="14" t="s">
        <v>9319</v>
      </c>
      <c r="B2498" s="14" t="s">
        <v>9352</v>
      </c>
      <c r="C2498" s="14" t="s">
        <v>9364</v>
      </c>
      <c r="D2498" s="16">
        <v>45768</v>
      </c>
      <c r="E2498" s="16">
        <v>46000</v>
      </c>
      <c r="F2498" s="14" t="s">
        <v>9365</v>
      </c>
      <c r="G2498" s="14"/>
      <c r="H2498" s="14" t="s">
        <v>9366</v>
      </c>
      <c r="I2498" s="15">
        <v>35</v>
      </c>
      <c r="J2498" s="77"/>
      <c r="K2498" s="92"/>
    </row>
    <row r="2499" spans="1:11" ht="120" x14ac:dyDescent="0.25">
      <c r="A2499" s="14" t="s">
        <v>9319</v>
      </c>
      <c r="B2499" s="14" t="s">
        <v>9352</v>
      </c>
      <c r="C2499" s="14" t="s">
        <v>9367</v>
      </c>
      <c r="D2499" s="16">
        <v>45758</v>
      </c>
      <c r="E2499" s="16">
        <v>46000</v>
      </c>
      <c r="F2499" s="14" t="s">
        <v>9368</v>
      </c>
      <c r="G2499" s="14"/>
      <c r="H2499" s="14" t="s">
        <v>7071</v>
      </c>
      <c r="I2499" s="15">
        <v>320.88</v>
      </c>
      <c r="J2499" s="77"/>
      <c r="K2499" s="92"/>
    </row>
    <row r="2500" spans="1:11" ht="110" x14ac:dyDescent="0.25">
      <c r="A2500" s="14" t="s">
        <v>9319</v>
      </c>
      <c r="B2500" s="14" t="s">
        <v>9352</v>
      </c>
      <c r="C2500" s="14" t="s">
        <v>9369</v>
      </c>
      <c r="D2500" s="16">
        <v>45762</v>
      </c>
      <c r="E2500" s="16">
        <v>46000</v>
      </c>
      <c r="F2500" s="14" t="s">
        <v>9370</v>
      </c>
      <c r="G2500" s="14"/>
      <c r="H2500" s="14" t="s">
        <v>7071</v>
      </c>
      <c r="I2500" s="15">
        <v>451.66</v>
      </c>
      <c r="J2500" s="77"/>
      <c r="K2500" s="92"/>
    </row>
    <row r="2501" spans="1:11" ht="80" x14ac:dyDescent="0.25">
      <c r="A2501" s="14" t="s">
        <v>9319</v>
      </c>
      <c r="B2501" s="14" t="s">
        <v>9352</v>
      </c>
      <c r="C2501" s="14" t="s">
        <v>9371</v>
      </c>
      <c r="D2501" s="16">
        <v>45775</v>
      </c>
      <c r="E2501" s="16">
        <v>46000</v>
      </c>
      <c r="F2501" s="14" t="s">
        <v>9372</v>
      </c>
      <c r="G2501" s="14" t="s">
        <v>9373</v>
      </c>
      <c r="H2501" s="14" t="s">
        <v>9374</v>
      </c>
      <c r="I2501" s="15">
        <v>53</v>
      </c>
      <c r="J2501" s="77"/>
      <c r="K2501" s="92"/>
    </row>
    <row r="2502" spans="1:11" ht="110" x14ac:dyDescent="0.25">
      <c r="A2502" s="14" t="s">
        <v>9319</v>
      </c>
      <c r="B2502" s="14" t="s">
        <v>9352</v>
      </c>
      <c r="C2502" s="14" t="s">
        <v>9375</v>
      </c>
      <c r="D2502" s="16">
        <v>45788</v>
      </c>
      <c r="E2502" s="16">
        <v>46000</v>
      </c>
      <c r="F2502" s="14" t="s">
        <v>9376</v>
      </c>
      <c r="G2502" s="14" t="s">
        <v>8690</v>
      </c>
      <c r="H2502" s="14" t="s">
        <v>9377</v>
      </c>
      <c r="I2502" s="15">
        <v>15.9</v>
      </c>
      <c r="J2502" s="77"/>
      <c r="K2502" s="92"/>
    </row>
    <row r="2503" spans="1:11" ht="40" x14ac:dyDescent="0.25">
      <c r="A2503" s="14" t="s">
        <v>9319</v>
      </c>
      <c r="B2503" s="14" t="s">
        <v>9378</v>
      </c>
      <c r="C2503" s="14" t="s">
        <v>9379</v>
      </c>
      <c r="D2503" s="16" t="s">
        <v>9380</v>
      </c>
      <c r="E2503" s="16">
        <v>46001</v>
      </c>
      <c r="F2503" s="14" t="s">
        <v>9328</v>
      </c>
      <c r="G2503" s="14" t="s">
        <v>9329</v>
      </c>
      <c r="H2503" s="14" t="s">
        <v>9330</v>
      </c>
      <c r="I2503" s="15">
        <v>175</v>
      </c>
      <c r="J2503" s="77"/>
      <c r="K2503" s="92"/>
    </row>
    <row r="2504" spans="1:11" ht="40" x14ac:dyDescent="0.25">
      <c r="A2504" s="14" t="s">
        <v>9319</v>
      </c>
      <c r="B2504" s="14" t="s">
        <v>9378</v>
      </c>
      <c r="C2504" s="14" t="s">
        <v>9218</v>
      </c>
      <c r="D2504" s="16">
        <v>45816</v>
      </c>
      <c r="E2504" s="16">
        <v>46001</v>
      </c>
      <c r="F2504" s="14" t="s">
        <v>9381</v>
      </c>
      <c r="G2504" s="14" t="s">
        <v>6523</v>
      </c>
      <c r="H2504" s="14" t="s">
        <v>9335</v>
      </c>
      <c r="I2504" s="15">
        <v>165</v>
      </c>
      <c r="J2504" s="77"/>
      <c r="K2504" s="92"/>
    </row>
    <row r="2505" spans="1:11" ht="40" x14ac:dyDescent="0.25">
      <c r="A2505" s="14" t="s">
        <v>9319</v>
      </c>
      <c r="B2505" s="14" t="s">
        <v>9378</v>
      </c>
      <c r="C2505" s="14" t="s">
        <v>9095</v>
      </c>
      <c r="D2505" s="16">
        <v>45726</v>
      </c>
      <c r="E2505" s="16">
        <v>46001</v>
      </c>
      <c r="F2505" s="14" t="s">
        <v>9382</v>
      </c>
      <c r="G2505" s="14" t="s">
        <v>9383</v>
      </c>
      <c r="H2505" s="14" t="s">
        <v>9384</v>
      </c>
      <c r="I2505" s="15">
        <v>120</v>
      </c>
      <c r="J2505" s="77"/>
      <c r="K2505" s="92"/>
    </row>
    <row r="2506" spans="1:11" ht="60" x14ac:dyDescent="0.25">
      <c r="A2506" s="14" t="s">
        <v>9319</v>
      </c>
      <c r="B2506" s="14" t="s">
        <v>9378</v>
      </c>
      <c r="C2506" s="14" t="s">
        <v>6004</v>
      </c>
      <c r="D2506" s="16">
        <v>45714</v>
      </c>
      <c r="E2506" s="16">
        <v>46001</v>
      </c>
      <c r="F2506" s="14" t="s">
        <v>9385</v>
      </c>
      <c r="G2506" s="14" t="s">
        <v>9383</v>
      </c>
      <c r="H2506" s="14" t="s">
        <v>9384</v>
      </c>
      <c r="I2506" s="15">
        <v>158.56</v>
      </c>
      <c r="J2506" s="77"/>
      <c r="K2506" s="92"/>
    </row>
    <row r="2507" spans="1:11" ht="50" x14ac:dyDescent="0.25">
      <c r="A2507" s="14" t="s">
        <v>9319</v>
      </c>
      <c r="B2507" s="14" t="s">
        <v>9378</v>
      </c>
      <c r="C2507" s="14" t="s">
        <v>6004</v>
      </c>
      <c r="D2507" s="16">
        <v>45714</v>
      </c>
      <c r="E2507" s="16">
        <v>46001</v>
      </c>
      <c r="F2507" s="14" t="s">
        <v>9386</v>
      </c>
      <c r="G2507" s="14" t="s">
        <v>9383</v>
      </c>
      <c r="H2507" s="14" t="s">
        <v>9384</v>
      </c>
      <c r="I2507" s="15">
        <v>26.24</v>
      </c>
      <c r="J2507" s="77"/>
      <c r="K2507" s="92"/>
    </row>
    <row r="2508" spans="1:11" ht="40" x14ac:dyDescent="0.25">
      <c r="A2508" s="14" t="s">
        <v>9319</v>
      </c>
      <c r="B2508" s="14" t="s">
        <v>9378</v>
      </c>
      <c r="C2508" s="14" t="s">
        <v>3711</v>
      </c>
      <c r="D2508" s="16">
        <v>45691</v>
      </c>
      <c r="E2508" s="16">
        <v>46001</v>
      </c>
      <c r="F2508" s="14" t="s">
        <v>9387</v>
      </c>
      <c r="G2508" s="14" t="s">
        <v>9388</v>
      </c>
      <c r="H2508" s="14" t="s">
        <v>9389</v>
      </c>
      <c r="I2508" s="15">
        <v>60</v>
      </c>
      <c r="J2508" s="77"/>
      <c r="K2508" s="92"/>
    </row>
    <row r="2509" spans="1:11" ht="40" x14ac:dyDescent="0.25">
      <c r="A2509" s="14" t="s">
        <v>9319</v>
      </c>
      <c r="B2509" s="14" t="s">
        <v>9378</v>
      </c>
      <c r="C2509" s="14" t="s">
        <v>9390</v>
      </c>
      <c r="D2509" s="16">
        <v>45797</v>
      </c>
      <c r="E2509" s="16">
        <v>46001</v>
      </c>
      <c r="F2509" s="14" t="s">
        <v>9391</v>
      </c>
      <c r="G2509" s="14" t="s">
        <v>3032</v>
      </c>
      <c r="H2509" s="14" t="s">
        <v>3033</v>
      </c>
      <c r="I2509" s="15">
        <v>12.95</v>
      </c>
      <c r="J2509" s="77"/>
      <c r="K2509" s="92"/>
    </row>
    <row r="2510" spans="1:11" ht="40" x14ac:dyDescent="0.25">
      <c r="A2510" s="14" t="s">
        <v>9319</v>
      </c>
      <c r="B2510" s="14" t="s">
        <v>9378</v>
      </c>
      <c r="C2510" s="14" t="s">
        <v>9392</v>
      </c>
      <c r="D2510" s="16">
        <v>45785</v>
      </c>
      <c r="E2510" s="16">
        <v>46001</v>
      </c>
      <c r="F2510" s="14" t="s">
        <v>9393</v>
      </c>
      <c r="G2510" s="14" t="s">
        <v>9394</v>
      </c>
      <c r="H2510" s="14" t="s">
        <v>9395</v>
      </c>
      <c r="I2510" s="15">
        <v>280</v>
      </c>
      <c r="J2510" s="77"/>
      <c r="K2510" s="92"/>
    </row>
    <row r="2511" spans="1:11" ht="100" x14ac:dyDescent="0.25">
      <c r="A2511" s="14" t="s">
        <v>9047</v>
      </c>
      <c r="B2511" s="14" t="s">
        <v>6660</v>
      </c>
      <c r="C2511" s="14" t="s">
        <v>6660</v>
      </c>
      <c r="D2511" s="16">
        <v>46008</v>
      </c>
      <c r="E2511" s="16">
        <v>46008</v>
      </c>
      <c r="F2511" s="14" t="s">
        <v>9396</v>
      </c>
      <c r="G2511" s="14"/>
      <c r="H2511" s="14" t="s">
        <v>4160</v>
      </c>
      <c r="I2511" s="15">
        <v>784.44</v>
      </c>
      <c r="J2511" s="77"/>
      <c r="K2511" s="92"/>
    </row>
    <row r="2512" spans="1:11" ht="100" x14ac:dyDescent="0.25">
      <c r="A2512" s="14" t="s">
        <v>9047</v>
      </c>
      <c r="B2512" s="14" t="s">
        <v>6660</v>
      </c>
      <c r="C2512" s="14" t="s">
        <v>9397</v>
      </c>
      <c r="D2512" s="16">
        <v>45679</v>
      </c>
      <c r="E2512" s="16">
        <v>46008</v>
      </c>
      <c r="F2512" s="14" t="s">
        <v>9398</v>
      </c>
      <c r="G2512" s="14"/>
      <c r="H2512" s="14" t="s">
        <v>9399</v>
      </c>
      <c r="I2512" s="15">
        <v>57.52</v>
      </c>
      <c r="J2512" s="77"/>
      <c r="K2512" s="92"/>
    </row>
    <row r="2513" spans="1:11" ht="100" x14ac:dyDescent="0.25">
      <c r="A2513" s="14" t="s">
        <v>9047</v>
      </c>
      <c r="B2513" s="14" t="s">
        <v>6660</v>
      </c>
      <c r="C2513" s="14" t="s">
        <v>9400</v>
      </c>
      <c r="D2513" s="16">
        <v>45680</v>
      </c>
      <c r="E2513" s="16">
        <v>46008</v>
      </c>
      <c r="F2513" s="14" t="s">
        <v>9401</v>
      </c>
      <c r="G2513" s="14"/>
      <c r="H2513" s="14" t="s">
        <v>9402</v>
      </c>
      <c r="I2513" s="15">
        <v>3.24</v>
      </c>
      <c r="J2513" s="77"/>
      <c r="K2513" s="92"/>
    </row>
    <row r="2514" spans="1:11" ht="100" x14ac:dyDescent="0.25">
      <c r="A2514" s="14" t="s">
        <v>9047</v>
      </c>
      <c r="B2514" s="14" t="s">
        <v>6660</v>
      </c>
      <c r="C2514" s="14" t="s">
        <v>9403</v>
      </c>
      <c r="D2514" s="16">
        <v>45682</v>
      </c>
      <c r="E2514" s="16">
        <v>46008</v>
      </c>
      <c r="F2514" s="14" t="s">
        <v>9404</v>
      </c>
      <c r="G2514" s="14"/>
      <c r="H2514" s="14" t="s">
        <v>9405</v>
      </c>
      <c r="I2514" s="15">
        <v>361.84</v>
      </c>
      <c r="J2514" s="77"/>
      <c r="K2514" s="92"/>
    </row>
    <row r="2515" spans="1:11" ht="80" x14ac:dyDescent="0.25">
      <c r="A2515" s="14" t="s">
        <v>9047</v>
      </c>
      <c r="B2515" s="14" t="s">
        <v>6660</v>
      </c>
      <c r="C2515" s="14" t="s">
        <v>9406</v>
      </c>
      <c r="D2515" s="16">
        <v>45676</v>
      </c>
      <c r="E2515" s="16">
        <v>46008</v>
      </c>
      <c r="F2515" s="14" t="s">
        <v>9407</v>
      </c>
      <c r="G2515" s="14"/>
      <c r="H2515" s="14" t="s">
        <v>7093</v>
      </c>
      <c r="I2515" s="15">
        <v>1098.48</v>
      </c>
      <c r="J2515" s="77"/>
      <c r="K2515" s="92"/>
    </row>
    <row r="2516" spans="1:11" ht="70" x14ac:dyDescent="0.25">
      <c r="A2516" s="14" t="s">
        <v>9047</v>
      </c>
      <c r="B2516" s="14" t="s">
        <v>6660</v>
      </c>
      <c r="C2516" s="14" t="s">
        <v>9408</v>
      </c>
      <c r="D2516" s="16">
        <v>45686</v>
      </c>
      <c r="E2516" s="16">
        <v>46008</v>
      </c>
      <c r="F2516" s="14" t="s">
        <v>9409</v>
      </c>
      <c r="G2516" s="14"/>
      <c r="H2516" s="14" t="s">
        <v>6484</v>
      </c>
      <c r="I2516" s="15">
        <v>124.93</v>
      </c>
      <c r="J2516" s="77"/>
      <c r="K2516" s="92"/>
    </row>
    <row r="2517" spans="1:11" ht="70" x14ac:dyDescent="0.25">
      <c r="A2517" s="14" t="s">
        <v>9047</v>
      </c>
      <c r="B2517" s="14" t="s">
        <v>6660</v>
      </c>
      <c r="C2517" s="14" t="s">
        <v>3301</v>
      </c>
      <c r="D2517" s="16">
        <v>45682</v>
      </c>
      <c r="E2517" s="16">
        <v>46008</v>
      </c>
      <c r="F2517" s="14" t="s">
        <v>9410</v>
      </c>
      <c r="G2517" s="14"/>
      <c r="H2517" s="14" t="s">
        <v>9411</v>
      </c>
      <c r="I2517" s="15">
        <v>108.45</v>
      </c>
      <c r="J2517" s="77"/>
      <c r="K2517" s="92"/>
    </row>
    <row r="2518" spans="1:11" ht="70" x14ac:dyDescent="0.25">
      <c r="A2518" s="14" t="s">
        <v>9047</v>
      </c>
      <c r="B2518" s="14" t="s">
        <v>6660</v>
      </c>
      <c r="C2518" s="14" t="s">
        <v>9412</v>
      </c>
      <c r="D2518" s="16">
        <v>45687</v>
      </c>
      <c r="E2518" s="16">
        <v>46008</v>
      </c>
      <c r="F2518" s="14" t="s">
        <v>9413</v>
      </c>
      <c r="G2518" s="14"/>
      <c r="H2518" s="14" t="s">
        <v>9414</v>
      </c>
      <c r="I2518" s="15">
        <v>139.04</v>
      </c>
      <c r="J2518" s="77"/>
      <c r="K2518" s="92"/>
    </row>
    <row r="2519" spans="1:11" ht="100" x14ac:dyDescent="0.25">
      <c r="A2519" s="14" t="s">
        <v>9047</v>
      </c>
      <c r="B2519" s="14" t="s">
        <v>6660</v>
      </c>
      <c r="C2519" s="14" t="s">
        <v>9415</v>
      </c>
      <c r="D2519" s="16">
        <v>45719</v>
      </c>
      <c r="E2519" s="16">
        <v>46008</v>
      </c>
      <c r="F2519" s="14" t="s">
        <v>9416</v>
      </c>
      <c r="G2519" s="14"/>
      <c r="H2519" s="14" t="s">
        <v>9399</v>
      </c>
      <c r="I2519" s="15">
        <v>40.700000000000003</v>
      </c>
      <c r="J2519" s="77"/>
      <c r="K2519" s="92"/>
    </row>
    <row r="2520" spans="1:11" ht="70" x14ac:dyDescent="0.25">
      <c r="A2520" s="14" t="s">
        <v>9047</v>
      </c>
      <c r="B2520" s="14" t="s">
        <v>6660</v>
      </c>
      <c r="C2520" s="14" t="s">
        <v>6660</v>
      </c>
      <c r="D2520" s="16">
        <v>46008</v>
      </c>
      <c r="E2520" s="16">
        <v>46008</v>
      </c>
      <c r="F2520" s="14" t="s">
        <v>9417</v>
      </c>
      <c r="G2520" s="14"/>
      <c r="H2520" s="14" t="s">
        <v>4160</v>
      </c>
      <c r="I2520" s="15">
        <v>1489.31</v>
      </c>
      <c r="J2520" s="77"/>
      <c r="K2520" s="92"/>
    </row>
    <row r="2521" spans="1:11" ht="70" x14ac:dyDescent="0.25">
      <c r="A2521" s="14" t="s">
        <v>9047</v>
      </c>
      <c r="B2521" s="14" t="s">
        <v>6660</v>
      </c>
      <c r="C2521" s="14" t="s">
        <v>9418</v>
      </c>
      <c r="D2521" s="16">
        <v>45717</v>
      </c>
      <c r="E2521" s="16">
        <v>46008</v>
      </c>
      <c r="F2521" s="14" t="s">
        <v>9419</v>
      </c>
      <c r="G2521" s="14"/>
      <c r="H2521" s="14" t="s">
        <v>9420</v>
      </c>
      <c r="I2521" s="15">
        <v>97.94</v>
      </c>
      <c r="J2521" s="77"/>
      <c r="K2521" s="92"/>
    </row>
    <row r="2522" spans="1:11" ht="70" x14ac:dyDescent="0.25">
      <c r="A2522" s="14" t="s">
        <v>9047</v>
      </c>
      <c r="B2522" s="14" t="s">
        <v>6660</v>
      </c>
      <c r="C2522" s="14" t="s">
        <v>9421</v>
      </c>
      <c r="D2522" s="16">
        <v>45706</v>
      </c>
      <c r="E2522" s="16">
        <v>46008</v>
      </c>
      <c r="F2522" s="14" t="s">
        <v>9422</v>
      </c>
      <c r="G2522" s="14"/>
      <c r="H2522" s="14" t="s">
        <v>9423</v>
      </c>
      <c r="I2522" s="15">
        <v>487.82</v>
      </c>
      <c r="J2522" s="77"/>
      <c r="K2522" s="92"/>
    </row>
    <row r="2523" spans="1:11" ht="70" x14ac:dyDescent="0.25">
      <c r="A2523" s="14" t="s">
        <v>9047</v>
      </c>
      <c r="B2523" s="14" t="s">
        <v>6660</v>
      </c>
      <c r="C2523" s="14" t="s">
        <v>9424</v>
      </c>
      <c r="D2523" s="16">
        <v>45716</v>
      </c>
      <c r="E2523" s="16">
        <v>46008</v>
      </c>
      <c r="F2523" s="14" t="s">
        <v>9422</v>
      </c>
      <c r="G2523" s="14"/>
      <c r="H2523" s="14" t="s">
        <v>9423</v>
      </c>
      <c r="I2523" s="15">
        <v>196.37</v>
      </c>
      <c r="J2523" s="77"/>
      <c r="K2523" s="92"/>
    </row>
    <row r="2524" spans="1:11" ht="120" x14ac:dyDescent="0.25">
      <c r="A2524" s="14" t="s">
        <v>9047</v>
      </c>
      <c r="B2524" s="14" t="s">
        <v>6660</v>
      </c>
      <c r="C2524" s="14" t="s">
        <v>9425</v>
      </c>
      <c r="D2524" s="16">
        <v>45907</v>
      </c>
      <c r="E2524" s="16">
        <v>46008</v>
      </c>
      <c r="F2524" s="14" t="s">
        <v>9426</v>
      </c>
      <c r="G2524" s="14"/>
      <c r="H2524" s="14" t="s">
        <v>9405</v>
      </c>
      <c r="I2524" s="15">
        <v>1700</v>
      </c>
      <c r="J2524" s="77"/>
      <c r="K2524" s="92"/>
    </row>
    <row r="2525" spans="1:11" ht="110" x14ac:dyDescent="0.25">
      <c r="A2525" s="14" t="s">
        <v>9047</v>
      </c>
      <c r="B2525" s="14" t="s">
        <v>6660</v>
      </c>
      <c r="C2525" s="14" t="s">
        <v>9425</v>
      </c>
      <c r="D2525" s="16">
        <v>45907</v>
      </c>
      <c r="E2525" s="16">
        <v>46008</v>
      </c>
      <c r="F2525" s="14" t="s">
        <v>9427</v>
      </c>
      <c r="G2525" s="14"/>
      <c r="H2525" s="14" t="s">
        <v>9405</v>
      </c>
      <c r="I2525" s="15">
        <v>389.75</v>
      </c>
      <c r="J2525" s="77"/>
      <c r="K2525" s="92"/>
    </row>
    <row r="2526" spans="1:11" ht="50" x14ac:dyDescent="0.25">
      <c r="A2526" s="14" t="s">
        <v>9047</v>
      </c>
      <c r="B2526" s="14" t="s">
        <v>6660</v>
      </c>
      <c r="C2526" s="14" t="s">
        <v>9428</v>
      </c>
      <c r="D2526" s="16">
        <v>45775</v>
      </c>
      <c r="E2526" s="16">
        <v>46008</v>
      </c>
      <c r="F2526" s="14" t="s">
        <v>9429</v>
      </c>
      <c r="G2526" s="14" t="s">
        <v>9430</v>
      </c>
      <c r="H2526" s="14" t="s">
        <v>9431</v>
      </c>
      <c r="I2526" s="15">
        <v>20</v>
      </c>
      <c r="J2526" s="77"/>
      <c r="K2526" s="92"/>
    </row>
    <row r="2527" spans="1:11" ht="40" x14ac:dyDescent="0.25">
      <c r="A2527" s="14" t="s">
        <v>9047</v>
      </c>
      <c r="B2527" s="14" t="s">
        <v>6660</v>
      </c>
      <c r="C2527" s="14" t="s">
        <v>9432</v>
      </c>
      <c r="D2527" s="16" t="s">
        <v>9433</v>
      </c>
      <c r="E2527" s="16">
        <v>46008</v>
      </c>
      <c r="F2527" s="14" t="s">
        <v>9434</v>
      </c>
      <c r="G2527" s="14" t="s">
        <v>9060</v>
      </c>
      <c r="H2527" s="14" t="s">
        <v>9061</v>
      </c>
      <c r="I2527" s="15">
        <v>144</v>
      </c>
      <c r="J2527" s="77"/>
      <c r="K2527" s="92"/>
    </row>
    <row r="2528" spans="1:11" ht="40" x14ac:dyDescent="0.25">
      <c r="A2528" s="14" t="s">
        <v>9047</v>
      </c>
      <c r="B2528" s="14" t="s">
        <v>6660</v>
      </c>
      <c r="C2528" s="14" t="s">
        <v>6317</v>
      </c>
      <c r="D2528" s="16">
        <v>45977</v>
      </c>
      <c r="E2528" s="16">
        <v>46008</v>
      </c>
      <c r="F2528" s="14" t="s">
        <v>9435</v>
      </c>
      <c r="G2528" s="14"/>
      <c r="H2528" s="14" t="s">
        <v>4163</v>
      </c>
      <c r="I2528" s="15">
        <v>2756.55</v>
      </c>
      <c r="J2528" s="77"/>
      <c r="K2528" s="92"/>
    </row>
    <row r="2529" spans="1:11" ht="40" x14ac:dyDescent="0.25">
      <c r="A2529" s="14" t="s">
        <v>9047</v>
      </c>
      <c r="B2529" s="14" t="s">
        <v>6660</v>
      </c>
      <c r="C2529" s="14" t="s">
        <v>9436</v>
      </c>
      <c r="D2529" s="16">
        <v>45839</v>
      </c>
      <c r="E2529" s="16">
        <v>46008</v>
      </c>
      <c r="F2529" s="14" t="s">
        <v>9437</v>
      </c>
      <c r="G2529" s="14" t="s">
        <v>4820</v>
      </c>
      <c r="H2529" s="14" t="s">
        <v>4821</v>
      </c>
      <c r="I2529" s="15">
        <v>556.5</v>
      </c>
      <c r="J2529" s="77"/>
      <c r="K2529" s="92"/>
    </row>
    <row r="2530" spans="1:11" ht="40" x14ac:dyDescent="0.25">
      <c r="A2530" s="14" t="s">
        <v>9047</v>
      </c>
      <c r="B2530" s="14" t="s">
        <v>6542</v>
      </c>
      <c r="C2530" s="14" t="s">
        <v>9438</v>
      </c>
      <c r="D2530" s="16">
        <v>45961</v>
      </c>
      <c r="E2530" s="16">
        <v>46008</v>
      </c>
      <c r="F2530" s="14" t="s">
        <v>9055</v>
      </c>
      <c r="G2530" s="14" t="s">
        <v>4141</v>
      </c>
      <c r="H2530" s="14" t="s">
        <v>9439</v>
      </c>
      <c r="I2530" s="15">
        <v>175.02</v>
      </c>
      <c r="J2530" s="77"/>
      <c r="K2530" s="92"/>
    </row>
    <row r="2531" spans="1:11" ht="50" x14ac:dyDescent="0.25">
      <c r="A2531" s="14" t="s">
        <v>9047</v>
      </c>
      <c r="B2531" s="14" t="s">
        <v>6542</v>
      </c>
      <c r="C2531" s="14" t="s">
        <v>8935</v>
      </c>
      <c r="D2531" s="16">
        <v>45973</v>
      </c>
      <c r="E2531" s="16">
        <v>46008</v>
      </c>
      <c r="F2531" s="14" t="s">
        <v>9429</v>
      </c>
      <c r="G2531" s="14" t="s">
        <v>9430</v>
      </c>
      <c r="H2531" s="14" t="s">
        <v>9431</v>
      </c>
      <c r="I2531" s="15">
        <v>20</v>
      </c>
      <c r="J2531" s="77"/>
      <c r="K2531" s="92"/>
    </row>
    <row r="2532" spans="1:11" ht="40" x14ac:dyDescent="0.25">
      <c r="A2532" s="14" t="s">
        <v>9047</v>
      </c>
      <c r="B2532" s="14" t="s">
        <v>6542</v>
      </c>
      <c r="C2532" s="14" t="s">
        <v>9440</v>
      </c>
      <c r="D2532" s="16">
        <v>45838</v>
      </c>
      <c r="E2532" s="16">
        <v>46008</v>
      </c>
      <c r="F2532" s="14" t="s">
        <v>9441</v>
      </c>
      <c r="G2532" s="14" t="s">
        <v>9442</v>
      </c>
      <c r="H2532" s="14" t="s">
        <v>9443</v>
      </c>
      <c r="I2532" s="15">
        <v>35</v>
      </c>
      <c r="J2532" s="77"/>
      <c r="K2532" s="92"/>
    </row>
    <row r="2533" spans="1:11" ht="50" x14ac:dyDescent="0.25">
      <c r="A2533" s="14" t="s">
        <v>9047</v>
      </c>
      <c r="B2533" s="14" t="s">
        <v>6542</v>
      </c>
      <c r="C2533" s="14" t="s">
        <v>9444</v>
      </c>
      <c r="D2533" s="16">
        <v>45978</v>
      </c>
      <c r="E2533" s="16">
        <v>46008</v>
      </c>
      <c r="F2533" s="14" t="s">
        <v>13152</v>
      </c>
      <c r="G2533" s="14" t="s">
        <v>9445</v>
      </c>
      <c r="H2533" s="14" t="s">
        <v>9446</v>
      </c>
      <c r="I2533" s="15">
        <v>1649</v>
      </c>
      <c r="J2533" s="77"/>
      <c r="K2533" s="92"/>
    </row>
    <row r="2534" spans="1:11" ht="100" x14ac:dyDescent="0.25">
      <c r="A2534" s="14" t="s">
        <v>9047</v>
      </c>
      <c r="B2534" s="14" t="s">
        <v>6542</v>
      </c>
      <c r="C2534" s="14" t="s">
        <v>9447</v>
      </c>
      <c r="D2534" s="16">
        <v>45928</v>
      </c>
      <c r="E2534" s="16">
        <v>46008</v>
      </c>
      <c r="F2534" s="14" t="s">
        <v>9448</v>
      </c>
      <c r="G2534" s="14"/>
      <c r="H2534" s="14" t="s">
        <v>7071</v>
      </c>
      <c r="I2534" s="15">
        <v>145.86000000000001</v>
      </c>
      <c r="J2534" s="77"/>
      <c r="K2534" s="92"/>
    </row>
    <row r="2535" spans="1:11" ht="100" x14ac:dyDescent="0.25">
      <c r="A2535" s="14" t="s">
        <v>9047</v>
      </c>
      <c r="B2535" s="14" t="s">
        <v>6542</v>
      </c>
      <c r="C2535" s="14" t="s">
        <v>9449</v>
      </c>
      <c r="D2535" s="16">
        <v>45934</v>
      </c>
      <c r="E2535" s="16">
        <v>46008</v>
      </c>
      <c r="F2535" s="14" t="s">
        <v>9450</v>
      </c>
      <c r="G2535" s="14"/>
      <c r="H2535" s="14" t="s">
        <v>7071</v>
      </c>
      <c r="I2535" s="15">
        <v>193.63</v>
      </c>
      <c r="J2535" s="77"/>
      <c r="K2535" s="92"/>
    </row>
    <row r="2536" spans="1:11" ht="70" x14ac:dyDescent="0.25">
      <c r="A2536" s="14" t="s">
        <v>9047</v>
      </c>
      <c r="B2536" s="14" t="s">
        <v>6542</v>
      </c>
      <c r="C2536" s="14" t="s">
        <v>9451</v>
      </c>
      <c r="D2536" s="16">
        <v>45935</v>
      </c>
      <c r="E2536" s="16">
        <v>46008</v>
      </c>
      <c r="F2536" s="14" t="s">
        <v>9452</v>
      </c>
      <c r="G2536" s="14"/>
      <c r="H2536" s="14" t="s">
        <v>9453</v>
      </c>
      <c r="I2536" s="15">
        <v>337</v>
      </c>
      <c r="J2536" s="77"/>
      <c r="K2536" s="92"/>
    </row>
    <row r="2537" spans="1:11" ht="70" x14ac:dyDescent="0.25">
      <c r="A2537" s="14" t="s">
        <v>9047</v>
      </c>
      <c r="B2537" s="14" t="s">
        <v>6542</v>
      </c>
      <c r="C2537" s="14" t="s">
        <v>9454</v>
      </c>
      <c r="D2537" s="16">
        <v>45943</v>
      </c>
      <c r="E2537" s="16">
        <v>46008</v>
      </c>
      <c r="F2537" s="14" t="s">
        <v>9455</v>
      </c>
      <c r="G2537" s="14" t="s">
        <v>9456</v>
      </c>
      <c r="H2537" s="14" t="s">
        <v>9457</v>
      </c>
      <c r="I2537" s="15">
        <v>149</v>
      </c>
      <c r="J2537" s="77"/>
      <c r="K2537" s="92"/>
    </row>
    <row r="2538" spans="1:11" ht="80" x14ac:dyDescent="0.25">
      <c r="A2538" s="14" t="s">
        <v>9047</v>
      </c>
      <c r="B2538" s="14" t="s">
        <v>6542</v>
      </c>
      <c r="C2538" s="14" t="s">
        <v>9458</v>
      </c>
      <c r="D2538" s="16">
        <v>45939</v>
      </c>
      <c r="E2538" s="16">
        <v>46008</v>
      </c>
      <c r="F2538" s="14" t="s">
        <v>9459</v>
      </c>
      <c r="G2538" s="14"/>
      <c r="H2538" s="14" t="s">
        <v>9460</v>
      </c>
      <c r="I2538" s="15">
        <v>339.62</v>
      </c>
      <c r="J2538" s="77"/>
      <c r="K2538" s="92"/>
    </row>
    <row r="2539" spans="1:11" ht="70" x14ac:dyDescent="0.25">
      <c r="A2539" s="14" t="s">
        <v>9047</v>
      </c>
      <c r="B2539" s="14" t="s">
        <v>6542</v>
      </c>
      <c r="C2539" s="14" t="s">
        <v>9461</v>
      </c>
      <c r="D2539" s="16">
        <v>45939</v>
      </c>
      <c r="E2539" s="16">
        <v>46008</v>
      </c>
      <c r="F2539" s="14" t="s">
        <v>9462</v>
      </c>
      <c r="G2539" s="14"/>
      <c r="H2539" s="14" t="s">
        <v>9453</v>
      </c>
      <c r="I2539" s="15">
        <v>138</v>
      </c>
      <c r="J2539" s="77"/>
      <c r="K2539" s="92"/>
    </row>
    <row r="2540" spans="1:11" ht="70" x14ac:dyDescent="0.25">
      <c r="A2540" s="14" t="s">
        <v>9047</v>
      </c>
      <c r="B2540" s="14" t="s">
        <v>6542</v>
      </c>
      <c r="C2540" s="14" t="s">
        <v>9463</v>
      </c>
      <c r="D2540" s="16">
        <v>45940</v>
      </c>
      <c r="E2540" s="16">
        <v>46008</v>
      </c>
      <c r="F2540" s="14" t="s">
        <v>9464</v>
      </c>
      <c r="G2540" s="14"/>
      <c r="H2540" s="14" t="s">
        <v>9465</v>
      </c>
      <c r="I2540" s="15">
        <v>650.55999999999995</v>
      </c>
      <c r="J2540" s="77"/>
      <c r="K2540" s="92"/>
    </row>
    <row r="2541" spans="1:11" ht="100" x14ac:dyDescent="0.25">
      <c r="A2541" s="14" t="s">
        <v>9047</v>
      </c>
      <c r="B2541" s="14" t="s">
        <v>6542</v>
      </c>
      <c r="C2541" s="14" t="s">
        <v>6542</v>
      </c>
      <c r="D2541" s="16">
        <v>46008</v>
      </c>
      <c r="E2541" s="16">
        <v>46008</v>
      </c>
      <c r="F2541" s="14" t="s">
        <v>9466</v>
      </c>
      <c r="G2541" s="14"/>
      <c r="H2541" s="14" t="s">
        <v>4160</v>
      </c>
      <c r="I2541" s="15">
        <v>625.29</v>
      </c>
      <c r="J2541" s="77"/>
      <c r="K2541" s="92"/>
    </row>
    <row r="2542" spans="1:11" ht="100" x14ac:dyDescent="0.25">
      <c r="A2542" s="14" t="s">
        <v>9047</v>
      </c>
      <c r="B2542" s="14" t="s">
        <v>6542</v>
      </c>
      <c r="C2542" s="14" t="s">
        <v>6542</v>
      </c>
      <c r="D2542" s="16">
        <v>46008</v>
      </c>
      <c r="E2542" s="16">
        <v>46008</v>
      </c>
      <c r="F2542" s="14" t="s">
        <v>9467</v>
      </c>
      <c r="G2542" s="14"/>
      <c r="H2542" s="14" t="s">
        <v>4160</v>
      </c>
      <c r="I2542" s="15">
        <v>1324.29</v>
      </c>
      <c r="J2542" s="77"/>
      <c r="K2542" s="92"/>
    </row>
    <row r="2543" spans="1:11" ht="100" x14ac:dyDescent="0.25">
      <c r="A2543" s="14" t="s">
        <v>9047</v>
      </c>
      <c r="B2543" s="14" t="s">
        <v>6542</v>
      </c>
      <c r="C2543" s="14" t="s">
        <v>9468</v>
      </c>
      <c r="D2543" s="16">
        <v>45953</v>
      </c>
      <c r="E2543" s="16">
        <v>46008</v>
      </c>
      <c r="F2543" s="14" t="s">
        <v>9469</v>
      </c>
      <c r="G2543" s="14"/>
      <c r="H2543" s="14" t="s">
        <v>9399</v>
      </c>
      <c r="I2543" s="15">
        <v>94.32</v>
      </c>
      <c r="J2543" s="77"/>
      <c r="K2543" s="92"/>
    </row>
    <row r="2544" spans="1:11" ht="100" x14ac:dyDescent="0.25">
      <c r="A2544" s="14" t="s">
        <v>9047</v>
      </c>
      <c r="B2544" s="14" t="s">
        <v>6542</v>
      </c>
      <c r="C2544" s="14" t="s">
        <v>9470</v>
      </c>
      <c r="D2544" s="16">
        <v>45939</v>
      </c>
      <c r="E2544" s="16">
        <v>46008</v>
      </c>
      <c r="F2544" s="14" t="s">
        <v>9471</v>
      </c>
      <c r="G2544" s="14"/>
      <c r="H2544" s="14" t="s">
        <v>9405</v>
      </c>
      <c r="I2544" s="15">
        <v>200.35</v>
      </c>
      <c r="J2544" s="77"/>
      <c r="K2544" s="92"/>
    </row>
    <row r="2545" spans="1:11" ht="100" x14ac:dyDescent="0.25">
      <c r="A2545" s="14" t="s">
        <v>9047</v>
      </c>
      <c r="B2545" s="14" t="s">
        <v>6542</v>
      </c>
      <c r="C2545" s="14" t="s">
        <v>9472</v>
      </c>
      <c r="D2545" s="16" t="s">
        <v>9473</v>
      </c>
      <c r="E2545" s="16">
        <v>46008</v>
      </c>
      <c r="F2545" s="14" t="s">
        <v>9474</v>
      </c>
      <c r="G2545" s="14"/>
      <c r="H2545" s="14" t="s">
        <v>9475</v>
      </c>
      <c r="I2545" s="15">
        <v>8.61</v>
      </c>
      <c r="J2545" s="77"/>
      <c r="K2545" s="92"/>
    </row>
    <row r="2546" spans="1:11" ht="80" x14ac:dyDescent="0.25">
      <c r="A2546" s="14" t="s">
        <v>8854</v>
      </c>
      <c r="B2546" s="14" t="s">
        <v>9476</v>
      </c>
      <c r="C2546" s="14" t="s">
        <v>3713</v>
      </c>
      <c r="D2546" s="16">
        <v>46001</v>
      </c>
      <c r="E2546" s="16">
        <v>46014</v>
      </c>
      <c r="F2546" s="14" t="s">
        <v>9477</v>
      </c>
      <c r="G2546" s="14"/>
      <c r="H2546" s="14" t="s">
        <v>9478</v>
      </c>
      <c r="I2546" s="15">
        <v>800</v>
      </c>
      <c r="J2546" s="77"/>
      <c r="K2546" s="92"/>
    </row>
    <row r="2547" spans="1:11" ht="100" x14ac:dyDescent="0.25">
      <c r="A2547" s="14" t="s">
        <v>8854</v>
      </c>
      <c r="B2547" s="14" t="s">
        <v>9476</v>
      </c>
      <c r="C2547" s="14" t="s">
        <v>9479</v>
      </c>
      <c r="D2547" s="16">
        <v>45908</v>
      </c>
      <c r="E2547" s="16">
        <v>46014</v>
      </c>
      <c r="F2547" s="14" t="s">
        <v>9480</v>
      </c>
      <c r="G2547" s="14" t="s">
        <v>4053</v>
      </c>
      <c r="H2547" s="14" t="s">
        <v>4054</v>
      </c>
      <c r="I2547" s="15">
        <v>245.32</v>
      </c>
      <c r="J2547" s="77"/>
      <c r="K2547" s="92"/>
    </row>
    <row r="2548" spans="1:11" ht="70" x14ac:dyDescent="0.25">
      <c r="A2548" s="14" t="s">
        <v>8854</v>
      </c>
      <c r="B2548" s="14" t="s">
        <v>9476</v>
      </c>
      <c r="C2548" s="14" t="s">
        <v>9481</v>
      </c>
      <c r="D2548" s="16">
        <v>45955</v>
      </c>
      <c r="E2548" s="16">
        <v>46014</v>
      </c>
      <c r="F2548" s="14" t="s">
        <v>9482</v>
      </c>
      <c r="G2548" s="14"/>
      <c r="H2548" s="14" t="s">
        <v>9483</v>
      </c>
      <c r="I2548" s="15">
        <v>27</v>
      </c>
      <c r="J2548" s="77"/>
      <c r="K2548" s="92"/>
    </row>
    <row r="2549" spans="1:11" ht="70" x14ac:dyDescent="0.25">
      <c r="A2549" s="14" t="s">
        <v>8854</v>
      </c>
      <c r="B2549" s="14" t="s">
        <v>9476</v>
      </c>
      <c r="C2549" s="14" t="s">
        <v>9484</v>
      </c>
      <c r="D2549" s="16">
        <v>45993</v>
      </c>
      <c r="E2549" s="16">
        <v>46014</v>
      </c>
      <c r="F2549" s="14" t="s">
        <v>9485</v>
      </c>
      <c r="G2549" s="14"/>
      <c r="H2549" s="14" t="s">
        <v>9486</v>
      </c>
      <c r="I2549" s="15">
        <v>55</v>
      </c>
      <c r="J2549" s="77"/>
      <c r="K2549" s="92"/>
    </row>
    <row r="2550" spans="1:11" ht="110" x14ac:dyDescent="0.25">
      <c r="A2550" s="14" t="s">
        <v>8854</v>
      </c>
      <c r="B2550" s="14" t="s">
        <v>9476</v>
      </c>
      <c r="C2550" s="14" t="s">
        <v>9476</v>
      </c>
      <c r="D2550" s="16">
        <v>46014</v>
      </c>
      <c r="E2550" s="16">
        <v>46014</v>
      </c>
      <c r="F2550" s="14" t="s">
        <v>9487</v>
      </c>
      <c r="G2550" s="14"/>
      <c r="H2550" s="14" t="s">
        <v>9149</v>
      </c>
      <c r="I2550" s="15">
        <v>83.58</v>
      </c>
      <c r="J2550" s="77"/>
      <c r="K2550" s="92"/>
    </row>
    <row r="2551" spans="1:11" ht="50" x14ac:dyDescent="0.25">
      <c r="A2551" s="14" t="s">
        <v>9180</v>
      </c>
      <c r="B2551" s="14" t="s">
        <v>9488</v>
      </c>
      <c r="C2551" s="14" t="s">
        <v>5183</v>
      </c>
      <c r="D2551" s="16">
        <v>45979</v>
      </c>
      <c r="E2551" s="16">
        <v>46014</v>
      </c>
      <c r="F2551" s="14" t="s">
        <v>9489</v>
      </c>
      <c r="G2551" s="14" t="s">
        <v>3833</v>
      </c>
      <c r="H2551" s="14" t="s">
        <v>3834</v>
      </c>
      <c r="I2551" s="15">
        <v>2750</v>
      </c>
      <c r="J2551" s="77"/>
      <c r="K2551" s="92"/>
    </row>
    <row r="2552" spans="1:11" ht="110" x14ac:dyDescent="0.25">
      <c r="A2552" s="14" t="s">
        <v>9180</v>
      </c>
      <c r="B2552" s="14" t="s">
        <v>9488</v>
      </c>
      <c r="C2552" s="14" t="s">
        <v>9488</v>
      </c>
      <c r="D2552" s="16">
        <v>46014</v>
      </c>
      <c r="E2552" s="16">
        <v>46014</v>
      </c>
      <c r="F2552" s="14" t="s">
        <v>9490</v>
      </c>
      <c r="G2552" s="14"/>
      <c r="H2552" s="14" t="s">
        <v>9491</v>
      </c>
      <c r="I2552" s="15">
        <v>255</v>
      </c>
      <c r="J2552" s="77"/>
      <c r="K2552" s="92"/>
    </row>
    <row r="2553" spans="1:11" ht="80" x14ac:dyDescent="0.25">
      <c r="A2553" s="14" t="s">
        <v>9180</v>
      </c>
      <c r="B2553" s="14" t="s">
        <v>9488</v>
      </c>
      <c r="C2553" s="14" t="s">
        <v>9492</v>
      </c>
      <c r="D2553" s="16">
        <v>45728</v>
      </c>
      <c r="E2553" s="16">
        <v>46014</v>
      </c>
      <c r="F2553" s="14" t="s">
        <v>9493</v>
      </c>
      <c r="G2553" s="14" t="s">
        <v>9494</v>
      </c>
      <c r="H2553" s="14" t="s">
        <v>9495</v>
      </c>
      <c r="I2553" s="15">
        <v>77</v>
      </c>
      <c r="J2553" s="77"/>
      <c r="K2553" s="92"/>
    </row>
    <row r="2554" spans="1:11" ht="110" x14ac:dyDescent="0.25">
      <c r="A2554" s="14" t="s">
        <v>9180</v>
      </c>
      <c r="B2554" s="14" t="s">
        <v>9488</v>
      </c>
      <c r="C2554" s="14" t="s">
        <v>9488</v>
      </c>
      <c r="D2554" s="16">
        <v>46014</v>
      </c>
      <c r="E2554" s="16">
        <v>46014</v>
      </c>
      <c r="F2554" s="14" t="s">
        <v>9496</v>
      </c>
      <c r="G2554" s="14"/>
      <c r="H2554" s="14" t="s">
        <v>9491</v>
      </c>
      <c r="I2554" s="15">
        <v>256</v>
      </c>
      <c r="J2554" s="77"/>
      <c r="K2554" s="92"/>
    </row>
    <row r="2555" spans="1:11" ht="80" x14ac:dyDescent="0.25">
      <c r="A2555" s="14" t="s">
        <v>9180</v>
      </c>
      <c r="B2555" s="14" t="s">
        <v>9488</v>
      </c>
      <c r="C2555" s="14" t="s">
        <v>9497</v>
      </c>
      <c r="D2555" s="16">
        <v>45748</v>
      </c>
      <c r="E2555" s="16">
        <v>46014</v>
      </c>
      <c r="F2555" s="14" t="s">
        <v>9498</v>
      </c>
      <c r="G2555" s="14" t="s">
        <v>9494</v>
      </c>
      <c r="H2555" s="14" t="s">
        <v>9495</v>
      </c>
      <c r="I2555" s="15">
        <v>53</v>
      </c>
      <c r="J2555" s="77"/>
      <c r="K2555" s="92"/>
    </row>
    <row r="2556" spans="1:11" ht="110" x14ac:dyDescent="0.25">
      <c r="A2556" s="14" t="s">
        <v>9180</v>
      </c>
      <c r="B2556" s="14" t="s">
        <v>9488</v>
      </c>
      <c r="C2556" s="14" t="s">
        <v>9499</v>
      </c>
      <c r="D2556" s="16">
        <v>45658</v>
      </c>
      <c r="E2556" s="16">
        <v>46014</v>
      </c>
      <c r="F2556" s="14" t="s">
        <v>9500</v>
      </c>
      <c r="G2556" s="14"/>
      <c r="H2556" s="14" t="s">
        <v>7090</v>
      </c>
      <c r="I2556" s="15">
        <v>461</v>
      </c>
      <c r="J2556" s="77"/>
      <c r="K2556" s="92"/>
    </row>
    <row r="2557" spans="1:11" ht="80" x14ac:dyDescent="0.25">
      <c r="A2557" s="14" t="s">
        <v>9180</v>
      </c>
      <c r="B2557" s="14" t="s">
        <v>9488</v>
      </c>
      <c r="C2557" s="14" t="s">
        <v>9501</v>
      </c>
      <c r="D2557" s="16">
        <v>45665</v>
      </c>
      <c r="E2557" s="16">
        <v>46014</v>
      </c>
      <c r="F2557" s="14" t="s">
        <v>9502</v>
      </c>
      <c r="G2557" s="14"/>
      <c r="H2557" s="14" t="s">
        <v>6484</v>
      </c>
      <c r="I2557" s="15">
        <v>306</v>
      </c>
      <c r="J2557" s="77"/>
      <c r="K2557" s="92"/>
    </row>
    <row r="2558" spans="1:11" ht="110" x14ac:dyDescent="0.25">
      <c r="A2558" s="14" t="s">
        <v>9180</v>
      </c>
      <c r="B2558" s="14" t="s">
        <v>9488</v>
      </c>
      <c r="C2558" s="14" t="s">
        <v>9488</v>
      </c>
      <c r="D2558" s="16">
        <v>46014</v>
      </c>
      <c r="E2558" s="16">
        <v>46014</v>
      </c>
      <c r="F2558" s="14" t="s">
        <v>9503</v>
      </c>
      <c r="G2558" s="14"/>
      <c r="H2558" s="14" t="s">
        <v>9491</v>
      </c>
      <c r="I2558" s="15">
        <v>264</v>
      </c>
      <c r="J2558" s="77"/>
      <c r="K2558" s="92"/>
    </row>
    <row r="2559" spans="1:11" ht="80" x14ac:dyDescent="0.25">
      <c r="A2559" s="14" t="s">
        <v>9180</v>
      </c>
      <c r="B2559" s="14" t="s">
        <v>9488</v>
      </c>
      <c r="C2559" s="14" t="s">
        <v>9504</v>
      </c>
      <c r="D2559" s="16">
        <v>45803</v>
      </c>
      <c r="E2559" s="16">
        <v>46014</v>
      </c>
      <c r="F2559" s="14" t="s">
        <v>9505</v>
      </c>
      <c r="G2559" s="14" t="s">
        <v>9494</v>
      </c>
      <c r="H2559" s="14" t="s">
        <v>9495</v>
      </c>
      <c r="I2559" s="15">
        <v>78</v>
      </c>
      <c r="J2559" s="77"/>
      <c r="K2559" s="92"/>
    </row>
    <row r="2560" spans="1:11" ht="100" x14ac:dyDescent="0.25">
      <c r="A2560" s="14" t="s">
        <v>8854</v>
      </c>
      <c r="B2560" s="14" t="s">
        <v>9506</v>
      </c>
      <c r="C2560" s="14" t="s">
        <v>9507</v>
      </c>
      <c r="D2560" s="16">
        <v>45908</v>
      </c>
      <c r="E2560" s="16">
        <v>46014</v>
      </c>
      <c r="F2560" s="14" t="s">
        <v>9508</v>
      </c>
      <c r="G2560" s="14"/>
      <c r="H2560" s="14" t="s">
        <v>7071</v>
      </c>
      <c r="I2560" s="15">
        <v>216.39</v>
      </c>
      <c r="J2560" s="77"/>
      <c r="K2560" s="92"/>
    </row>
    <row r="2561" spans="1:11" ht="100" x14ac:dyDescent="0.25">
      <c r="A2561" s="14" t="s">
        <v>9047</v>
      </c>
      <c r="B2561" s="14" t="s">
        <v>7078</v>
      </c>
      <c r="C2561" s="14" t="s">
        <v>7078</v>
      </c>
      <c r="D2561" s="16">
        <v>46014</v>
      </c>
      <c r="E2561" s="16">
        <v>46014</v>
      </c>
      <c r="F2561" s="14" t="s">
        <v>9509</v>
      </c>
      <c r="G2561" s="14"/>
      <c r="H2561" s="14" t="s">
        <v>4160</v>
      </c>
      <c r="I2561" s="15">
        <v>2462.46</v>
      </c>
      <c r="J2561" s="77"/>
      <c r="K2561" s="92"/>
    </row>
    <row r="2562" spans="1:11" ht="100" x14ac:dyDescent="0.25">
      <c r="A2562" s="14" t="s">
        <v>9047</v>
      </c>
      <c r="B2562" s="14" t="s">
        <v>7078</v>
      </c>
      <c r="C2562" s="14" t="s">
        <v>4735</v>
      </c>
      <c r="D2562" s="16">
        <v>45779</v>
      </c>
      <c r="E2562" s="16">
        <v>46014</v>
      </c>
      <c r="F2562" s="14" t="s">
        <v>9510</v>
      </c>
      <c r="G2562" s="14"/>
      <c r="H2562" s="14" t="s">
        <v>9399</v>
      </c>
      <c r="I2562" s="15">
        <v>58.04</v>
      </c>
      <c r="J2562" s="77"/>
      <c r="K2562" s="92"/>
    </row>
    <row r="2563" spans="1:11" ht="100" x14ac:dyDescent="0.25">
      <c r="A2563" s="14" t="s">
        <v>9047</v>
      </c>
      <c r="B2563" s="14" t="s">
        <v>7078</v>
      </c>
      <c r="C2563" s="14" t="s">
        <v>9511</v>
      </c>
      <c r="D2563" s="16">
        <v>45800</v>
      </c>
      <c r="E2563" s="16">
        <v>46014</v>
      </c>
      <c r="F2563" s="14" t="s">
        <v>9512</v>
      </c>
      <c r="G2563" s="14"/>
      <c r="H2563" s="14" t="s">
        <v>9399</v>
      </c>
      <c r="I2563" s="15">
        <v>64.89</v>
      </c>
      <c r="J2563" s="77"/>
      <c r="K2563" s="92"/>
    </row>
    <row r="2564" spans="1:11" ht="100" x14ac:dyDescent="0.25">
      <c r="A2564" s="14" t="s">
        <v>9047</v>
      </c>
      <c r="B2564" s="14" t="s">
        <v>7078</v>
      </c>
      <c r="C2564" s="14" t="s">
        <v>9513</v>
      </c>
      <c r="D2564" s="16">
        <v>45799</v>
      </c>
      <c r="E2564" s="16">
        <v>46014</v>
      </c>
      <c r="F2564" s="14" t="s">
        <v>9514</v>
      </c>
      <c r="G2564" s="14"/>
      <c r="H2564" s="14" t="s">
        <v>8685</v>
      </c>
      <c r="I2564" s="15">
        <v>139.08000000000001</v>
      </c>
      <c r="J2564" s="77"/>
      <c r="K2564" s="92"/>
    </row>
    <row r="2565" spans="1:11" ht="100" x14ac:dyDescent="0.25">
      <c r="A2565" s="14" t="s">
        <v>9047</v>
      </c>
      <c r="B2565" s="14" t="s">
        <v>7078</v>
      </c>
      <c r="C2565" s="14" t="s">
        <v>9515</v>
      </c>
      <c r="D2565" s="16">
        <v>45799</v>
      </c>
      <c r="E2565" s="16">
        <v>46014</v>
      </c>
      <c r="F2565" s="14" t="s">
        <v>9516</v>
      </c>
      <c r="G2565" s="14"/>
      <c r="H2565" s="14" t="s">
        <v>9517</v>
      </c>
      <c r="I2565" s="15">
        <v>13.99</v>
      </c>
      <c r="J2565" s="77"/>
      <c r="K2565" s="92"/>
    </row>
    <row r="2566" spans="1:11" ht="100" x14ac:dyDescent="0.25">
      <c r="A2566" s="14" t="s">
        <v>9047</v>
      </c>
      <c r="B2566" s="14" t="s">
        <v>7078</v>
      </c>
      <c r="C2566" s="14" t="s">
        <v>4735</v>
      </c>
      <c r="D2566" s="16">
        <v>45803</v>
      </c>
      <c r="E2566" s="16">
        <v>46014</v>
      </c>
      <c r="F2566" s="14" t="s">
        <v>9510</v>
      </c>
      <c r="G2566" s="14"/>
      <c r="H2566" s="14" t="s">
        <v>9399</v>
      </c>
      <c r="I2566" s="15">
        <v>57.96</v>
      </c>
      <c r="J2566" s="77"/>
      <c r="K2566" s="92"/>
    </row>
    <row r="2567" spans="1:11" ht="100" x14ac:dyDescent="0.25">
      <c r="A2567" s="14" t="s">
        <v>9047</v>
      </c>
      <c r="B2567" s="14" t="s">
        <v>7078</v>
      </c>
      <c r="C2567" s="14" t="s">
        <v>4735</v>
      </c>
      <c r="D2567" s="16">
        <v>45806</v>
      </c>
      <c r="E2567" s="16">
        <v>46014</v>
      </c>
      <c r="F2567" s="14" t="s">
        <v>9518</v>
      </c>
      <c r="G2567" s="14"/>
      <c r="H2567" s="14" t="s">
        <v>9399</v>
      </c>
      <c r="I2567" s="15">
        <v>58.25</v>
      </c>
      <c r="J2567" s="77"/>
      <c r="K2567" s="92"/>
    </row>
    <row r="2568" spans="1:11" ht="100" x14ac:dyDescent="0.25">
      <c r="A2568" s="14" t="s">
        <v>9047</v>
      </c>
      <c r="B2568" s="14" t="s">
        <v>7078</v>
      </c>
      <c r="C2568" s="14" t="s">
        <v>9519</v>
      </c>
      <c r="D2568" s="16">
        <v>45786</v>
      </c>
      <c r="E2568" s="16">
        <v>46014</v>
      </c>
      <c r="F2568" s="14" t="s">
        <v>9520</v>
      </c>
      <c r="G2568" s="14"/>
      <c r="H2568" s="14" t="s">
        <v>9475</v>
      </c>
      <c r="I2568" s="15">
        <v>70.16</v>
      </c>
      <c r="J2568" s="77"/>
      <c r="K2568" s="92"/>
    </row>
    <row r="2569" spans="1:11" ht="90" x14ac:dyDescent="0.25">
      <c r="A2569" s="14" t="s">
        <v>9047</v>
      </c>
      <c r="B2569" s="14" t="s">
        <v>7078</v>
      </c>
      <c r="C2569" s="14" t="s">
        <v>9521</v>
      </c>
      <c r="D2569" s="16">
        <v>45800</v>
      </c>
      <c r="E2569" s="16">
        <v>46014</v>
      </c>
      <c r="F2569" s="14" t="s">
        <v>9522</v>
      </c>
      <c r="G2569" s="14"/>
      <c r="H2569" s="14" t="s">
        <v>9523</v>
      </c>
      <c r="I2569" s="15">
        <v>619.46</v>
      </c>
      <c r="J2569" s="77"/>
      <c r="K2569" s="92"/>
    </row>
    <row r="2570" spans="1:11" ht="80" x14ac:dyDescent="0.25">
      <c r="A2570" s="14" t="s">
        <v>9047</v>
      </c>
      <c r="B2570" s="14" t="s">
        <v>7078</v>
      </c>
      <c r="C2570" s="14" t="s">
        <v>9524</v>
      </c>
      <c r="D2570" s="16">
        <v>45801</v>
      </c>
      <c r="E2570" s="16">
        <v>46014</v>
      </c>
      <c r="F2570" s="14" t="s">
        <v>9525</v>
      </c>
      <c r="G2570" s="14"/>
      <c r="H2570" s="14" t="s">
        <v>9523</v>
      </c>
      <c r="I2570" s="15">
        <v>150</v>
      </c>
      <c r="J2570" s="77"/>
      <c r="K2570" s="92"/>
    </row>
    <row r="2571" spans="1:11" ht="80" x14ac:dyDescent="0.25">
      <c r="A2571" s="14" t="s">
        <v>9047</v>
      </c>
      <c r="B2571" s="14" t="s">
        <v>7078</v>
      </c>
      <c r="C2571" s="14" t="s">
        <v>9526</v>
      </c>
      <c r="D2571" s="16">
        <v>45801</v>
      </c>
      <c r="E2571" s="16">
        <v>46014</v>
      </c>
      <c r="F2571" s="14" t="s">
        <v>9527</v>
      </c>
      <c r="G2571" s="14"/>
      <c r="H2571" s="14" t="s">
        <v>9528</v>
      </c>
      <c r="I2571" s="15">
        <v>14</v>
      </c>
      <c r="J2571" s="77"/>
      <c r="K2571" s="92"/>
    </row>
    <row r="2572" spans="1:11" ht="80" x14ac:dyDescent="0.25">
      <c r="A2572" s="14" t="s">
        <v>9047</v>
      </c>
      <c r="B2572" s="14" t="s">
        <v>7078</v>
      </c>
      <c r="C2572" s="14" t="s">
        <v>9529</v>
      </c>
      <c r="D2572" s="16">
        <v>45804</v>
      </c>
      <c r="E2572" s="16">
        <v>46014</v>
      </c>
      <c r="F2572" s="14" t="s">
        <v>9530</v>
      </c>
      <c r="G2572" s="14"/>
      <c r="H2572" s="14" t="s">
        <v>9423</v>
      </c>
      <c r="I2572" s="15">
        <v>471.88</v>
      </c>
      <c r="J2572" s="77"/>
      <c r="K2572" s="92"/>
    </row>
    <row r="2573" spans="1:11" ht="80" x14ac:dyDescent="0.25">
      <c r="A2573" s="14" t="s">
        <v>9047</v>
      </c>
      <c r="B2573" s="14" t="s">
        <v>7078</v>
      </c>
      <c r="C2573" s="14" t="s">
        <v>3304</v>
      </c>
      <c r="D2573" s="16">
        <v>45780</v>
      </c>
      <c r="E2573" s="16">
        <v>46014</v>
      </c>
      <c r="F2573" s="14" t="s">
        <v>9531</v>
      </c>
      <c r="G2573" s="14"/>
      <c r="H2573" s="14" t="s">
        <v>9420</v>
      </c>
      <c r="I2573" s="15">
        <v>98.8</v>
      </c>
      <c r="J2573" s="77"/>
      <c r="K2573" s="92"/>
    </row>
    <row r="2574" spans="1:11" ht="80" x14ac:dyDescent="0.25">
      <c r="A2574" s="14" t="s">
        <v>9047</v>
      </c>
      <c r="B2574" s="14" t="s">
        <v>7078</v>
      </c>
      <c r="C2574" s="14" t="s">
        <v>5546</v>
      </c>
      <c r="D2574" s="16">
        <v>45805</v>
      </c>
      <c r="E2574" s="16">
        <v>46014</v>
      </c>
      <c r="F2574" s="14" t="s">
        <v>9531</v>
      </c>
      <c r="G2574" s="14"/>
      <c r="H2574" s="14" t="s">
        <v>9420</v>
      </c>
      <c r="I2574" s="15">
        <v>98.68</v>
      </c>
      <c r="J2574" s="77"/>
      <c r="K2574" s="92"/>
    </row>
    <row r="2575" spans="1:11" ht="80" x14ac:dyDescent="0.25">
      <c r="A2575" s="14" t="s">
        <v>9047</v>
      </c>
      <c r="B2575" s="14" t="s">
        <v>7078</v>
      </c>
      <c r="C2575" s="14" t="s">
        <v>9532</v>
      </c>
      <c r="D2575" s="16">
        <v>45786</v>
      </c>
      <c r="E2575" s="16">
        <v>46014</v>
      </c>
      <c r="F2575" s="14" t="s">
        <v>9531</v>
      </c>
      <c r="G2575" s="14"/>
      <c r="H2575" s="14" t="s">
        <v>9420</v>
      </c>
      <c r="I2575" s="15">
        <v>98.8</v>
      </c>
      <c r="J2575" s="77"/>
      <c r="K2575" s="92"/>
    </row>
    <row r="2576" spans="1:11" ht="100" x14ac:dyDescent="0.25">
      <c r="A2576" s="14" t="s">
        <v>9047</v>
      </c>
      <c r="B2576" s="14" t="s">
        <v>7078</v>
      </c>
      <c r="C2576" s="14" t="s">
        <v>7078</v>
      </c>
      <c r="D2576" s="16">
        <v>46014</v>
      </c>
      <c r="E2576" s="16">
        <v>46014</v>
      </c>
      <c r="F2576" s="14" t="s">
        <v>9533</v>
      </c>
      <c r="G2576" s="14"/>
      <c r="H2576" s="14" t="s">
        <v>4160</v>
      </c>
      <c r="I2576" s="15">
        <v>1823.65</v>
      </c>
      <c r="J2576" s="77"/>
      <c r="K2576" s="92"/>
    </row>
    <row r="2577" spans="1:11" ht="100" x14ac:dyDescent="0.25">
      <c r="A2577" s="14" t="s">
        <v>9047</v>
      </c>
      <c r="B2577" s="14" t="s">
        <v>7078</v>
      </c>
      <c r="C2577" s="14" t="s">
        <v>9534</v>
      </c>
      <c r="D2577" s="16" t="s">
        <v>9535</v>
      </c>
      <c r="E2577" s="16">
        <v>46014</v>
      </c>
      <c r="F2577" s="14" t="s">
        <v>9536</v>
      </c>
      <c r="G2577" s="14"/>
      <c r="H2577" s="14" t="s">
        <v>9405</v>
      </c>
      <c r="I2577" s="15">
        <v>499.34</v>
      </c>
      <c r="J2577" s="77"/>
      <c r="K2577" s="92"/>
    </row>
    <row r="2578" spans="1:11" ht="100" x14ac:dyDescent="0.25">
      <c r="A2578" s="14" t="s">
        <v>9047</v>
      </c>
      <c r="B2578" s="14" t="s">
        <v>7078</v>
      </c>
      <c r="C2578" s="14" t="s">
        <v>9537</v>
      </c>
      <c r="D2578" s="16">
        <v>45815</v>
      </c>
      <c r="E2578" s="16">
        <v>46014</v>
      </c>
      <c r="F2578" s="14" t="s">
        <v>9538</v>
      </c>
      <c r="G2578" s="14"/>
      <c r="H2578" s="14" t="s">
        <v>9399</v>
      </c>
      <c r="I2578" s="15">
        <v>60.23</v>
      </c>
      <c r="J2578" s="77"/>
      <c r="K2578" s="92"/>
    </row>
    <row r="2579" spans="1:11" ht="110" x14ac:dyDescent="0.25">
      <c r="A2579" s="14" t="s">
        <v>9047</v>
      </c>
      <c r="B2579" s="14" t="s">
        <v>7078</v>
      </c>
      <c r="C2579" s="14" t="s">
        <v>4735</v>
      </c>
      <c r="D2579" s="16">
        <v>45819</v>
      </c>
      <c r="E2579" s="16">
        <v>46014</v>
      </c>
      <c r="F2579" s="14" t="s">
        <v>9539</v>
      </c>
      <c r="G2579" s="14"/>
      <c r="H2579" s="14" t="s">
        <v>9399</v>
      </c>
      <c r="I2579" s="15">
        <v>79.55</v>
      </c>
      <c r="J2579" s="77"/>
      <c r="K2579" s="92"/>
    </row>
    <row r="2580" spans="1:11" ht="100" x14ac:dyDescent="0.25">
      <c r="A2580" s="14" t="s">
        <v>9047</v>
      </c>
      <c r="B2580" s="14" t="s">
        <v>7078</v>
      </c>
      <c r="C2580" s="14" t="s">
        <v>4735</v>
      </c>
      <c r="D2580" s="16">
        <v>45829</v>
      </c>
      <c r="E2580" s="16">
        <v>46014</v>
      </c>
      <c r="F2580" s="14" t="s">
        <v>9540</v>
      </c>
      <c r="G2580" s="14"/>
      <c r="H2580" s="14" t="s">
        <v>9399</v>
      </c>
      <c r="I2580" s="15">
        <v>57.93</v>
      </c>
      <c r="J2580" s="77"/>
      <c r="K2580" s="92"/>
    </row>
    <row r="2581" spans="1:11" ht="100" x14ac:dyDescent="0.25">
      <c r="A2581" s="14" t="s">
        <v>9047</v>
      </c>
      <c r="B2581" s="14" t="s">
        <v>7078</v>
      </c>
      <c r="C2581" s="14" t="s">
        <v>4735</v>
      </c>
      <c r="D2581" s="16">
        <v>45829</v>
      </c>
      <c r="E2581" s="16">
        <v>46014</v>
      </c>
      <c r="F2581" s="14" t="s">
        <v>9541</v>
      </c>
      <c r="G2581" s="14"/>
      <c r="H2581" s="14" t="s">
        <v>9399</v>
      </c>
      <c r="I2581" s="15">
        <v>56.29</v>
      </c>
      <c r="J2581" s="77"/>
      <c r="K2581" s="92"/>
    </row>
    <row r="2582" spans="1:11" ht="100" x14ac:dyDescent="0.25">
      <c r="A2582" s="14" t="s">
        <v>9047</v>
      </c>
      <c r="B2582" s="14" t="s">
        <v>7078</v>
      </c>
      <c r="C2582" s="14" t="s">
        <v>9542</v>
      </c>
      <c r="D2582" s="16">
        <v>45831</v>
      </c>
      <c r="E2582" s="16">
        <v>46014</v>
      </c>
      <c r="F2582" s="14" t="s">
        <v>9543</v>
      </c>
      <c r="G2582" s="14"/>
      <c r="H2582" s="14" t="s">
        <v>9399</v>
      </c>
      <c r="I2582" s="15">
        <v>37.01</v>
      </c>
      <c r="J2582" s="77"/>
      <c r="K2582" s="92"/>
    </row>
    <row r="2583" spans="1:11" ht="80" x14ac:dyDescent="0.25">
      <c r="A2583" s="14" t="s">
        <v>9047</v>
      </c>
      <c r="B2583" s="14" t="s">
        <v>7078</v>
      </c>
      <c r="C2583" s="14" t="s">
        <v>9544</v>
      </c>
      <c r="D2583" s="16">
        <v>45819</v>
      </c>
      <c r="E2583" s="16">
        <v>46014</v>
      </c>
      <c r="F2583" s="14" t="s">
        <v>9545</v>
      </c>
      <c r="G2583" s="14"/>
      <c r="H2583" s="14" t="s">
        <v>9546</v>
      </c>
      <c r="I2583" s="15">
        <v>330.52</v>
      </c>
      <c r="J2583" s="77"/>
      <c r="K2583" s="92"/>
    </row>
    <row r="2584" spans="1:11" ht="80" x14ac:dyDescent="0.25">
      <c r="A2584" s="14" t="s">
        <v>9047</v>
      </c>
      <c r="B2584" s="14" t="s">
        <v>7078</v>
      </c>
      <c r="C2584" s="14" t="s">
        <v>9547</v>
      </c>
      <c r="D2584" s="16">
        <v>45818</v>
      </c>
      <c r="E2584" s="16">
        <v>46014</v>
      </c>
      <c r="F2584" s="14" t="s">
        <v>9548</v>
      </c>
      <c r="G2584" s="14"/>
      <c r="H2584" s="14" t="s">
        <v>9420</v>
      </c>
      <c r="I2584" s="15">
        <v>103.61</v>
      </c>
      <c r="J2584" s="77"/>
      <c r="K2584" s="92"/>
    </row>
    <row r="2585" spans="1:11" ht="80" x14ac:dyDescent="0.25">
      <c r="A2585" s="14" t="s">
        <v>9047</v>
      </c>
      <c r="B2585" s="14" t="s">
        <v>7078</v>
      </c>
      <c r="C2585" s="14" t="s">
        <v>9549</v>
      </c>
      <c r="D2585" s="16">
        <v>45873</v>
      </c>
      <c r="E2585" s="16">
        <v>46014</v>
      </c>
      <c r="F2585" s="14" t="s">
        <v>9545</v>
      </c>
      <c r="G2585" s="14"/>
      <c r="H2585" s="14" t="s">
        <v>9546</v>
      </c>
      <c r="I2585" s="15">
        <v>58</v>
      </c>
      <c r="J2585" s="77"/>
      <c r="K2585" s="92"/>
    </row>
    <row r="2586" spans="1:11" ht="80" x14ac:dyDescent="0.25">
      <c r="A2586" s="14" t="s">
        <v>9047</v>
      </c>
      <c r="B2586" s="14" t="s">
        <v>7078</v>
      </c>
      <c r="C2586" s="14" t="s">
        <v>9550</v>
      </c>
      <c r="D2586" s="16">
        <v>45873</v>
      </c>
      <c r="E2586" s="16">
        <v>46014</v>
      </c>
      <c r="F2586" s="14" t="s">
        <v>9545</v>
      </c>
      <c r="G2586" s="14"/>
      <c r="H2586" s="14" t="s">
        <v>9551</v>
      </c>
      <c r="I2586" s="15">
        <v>748.78</v>
      </c>
      <c r="J2586" s="77"/>
      <c r="K2586" s="92"/>
    </row>
    <row r="2587" spans="1:11" ht="40" x14ac:dyDescent="0.25">
      <c r="A2587" s="14" t="s">
        <v>9047</v>
      </c>
      <c r="B2587" s="14" t="s">
        <v>7078</v>
      </c>
      <c r="C2587" s="14" t="s">
        <v>7919</v>
      </c>
      <c r="D2587" s="16">
        <v>46009</v>
      </c>
      <c r="E2587" s="16">
        <v>46014</v>
      </c>
      <c r="F2587" s="14" t="s">
        <v>9552</v>
      </c>
      <c r="G2587" s="14"/>
      <c r="H2587" s="14" t="s">
        <v>4163</v>
      </c>
      <c r="I2587" s="15">
        <v>426.45</v>
      </c>
      <c r="J2587" s="77"/>
      <c r="K2587" s="92"/>
    </row>
    <row r="2588" spans="1:11" ht="120" x14ac:dyDescent="0.25">
      <c r="A2588" s="14" t="s">
        <v>9231</v>
      </c>
      <c r="B2588" s="14" t="s">
        <v>9553</v>
      </c>
      <c r="C2588" s="14" t="s">
        <v>7096</v>
      </c>
      <c r="D2588" s="16">
        <v>45807</v>
      </c>
      <c r="E2588" s="16">
        <v>46021</v>
      </c>
      <c r="F2588" s="14" t="s">
        <v>9554</v>
      </c>
      <c r="G2588" s="14" t="s">
        <v>7098</v>
      </c>
      <c r="H2588" s="14" t="s">
        <v>7099</v>
      </c>
      <c r="I2588" s="15">
        <v>3900</v>
      </c>
      <c r="J2588" s="77"/>
      <c r="K2588" s="92"/>
    </row>
    <row r="2589" spans="1:11" ht="90" x14ac:dyDescent="0.25">
      <c r="A2589" s="14" t="s">
        <v>9231</v>
      </c>
      <c r="B2589" s="14" t="s">
        <v>9553</v>
      </c>
      <c r="C2589" s="14" t="s">
        <v>7091</v>
      </c>
      <c r="D2589" s="16">
        <v>45970</v>
      </c>
      <c r="E2589" s="16">
        <v>46021</v>
      </c>
      <c r="F2589" s="14" t="s">
        <v>9555</v>
      </c>
      <c r="G2589" s="14"/>
      <c r="H2589" s="14" t="s">
        <v>7093</v>
      </c>
      <c r="I2589" s="15">
        <v>1913.9</v>
      </c>
      <c r="J2589" s="77"/>
      <c r="K2589" s="92"/>
    </row>
    <row r="2590" spans="1:11" ht="50" x14ac:dyDescent="0.25">
      <c r="A2590" s="14" t="s">
        <v>8862</v>
      </c>
      <c r="B2590" s="14" t="s">
        <v>9556</v>
      </c>
      <c r="C2590" s="14" t="s">
        <v>9557</v>
      </c>
      <c r="D2590" s="16">
        <v>46006</v>
      </c>
      <c r="E2590" s="16">
        <v>46021</v>
      </c>
      <c r="F2590" s="14" t="s">
        <v>9200</v>
      </c>
      <c r="G2590" s="14" t="s">
        <v>3925</v>
      </c>
      <c r="H2590" s="14" t="s">
        <v>3926</v>
      </c>
      <c r="I2590" s="15">
        <v>57.34</v>
      </c>
      <c r="J2590" s="77"/>
      <c r="K2590" s="92"/>
    </row>
    <row r="2591" spans="1:11" ht="50" x14ac:dyDescent="0.25">
      <c r="A2591" s="14" t="s">
        <v>8862</v>
      </c>
      <c r="B2591" s="14" t="s">
        <v>9556</v>
      </c>
      <c r="C2591" s="14" t="s">
        <v>9558</v>
      </c>
      <c r="D2591" s="16">
        <v>46001</v>
      </c>
      <c r="E2591" s="16">
        <v>46021</v>
      </c>
      <c r="F2591" s="14" t="s">
        <v>9559</v>
      </c>
      <c r="G2591" s="14"/>
      <c r="H2591" s="14" t="s">
        <v>4480</v>
      </c>
      <c r="I2591" s="15">
        <v>196</v>
      </c>
      <c r="J2591" s="77"/>
      <c r="K2591" s="92"/>
    </row>
    <row r="2592" spans="1:11" ht="50" x14ac:dyDescent="0.25">
      <c r="A2592" s="14" t="s">
        <v>8862</v>
      </c>
      <c r="B2592" s="14" t="s">
        <v>9556</v>
      </c>
      <c r="C2592" s="14" t="s">
        <v>9560</v>
      </c>
      <c r="D2592" s="16">
        <v>46006</v>
      </c>
      <c r="E2592" s="16">
        <v>46021</v>
      </c>
      <c r="F2592" s="14" t="s">
        <v>9561</v>
      </c>
      <c r="G2592" s="14" t="s">
        <v>5156</v>
      </c>
      <c r="H2592" s="14" t="s">
        <v>5157</v>
      </c>
      <c r="I2592" s="15">
        <v>749.5</v>
      </c>
      <c r="J2592" s="77"/>
      <c r="K2592" s="92"/>
    </row>
    <row r="2593" spans="1:11" ht="50" x14ac:dyDescent="0.25">
      <c r="A2593" s="14" t="s">
        <v>8862</v>
      </c>
      <c r="B2593" s="14" t="s">
        <v>9556</v>
      </c>
      <c r="C2593" s="14" t="s">
        <v>9562</v>
      </c>
      <c r="D2593" s="16">
        <v>46001</v>
      </c>
      <c r="E2593" s="16">
        <v>46021</v>
      </c>
      <c r="F2593" s="14" t="s">
        <v>9563</v>
      </c>
      <c r="G2593" s="14"/>
      <c r="H2593" s="14" t="s">
        <v>9564</v>
      </c>
      <c r="I2593" s="15">
        <v>140.5</v>
      </c>
      <c r="J2593" s="77"/>
      <c r="K2593" s="92"/>
    </row>
    <row r="2594" spans="1:11" ht="70" x14ac:dyDescent="0.25">
      <c r="A2594" s="14" t="s">
        <v>8862</v>
      </c>
      <c r="B2594" s="14" t="s">
        <v>9556</v>
      </c>
      <c r="C2594" s="14" t="s">
        <v>9556</v>
      </c>
      <c r="D2594" s="16">
        <v>46021</v>
      </c>
      <c r="E2594" s="16">
        <v>46021</v>
      </c>
      <c r="F2594" s="14" t="s">
        <v>9565</v>
      </c>
      <c r="G2594" s="14"/>
      <c r="H2594" s="14" t="s">
        <v>4150</v>
      </c>
      <c r="I2594" s="15">
        <v>2137.5</v>
      </c>
      <c r="J2594" s="77"/>
      <c r="K2594" s="92"/>
    </row>
    <row r="2595" spans="1:11" ht="80" x14ac:dyDescent="0.25">
      <c r="A2595" s="14" t="s">
        <v>8862</v>
      </c>
      <c r="B2595" s="14" t="s">
        <v>9556</v>
      </c>
      <c r="C2595" s="14" t="s">
        <v>9566</v>
      </c>
      <c r="D2595" s="16">
        <v>45972</v>
      </c>
      <c r="E2595" s="16">
        <v>46021</v>
      </c>
      <c r="F2595" s="14" t="s">
        <v>9567</v>
      </c>
      <c r="G2595" s="14"/>
      <c r="H2595" s="14" t="s">
        <v>8949</v>
      </c>
      <c r="I2595" s="15">
        <v>377.5</v>
      </c>
      <c r="J2595" s="77"/>
      <c r="K2595" s="92"/>
    </row>
    <row r="2596" spans="1:11" ht="70" x14ac:dyDescent="0.25">
      <c r="A2596" s="14" t="s">
        <v>8862</v>
      </c>
      <c r="B2596" s="14" t="s">
        <v>9556</v>
      </c>
      <c r="C2596" s="14" t="s">
        <v>9568</v>
      </c>
      <c r="D2596" s="16">
        <v>46002</v>
      </c>
      <c r="E2596" s="16">
        <v>46021</v>
      </c>
      <c r="F2596" s="14" t="s">
        <v>9569</v>
      </c>
      <c r="G2596" s="14"/>
      <c r="H2596" s="14" t="s">
        <v>8811</v>
      </c>
      <c r="I2596" s="15">
        <v>65.5</v>
      </c>
      <c r="J2596" s="77"/>
      <c r="K2596" s="92"/>
    </row>
    <row r="2597" spans="1:11" ht="40" x14ac:dyDescent="0.25">
      <c r="A2597" s="14" t="s">
        <v>8862</v>
      </c>
      <c r="B2597" s="14" t="s">
        <v>9556</v>
      </c>
      <c r="C2597" s="14" t="s">
        <v>9570</v>
      </c>
      <c r="D2597" s="16">
        <v>45939</v>
      </c>
      <c r="E2597" s="16">
        <v>46021</v>
      </c>
      <c r="F2597" s="14" t="s">
        <v>9571</v>
      </c>
      <c r="G2597" s="14" t="s">
        <v>9572</v>
      </c>
      <c r="H2597" s="14" t="s">
        <v>9573</v>
      </c>
      <c r="I2597" s="15">
        <v>36</v>
      </c>
      <c r="J2597" s="77"/>
      <c r="K2597" s="92"/>
    </row>
    <row r="2598" spans="1:11" ht="40" x14ac:dyDescent="0.25">
      <c r="A2598" s="14" t="s">
        <v>8862</v>
      </c>
      <c r="B2598" s="14" t="s">
        <v>9556</v>
      </c>
      <c r="C2598" s="14" t="s">
        <v>9574</v>
      </c>
      <c r="D2598" s="16">
        <v>45995</v>
      </c>
      <c r="E2598" s="16">
        <v>46021</v>
      </c>
      <c r="F2598" s="14" t="s">
        <v>9575</v>
      </c>
      <c r="G2598" s="14" t="s">
        <v>5275</v>
      </c>
      <c r="H2598" s="14" t="s">
        <v>5276</v>
      </c>
      <c r="I2598" s="15">
        <v>179</v>
      </c>
      <c r="J2598" s="77"/>
      <c r="K2598" s="92"/>
    </row>
    <row r="2599" spans="1:11" ht="50" x14ac:dyDescent="0.25">
      <c r="A2599" s="14" t="s">
        <v>8862</v>
      </c>
      <c r="B2599" s="14" t="s">
        <v>9556</v>
      </c>
      <c r="C2599" s="14" t="s">
        <v>9576</v>
      </c>
      <c r="D2599" s="16">
        <v>46007</v>
      </c>
      <c r="E2599" s="16">
        <v>46021</v>
      </c>
      <c r="F2599" s="14" t="s">
        <v>9563</v>
      </c>
      <c r="G2599" s="14" t="s">
        <v>5100</v>
      </c>
      <c r="H2599" s="14" t="s">
        <v>5101</v>
      </c>
      <c r="I2599" s="15">
        <v>149</v>
      </c>
      <c r="J2599" s="77"/>
      <c r="K2599" s="92"/>
    </row>
    <row r="2600" spans="1:11" ht="50" x14ac:dyDescent="0.25">
      <c r="A2600" s="14" t="s">
        <v>8862</v>
      </c>
      <c r="B2600" s="14" t="s">
        <v>9556</v>
      </c>
      <c r="C2600" s="14" t="s">
        <v>9577</v>
      </c>
      <c r="D2600" s="16">
        <v>46008</v>
      </c>
      <c r="E2600" s="16">
        <v>46021</v>
      </c>
      <c r="F2600" s="14" t="s">
        <v>9200</v>
      </c>
      <c r="G2600" s="14" t="s">
        <v>8836</v>
      </c>
      <c r="H2600" s="14" t="s">
        <v>8837</v>
      </c>
      <c r="I2600" s="15">
        <v>168.5</v>
      </c>
      <c r="J2600" s="77"/>
      <c r="K2600" s="92"/>
    </row>
    <row r="2601" spans="1:11" ht="50" x14ac:dyDescent="0.25">
      <c r="A2601" s="14" t="s">
        <v>8862</v>
      </c>
      <c r="B2601" s="14" t="s">
        <v>9556</v>
      </c>
      <c r="C2601" s="14" t="s">
        <v>9578</v>
      </c>
      <c r="D2601" s="16">
        <v>46009</v>
      </c>
      <c r="E2601" s="16">
        <v>46021</v>
      </c>
      <c r="F2601" s="14" t="s">
        <v>9561</v>
      </c>
      <c r="G2601" s="14" t="s">
        <v>8844</v>
      </c>
      <c r="H2601" s="14" t="s">
        <v>8845</v>
      </c>
      <c r="I2601" s="15">
        <v>135</v>
      </c>
      <c r="J2601" s="77"/>
      <c r="K2601" s="92"/>
    </row>
    <row r="2602" spans="1:11" ht="50" x14ac:dyDescent="0.25">
      <c r="A2602" s="14" t="s">
        <v>8862</v>
      </c>
      <c r="B2602" s="14" t="s">
        <v>9556</v>
      </c>
      <c r="C2602" s="14" t="s">
        <v>9579</v>
      </c>
      <c r="D2602" s="16">
        <v>46019</v>
      </c>
      <c r="E2602" s="16">
        <v>46021</v>
      </c>
      <c r="F2602" s="14" t="s">
        <v>9580</v>
      </c>
      <c r="G2602" s="14" t="s">
        <v>8852</v>
      </c>
      <c r="H2602" s="14" t="s">
        <v>8853</v>
      </c>
      <c r="I2602" s="15">
        <v>1390</v>
      </c>
      <c r="J2602" s="77"/>
      <c r="K2602" s="92"/>
    </row>
    <row r="2603" spans="1:11" ht="100" x14ac:dyDescent="0.25">
      <c r="A2603" s="14" t="s">
        <v>9047</v>
      </c>
      <c r="B2603" s="14" t="s">
        <v>7128</v>
      </c>
      <c r="C2603" s="14" t="s">
        <v>7128</v>
      </c>
      <c r="D2603" s="16">
        <v>46021</v>
      </c>
      <c r="E2603" s="16">
        <v>46021</v>
      </c>
      <c r="F2603" s="14" t="s">
        <v>9581</v>
      </c>
      <c r="G2603" s="14"/>
      <c r="H2603" s="14" t="s">
        <v>4160</v>
      </c>
      <c r="I2603" s="15">
        <v>2092.92</v>
      </c>
      <c r="J2603" s="77"/>
      <c r="K2603" s="92"/>
    </row>
    <row r="2604" spans="1:11" ht="100" x14ac:dyDescent="0.25">
      <c r="A2604" s="14" t="s">
        <v>9047</v>
      </c>
      <c r="B2604" s="14" t="s">
        <v>7128</v>
      </c>
      <c r="C2604" s="14" t="s">
        <v>9582</v>
      </c>
      <c r="D2604" s="16">
        <v>45846</v>
      </c>
      <c r="E2604" s="16">
        <v>46021</v>
      </c>
      <c r="F2604" s="14" t="s">
        <v>9583</v>
      </c>
      <c r="G2604" s="14"/>
      <c r="H2604" s="14" t="s">
        <v>9399</v>
      </c>
      <c r="I2604" s="15">
        <v>58.35</v>
      </c>
      <c r="J2604" s="77"/>
      <c r="K2604" s="92"/>
    </row>
    <row r="2605" spans="1:11" ht="100" x14ac:dyDescent="0.25">
      <c r="A2605" s="14" t="s">
        <v>9047</v>
      </c>
      <c r="B2605" s="14" t="s">
        <v>7128</v>
      </c>
      <c r="C2605" s="14" t="s">
        <v>9584</v>
      </c>
      <c r="D2605" s="16">
        <v>45866</v>
      </c>
      <c r="E2605" s="16">
        <v>46021</v>
      </c>
      <c r="F2605" s="14" t="s">
        <v>9585</v>
      </c>
      <c r="G2605" s="14"/>
      <c r="H2605" s="14" t="s">
        <v>9399</v>
      </c>
      <c r="I2605" s="15">
        <v>29.55</v>
      </c>
      <c r="J2605" s="77"/>
      <c r="K2605" s="92"/>
    </row>
    <row r="2606" spans="1:11" ht="100" x14ac:dyDescent="0.25">
      <c r="A2606" s="14" t="s">
        <v>9047</v>
      </c>
      <c r="B2606" s="14" t="s">
        <v>7128</v>
      </c>
      <c r="C2606" s="14" t="s">
        <v>9519</v>
      </c>
      <c r="D2606" s="16">
        <v>45851</v>
      </c>
      <c r="E2606" s="16">
        <v>46021</v>
      </c>
      <c r="F2606" s="14" t="s">
        <v>9586</v>
      </c>
      <c r="G2606" s="14"/>
      <c r="H2606" s="14" t="s">
        <v>9475</v>
      </c>
      <c r="I2606" s="15">
        <v>8.7100000000000009</v>
      </c>
      <c r="J2606" s="77"/>
      <c r="K2606" s="92"/>
    </row>
    <row r="2607" spans="1:11" ht="100" x14ac:dyDescent="0.25">
      <c r="A2607" s="14" t="s">
        <v>9047</v>
      </c>
      <c r="B2607" s="14" t="s">
        <v>7128</v>
      </c>
      <c r="C2607" s="14" t="s">
        <v>9587</v>
      </c>
      <c r="D2607" s="16">
        <v>45832</v>
      </c>
      <c r="E2607" s="16">
        <v>46021</v>
      </c>
      <c r="F2607" s="14" t="s">
        <v>9588</v>
      </c>
      <c r="G2607" s="14"/>
      <c r="H2607" s="14" t="s">
        <v>7090</v>
      </c>
      <c r="I2607" s="15">
        <v>385.1</v>
      </c>
      <c r="J2607" s="77"/>
      <c r="K2607" s="92"/>
    </row>
    <row r="2608" spans="1:11" ht="100" x14ac:dyDescent="0.25">
      <c r="A2608" s="14" t="s">
        <v>9047</v>
      </c>
      <c r="B2608" s="14" t="s">
        <v>7128</v>
      </c>
      <c r="C2608" s="14" t="s">
        <v>7128</v>
      </c>
      <c r="D2608" s="16">
        <v>46021</v>
      </c>
      <c r="E2608" s="16">
        <v>46021</v>
      </c>
      <c r="F2608" s="14" t="s">
        <v>9589</v>
      </c>
      <c r="G2608" s="14"/>
      <c r="H2608" s="14" t="s">
        <v>4160</v>
      </c>
      <c r="I2608" s="15">
        <v>1686.99</v>
      </c>
      <c r="J2608" s="77"/>
      <c r="K2608" s="92"/>
    </row>
    <row r="2609" spans="1:11" ht="100" x14ac:dyDescent="0.25">
      <c r="A2609" s="14" t="s">
        <v>9047</v>
      </c>
      <c r="B2609" s="14" t="s">
        <v>7128</v>
      </c>
      <c r="C2609" s="14" t="s">
        <v>9590</v>
      </c>
      <c r="D2609" s="16">
        <v>45896</v>
      </c>
      <c r="E2609" s="16">
        <v>46021</v>
      </c>
      <c r="F2609" s="14" t="s">
        <v>9591</v>
      </c>
      <c r="G2609" s="14"/>
      <c r="H2609" s="14" t="s">
        <v>9399</v>
      </c>
      <c r="I2609" s="15">
        <v>45.58</v>
      </c>
      <c r="J2609" s="77"/>
      <c r="K2609" s="92"/>
    </row>
    <row r="2610" spans="1:11" ht="100" x14ac:dyDescent="0.25">
      <c r="A2610" s="14" t="s">
        <v>9047</v>
      </c>
      <c r="B2610" s="14" t="s">
        <v>7128</v>
      </c>
      <c r="C2610" s="14" t="s">
        <v>4735</v>
      </c>
      <c r="D2610" s="16">
        <v>45908</v>
      </c>
      <c r="E2610" s="16">
        <v>46021</v>
      </c>
      <c r="F2610" s="14" t="s">
        <v>9592</v>
      </c>
      <c r="G2610" s="14"/>
      <c r="H2610" s="14" t="s">
        <v>9399</v>
      </c>
      <c r="I2610" s="15">
        <v>58.3</v>
      </c>
      <c r="J2610" s="77"/>
      <c r="K2610" s="92"/>
    </row>
    <row r="2611" spans="1:11" ht="100" x14ac:dyDescent="0.25">
      <c r="A2611" s="14" t="s">
        <v>9047</v>
      </c>
      <c r="B2611" s="14" t="s">
        <v>7128</v>
      </c>
      <c r="C2611" s="14" t="s">
        <v>9519</v>
      </c>
      <c r="D2611" s="16">
        <v>45898</v>
      </c>
      <c r="E2611" s="16">
        <v>46021</v>
      </c>
      <c r="F2611" s="14" t="s">
        <v>9593</v>
      </c>
      <c r="G2611" s="14"/>
      <c r="H2611" s="14" t="s">
        <v>9475</v>
      </c>
      <c r="I2611" s="15">
        <v>13.14</v>
      </c>
      <c r="J2611" s="77"/>
      <c r="K2611" s="92"/>
    </row>
    <row r="2612" spans="1:11" ht="70" x14ac:dyDescent="0.25">
      <c r="A2612" s="14" t="s">
        <v>9047</v>
      </c>
      <c r="B2612" s="14" t="s">
        <v>7128</v>
      </c>
      <c r="C2612" s="14" t="s">
        <v>5862</v>
      </c>
      <c r="D2612" s="16">
        <v>45905</v>
      </c>
      <c r="E2612" s="16">
        <v>46021</v>
      </c>
      <c r="F2612" s="14" t="s">
        <v>9594</v>
      </c>
      <c r="G2612" s="14"/>
      <c r="H2612" s="14" t="s">
        <v>9420</v>
      </c>
      <c r="I2612" s="15">
        <v>98.5</v>
      </c>
      <c r="J2612" s="77"/>
      <c r="K2612" s="92"/>
    </row>
    <row r="2613" spans="1:11" ht="70" x14ac:dyDescent="0.25">
      <c r="A2613" s="14" t="s">
        <v>9047</v>
      </c>
      <c r="B2613" s="14" t="s">
        <v>7128</v>
      </c>
      <c r="C2613" s="14" t="s">
        <v>5560</v>
      </c>
      <c r="D2613" s="16">
        <v>45892</v>
      </c>
      <c r="E2613" s="16">
        <v>46021</v>
      </c>
      <c r="F2613" s="14" t="s">
        <v>9594</v>
      </c>
      <c r="G2613" s="14"/>
      <c r="H2613" s="14" t="s">
        <v>9420</v>
      </c>
      <c r="I2613" s="15">
        <v>98.32</v>
      </c>
      <c r="J2613" s="77"/>
      <c r="K2613" s="92"/>
    </row>
    <row r="2614" spans="1:11" ht="110" x14ac:dyDescent="0.25">
      <c r="A2614" s="14" t="s">
        <v>9047</v>
      </c>
      <c r="B2614" s="14" t="s">
        <v>7128</v>
      </c>
      <c r="C2614" s="14" t="s">
        <v>7128</v>
      </c>
      <c r="D2614" s="16">
        <v>46021</v>
      </c>
      <c r="E2614" s="16">
        <v>46021</v>
      </c>
      <c r="F2614" s="14" t="s">
        <v>9595</v>
      </c>
      <c r="G2614" s="14"/>
      <c r="H2614" s="14" t="s">
        <v>4160</v>
      </c>
      <c r="I2614" s="15">
        <v>911.18</v>
      </c>
      <c r="J2614" s="77"/>
      <c r="K2614" s="92"/>
    </row>
    <row r="2615" spans="1:11" ht="100" x14ac:dyDescent="0.25">
      <c r="A2615" s="14" t="s">
        <v>9047</v>
      </c>
      <c r="B2615" s="14" t="s">
        <v>7128</v>
      </c>
      <c r="C2615" s="14" t="s">
        <v>9596</v>
      </c>
      <c r="D2615" s="16">
        <v>45944</v>
      </c>
      <c r="E2615" s="16">
        <v>46021</v>
      </c>
      <c r="F2615" s="14" t="s">
        <v>9597</v>
      </c>
      <c r="G2615" s="14"/>
      <c r="H2615" s="14" t="s">
        <v>9598</v>
      </c>
      <c r="I2615" s="15">
        <v>553.77</v>
      </c>
      <c r="J2615" s="77"/>
      <c r="K2615" s="92"/>
    </row>
    <row r="2616" spans="1:11" ht="70" x14ac:dyDescent="0.25">
      <c r="A2616" s="14" t="s">
        <v>9047</v>
      </c>
      <c r="B2616" s="14" t="s">
        <v>7128</v>
      </c>
      <c r="C2616" s="14" t="s">
        <v>9599</v>
      </c>
      <c r="D2616" s="16">
        <v>45999</v>
      </c>
      <c r="E2616" s="16">
        <v>46021</v>
      </c>
      <c r="F2616" s="14" t="s">
        <v>9600</v>
      </c>
      <c r="G2616" s="14"/>
      <c r="H2616" s="14" t="s">
        <v>9601</v>
      </c>
      <c r="I2616" s="15">
        <v>197.25</v>
      </c>
      <c r="J2616" s="77"/>
      <c r="K2616" s="92"/>
    </row>
    <row r="2617" spans="1:11" ht="70" x14ac:dyDescent="0.25">
      <c r="A2617" s="14" t="s">
        <v>9047</v>
      </c>
      <c r="B2617" s="14" t="s">
        <v>7128</v>
      </c>
      <c r="C2617" s="14" t="s">
        <v>9602</v>
      </c>
      <c r="D2617" s="16">
        <v>45999</v>
      </c>
      <c r="E2617" s="16">
        <v>46021</v>
      </c>
      <c r="F2617" s="14" t="s">
        <v>9603</v>
      </c>
      <c r="G2617" s="14"/>
      <c r="H2617" s="14" t="s">
        <v>9601</v>
      </c>
      <c r="I2617" s="15">
        <v>2124.4</v>
      </c>
      <c r="J2617" s="77"/>
      <c r="K2617" s="92"/>
    </row>
    <row r="2618" spans="1:11" ht="100" x14ac:dyDescent="0.25">
      <c r="A2618" s="14" t="s">
        <v>9047</v>
      </c>
      <c r="B2618" s="14" t="s">
        <v>7128</v>
      </c>
      <c r="C2618" s="14" t="s">
        <v>7128</v>
      </c>
      <c r="D2618" s="16">
        <v>46021</v>
      </c>
      <c r="E2618" s="16">
        <v>46021</v>
      </c>
      <c r="F2618" s="14" t="s">
        <v>9604</v>
      </c>
      <c r="G2618" s="14"/>
      <c r="H2618" s="14" t="s">
        <v>4160</v>
      </c>
      <c r="I2618" s="15">
        <v>610.12</v>
      </c>
      <c r="J2618" s="77"/>
      <c r="K2618" s="92"/>
    </row>
    <row r="2619" spans="1:11" ht="100" x14ac:dyDescent="0.25">
      <c r="A2619" s="14" t="s">
        <v>9047</v>
      </c>
      <c r="B2619" s="14" t="s">
        <v>7128</v>
      </c>
      <c r="C2619" s="14" t="s">
        <v>9605</v>
      </c>
      <c r="D2619" s="16">
        <v>45946</v>
      </c>
      <c r="E2619" s="16">
        <v>46021</v>
      </c>
      <c r="F2619" s="14" t="s">
        <v>9606</v>
      </c>
      <c r="G2619" s="14"/>
      <c r="H2619" s="14" t="s">
        <v>7071</v>
      </c>
      <c r="I2619" s="15">
        <v>152.59</v>
      </c>
      <c r="J2619" s="77"/>
      <c r="K2619" s="92"/>
    </row>
    <row r="2620" spans="1:11" ht="70" x14ac:dyDescent="0.25">
      <c r="A2620" s="14" t="s">
        <v>9047</v>
      </c>
      <c r="B2620" s="14" t="s">
        <v>7128</v>
      </c>
      <c r="C2620" s="14" t="s">
        <v>9607</v>
      </c>
      <c r="D2620" s="16">
        <v>46001</v>
      </c>
      <c r="E2620" s="16">
        <v>46021</v>
      </c>
      <c r="F2620" s="14" t="s">
        <v>9608</v>
      </c>
      <c r="G2620" s="14"/>
      <c r="H2620" s="14" t="s">
        <v>9609</v>
      </c>
      <c r="I2620" s="15">
        <v>587.1</v>
      </c>
      <c r="J2620" s="77"/>
      <c r="K2620" s="92"/>
    </row>
    <row r="2621" spans="1:11" ht="70" x14ac:dyDescent="0.25">
      <c r="A2621" s="14" t="s">
        <v>9047</v>
      </c>
      <c r="B2621" s="14" t="s">
        <v>7128</v>
      </c>
      <c r="C2621" s="14" t="s">
        <v>9610</v>
      </c>
      <c r="D2621" s="16">
        <v>46005</v>
      </c>
      <c r="E2621" s="16">
        <v>46021</v>
      </c>
      <c r="F2621" s="14" t="s">
        <v>9611</v>
      </c>
      <c r="G2621" s="14"/>
      <c r="H2621" s="14" t="s">
        <v>9609</v>
      </c>
      <c r="I2621" s="15">
        <v>30</v>
      </c>
      <c r="J2621" s="77"/>
      <c r="K2621" s="92"/>
    </row>
    <row r="2622" spans="1:11" ht="70" x14ac:dyDescent="0.25">
      <c r="A2622" s="14" t="s">
        <v>9047</v>
      </c>
      <c r="B2622" s="14" t="s">
        <v>7128</v>
      </c>
      <c r="C2622" s="14" t="s">
        <v>9612</v>
      </c>
      <c r="D2622" s="16">
        <v>46007</v>
      </c>
      <c r="E2622" s="16">
        <v>46021</v>
      </c>
      <c r="F2622" s="14" t="s">
        <v>9613</v>
      </c>
      <c r="G2622" s="14"/>
      <c r="H2622" s="14" t="s">
        <v>9614</v>
      </c>
      <c r="I2622" s="15">
        <v>12.9</v>
      </c>
      <c r="J2622" s="77"/>
      <c r="K2622" s="92"/>
    </row>
    <row r="2623" spans="1:11" ht="70" x14ac:dyDescent="0.25">
      <c r="A2623" s="14" t="s">
        <v>9047</v>
      </c>
      <c r="B2623" s="14" t="s">
        <v>7128</v>
      </c>
      <c r="C2623" s="14" t="s">
        <v>9615</v>
      </c>
      <c r="D2623" s="16">
        <v>46011</v>
      </c>
      <c r="E2623" s="16">
        <v>46021</v>
      </c>
      <c r="F2623" s="14" t="s">
        <v>9616</v>
      </c>
      <c r="G2623" s="14"/>
      <c r="H2623" s="14" t="s">
        <v>9617</v>
      </c>
      <c r="I2623" s="15">
        <v>24.75</v>
      </c>
      <c r="J2623" s="77"/>
      <c r="K2623" s="92"/>
    </row>
    <row r="2624" spans="1:11" ht="40" x14ac:dyDescent="0.25">
      <c r="A2624" s="14" t="s">
        <v>9047</v>
      </c>
      <c r="B2624" s="14" t="s">
        <v>7128</v>
      </c>
      <c r="C2624" s="14" t="s">
        <v>9618</v>
      </c>
      <c r="D2624" s="16">
        <v>46013</v>
      </c>
      <c r="E2624" s="16">
        <v>46021</v>
      </c>
      <c r="F2624" s="14" t="s">
        <v>9437</v>
      </c>
      <c r="G2624" s="14" t="s">
        <v>4820</v>
      </c>
      <c r="H2624" s="14" t="s">
        <v>4821</v>
      </c>
      <c r="I2624" s="15">
        <v>500.8</v>
      </c>
      <c r="J2624" s="77"/>
      <c r="K2624" s="92"/>
    </row>
    <row r="2625" spans="1:11" ht="50" x14ac:dyDescent="0.25">
      <c r="A2625" s="14" t="s">
        <v>9047</v>
      </c>
      <c r="B2625" s="14" t="s">
        <v>7128</v>
      </c>
      <c r="C2625" s="14" t="s">
        <v>9619</v>
      </c>
      <c r="D2625" s="16">
        <v>45889</v>
      </c>
      <c r="E2625" s="16">
        <v>46021</v>
      </c>
      <c r="F2625" s="14" t="s">
        <v>9620</v>
      </c>
      <c r="G2625" s="14"/>
      <c r="H2625" s="14" t="s">
        <v>9621</v>
      </c>
      <c r="I2625" s="15">
        <v>800</v>
      </c>
      <c r="J2625" s="77"/>
      <c r="K2625" s="92"/>
    </row>
    <row r="2626" spans="1:11" ht="80" x14ac:dyDescent="0.25">
      <c r="A2626" s="14" t="s">
        <v>8867</v>
      </c>
      <c r="B2626" s="14" t="s">
        <v>9622</v>
      </c>
      <c r="C2626" s="14" t="s">
        <v>9623</v>
      </c>
      <c r="D2626" s="16">
        <v>46017</v>
      </c>
      <c r="E2626" s="16">
        <v>46021</v>
      </c>
      <c r="F2626" s="14" t="s">
        <v>9624</v>
      </c>
      <c r="G2626" s="14" t="s">
        <v>9625</v>
      </c>
      <c r="H2626" s="14" t="s">
        <v>9626</v>
      </c>
      <c r="I2626" s="15">
        <v>2332.7800000000002</v>
      </c>
      <c r="J2626" s="77"/>
      <c r="K2626" s="92"/>
    </row>
    <row r="2627" spans="1:11" ht="40" x14ac:dyDescent="0.25">
      <c r="A2627" s="14" t="s">
        <v>9319</v>
      </c>
      <c r="B2627" s="14" t="s">
        <v>9627</v>
      </c>
      <c r="C2627" s="14" t="s">
        <v>9628</v>
      </c>
      <c r="D2627" s="16" t="s">
        <v>9629</v>
      </c>
      <c r="E2627" s="16">
        <v>46021</v>
      </c>
      <c r="F2627" s="14" t="s">
        <v>9323</v>
      </c>
      <c r="G2627" s="14" t="s">
        <v>9329</v>
      </c>
      <c r="H2627" s="14" t="s">
        <v>9330</v>
      </c>
      <c r="I2627" s="15">
        <v>70</v>
      </c>
      <c r="J2627" s="77"/>
      <c r="K2627" s="92"/>
    </row>
    <row r="2628" spans="1:11" ht="40" x14ac:dyDescent="0.25">
      <c r="A2628" s="14" t="s">
        <v>9319</v>
      </c>
      <c r="B2628" s="14" t="s">
        <v>9627</v>
      </c>
      <c r="C2628" s="14" t="s">
        <v>9630</v>
      </c>
      <c r="D2628" s="16" t="s">
        <v>9631</v>
      </c>
      <c r="E2628" s="16">
        <v>46021</v>
      </c>
      <c r="F2628" s="14" t="s">
        <v>9323</v>
      </c>
      <c r="G2628" s="14" t="s">
        <v>9324</v>
      </c>
      <c r="H2628" s="14" t="s">
        <v>9325</v>
      </c>
      <c r="I2628" s="15">
        <v>51</v>
      </c>
      <c r="J2628" s="77"/>
      <c r="K2628" s="92"/>
    </row>
    <row r="2629" spans="1:11" ht="50" x14ac:dyDescent="0.25">
      <c r="A2629" s="14" t="s">
        <v>9319</v>
      </c>
      <c r="B2629" s="14" t="s">
        <v>9627</v>
      </c>
      <c r="C2629" s="14" t="s">
        <v>9632</v>
      </c>
      <c r="D2629" s="16">
        <v>45884</v>
      </c>
      <c r="E2629" s="16">
        <v>46021</v>
      </c>
      <c r="F2629" s="14" t="s">
        <v>9633</v>
      </c>
      <c r="G2629" s="14" t="s">
        <v>9634</v>
      </c>
      <c r="H2629" s="14" t="s">
        <v>9635</v>
      </c>
      <c r="I2629" s="15">
        <v>70</v>
      </c>
      <c r="J2629" s="77"/>
      <c r="K2629" s="92"/>
    </row>
    <row r="2630" spans="1:11" ht="50" x14ac:dyDescent="0.25">
      <c r="A2630" s="14" t="s">
        <v>9319</v>
      </c>
      <c r="B2630" s="14" t="s">
        <v>9627</v>
      </c>
      <c r="C2630" s="14" t="s">
        <v>9636</v>
      </c>
      <c r="D2630" s="16">
        <v>45980</v>
      </c>
      <c r="E2630" s="16">
        <v>46021</v>
      </c>
      <c r="F2630" s="14" t="s">
        <v>9637</v>
      </c>
      <c r="G2630" s="14" t="s">
        <v>3133</v>
      </c>
      <c r="H2630" s="14" t="s">
        <v>9308</v>
      </c>
      <c r="I2630" s="15">
        <v>50</v>
      </c>
      <c r="J2630" s="77"/>
      <c r="K2630" s="92"/>
    </row>
    <row r="2631" spans="1:11" ht="40" x14ac:dyDescent="0.25">
      <c r="A2631" s="14" t="s">
        <v>9319</v>
      </c>
      <c r="B2631" s="14" t="s">
        <v>9627</v>
      </c>
      <c r="C2631" s="14" t="s">
        <v>5587</v>
      </c>
      <c r="D2631" s="16">
        <v>45884</v>
      </c>
      <c r="E2631" s="16">
        <v>46021</v>
      </c>
      <c r="F2631" s="14" t="s">
        <v>9336</v>
      </c>
      <c r="G2631" s="14" t="s">
        <v>9638</v>
      </c>
      <c r="H2631" s="14" t="s">
        <v>9639</v>
      </c>
      <c r="I2631" s="15">
        <v>150</v>
      </c>
      <c r="J2631" s="77"/>
      <c r="K2631" s="92"/>
    </row>
    <row r="2632" spans="1:11" ht="50" x14ac:dyDescent="0.25">
      <c r="A2632" s="14" t="s">
        <v>9319</v>
      </c>
      <c r="B2632" s="14" t="s">
        <v>9627</v>
      </c>
      <c r="C2632" s="14" t="s">
        <v>9640</v>
      </c>
      <c r="D2632" s="16">
        <v>45705</v>
      </c>
      <c r="E2632" s="16">
        <v>46021</v>
      </c>
      <c r="F2632" s="14" t="s">
        <v>9641</v>
      </c>
      <c r="G2632" s="14">
        <v>29213291</v>
      </c>
      <c r="H2632" s="14" t="s">
        <v>3029</v>
      </c>
      <c r="I2632" s="15">
        <v>218.01</v>
      </c>
      <c r="J2632" s="77"/>
      <c r="K2632" s="92"/>
    </row>
    <row r="2633" spans="1:11" ht="60" x14ac:dyDescent="0.25">
      <c r="A2633" s="14" t="s">
        <v>9319</v>
      </c>
      <c r="B2633" s="14" t="s">
        <v>9627</v>
      </c>
      <c r="C2633" s="14" t="s">
        <v>9642</v>
      </c>
      <c r="D2633" s="16">
        <v>46007</v>
      </c>
      <c r="E2633" s="16">
        <v>46021</v>
      </c>
      <c r="F2633" s="14" t="s">
        <v>9643</v>
      </c>
      <c r="G2633" s="14" t="s">
        <v>3047</v>
      </c>
      <c r="H2633" s="14" t="s">
        <v>3048</v>
      </c>
      <c r="I2633" s="15">
        <v>2110.1999999999998</v>
      </c>
      <c r="J2633" s="77"/>
      <c r="K2633" s="92"/>
    </row>
    <row r="2634" spans="1:11" ht="40" x14ac:dyDescent="0.25">
      <c r="A2634" s="14" t="s">
        <v>9319</v>
      </c>
      <c r="B2634" s="14" t="s">
        <v>9627</v>
      </c>
      <c r="C2634" s="14" t="s">
        <v>9644</v>
      </c>
      <c r="D2634" s="16">
        <v>45741</v>
      </c>
      <c r="E2634" s="16">
        <v>46021</v>
      </c>
      <c r="F2634" s="14" t="s">
        <v>9645</v>
      </c>
      <c r="G2634" s="14"/>
      <c r="H2634" s="14" t="s">
        <v>9646</v>
      </c>
      <c r="I2634" s="15">
        <v>264</v>
      </c>
      <c r="J2634" s="77"/>
      <c r="K2634" s="92"/>
    </row>
    <row r="2635" spans="1:11" ht="70" x14ac:dyDescent="0.25">
      <c r="A2635" s="14" t="s">
        <v>9319</v>
      </c>
      <c r="B2635" s="14" t="s">
        <v>9627</v>
      </c>
      <c r="C2635" s="14" t="s">
        <v>9647</v>
      </c>
      <c r="D2635" s="16">
        <v>45987</v>
      </c>
      <c r="E2635" s="16">
        <v>46021</v>
      </c>
      <c r="F2635" s="14" t="s">
        <v>9648</v>
      </c>
      <c r="G2635" s="14"/>
      <c r="H2635" s="14" t="s">
        <v>9601</v>
      </c>
      <c r="I2635" s="15">
        <v>123.73</v>
      </c>
      <c r="J2635" s="77"/>
      <c r="K2635" s="92"/>
    </row>
    <row r="2636" spans="1:11" ht="70" x14ac:dyDescent="0.25">
      <c r="A2636" s="14" t="s">
        <v>9319</v>
      </c>
      <c r="B2636" s="14" t="s">
        <v>9627</v>
      </c>
      <c r="C2636" s="14" t="s">
        <v>9627</v>
      </c>
      <c r="D2636" s="16">
        <v>46021</v>
      </c>
      <c r="E2636" s="16">
        <v>46021</v>
      </c>
      <c r="F2636" s="14" t="s">
        <v>9649</v>
      </c>
      <c r="G2636" s="14"/>
      <c r="H2636" s="14" t="s">
        <v>3331</v>
      </c>
      <c r="I2636" s="15">
        <v>1480.5</v>
      </c>
      <c r="J2636" s="77"/>
      <c r="K2636" s="92"/>
    </row>
    <row r="2637" spans="1:11" ht="90" x14ac:dyDescent="0.25">
      <c r="A2637" s="14" t="s">
        <v>9319</v>
      </c>
      <c r="B2637" s="14" t="s">
        <v>9627</v>
      </c>
      <c r="C2637" s="14" t="s">
        <v>9650</v>
      </c>
      <c r="D2637" s="16">
        <v>45997</v>
      </c>
      <c r="E2637" s="16">
        <v>46021</v>
      </c>
      <c r="F2637" s="14" t="s">
        <v>9651</v>
      </c>
      <c r="G2637" s="14"/>
      <c r="H2637" s="14" t="s">
        <v>9652</v>
      </c>
      <c r="I2637" s="15">
        <v>889.8</v>
      </c>
      <c r="J2637" s="77"/>
      <c r="K2637" s="92"/>
    </row>
    <row r="2638" spans="1:11" ht="80" x14ac:dyDescent="0.25">
      <c r="A2638" s="14" t="s">
        <v>9319</v>
      </c>
      <c r="B2638" s="14" t="s">
        <v>9627</v>
      </c>
      <c r="C2638" s="14" t="s">
        <v>9650</v>
      </c>
      <c r="D2638" s="16">
        <v>45997</v>
      </c>
      <c r="E2638" s="16">
        <v>46021</v>
      </c>
      <c r="F2638" s="14" t="s">
        <v>9653</v>
      </c>
      <c r="G2638" s="14"/>
      <c r="H2638" s="14" t="s">
        <v>9652</v>
      </c>
      <c r="I2638" s="15">
        <v>453.61</v>
      </c>
      <c r="J2638" s="77"/>
      <c r="K2638" s="92"/>
    </row>
    <row r="2639" spans="1:11" ht="70" x14ac:dyDescent="0.25">
      <c r="A2639" s="14" t="s">
        <v>9319</v>
      </c>
      <c r="B2639" s="14" t="s">
        <v>9627</v>
      </c>
      <c r="C2639" s="14" t="s">
        <v>9654</v>
      </c>
      <c r="D2639" s="16">
        <v>45996</v>
      </c>
      <c r="E2639" s="16">
        <v>46021</v>
      </c>
      <c r="F2639" s="14" t="s">
        <v>9655</v>
      </c>
      <c r="G2639" s="14"/>
      <c r="H2639" s="14" t="s">
        <v>9656</v>
      </c>
      <c r="I2639" s="15">
        <v>38.04</v>
      </c>
      <c r="J2639" s="77"/>
      <c r="K2639" s="92"/>
    </row>
    <row r="2640" spans="1:11" ht="70" x14ac:dyDescent="0.25">
      <c r="A2640" s="14" t="s">
        <v>9319</v>
      </c>
      <c r="B2640" s="14" t="s">
        <v>9627</v>
      </c>
      <c r="C2640" s="14" t="s">
        <v>9657</v>
      </c>
      <c r="D2640" s="16">
        <v>45994</v>
      </c>
      <c r="E2640" s="16">
        <v>46021</v>
      </c>
      <c r="F2640" s="14" t="s">
        <v>9655</v>
      </c>
      <c r="G2640" s="14"/>
      <c r="H2640" s="14" t="s">
        <v>9658</v>
      </c>
      <c r="I2640" s="15">
        <v>38.83</v>
      </c>
      <c r="J2640" s="77"/>
      <c r="K2640" s="92"/>
    </row>
    <row r="2641" spans="1:11" ht="70" x14ac:dyDescent="0.25">
      <c r="A2641" s="14" t="s">
        <v>9319</v>
      </c>
      <c r="B2641" s="14" t="s">
        <v>9627</v>
      </c>
      <c r="C2641" s="14" t="s">
        <v>9659</v>
      </c>
      <c r="D2641" s="16">
        <v>45997</v>
      </c>
      <c r="E2641" s="16">
        <v>46021</v>
      </c>
      <c r="F2641" s="14" t="s">
        <v>9655</v>
      </c>
      <c r="G2641" s="14"/>
      <c r="H2641" s="14" t="s">
        <v>9660</v>
      </c>
      <c r="I2641" s="15">
        <v>42.7</v>
      </c>
      <c r="J2641" s="77"/>
      <c r="K2641" s="92"/>
    </row>
    <row r="2642" spans="1:11" ht="70" x14ac:dyDescent="0.25">
      <c r="A2642" s="14" t="s">
        <v>9319</v>
      </c>
      <c r="B2642" s="14" t="s">
        <v>9627</v>
      </c>
      <c r="C2642" s="14" t="s">
        <v>9661</v>
      </c>
      <c r="D2642" s="16">
        <v>45996</v>
      </c>
      <c r="E2642" s="16">
        <v>46021</v>
      </c>
      <c r="F2642" s="14" t="s">
        <v>9662</v>
      </c>
      <c r="G2642" s="14"/>
      <c r="H2642" s="14" t="s">
        <v>9663</v>
      </c>
      <c r="I2642" s="15">
        <v>76</v>
      </c>
      <c r="J2642" s="77"/>
      <c r="K2642" s="92"/>
    </row>
    <row r="2643" spans="1:11" ht="50" x14ac:dyDescent="0.25">
      <c r="A2643" s="14" t="s">
        <v>8854</v>
      </c>
      <c r="B2643" s="14" t="s">
        <v>9664</v>
      </c>
      <c r="C2643" s="14" t="s">
        <v>9664</v>
      </c>
      <c r="D2643" s="16">
        <v>46034</v>
      </c>
      <c r="E2643" s="16"/>
      <c r="F2643" s="14" t="s">
        <v>9665</v>
      </c>
      <c r="G2643" s="14"/>
      <c r="H2643" s="14" t="s">
        <v>9666</v>
      </c>
      <c r="I2643" s="15">
        <v>1574.46</v>
      </c>
      <c r="J2643" s="77"/>
      <c r="K2643" s="92"/>
    </row>
    <row r="2644" spans="1:11" ht="12.5" x14ac:dyDescent="0.25">
      <c r="A2644" s="14" t="s">
        <v>3027</v>
      </c>
      <c r="B2644" s="14" t="s">
        <v>9667</v>
      </c>
      <c r="C2644" s="14" t="s">
        <v>9668</v>
      </c>
      <c r="D2644" s="16">
        <v>46022</v>
      </c>
      <c r="E2644" s="16"/>
      <c r="F2644" s="14" t="s">
        <v>3516</v>
      </c>
      <c r="G2644" s="14" t="s">
        <v>3049</v>
      </c>
      <c r="H2644" s="14" t="s">
        <v>3050</v>
      </c>
      <c r="I2644" s="15">
        <v>14.7</v>
      </c>
      <c r="J2644" s="77">
        <v>4</v>
      </c>
      <c r="K2644" s="92"/>
    </row>
    <row r="2645" spans="1:11" ht="30" x14ac:dyDescent="0.25">
      <c r="A2645" s="14" t="s">
        <v>3027</v>
      </c>
      <c r="B2645" s="14" t="s">
        <v>9669</v>
      </c>
      <c r="C2645" s="14" t="s">
        <v>9670</v>
      </c>
      <c r="D2645" s="16">
        <v>46001</v>
      </c>
      <c r="E2645" s="16">
        <v>46030</v>
      </c>
      <c r="F2645" s="14" t="s">
        <v>9671</v>
      </c>
      <c r="G2645" s="14" t="s">
        <v>9672</v>
      </c>
      <c r="H2645" s="14" t="s">
        <v>9673</v>
      </c>
      <c r="I2645" s="15">
        <v>178.2</v>
      </c>
      <c r="J2645" s="77">
        <v>4</v>
      </c>
      <c r="K2645" s="92"/>
    </row>
    <row r="2646" spans="1:11" ht="20" x14ac:dyDescent="0.25">
      <c r="A2646" s="14" t="s">
        <v>3027</v>
      </c>
      <c r="B2646" s="14" t="s">
        <v>9674</v>
      </c>
      <c r="C2646" s="14" t="s">
        <v>9675</v>
      </c>
      <c r="D2646" s="16">
        <v>45968</v>
      </c>
      <c r="E2646" s="16">
        <v>46030</v>
      </c>
      <c r="F2646" s="14" t="s">
        <v>9676</v>
      </c>
      <c r="G2646" s="14" t="s">
        <v>3105</v>
      </c>
      <c r="H2646" s="14" t="s">
        <v>3106</v>
      </c>
      <c r="I2646" s="15">
        <v>135</v>
      </c>
      <c r="J2646" s="77">
        <v>4</v>
      </c>
      <c r="K2646" s="92"/>
    </row>
    <row r="2647" spans="1:11" ht="30" x14ac:dyDescent="0.25">
      <c r="A2647" s="14" t="s">
        <v>3027</v>
      </c>
      <c r="B2647" s="14" t="s">
        <v>9677</v>
      </c>
      <c r="C2647" s="14" t="s">
        <v>9678</v>
      </c>
      <c r="D2647" s="16">
        <v>45968</v>
      </c>
      <c r="E2647" s="16">
        <v>46030</v>
      </c>
      <c r="F2647" s="14" t="s">
        <v>9679</v>
      </c>
      <c r="G2647" s="14" t="s">
        <v>3105</v>
      </c>
      <c r="H2647" s="14" t="s">
        <v>3106</v>
      </c>
      <c r="I2647" s="15">
        <v>135</v>
      </c>
      <c r="J2647" s="77">
        <v>4</v>
      </c>
      <c r="K2647" s="92"/>
    </row>
    <row r="2648" spans="1:11" ht="20" x14ac:dyDescent="0.25">
      <c r="A2648" s="14" t="s">
        <v>3027</v>
      </c>
      <c r="B2648" s="14" t="s">
        <v>9680</v>
      </c>
      <c r="C2648" s="14" t="s">
        <v>9681</v>
      </c>
      <c r="D2648" s="16">
        <v>46031</v>
      </c>
      <c r="E2648" s="16"/>
      <c r="F2648" s="14" t="s">
        <v>9682</v>
      </c>
      <c r="G2648" s="14" t="s">
        <v>3147</v>
      </c>
      <c r="H2648" s="14" t="s">
        <v>9683</v>
      </c>
      <c r="I2648" s="15">
        <v>260</v>
      </c>
      <c r="J2648" s="77">
        <v>5</v>
      </c>
      <c r="K2648" s="92"/>
    </row>
    <row r="2649" spans="1:11" ht="20" x14ac:dyDescent="0.25">
      <c r="A2649" s="14" t="s">
        <v>3027</v>
      </c>
      <c r="B2649" s="14" t="s">
        <v>9684</v>
      </c>
      <c r="C2649" s="14" t="s">
        <v>9685</v>
      </c>
      <c r="D2649" s="16">
        <v>46031</v>
      </c>
      <c r="E2649" s="16"/>
      <c r="F2649" s="14" t="s">
        <v>9686</v>
      </c>
      <c r="G2649" s="14" t="s">
        <v>3512</v>
      </c>
      <c r="H2649" s="14" t="s">
        <v>3513</v>
      </c>
      <c r="I2649" s="15">
        <v>7218.46</v>
      </c>
      <c r="J2649" s="77">
        <v>4</v>
      </c>
      <c r="K2649" s="92"/>
    </row>
    <row r="2650" spans="1:11" ht="20" x14ac:dyDescent="0.25">
      <c r="A2650" s="14" t="s">
        <v>3027</v>
      </c>
      <c r="B2650" s="14" t="s">
        <v>9687</v>
      </c>
      <c r="C2650" s="14" t="s">
        <v>9688</v>
      </c>
      <c r="D2650" s="16">
        <v>46031</v>
      </c>
      <c r="E2650" s="16"/>
      <c r="F2650" s="14" t="s">
        <v>9689</v>
      </c>
      <c r="G2650" s="14" t="s">
        <v>3512</v>
      </c>
      <c r="H2650" s="14" t="s">
        <v>3513</v>
      </c>
      <c r="I2650" s="15">
        <v>2983.45</v>
      </c>
      <c r="J2650" s="77">
        <v>4</v>
      </c>
      <c r="K2650" s="92"/>
    </row>
    <row r="2651" spans="1:11" ht="12.5" x14ac:dyDescent="0.25">
      <c r="A2651" s="14" t="s">
        <v>3027</v>
      </c>
      <c r="B2651" s="14" t="s">
        <v>9690</v>
      </c>
      <c r="C2651" s="14" t="s">
        <v>9691</v>
      </c>
      <c r="D2651" s="16">
        <v>46031</v>
      </c>
      <c r="E2651" s="16"/>
      <c r="F2651" s="14" t="s">
        <v>9692</v>
      </c>
      <c r="G2651" s="14" t="s">
        <v>3824</v>
      </c>
      <c r="H2651" s="14" t="s">
        <v>3825</v>
      </c>
      <c r="I2651" s="15">
        <v>195</v>
      </c>
      <c r="J2651" s="77">
        <v>4</v>
      </c>
      <c r="K2651" s="92"/>
    </row>
    <row r="2652" spans="1:11" ht="12.5" x14ac:dyDescent="0.25">
      <c r="A2652" s="14" t="s">
        <v>3027</v>
      </c>
      <c r="B2652" s="14" t="s">
        <v>9693</v>
      </c>
      <c r="C2652" s="14" t="s">
        <v>9694</v>
      </c>
      <c r="D2652" s="16">
        <v>46031</v>
      </c>
      <c r="E2652" s="16"/>
      <c r="F2652" s="14" t="s">
        <v>9695</v>
      </c>
      <c r="G2652" s="14" t="s">
        <v>3116</v>
      </c>
      <c r="H2652" s="14" t="s">
        <v>3117</v>
      </c>
      <c r="I2652" s="15">
        <v>61.99</v>
      </c>
      <c r="J2652" s="77">
        <v>4</v>
      </c>
      <c r="K2652" s="92"/>
    </row>
    <row r="2653" spans="1:11" ht="12.5" x14ac:dyDescent="0.25">
      <c r="A2653" s="14" t="s">
        <v>3027</v>
      </c>
      <c r="B2653" s="14" t="s">
        <v>9696</v>
      </c>
      <c r="C2653" s="14" t="s">
        <v>9697</v>
      </c>
      <c r="D2653" s="16">
        <v>46031</v>
      </c>
      <c r="E2653" s="16"/>
      <c r="F2653" s="14" t="s">
        <v>9698</v>
      </c>
      <c r="G2653" s="14" t="s">
        <v>3829</v>
      </c>
      <c r="H2653" s="14" t="s">
        <v>3830</v>
      </c>
      <c r="I2653" s="15">
        <v>10.25</v>
      </c>
      <c r="J2653" s="77">
        <v>4</v>
      </c>
      <c r="K2653" s="92"/>
    </row>
    <row r="2654" spans="1:11" ht="50" x14ac:dyDescent="0.25">
      <c r="A2654" s="14" t="s">
        <v>3027</v>
      </c>
      <c r="B2654" s="14" t="s">
        <v>9664</v>
      </c>
      <c r="C2654" s="14" t="s">
        <v>9664</v>
      </c>
      <c r="D2654" s="16">
        <v>46034</v>
      </c>
      <c r="E2654" s="16"/>
      <c r="F2654" s="14" t="s">
        <v>9699</v>
      </c>
      <c r="G2654" s="14"/>
      <c r="H2654" s="14" t="s">
        <v>9700</v>
      </c>
      <c r="I2654" s="15">
        <v>24926.54</v>
      </c>
      <c r="J2654" s="77">
        <v>4</v>
      </c>
      <c r="K2654" s="92"/>
    </row>
    <row r="2655" spans="1:11" ht="50" x14ac:dyDescent="0.25">
      <c r="A2655" s="14" t="s">
        <v>3027</v>
      </c>
      <c r="B2655" s="14" t="s">
        <v>9664</v>
      </c>
      <c r="C2655" s="14" t="s">
        <v>9664</v>
      </c>
      <c r="D2655" s="16">
        <v>46034</v>
      </c>
      <c r="E2655" s="16"/>
      <c r="F2655" s="14" t="s">
        <v>9701</v>
      </c>
      <c r="G2655" s="14"/>
      <c r="H2655" s="14" t="s">
        <v>9702</v>
      </c>
      <c r="I2655" s="15">
        <v>22629.47</v>
      </c>
      <c r="J2655" s="77">
        <v>3</v>
      </c>
      <c r="K2655" s="92"/>
    </row>
    <row r="2656" spans="1:11" ht="50" x14ac:dyDescent="0.25">
      <c r="A2656" s="14" t="s">
        <v>3027</v>
      </c>
      <c r="B2656" s="14" t="s">
        <v>9664</v>
      </c>
      <c r="C2656" s="14" t="s">
        <v>9664</v>
      </c>
      <c r="D2656" s="16">
        <v>46034</v>
      </c>
      <c r="E2656" s="16"/>
      <c r="F2656" s="14" t="s">
        <v>9703</v>
      </c>
      <c r="G2656" s="14"/>
      <c r="H2656" s="14" t="s">
        <v>9704</v>
      </c>
      <c r="I2656" s="15">
        <v>35862.089999999997</v>
      </c>
      <c r="J2656" s="77">
        <v>2</v>
      </c>
      <c r="K2656" s="92"/>
    </row>
    <row r="2657" spans="1:11" ht="50" x14ac:dyDescent="0.25">
      <c r="A2657" s="14" t="s">
        <v>3027</v>
      </c>
      <c r="B2657" s="14" t="s">
        <v>9664</v>
      </c>
      <c r="C2657" s="14" t="s">
        <v>9664</v>
      </c>
      <c r="D2657" s="16">
        <v>46034</v>
      </c>
      <c r="E2657" s="16"/>
      <c r="F2657" s="14" t="s">
        <v>9705</v>
      </c>
      <c r="G2657" s="14"/>
      <c r="H2657" s="14" t="s">
        <v>9706</v>
      </c>
      <c r="I2657" s="15">
        <v>799.69</v>
      </c>
      <c r="J2657" s="77">
        <v>5</v>
      </c>
      <c r="K2657" s="92"/>
    </row>
    <row r="2658" spans="1:11" ht="20" x14ac:dyDescent="0.25">
      <c r="A2658" s="14" t="s">
        <v>3027</v>
      </c>
      <c r="B2658" s="14" t="s">
        <v>9707</v>
      </c>
      <c r="C2658" s="14" t="s">
        <v>9708</v>
      </c>
      <c r="D2658" s="16">
        <v>46036</v>
      </c>
      <c r="E2658" s="16"/>
      <c r="F2658" s="14" t="s">
        <v>9709</v>
      </c>
      <c r="G2658" s="14" t="s">
        <v>3833</v>
      </c>
      <c r="H2658" s="14" t="s">
        <v>3834</v>
      </c>
      <c r="I2658" s="15">
        <v>300</v>
      </c>
      <c r="J2658" s="77">
        <v>2</v>
      </c>
      <c r="K2658" s="92"/>
    </row>
    <row r="2659" spans="1:11" ht="12.5" x14ac:dyDescent="0.25">
      <c r="A2659" s="14" t="s">
        <v>3027</v>
      </c>
      <c r="B2659" s="14" t="s">
        <v>9710</v>
      </c>
      <c r="C2659" s="14" t="s">
        <v>9711</v>
      </c>
      <c r="D2659" s="16">
        <v>46036</v>
      </c>
      <c r="E2659" s="16"/>
      <c r="F2659" s="14" t="s">
        <v>9712</v>
      </c>
      <c r="G2659" s="14" t="s">
        <v>3977</v>
      </c>
      <c r="H2659" s="14" t="s">
        <v>3978</v>
      </c>
      <c r="I2659" s="15">
        <v>243</v>
      </c>
      <c r="J2659" s="77">
        <v>2</v>
      </c>
      <c r="K2659" s="92"/>
    </row>
    <row r="2660" spans="1:11" ht="20" x14ac:dyDescent="0.25">
      <c r="A2660" s="14" t="s">
        <v>3027</v>
      </c>
      <c r="B2660" s="14" t="s">
        <v>9710</v>
      </c>
      <c r="C2660" s="14" t="s">
        <v>9710</v>
      </c>
      <c r="D2660" s="16">
        <v>46069</v>
      </c>
      <c r="E2660" s="16"/>
      <c r="F2660" s="14" t="s">
        <v>9713</v>
      </c>
      <c r="G2660" s="14"/>
      <c r="H2660" s="14" t="s">
        <v>3059</v>
      </c>
      <c r="I2660" s="15">
        <v>57</v>
      </c>
      <c r="J2660" s="77">
        <v>2</v>
      </c>
      <c r="K2660" s="92"/>
    </row>
    <row r="2661" spans="1:11" ht="20" x14ac:dyDescent="0.25">
      <c r="A2661" s="14" t="s">
        <v>3027</v>
      </c>
      <c r="B2661" s="14" t="s">
        <v>9714</v>
      </c>
      <c r="C2661" s="14" t="s">
        <v>9715</v>
      </c>
      <c r="D2661" s="16">
        <v>46036</v>
      </c>
      <c r="E2661" s="16"/>
      <c r="F2661" s="14" t="s">
        <v>9716</v>
      </c>
      <c r="G2661" s="14" t="s">
        <v>3989</v>
      </c>
      <c r="H2661" s="14" t="s">
        <v>3990</v>
      </c>
      <c r="I2661" s="15">
        <v>486</v>
      </c>
      <c r="J2661" s="77">
        <v>2</v>
      </c>
      <c r="K2661" s="92"/>
    </row>
    <row r="2662" spans="1:11" ht="30" x14ac:dyDescent="0.25">
      <c r="A2662" s="14" t="s">
        <v>3027</v>
      </c>
      <c r="B2662" s="14" t="s">
        <v>9714</v>
      </c>
      <c r="C2662" s="14" t="s">
        <v>9714</v>
      </c>
      <c r="D2662" s="16">
        <v>46069</v>
      </c>
      <c r="E2662" s="16"/>
      <c r="F2662" s="14" t="s">
        <v>9717</v>
      </c>
      <c r="G2662" s="14"/>
      <c r="H2662" s="14" t="s">
        <v>3059</v>
      </c>
      <c r="I2662" s="15">
        <v>114</v>
      </c>
      <c r="J2662" s="77">
        <v>2</v>
      </c>
      <c r="K2662" s="92"/>
    </row>
    <row r="2663" spans="1:11" ht="12.5" x14ac:dyDescent="0.25">
      <c r="A2663" s="14" t="s">
        <v>3027</v>
      </c>
      <c r="B2663" s="14" t="s">
        <v>9718</v>
      </c>
      <c r="C2663" s="14" t="s">
        <v>3936</v>
      </c>
      <c r="D2663" s="16">
        <v>46036</v>
      </c>
      <c r="E2663" s="16"/>
      <c r="F2663" s="14" t="s">
        <v>9719</v>
      </c>
      <c r="G2663" s="14" t="s">
        <v>3947</v>
      </c>
      <c r="H2663" s="14" t="s">
        <v>3948</v>
      </c>
      <c r="I2663" s="15">
        <v>220</v>
      </c>
      <c r="J2663" s="77">
        <v>5</v>
      </c>
      <c r="K2663" s="92"/>
    </row>
    <row r="2664" spans="1:11" ht="40" x14ac:dyDescent="0.25">
      <c r="A2664" s="14" t="s">
        <v>3027</v>
      </c>
      <c r="B2664" s="14" t="s">
        <v>9720</v>
      </c>
      <c r="C2664" s="14" t="s">
        <v>9715</v>
      </c>
      <c r="D2664" s="16">
        <v>46036</v>
      </c>
      <c r="E2664" s="16"/>
      <c r="F2664" s="14" t="s">
        <v>9721</v>
      </c>
      <c r="G2664" s="14" t="s">
        <v>3816</v>
      </c>
      <c r="H2664" s="14" t="s">
        <v>3817</v>
      </c>
      <c r="I2664" s="15">
        <v>1431.38</v>
      </c>
      <c r="J2664" s="77">
        <v>4</v>
      </c>
      <c r="K2664" s="92"/>
    </row>
    <row r="2665" spans="1:11" ht="40" x14ac:dyDescent="0.25">
      <c r="A2665" s="14" t="s">
        <v>3027</v>
      </c>
      <c r="B2665" s="14" t="s">
        <v>9722</v>
      </c>
      <c r="C2665" s="14" t="s">
        <v>9723</v>
      </c>
      <c r="D2665" s="16">
        <v>46001</v>
      </c>
      <c r="E2665" s="16">
        <v>46036</v>
      </c>
      <c r="F2665" s="14" t="s">
        <v>9724</v>
      </c>
      <c r="G2665" s="14" t="s">
        <v>9725</v>
      </c>
      <c r="H2665" s="14" t="s">
        <v>9726</v>
      </c>
      <c r="I2665" s="15">
        <v>1000</v>
      </c>
      <c r="J2665" s="77">
        <v>3</v>
      </c>
      <c r="K2665" s="92"/>
    </row>
    <row r="2666" spans="1:11" ht="60" x14ac:dyDescent="0.25">
      <c r="A2666" s="14" t="s">
        <v>3027</v>
      </c>
      <c r="B2666" s="14" t="s">
        <v>9722</v>
      </c>
      <c r="C2666" s="14" t="s">
        <v>9727</v>
      </c>
      <c r="D2666" s="16">
        <v>45989</v>
      </c>
      <c r="E2666" s="16">
        <v>46036</v>
      </c>
      <c r="F2666" s="14" t="s">
        <v>9728</v>
      </c>
      <c r="G2666" s="14" t="s">
        <v>9729</v>
      </c>
      <c r="H2666" s="14" t="s">
        <v>9730</v>
      </c>
      <c r="I2666" s="15">
        <v>500</v>
      </c>
      <c r="J2666" s="77">
        <v>3</v>
      </c>
      <c r="K2666" s="92"/>
    </row>
    <row r="2667" spans="1:11" ht="50" x14ac:dyDescent="0.25">
      <c r="A2667" s="14" t="s">
        <v>3027</v>
      </c>
      <c r="B2667" s="14" t="s">
        <v>9722</v>
      </c>
      <c r="C2667" s="14" t="s">
        <v>3138</v>
      </c>
      <c r="D2667" s="16">
        <v>45989</v>
      </c>
      <c r="E2667" s="16">
        <v>46036</v>
      </c>
      <c r="F2667" s="14" t="s">
        <v>13150</v>
      </c>
      <c r="G2667" s="14" t="s">
        <v>9731</v>
      </c>
      <c r="H2667" s="14" t="s">
        <v>9732</v>
      </c>
      <c r="I2667" s="15">
        <v>893.03</v>
      </c>
      <c r="J2667" s="77">
        <v>3</v>
      </c>
      <c r="K2667" s="92"/>
    </row>
    <row r="2668" spans="1:11" ht="40" x14ac:dyDescent="0.25">
      <c r="A2668" s="14" t="s">
        <v>3027</v>
      </c>
      <c r="B2668" s="14" t="s">
        <v>9722</v>
      </c>
      <c r="C2668" s="14" t="s">
        <v>9733</v>
      </c>
      <c r="D2668" s="16">
        <v>45989</v>
      </c>
      <c r="E2668" s="16">
        <v>46036</v>
      </c>
      <c r="F2668" s="14" t="s">
        <v>9734</v>
      </c>
      <c r="G2668" s="14" t="s">
        <v>3718</v>
      </c>
      <c r="H2668" s="14" t="s">
        <v>9735</v>
      </c>
      <c r="I2668" s="15">
        <v>906.97</v>
      </c>
      <c r="J2668" s="77">
        <v>3</v>
      </c>
      <c r="K2668" s="92"/>
    </row>
    <row r="2669" spans="1:11" ht="70" x14ac:dyDescent="0.25">
      <c r="A2669" s="14" t="s">
        <v>3027</v>
      </c>
      <c r="B2669" s="14" t="s">
        <v>9736</v>
      </c>
      <c r="C2669" s="14" t="s">
        <v>9737</v>
      </c>
      <c r="D2669" s="16">
        <v>45979</v>
      </c>
      <c r="E2669" s="16">
        <v>46036</v>
      </c>
      <c r="F2669" s="14" t="s">
        <v>9738</v>
      </c>
      <c r="G2669" s="14" t="s">
        <v>9739</v>
      </c>
      <c r="H2669" s="14" t="s">
        <v>9740</v>
      </c>
      <c r="I2669" s="15">
        <v>700</v>
      </c>
      <c r="J2669" s="77">
        <v>3</v>
      </c>
      <c r="K2669" s="92"/>
    </row>
    <row r="2670" spans="1:11" ht="30" x14ac:dyDescent="0.25">
      <c r="A2670" s="14" t="s">
        <v>3027</v>
      </c>
      <c r="B2670" s="14" t="s">
        <v>9741</v>
      </c>
      <c r="C2670" s="14" t="s">
        <v>9742</v>
      </c>
      <c r="D2670" s="16">
        <v>46037</v>
      </c>
      <c r="E2670" s="16"/>
      <c r="F2670" s="14" t="s">
        <v>9743</v>
      </c>
      <c r="G2670" s="14" t="s">
        <v>9744</v>
      </c>
      <c r="H2670" s="14" t="s">
        <v>9745</v>
      </c>
      <c r="I2670" s="15">
        <v>1000</v>
      </c>
      <c r="J2670" s="77">
        <v>3</v>
      </c>
      <c r="K2670" s="92"/>
    </row>
    <row r="2671" spans="1:11" ht="30" x14ac:dyDescent="0.25">
      <c r="A2671" s="14" t="s">
        <v>3027</v>
      </c>
      <c r="B2671" s="14" t="s">
        <v>9741</v>
      </c>
      <c r="C2671" s="14" t="s">
        <v>9742</v>
      </c>
      <c r="D2671" s="16">
        <v>46037</v>
      </c>
      <c r="E2671" s="16"/>
      <c r="F2671" s="14" t="s">
        <v>9746</v>
      </c>
      <c r="G2671" s="14" t="s">
        <v>9744</v>
      </c>
      <c r="H2671" s="14" t="s">
        <v>9745</v>
      </c>
      <c r="I2671" s="15">
        <v>1000</v>
      </c>
      <c r="J2671" s="77">
        <v>5</v>
      </c>
      <c r="K2671" s="92"/>
    </row>
    <row r="2672" spans="1:11" ht="20" x14ac:dyDescent="0.25">
      <c r="A2672" s="14" t="s">
        <v>3027</v>
      </c>
      <c r="B2672" s="14" t="s">
        <v>9747</v>
      </c>
      <c r="C2672" s="14" t="s">
        <v>9748</v>
      </c>
      <c r="D2672" s="16">
        <v>46009</v>
      </c>
      <c r="E2672" s="16">
        <v>46038</v>
      </c>
      <c r="F2672" s="14" t="s">
        <v>9749</v>
      </c>
      <c r="G2672" s="14">
        <v>29213291</v>
      </c>
      <c r="H2672" s="14" t="s">
        <v>3029</v>
      </c>
      <c r="I2672" s="15">
        <v>807</v>
      </c>
      <c r="J2672" s="77">
        <v>1</v>
      </c>
      <c r="K2672" s="92"/>
    </row>
    <row r="2673" spans="1:11" ht="20" x14ac:dyDescent="0.25">
      <c r="A2673" s="14" t="s">
        <v>3027</v>
      </c>
      <c r="B2673" s="14" t="s">
        <v>9750</v>
      </c>
      <c r="C2673" s="14" t="s">
        <v>9750</v>
      </c>
      <c r="D2673" s="16">
        <v>46044</v>
      </c>
      <c r="E2673" s="16"/>
      <c r="F2673" s="14" t="s">
        <v>9751</v>
      </c>
      <c r="G2673" s="14"/>
      <c r="H2673" s="14" t="s">
        <v>3059</v>
      </c>
      <c r="I2673" s="15">
        <v>185.61</v>
      </c>
      <c r="J2673" s="77">
        <v>1</v>
      </c>
      <c r="K2673" s="92"/>
    </row>
    <row r="2674" spans="1:11" ht="20" x14ac:dyDescent="0.25">
      <c r="A2674" s="14" t="s">
        <v>3027</v>
      </c>
      <c r="B2674" s="14" t="s">
        <v>9752</v>
      </c>
      <c r="C2674" s="14" t="s">
        <v>9753</v>
      </c>
      <c r="D2674" s="16">
        <v>46013</v>
      </c>
      <c r="E2674" s="16">
        <v>46038</v>
      </c>
      <c r="F2674" s="14" t="s">
        <v>9754</v>
      </c>
      <c r="G2674" s="14" t="s">
        <v>5156</v>
      </c>
      <c r="H2674" s="14" t="s">
        <v>5157</v>
      </c>
      <c r="I2674" s="15">
        <v>1737.52</v>
      </c>
      <c r="J2674" s="77">
        <v>4</v>
      </c>
      <c r="K2674" s="92"/>
    </row>
    <row r="2675" spans="1:11" ht="12.5" x14ac:dyDescent="0.25">
      <c r="A2675" s="14" t="s">
        <v>3027</v>
      </c>
      <c r="B2675" s="14" t="s">
        <v>9755</v>
      </c>
      <c r="C2675" s="14" t="s">
        <v>9756</v>
      </c>
      <c r="D2675" s="16">
        <v>46038</v>
      </c>
      <c r="E2675" s="16"/>
      <c r="F2675" s="14" t="s">
        <v>9757</v>
      </c>
      <c r="G2675" s="14" t="s">
        <v>3030</v>
      </c>
      <c r="H2675" s="14" t="s">
        <v>3031</v>
      </c>
      <c r="I2675" s="15">
        <v>38.67</v>
      </c>
      <c r="J2675" s="77">
        <v>2</v>
      </c>
      <c r="K2675" s="92"/>
    </row>
    <row r="2676" spans="1:11" ht="12.5" x14ac:dyDescent="0.25">
      <c r="A2676" s="14" t="s">
        <v>3027</v>
      </c>
      <c r="B2676" s="14" t="s">
        <v>9758</v>
      </c>
      <c r="C2676" s="14" t="s">
        <v>9759</v>
      </c>
      <c r="D2676" s="16">
        <v>46038</v>
      </c>
      <c r="E2676" s="16"/>
      <c r="F2676" s="14" t="s">
        <v>9760</v>
      </c>
      <c r="G2676" s="14" t="s">
        <v>3030</v>
      </c>
      <c r="H2676" s="14" t="s">
        <v>3031</v>
      </c>
      <c r="I2676" s="15">
        <v>52.8</v>
      </c>
      <c r="J2676" s="77">
        <v>2</v>
      </c>
      <c r="K2676" s="92"/>
    </row>
    <row r="2677" spans="1:11" ht="12.5" x14ac:dyDescent="0.25">
      <c r="A2677" s="14" t="s">
        <v>3027</v>
      </c>
      <c r="B2677" s="14" t="s">
        <v>9761</v>
      </c>
      <c r="C2677" s="14" t="s">
        <v>9762</v>
      </c>
      <c r="D2677" s="16">
        <v>46038</v>
      </c>
      <c r="E2677" s="16"/>
      <c r="F2677" s="14" t="s">
        <v>9763</v>
      </c>
      <c r="G2677" s="14" t="s">
        <v>3030</v>
      </c>
      <c r="H2677" s="14" t="s">
        <v>3031</v>
      </c>
      <c r="I2677" s="15">
        <v>1662.16</v>
      </c>
      <c r="J2677" s="77">
        <v>2</v>
      </c>
      <c r="K2677" s="92"/>
    </row>
    <row r="2678" spans="1:11" ht="12.5" x14ac:dyDescent="0.25">
      <c r="A2678" s="14" t="s">
        <v>3027</v>
      </c>
      <c r="B2678" s="14" t="s">
        <v>9764</v>
      </c>
      <c r="C2678" s="14" t="s">
        <v>9765</v>
      </c>
      <c r="D2678" s="16">
        <v>46038</v>
      </c>
      <c r="E2678" s="16"/>
      <c r="F2678" s="14" t="s">
        <v>9760</v>
      </c>
      <c r="G2678" s="14" t="s">
        <v>3030</v>
      </c>
      <c r="H2678" s="14" t="s">
        <v>3031</v>
      </c>
      <c r="I2678" s="15">
        <v>1179.29</v>
      </c>
      <c r="J2678" s="77">
        <v>2</v>
      </c>
      <c r="K2678" s="92"/>
    </row>
    <row r="2679" spans="1:11" ht="12.5" x14ac:dyDescent="0.25">
      <c r="A2679" s="14" t="s">
        <v>3027</v>
      </c>
      <c r="B2679" s="14" t="s">
        <v>9766</v>
      </c>
      <c r="C2679" s="14" t="s">
        <v>9767</v>
      </c>
      <c r="D2679" s="16">
        <v>46038</v>
      </c>
      <c r="E2679" s="16"/>
      <c r="F2679" s="14" t="s">
        <v>9768</v>
      </c>
      <c r="G2679" s="14" t="s">
        <v>3030</v>
      </c>
      <c r="H2679" s="14" t="s">
        <v>3031</v>
      </c>
      <c r="I2679" s="15">
        <v>538.22</v>
      </c>
      <c r="J2679" s="77">
        <v>2</v>
      </c>
      <c r="K2679" s="92"/>
    </row>
    <row r="2680" spans="1:11" ht="12.5" x14ac:dyDescent="0.25">
      <c r="A2680" s="14" t="s">
        <v>3027</v>
      </c>
      <c r="B2680" s="14" t="s">
        <v>9769</v>
      </c>
      <c r="C2680" s="14" t="s">
        <v>9770</v>
      </c>
      <c r="D2680" s="16">
        <v>46038</v>
      </c>
      <c r="E2680" s="16"/>
      <c r="F2680" s="14" t="s">
        <v>9771</v>
      </c>
      <c r="G2680" s="14" t="s">
        <v>3030</v>
      </c>
      <c r="H2680" s="14" t="s">
        <v>3031</v>
      </c>
      <c r="I2680" s="15">
        <v>1624.41</v>
      </c>
      <c r="J2680" s="77">
        <v>2</v>
      </c>
      <c r="K2680" s="92"/>
    </row>
    <row r="2681" spans="1:11" ht="12.5" x14ac:dyDescent="0.25">
      <c r="A2681" s="14" t="s">
        <v>3027</v>
      </c>
      <c r="B2681" s="14" t="s">
        <v>9772</v>
      </c>
      <c r="C2681" s="14" t="s">
        <v>9773</v>
      </c>
      <c r="D2681" s="16">
        <v>46038</v>
      </c>
      <c r="E2681" s="16"/>
      <c r="F2681" s="14" t="s">
        <v>9757</v>
      </c>
      <c r="G2681" s="14" t="s">
        <v>3030</v>
      </c>
      <c r="H2681" s="14" t="s">
        <v>3031</v>
      </c>
      <c r="I2681" s="15">
        <v>1488.84</v>
      </c>
      <c r="J2681" s="77">
        <v>2</v>
      </c>
      <c r="K2681" s="92"/>
    </row>
    <row r="2682" spans="1:11" ht="20" x14ac:dyDescent="0.25">
      <c r="A2682" s="14" t="s">
        <v>3027</v>
      </c>
      <c r="B2682" s="14" t="s">
        <v>9774</v>
      </c>
      <c r="C2682" s="14" t="s">
        <v>9775</v>
      </c>
      <c r="D2682" s="16">
        <v>46038</v>
      </c>
      <c r="E2682" s="16"/>
      <c r="F2682" s="14" t="s">
        <v>9776</v>
      </c>
      <c r="G2682" s="14" t="s">
        <v>3030</v>
      </c>
      <c r="H2682" s="14" t="s">
        <v>3031</v>
      </c>
      <c r="I2682" s="15">
        <v>3346.24</v>
      </c>
      <c r="J2682" s="77">
        <v>2</v>
      </c>
      <c r="K2682" s="92"/>
    </row>
    <row r="2683" spans="1:11" ht="12.5" x14ac:dyDescent="0.25">
      <c r="A2683" s="14" t="s">
        <v>3027</v>
      </c>
      <c r="B2683" s="14" t="s">
        <v>9777</v>
      </c>
      <c r="C2683" s="14" t="s">
        <v>9778</v>
      </c>
      <c r="D2683" s="16">
        <v>46038</v>
      </c>
      <c r="E2683" s="16"/>
      <c r="F2683" s="14" t="s">
        <v>9779</v>
      </c>
      <c r="G2683" s="14" t="s">
        <v>3030</v>
      </c>
      <c r="H2683" s="14" t="s">
        <v>3031</v>
      </c>
      <c r="I2683" s="15">
        <v>1160.8699999999999</v>
      </c>
      <c r="J2683" s="77">
        <v>2</v>
      </c>
      <c r="K2683" s="92"/>
    </row>
    <row r="2684" spans="1:11" ht="20" x14ac:dyDescent="0.25">
      <c r="A2684" s="14" t="s">
        <v>3027</v>
      </c>
      <c r="B2684" s="14" t="s">
        <v>9780</v>
      </c>
      <c r="C2684" s="14" t="s">
        <v>9781</v>
      </c>
      <c r="D2684" s="16">
        <v>46038</v>
      </c>
      <c r="E2684" s="16"/>
      <c r="F2684" s="14" t="s">
        <v>9782</v>
      </c>
      <c r="G2684" s="14" t="s">
        <v>3030</v>
      </c>
      <c r="H2684" s="14" t="s">
        <v>3031</v>
      </c>
      <c r="I2684" s="15">
        <v>674.69</v>
      </c>
      <c r="J2684" s="77">
        <v>2</v>
      </c>
      <c r="K2684" s="92"/>
    </row>
    <row r="2685" spans="1:11" ht="12.5" x14ac:dyDescent="0.25">
      <c r="A2685" s="14" t="s">
        <v>3027</v>
      </c>
      <c r="B2685" s="14" t="s">
        <v>9783</v>
      </c>
      <c r="C2685" s="14" t="s">
        <v>9784</v>
      </c>
      <c r="D2685" s="16">
        <v>46038</v>
      </c>
      <c r="E2685" s="16"/>
      <c r="F2685" s="14" t="s">
        <v>9785</v>
      </c>
      <c r="G2685" s="14" t="s">
        <v>3030</v>
      </c>
      <c r="H2685" s="14" t="s">
        <v>3031</v>
      </c>
      <c r="I2685" s="15">
        <v>42.18</v>
      </c>
      <c r="J2685" s="77">
        <v>2</v>
      </c>
      <c r="K2685" s="92"/>
    </row>
    <row r="2686" spans="1:11" ht="100" x14ac:dyDescent="0.25">
      <c r="A2686" s="14" t="s">
        <v>3027</v>
      </c>
      <c r="B2686" s="14" t="s">
        <v>9786</v>
      </c>
      <c r="C2686" s="14" t="s">
        <v>9787</v>
      </c>
      <c r="D2686" s="16">
        <v>45951</v>
      </c>
      <c r="E2686" s="16">
        <v>46038</v>
      </c>
      <c r="F2686" s="14" t="s">
        <v>9788</v>
      </c>
      <c r="G2686" s="14"/>
      <c r="H2686" s="14" t="s">
        <v>9789</v>
      </c>
      <c r="I2686" s="15">
        <v>480.02</v>
      </c>
      <c r="J2686" s="77">
        <v>2</v>
      </c>
      <c r="K2686" s="92"/>
    </row>
    <row r="2687" spans="1:11" ht="80" x14ac:dyDescent="0.25">
      <c r="A2687" s="14" t="s">
        <v>3027</v>
      </c>
      <c r="B2687" s="14" t="s">
        <v>9786</v>
      </c>
      <c r="C2687" s="14" t="s">
        <v>9790</v>
      </c>
      <c r="D2687" s="16">
        <v>45982</v>
      </c>
      <c r="E2687" s="16">
        <v>46038</v>
      </c>
      <c r="F2687" s="14" t="s">
        <v>9791</v>
      </c>
      <c r="G2687" s="14"/>
      <c r="H2687" s="14" t="s">
        <v>9792</v>
      </c>
      <c r="I2687" s="15">
        <v>320.68</v>
      </c>
      <c r="J2687" s="77">
        <v>2</v>
      </c>
      <c r="K2687" s="92"/>
    </row>
    <row r="2688" spans="1:11" ht="80" x14ac:dyDescent="0.25">
      <c r="A2688" s="14" t="s">
        <v>3027</v>
      </c>
      <c r="B2688" s="14" t="s">
        <v>9786</v>
      </c>
      <c r="C2688" s="14" t="s">
        <v>9786</v>
      </c>
      <c r="D2688" s="16">
        <v>46038</v>
      </c>
      <c r="E2688" s="16">
        <v>46038</v>
      </c>
      <c r="F2688" s="14" t="s">
        <v>9793</v>
      </c>
      <c r="G2688" s="14"/>
      <c r="H2688" s="14" t="s">
        <v>3335</v>
      </c>
      <c r="I2688" s="15">
        <v>940.75</v>
      </c>
      <c r="J2688" s="77">
        <v>2</v>
      </c>
      <c r="K2688" s="92"/>
    </row>
    <row r="2689" spans="1:11" ht="110" x14ac:dyDescent="0.25">
      <c r="A2689" s="14" t="s">
        <v>3027</v>
      </c>
      <c r="B2689" s="14" t="s">
        <v>9794</v>
      </c>
      <c r="C2689" s="14" t="s">
        <v>9795</v>
      </c>
      <c r="D2689" s="16">
        <v>45953</v>
      </c>
      <c r="E2689" s="16">
        <v>46038</v>
      </c>
      <c r="F2689" s="14" t="s">
        <v>9796</v>
      </c>
      <c r="G2689" s="14" t="s">
        <v>4053</v>
      </c>
      <c r="H2689" s="14" t="s">
        <v>9797</v>
      </c>
      <c r="I2689" s="15">
        <v>754.89</v>
      </c>
      <c r="J2689" s="77">
        <v>2</v>
      </c>
      <c r="K2689" s="92"/>
    </row>
    <row r="2690" spans="1:11" ht="60" x14ac:dyDescent="0.25">
      <c r="A2690" s="14" t="s">
        <v>3027</v>
      </c>
      <c r="B2690" s="14" t="s">
        <v>9798</v>
      </c>
      <c r="C2690" s="14" t="s">
        <v>9798</v>
      </c>
      <c r="D2690" s="16">
        <v>46038</v>
      </c>
      <c r="E2690" s="16">
        <v>46038</v>
      </c>
      <c r="F2690" s="14" t="s">
        <v>9799</v>
      </c>
      <c r="G2690" s="14"/>
      <c r="H2690" s="14" t="s">
        <v>3088</v>
      </c>
      <c r="I2690" s="15">
        <v>855</v>
      </c>
      <c r="J2690" s="77">
        <v>2</v>
      </c>
      <c r="K2690" s="92"/>
    </row>
    <row r="2691" spans="1:11" ht="100" x14ac:dyDescent="0.25">
      <c r="A2691" s="14" t="s">
        <v>3027</v>
      </c>
      <c r="B2691" s="14" t="s">
        <v>9798</v>
      </c>
      <c r="C2691" s="14" t="s">
        <v>9798</v>
      </c>
      <c r="D2691" s="16">
        <v>46038</v>
      </c>
      <c r="E2691" s="16">
        <v>46038</v>
      </c>
      <c r="F2691" s="14" t="s">
        <v>9800</v>
      </c>
      <c r="G2691" s="14"/>
      <c r="H2691" s="14" t="s">
        <v>3088</v>
      </c>
      <c r="I2691" s="15">
        <v>143.5</v>
      </c>
      <c r="J2691" s="77">
        <v>2</v>
      </c>
      <c r="K2691" s="92"/>
    </row>
    <row r="2692" spans="1:11" ht="90" x14ac:dyDescent="0.25">
      <c r="A2692" s="14" t="s">
        <v>3027</v>
      </c>
      <c r="B2692" s="14" t="s">
        <v>9801</v>
      </c>
      <c r="C2692" s="14" t="s">
        <v>9802</v>
      </c>
      <c r="D2692" s="16">
        <v>45977</v>
      </c>
      <c r="E2692" s="16">
        <v>46038</v>
      </c>
      <c r="F2692" s="14" t="s">
        <v>9803</v>
      </c>
      <c r="G2692" s="14"/>
      <c r="H2692" s="14" t="s">
        <v>9804</v>
      </c>
      <c r="I2692" s="15">
        <v>828</v>
      </c>
      <c r="J2692" s="77">
        <v>2</v>
      </c>
      <c r="K2692" s="92"/>
    </row>
    <row r="2693" spans="1:11" ht="70" x14ac:dyDescent="0.25">
      <c r="A2693" s="14" t="s">
        <v>3027</v>
      </c>
      <c r="B2693" s="14" t="s">
        <v>9805</v>
      </c>
      <c r="C2693" s="14" t="s">
        <v>9805</v>
      </c>
      <c r="D2693" s="16">
        <v>46038</v>
      </c>
      <c r="E2693" s="16">
        <v>46038</v>
      </c>
      <c r="F2693" s="14" t="s">
        <v>9806</v>
      </c>
      <c r="G2693" s="14"/>
      <c r="H2693" s="14" t="s">
        <v>9807</v>
      </c>
      <c r="I2693" s="15">
        <v>855</v>
      </c>
      <c r="J2693" s="77">
        <v>3</v>
      </c>
      <c r="K2693" s="92"/>
    </row>
    <row r="2694" spans="1:11" ht="80" x14ac:dyDescent="0.25">
      <c r="A2694" s="14" t="s">
        <v>3027</v>
      </c>
      <c r="B2694" s="14" t="s">
        <v>9805</v>
      </c>
      <c r="C2694" s="14" t="s">
        <v>9808</v>
      </c>
      <c r="D2694" s="16">
        <v>45843</v>
      </c>
      <c r="E2694" s="16">
        <v>46038</v>
      </c>
      <c r="F2694" s="14" t="s">
        <v>9809</v>
      </c>
      <c r="G2694" s="14"/>
      <c r="H2694" s="14" t="s">
        <v>9810</v>
      </c>
      <c r="I2694" s="15">
        <v>1103.8499999999999</v>
      </c>
      <c r="J2694" s="77">
        <v>3</v>
      </c>
      <c r="K2694" s="92"/>
    </row>
    <row r="2695" spans="1:11" ht="110" x14ac:dyDescent="0.25">
      <c r="A2695" s="14" t="s">
        <v>3027</v>
      </c>
      <c r="B2695" s="14" t="s">
        <v>9811</v>
      </c>
      <c r="C2695" s="14" t="s">
        <v>5711</v>
      </c>
      <c r="D2695" s="16">
        <v>45821</v>
      </c>
      <c r="E2695" s="16">
        <v>46038</v>
      </c>
      <c r="F2695" s="14" t="s">
        <v>9812</v>
      </c>
      <c r="G2695" s="14"/>
      <c r="H2695" s="14" t="s">
        <v>5179</v>
      </c>
      <c r="I2695" s="15">
        <v>205.49</v>
      </c>
      <c r="J2695" s="77">
        <v>2</v>
      </c>
      <c r="K2695" s="92"/>
    </row>
    <row r="2696" spans="1:11" ht="90" x14ac:dyDescent="0.25">
      <c r="A2696" s="14" t="s">
        <v>3027</v>
      </c>
      <c r="B2696" s="14" t="s">
        <v>9811</v>
      </c>
      <c r="C2696" s="14" t="s">
        <v>9813</v>
      </c>
      <c r="D2696" s="16">
        <v>45815</v>
      </c>
      <c r="E2696" s="16">
        <v>46038</v>
      </c>
      <c r="F2696" s="14" t="s">
        <v>9814</v>
      </c>
      <c r="G2696" s="14" t="s">
        <v>7480</v>
      </c>
      <c r="H2696" s="14" t="s">
        <v>7481</v>
      </c>
      <c r="I2696" s="15">
        <v>167.68</v>
      </c>
      <c r="J2696" s="77">
        <v>2</v>
      </c>
      <c r="K2696" s="92"/>
    </row>
    <row r="2697" spans="1:11" ht="40" x14ac:dyDescent="0.25">
      <c r="A2697" s="14" t="s">
        <v>3027</v>
      </c>
      <c r="B2697" s="14" t="s">
        <v>9815</v>
      </c>
      <c r="C2697" s="14" t="s">
        <v>9816</v>
      </c>
      <c r="D2697" s="16">
        <v>45754</v>
      </c>
      <c r="E2697" s="16">
        <v>46038</v>
      </c>
      <c r="F2697" s="14" t="s">
        <v>9817</v>
      </c>
      <c r="G2697" s="14">
        <v>29213291</v>
      </c>
      <c r="H2697" s="14" t="s">
        <v>3029</v>
      </c>
      <c r="I2697" s="15">
        <v>171.57</v>
      </c>
      <c r="J2697" s="77">
        <v>2</v>
      </c>
      <c r="K2697" s="92"/>
    </row>
    <row r="2698" spans="1:11" ht="40" x14ac:dyDescent="0.25">
      <c r="A2698" s="14" t="s">
        <v>3027</v>
      </c>
      <c r="B2698" s="14" t="s">
        <v>9815</v>
      </c>
      <c r="C2698" s="14" t="s">
        <v>9818</v>
      </c>
      <c r="D2698" s="16">
        <v>45967</v>
      </c>
      <c r="E2698" s="16">
        <v>46038</v>
      </c>
      <c r="F2698" s="14" t="s">
        <v>9817</v>
      </c>
      <c r="G2698" s="14">
        <v>29213291</v>
      </c>
      <c r="H2698" s="14" t="s">
        <v>3029</v>
      </c>
      <c r="I2698" s="15">
        <v>128.43</v>
      </c>
      <c r="J2698" s="77">
        <v>2</v>
      </c>
      <c r="K2698" s="92"/>
    </row>
    <row r="2699" spans="1:11" ht="40" x14ac:dyDescent="0.25">
      <c r="A2699" s="14" t="s">
        <v>3027</v>
      </c>
      <c r="B2699" s="14" t="s">
        <v>9819</v>
      </c>
      <c r="C2699" s="14" t="s">
        <v>9819</v>
      </c>
      <c r="D2699" s="16">
        <v>46038</v>
      </c>
      <c r="E2699" s="16"/>
      <c r="F2699" s="14" t="s">
        <v>9820</v>
      </c>
      <c r="G2699" s="14"/>
      <c r="H2699" s="14" t="s">
        <v>3849</v>
      </c>
      <c r="I2699" s="15">
        <v>40.6</v>
      </c>
      <c r="J2699" s="77">
        <v>5</v>
      </c>
      <c r="K2699" s="92"/>
    </row>
    <row r="2700" spans="1:11" ht="50" x14ac:dyDescent="0.25">
      <c r="A2700" s="14" t="s">
        <v>3027</v>
      </c>
      <c r="B2700" s="14" t="s">
        <v>9821</v>
      </c>
      <c r="C2700" s="14" t="s">
        <v>9822</v>
      </c>
      <c r="D2700" s="16">
        <v>45897</v>
      </c>
      <c r="E2700" s="16">
        <v>46038</v>
      </c>
      <c r="F2700" s="14" t="s">
        <v>9823</v>
      </c>
      <c r="G2700" s="14" t="s">
        <v>3032</v>
      </c>
      <c r="H2700" s="14" t="s">
        <v>3033</v>
      </c>
      <c r="I2700" s="15">
        <v>8.4499999999999993</v>
      </c>
      <c r="J2700" s="77">
        <v>1</v>
      </c>
      <c r="K2700" s="92"/>
    </row>
    <row r="2701" spans="1:11" ht="50" x14ac:dyDescent="0.25">
      <c r="A2701" s="14" t="s">
        <v>3027</v>
      </c>
      <c r="B2701" s="14" t="s">
        <v>9821</v>
      </c>
      <c r="C2701" s="14" t="s">
        <v>9824</v>
      </c>
      <c r="D2701" s="16">
        <v>45952</v>
      </c>
      <c r="E2701" s="16">
        <v>46038</v>
      </c>
      <c r="F2701" s="14" t="s">
        <v>9823</v>
      </c>
      <c r="G2701" s="14" t="s">
        <v>9825</v>
      </c>
      <c r="H2701" s="14" t="s">
        <v>9826</v>
      </c>
      <c r="I2701" s="15">
        <v>592.86</v>
      </c>
      <c r="J2701" s="77">
        <v>1</v>
      </c>
      <c r="K2701" s="92"/>
    </row>
    <row r="2702" spans="1:11" ht="50" x14ac:dyDescent="0.25">
      <c r="A2702" s="14" t="s">
        <v>3027</v>
      </c>
      <c r="B2702" s="14" t="s">
        <v>9821</v>
      </c>
      <c r="C2702" s="14" t="s">
        <v>9827</v>
      </c>
      <c r="D2702" s="16">
        <v>45968</v>
      </c>
      <c r="E2702" s="16">
        <v>46038</v>
      </c>
      <c r="F2702" s="14" t="s">
        <v>9823</v>
      </c>
      <c r="G2702" s="14" t="s">
        <v>5533</v>
      </c>
      <c r="H2702" s="14" t="s">
        <v>5534</v>
      </c>
      <c r="I2702" s="15">
        <v>274.88</v>
      </c>
      <c r="J2702" s="77">
        <v>1</v>
      </c>
      <c r="K2702" s="92"/>
    </row>
    <row r="2703" spans="1:11" ht="50" x14ac:dyDescent="0.25">
      <c r="A2703" s="14" t="s">
        <v>3027</v>
      </c>
      <c r="B2703" s="14" t="s">
        <v>9821</v>
      </c>
      <c r="C2703" s="14" t="s">
        <v>9828</v>
      </c>
      <c r="D2703" s="16">
        <v>45967</v>
      </c>
      <c r="E2703" s="16">
        <v>46038</v>
      </c>
      <c r="F2703" s="14" t="s">
        <v>9829</v>
      </c>
      <c r="G2703" s="14" t="s">
        <v>3032</v>
      </c>
      <c r="H2703" s="14" t="s">
        <v>3033</v>
      </c>
      <c r="I2703" s="15">
        <v>36.9</v>
      </c>
      <c r="J2703" s="77">
        <v>1</v>
      </c>
      <c r="K2703" s="92"/>
    </row>
    <row r="2704" spans="1:11" ht="50" x14ac:dyDescent="0.25">
      <c r="A2704" s="14" t="s">
        <v>3027</v>
      </c>
      <c r="B2704" s="14" t="s">
        <v>9821</v>
      </c>
      <c r="C2704" s="14" t="s">
        <v>9830</v>
      </c>
      <c r="D2704" s="16">
        <v>45968</v>
      </c>
      <c r="E2704" s="16">
        <v>46038</v>
      </c>
      <c r="F2704" s="14" t="s">
        <v>9831</v>
      </c>
      <c r="G2704" s="14" t="s">
        <v>3032</v>
      </c>
      <c r="H2704" s="14" t="s">
        <v>3033</v>
      </c>
      <c r="I2704" s="15">
        <v>89.95</v>
      </c>
      <c r="J2704" s="77">
        <v>1</v>
      </c>
      <c r="K2704" s="92"/>
    </row>
    <row r="2705" spans="1:11" ht="50" x14ac:dyDescent="0.25">
      <c r="A2705" s="14" t="s">
        <v>3027</v>
      </c>
      <c r="B2705" s="14" t="s">
        <v>9821</v>
      </c>
      <c r="C2705" s="14" t="s">
        <v>9832</v>
      </c>
      <c r="D2705" s="16">
        <v>45971</v>
      </c>
      <c r="E2705" s="16">
        <v>46038</v>
      </c>
      <c r="F2705" s="14" t="s">
        <v>9823</v>
      </c>
      <c r="G2705" s="14" t="s">
        <v>3032</v>
      </c>
      <c r="H2705" s="14" t="s">
        <v>3033</v>
      </c>
      <c r="I2705" s="15">
        <v>12.95</v>
      </c>
      <c r="J2705" s="77">
        <v>1</v>
      </c>
      <c r="K2705" s="92"/>
    </row>
    <row r="2706" spans="1:11" ht="70" x14ac:dyDescent="0.25">
      <c r="A2706" s="14" t="s">
        <v>3027</v>
      </c>
      <c r="B2706" s="14" t="s">
        <v>9833</v>
      </c>
      <c r="C2706" s="14" t="s">
        <v>9833</v>
      </c>
      <c r="D2706" s="16">
        <v>46038</v>
      </c>
      <c r="E2706" s="16"/>
      <c r="F2706" s="14" t="s">
        <v>9834</v>
      </c>
      <c r="G2706" s="14"/>
      <c r="H2706" s="14" t="s">
        <v>3146</v>
      </c>
      <c r="I2706" s="15">
        <v>86.43</v>
      </c>
      <c r="J2706" s="77">
        <v>4</v>
      </c>
      <c r="K2706" s="92"/>
    </row>
    <row r="2707" spans="1:11" ht="70" x14ac:dyDescent="0.25">
      <c r="A2707" s="14" t="s">
        <v>3027</v>
      </c>
      <c r="B2707" s="14" t="s">
        <v>9835</v>
      </c>
      <c r="C2707" s="14" t="s">
        <v>9835</v>
      </c>
      <c r="D2707" s="16">
        <v>46038</v>
      </c>
      <c r="E2707" s="16"/>
      <c r="F2707" s="14" t="s">
        <v>9836</v>
      </c>
      <c r="G2707" s="14"/>
      <c r="H2707" s="14" t="s">
        <v>5426</v>
      </c>
      <c r="I2707" s="15">
        <v>65.709999999999994</v>
      </c>
      <c r="J2707" s="77">
        <v>4</v>
      </c>
      <c r="K2707" s="92"/>
    </row>
    <row r="2708" spans="1:11" ht="12.5" x14ac:dyDescent="0.25">
      <c r="A2708" s="14" t="s">
        <v>3027</v>
      </c>
      <c r="B2708" s="14" t="s">
        <v>9837</v>
      </c>
      <c r="C2708" s="14" t="s">
        <v>9838</v>
      </c>
      <c r="D2708" s="16">
        <v>46038</v>
      </c>
      <c r="E2708" s="16"/>
      <c r="F2708" s="14" t="s">
        <v>9839</v>
      </c>
      <c r="G2708" s="14" t="s">
        <v>3983</v>
      </c>
      <c r="H2708" s="14" t="s">
        <v>3984</v>
      </c>
      <c r="I2708" s="15">
        <v>405</v>
      </c>
      <c r="J2708" s="77">
        <v>3</v>
      </c>
      <c r="K2708" s="92"/>
    </row>
    <row r="2709" spans="1:11" ht="20" x14ac:dyDescent="0.25">
      <c r="A2709" s="14" t="s">
        <v>3027</v>
      </c>
      <c r="B2709" s="14" t="s">
        <v>9837</v>
      </c>
      <c r="C2709" s="14" t="s">
        <v>9837</v>
      </c>
      <c r="D2709" s="16">
        <v>46069</v>
      </c>
      <c r="E2709" s="16"/>
      <c r="F2709" s="14" t="s">
        <v>9840</v>
      </c>
      <c r="G2709" s="14"/>
      <c r="H2709" s="14" t="s">
        <v>3059</v>
      </c>
      <c r="I2709" s="15">
        <v>95</v>
      </c>
      <c r="J2709" s="77">
        <v>3</v>
      </c>
      <c r="K2709" s="92"/>
    </row>
    <row r="2710" spans="1:11" ht="12.5" x14ac:dyDescent="0.25">
      <c r="A2710" s="14" t="s">
        <v>3027</v>
      </c>
      <c r="B2710" s="14" t="s">
        <v>9841</v>
      </c>
      <c r="C2710" s="14" t="s">
        <v>9842</v>
      </c>
      <c r="D2710" s="16">
        <v>46038</v>
      </c>
      <c r="E2710" s="16"/>
      <c r="F2710" s="14" t="s">
        <v>9843</v>
      </c>
      <c r="G2710" s="14" t="s">
        <v>3943</v>
      </c>
      <c r="H2710" s="14" t="s">
        <v>3944</v>
      </c>
      <c r="I2710" s="15">
        <v>1100</v>
      </c>
      <c r="J2710" s="77">
        <v>5</v>
      </c>
      <c r="K2710" s="92"/>
    </row>
    <row r="2711" spans="1:11" ht="20" x14ac:dyDescent="0.25">
      <c r="A2711" s="14" t="s">
        <v>3027</v>
      </c>
      <c r="B2711" s="14" t="s">
        <v>9844</v>
      </c>
      <c r="C2711" s="14" t="s">
        <v>9845</v>
      </c>
      <c r="D2711" s="16">
        <v>46038</v>
      </c>
      <c r="E2711" s="16"/>
      <c r="F2711" s="14" t="s">
        <v>9846</v>
      </c>
      <c r="G2711" s="14" t="s">
        <v>3071</v>
      </c>
      <c r="H2711" s="14" t="s">
        <v>3072</v>
      </c>
      <c r="I2711" s="15">
        <v>1230</v>
      </c>
      <c r="J2711" s="77">
        <v>4</v>
      </c>
      <c r="K2711" s="92"/>
    </row>
    <row r="2712" spans="1:11" ht="20" x14ac:dyDescent="0.25">
      <c r="A2712" s="14" t="s">
        <v>3027</v>
      </c>
      <c r="B2712" s="14" t="s">
        <v>9847</v>
      </c>
      <c r="C2712" s="14" t="s">
        <v>9848</v>
      </c>
      <c r="D2712" s="16">
        <v>46038</v>
      </c>
      <c r="E2712" s="16"/>
      <c r="F2712" s="14" t="s">
        <v>9849</v>
      </c>
      <c r="G2712" s="14" t="s">
        <v>3969</v>
      </c>
      <c r="H2712" s="14" t="s">
        <v>3970</v>
      </c>
      <c r="I2712" s="15">
        <v>135.30000000000001</v>
      </c>
      <c r="J2712" s="77">
        <v>4</v>
      </c>
      <c r="K2712" s="92"/>
    </row>
    <row r="2713" spans="1:11" ht="50" x14ac:dyDescent="0.25">
      <c r="A2713" s="14" t="s">
        <v>3027</v>
      </c>
      <c r="B2713" s="14" t="s">
        <v>9850</v>
      </c>
      <c r="C2713" s="14" t="s">
        <v>3043</v>
      </c>
      <c r="D2713" s="16">
        <v>45717</v>
      </c>
      <c r="E2713" s="16">
        <v>46038</v>
      </c>
      <c r="F2713" s="14" t="s">
        <v>9851</v>
      </c>
      <c r="G2713" s="14"/>
      <c r="H2713" s="14" t="s">
        <v>3044</v>
      </c>
      <c r="I2713" s="15">
        <v>227.21</v>
      </c>
      <c r="J2713" s="77">
        <v>3</v>
      </c>
      <c r="K2713" s="92"/>
    </row>
    <row r="2714" spans="1:11" ht="50" x14ac:dyDescent="0.25">
      <c r="A2714" s="14" t="s">
        <v>3027</v>
      </c>
      <c r="B2714" s="14" t="s">
        <v>9850</v>
      </c>
      <c r="C2714" s="14" t="s">
        <v>9852</v>
      </c>
      <c r="D2714" s="16">
        <v>45747</v>
      </c>
      <c r="E2714" s="16">
        <v>46038</v>
      </c>
      <c r="F2714" s="14" t="s">
        <v>9853</v>
      </c>
      <c r="G2714" s="14"/>
      <c r="H2714" s="14" t="s">
        <v>3044</v>
      </c>
      <c r="I2714" s="15">
        <v>172.79</v>
      </c>
      <c r="J2714" s="77">
        <v>3</v>
      </c>
      <c r="K2714" s="92"/>
    </row>
    <row r="2715" spans="1:11" ht="110" x14ac:dyDescent="0.25">
      <c r="A2715" s="14" t="s">
        <v>3027</v>
      </c>
      <c r="B2715" s="14" t="s">
        <v>9850</v>
      </c>
      <c r="C2715" s="14" t="s">
        <v>9854</v>
      </c>
      <c r="D2715" s="16">
        <v>45898</v>
      </c>
      <c r="E2715" s="16">
        <v>46038</v>
      </c>
      <c r="F2715" s="14" t="s">
        <v>9855</v>
      </c>
      <c r="G2715" s="14"/>
      <c r="H2715" s="14" t="s">
        <v>9856</v>
      </c>
      <c r="I2715" s="15">
        <v>100</v>
      </c>
      <c r="J2715" s="77">
        <v>3</v>
      </c>
      <c r="K2715" s="92"/>
    </row>
    <row r="2716" spans="1:11" ht="110" x14ac:dyDescent="0.25">
      <c r="A2716" s="14" t="s">
        <v>3027</v>
      </c>
      <c r="B2716" s="14" t="s">
        <v>9850</v>
      </c>
      <c r="C2716" s="14" t="s">
        <v>9857</v>
      </c>
      <c r="D2716" s="16">
        <v>45898</v>
      </c>
      <c r="E2716" s="16">
        <v>46038</v>
      </c>
      <c r="F2716" s="14" t="s">
        <v>9858</v>
      </c>
      <c r="G2716" s="14"/>
      <c r="H2716" s="14" t="s">
        <v>3045</v>
      </c>
      <c r="I2716" s="15">
        <v>100</v>
      </c>
      <c r="J2716" s="77">
        <v>3</v>
      </c>
      <c r="K2716" s="92"/>
    </row>
    <row r="2717" spans="1:11" ht="110" x14ac:dyDescent="0.25">
      <c r="A2717" s="14" t="s">
        <v>3027</v>
      </c>
      <c r="B2717" s="14" t="s">
        <v>9850</v>
      </c>
      <c r="C2717" s="14" t="s">
        <v>9859</v>
      </c>
      <c r="D2717" s="16">
        <v>45898</v>
      </c>
      <c r="E2717" s="16">
        <v>46038</v>
      </c>
      <c r="F2717" s="14" t="s">
        <v>9860</v>
      </c>
      <c r="G2717" s="14"/>
      <c r="H2717" s="14" t="s">
        <v>9861</v>
      </c>
      <c r="I2717" s="15">
        <v>117</v>
      </c>
      <c r="J2717" s="77">
        <v>3</v>
      </c>
      <c r="K2717" s="92"/>
    </row>
    <row r="2718" spans="1:11" ht="40" x14ac:dyDescent="0.25">
      <c r="A2718" s="14" t="s">
        <v>3027</v>
      </c>
      <c r="B2718" s="14" t="s">
        <v>9862</v>
      </c>
      <c r="C2718" s="14" t="s">
        <v>9863</v>
      </c>
      <c r="D2718" s="16">
        <v>45788</v>
      </c>
      <c r="E2718" s="16">
        <v>46038</v>
      </c>
      <c r="F2718" s="14" t="s">
        <v>9864</v>
      </c>
      <c r="G2718" s="14" t="s">
        <v>4416</v>
      </c>
      <c r="H2718" s="14" t="s">
        <v>4417</v>
      </c>
      <c r="I2718" s="15">
        <v>23</v>
      </c>
      <c r="J2718" s="77">
        <v>2</v>
      </c>
      <c r="K2718" s="92"/>
    </row>
    <row r="2719" spans="1:11" ht="70" x14ac:dyDescent="0.25">
      <c r="A2719" s="14" t="s">
        <v>3027</v>
      </c>
      <c r="B2719" s="14" t="s">
        <v>9865</v>
      </c>
      <c r="C2719" s="14" t="s">
        <v>9866</v>
      </c>
      <c r="D2719" s="16">
        <v>45769</v>
      </c>
      <c r="E2719" s="16">
        <v>46038</v>
      </c>
      <c r="F2719" s="14" t="s">
        <v>9867</v>
      </c>
      <c r="G2719" s="14"/>
      <c r="H2719" s="14" t="s">
        <v>9868</v>
      </c>
      <c r="I2719" s="15">
        <v>477</v>
      </c>
      <c r="J2719" s="77">
        <v>2</v>
      </c>
      <c r="K2719" s="92"/>
    </row>
    <row r="2720" spans="1:11" ht="70" x14ac:dyDescent="0.25">
      <c r="A2720" s="14" t="s">
        <v>3027</v>
      </c>
      <c r="B2720" s="14" t="s">
        <v>9869</v>
      </c>
      <c r="C2720" s="14" t="s">
        <v>9869</v>
      </c>
      <c r="D2720" s="16">
        <v>46038</v>
      </c>
      <c r="E2720" s="16">
        <v>46038</v>
      </c>
      <c r="F2720" s="14" t="s">
        <v>9870</v>
      </c>
      <c r="G2720" s="14"/>
      <c r="H2720" s="14" t="s">
        <v>3859</v>
      </c>
      <c r="I2720" s="15">
        <v>130.24</v>
      </c>
      <c r="J2720" s="77">
        <v>4</v>
      </c>
      <c r="K2720" s="92"/>
    </row>
    <row r="2721" spans="1:11" ht="120" x14ac:dyDescent="0.25">
      <c r="A2721" s="14" t="s">
        <v>3027</v>
      </c>
      <c r="B2721" s="14" t="s">
        <v>9871</v>
      </c>
      <c r="C2721" s="14" t="s">
        <v>5344</v>
      </c>
      <c r="D2721" s="16">
        <v>45863</v>
      </c>
      <c r="E2721" s="16">
        <v>46038</v>
      </c>
      <c r="F2721" s="14" t="s">
        <v>9872</v>
      </c>
      <c r="G2721" s="14"/>
      <c r="H2721" s="14" t="s">
        <v>5351</v>
      </c>
      <c r="I2721" s="15">
        <v>264.60000000000002</v>
      </c>
      <c r="J2721" s="77">
        <v>1</v>
      </c>
      <c r="K2721" s="92"/>
    </row>
    <row r="2722" spans="1:11" ht="110" x14ac:dyDescent="0.25">
      <c r="A2722" s="14" t="s">
        <v>3027</v>
      </c>
      <c r="B2722" s="14" t="s">
        <v>9871</v>
      </c>
      <c r="C2722" s="14" t="s">
        <v>3998</v>
      </c>
      <c r="D2722" s="16">
        <v>45989</v>
      </c>
      <c r="E2722" s="16">
        <v>46038</v>
      </c>
      <c r="F2722" s="14" t="s">
        <v>9873</v>
      </c>
      <c r="G2722" s="14"/>
      <c r="H2722" s="14" t="s">
        <v>9874</v>
      </c>
      <c r="I2722" s="15">
        <v>3.8</v>
      </c>
      <c r="J2722" s="77">
        <v>1</v>
      </c>
      <c r="K2722" s="92"/>
    </row>
    <row r="2723" spans="1:11" ht="120" x14ac:dyDescent="0.25">
      <c r="A2723" s="14" t="s">
        <v>3027</v>
      </c>
      <c r="B2723" s="14" t="s">
        <v>9871</v>
      </c>
      <c r="C2723" s="14" t="s">
        <v>3998</v>
      </c>
      <c r="D2723" s="16">
        <v>45989</v>
      </c>
      <c r="E2723" s="16">
        <v>46038</v>
      </c>
      <c r="F2723" s="14" t="s">
        <v>9875</v>
      </c>
      <c r="G2723" s="14"/>
      <c r="H2723" s="14" t="s">
        <v>9874</v>
      </c>
      <c r="I2723" s="15">
        <v>9.99</v>
      </c>
      <c r="J2723" s="77">
        <v>1</v>
      </c>
      <c r="K2723" s="92"/>
    </row>
    <row r="2724" spans="1:11" ht="110" x14ac:dyDescent="0.25">
      <c r="A2724" s="14" t="s">
        <v>3027</v>
      </c>
      <c r="B2724" s="14" t="s">
        <v>9871</v>
      </c>
      <c r="C2724" s="14" t="s">
        <v>3998</v>
      </c>
      <c r="D2724" s="16">
        <v>45989</v>
      </c>
      <c r="E2724" s="16">
        <v>46038</v>
      </c>
      <c r="F2724" s="14" t="s">
        <v>9876</v>
      </c>
      <c r="G2724" s="14"/>
      <c r="H2724" s="14" t="s">
        <v>9874</v>
      </c>
      <c r="I2724" s="15">
        <v>3.3</v>
      </c>
      <c r="J2724" s="77">
        <v>1</v>
      </c>
      <c r="K2724" s="92"/>
    </row>
    <row r="2725" spans="1:11" ht="120" x14ac:dyDescent="0.25">
      <c r="A2725" s="14" t="s">
        <v>3027</v>
      </c>
      <c r="B2725" s="14" t="s">
        <v>9871</v>
      </c>
      <c r="C2725" s="14" t="s">
        <v>3998</v>
      </c>
      <c r="D2725" s="16">
        <v>45989</v>
      </c>
      <c r="E2725" s="16">
        <v>46038</v>
      </c>
      <c r="F2725" s="14" t="s">
        <v>9877</v>
      </c>
      <c r="G2725" s="14"/>
      <c r="H2725" s="14" t="s">
        <v>9874</v>
      </c>
      <c r="I2725" s="15">
        <v>9.99</v>
      </c>
      <c r="J2725" s="77">
        <v>1</v>
      </c>
      <c r="K2725" s="92"/>
    </row>
    <row r="2726" spans="1:11" ht="110" x14ac:dyDescent="0.25">
      <c r="A2726" s="14" t="s">
        <v>3027</v>
      </c>
      <c r="B2726" s="14" t="s">
        <v>9871</v>
      </c>
      <c r="C2726" s="14" t="s">
        <v>3998</v>
      </c>
      <c r="D2726" s="16">
        <v>45989</v>
      </c>
      <c r="E2726" s="16">
        <v>46038</v>
      </c>
      <c r="F2726" s="14" t="s">
        <v>9878</v>
      </c>
      <c r="G2726" s="14"/>
      <c r="H2726" s="14" t="s">
        <v>9874</v>
      </c>
      <c r="I2726" s="15">
        <v>10.4</v>
      </c>
      <c r="J2726" s="77">
        <v>1</v>
      </c>
      <c r="K2726" s="92"/>
    </row>
    <row r="2727" spans="1:11" ht="110" x14ac:dyDescent="0.25">
      <c r="A2727" s="14" t="s">
        <v>3027</v>
      </c>
      <c r="B2727" s="14" t="s">
        <v>9871</v>
      </c>
      <c r="C2727" s="14" t="s">
        <v>3998</v>
      </c>
      <c r="D2727" s="16">
        <v>45989</v>
      </c>
      <c r="E2727" s="16">
        <v>46038</v>
      </c>
      <c r="F2727" s="14" t="s">
        <v>9879</v>
      </c>
      <c r="G2727" s="14"/>
      <c r="H2727" s="14" t="s">
        <v>5351</v>
      </c>
      <c r="I2727" s="15">
        <v>105.1</v>
      </c>
      <c r="J2727" s="77">
        <v>1</v>
      </c>
      <c r="K2727" s="92"/>
    </row>
    <row r="2728" spans="1:11" ht="120" x14ac:dyDescent="0.25">
      <c r="A2728" s="14" t="s">
        <v>3027</v>
      </c>
      <c r="B2728" s="14" t="s">
        <v>9871</v>
      </c>
      <c r="C2728" s="14" t="s">
        <v>3998</v>
      </c>
      <c r="D2728" s="16">
        <v>45989</v>
      </c>
      <c r="E2728" s="16">
        <v>46038</v>
      </c>
      <c r="F2728" s="14" t="s">
        <v>9880</v>
      </c>
      <c r="G2728" s="14"/>
      <c r="H2728" s="14" t="s">
        <v>5351</v>
      </c>
      <c r="I2728" s="15">
        <v>73.569999999999993</v>
      </c>
      <c r="J2728" s="77">
        <v>1</v>
      </c>
      <c r="K2728" s="92"/>
    </row>
    <row r="2729" spans="1:11" ht="110" x14ac:dyDescent="0.25">
      <c r="A2729" s="14" t="s">
        <v>3027</v>
      </c>
      <c r="B2729" s="14" t="s">
        <v>9871</v>
      </c>
      <c r="C2729" s="14" t="s">
        <v>3998</v>
      </c>
      <c r="D2729" s="16">
        <v>45989</v>
      </c>
      <c r="E2729" s="16">
        <v>46038</v>
      </c>
      <c r="F2729" s="14" t="s">
        <v>9881</v>
      </c>
      <c r="G2729" s="14"/>
      <c r="H2729" s="14" t="s">
        <v>5351</v>
      </c>
      <c r="I2729" s="15">
        <v>98.5</v>
      </c>
      <c r="J2729" s="77">
        <v>1</v>
      </c>
      <c r="K2729" s="92"/>
    </row>
    <row r="2730" spans="1:11" ht="120" x14ac:dyDescent="0.25">
      <c r="A2730" s="14" t="s">
        <v>3027</v>
      </c>
      <c r="B2730" s="14" t="s">
        <v>9871</v>
      </c>
      <c r="C2730" s="14" t="s">
        <v>9882</v>
      </c>
      <c r="D2730" s="16">
        <v>45989</v>
      </c>
      <c r="E2730" s="16">
        <v>46038</v>
      </c>
      <c r="F2730" s="14" t="s">
        <v>9883</v>
      </c>
      <c r="G2730" s="14"/>
      <c r="H2730" s="14" t="s">
        <v>5306</v>
      </c>
      <c r="I2730" s="15">
        <v>40.35</v>
      </c>
      <c r="J2730" s="77">
        <v>1</v>
      </c>
      <c r="K2730" s="92"/>
    </row>
    <row r="2731" spans="1:11" ht="120" x14ac:dyDescent="0.25">
      <c r="A2731" s="14" t="s">
        <v>3027</v>
      </c>
      <c r="B2731" s="14" t="s">
        <v>9871</v>
      </c>
      <c r="C2731" s="14" t="s">
        <v>9882</v>
      </c>
      <c r="D2731" s="16">
        <v>45989</v>
      </c>
      <c r="E2731" s="16">
        <v>46038</v>
      </c>
      <c r="F2731" s="14" t="s">
        <v>9884</v>
      </c>
      <c r="G2731" s="14"/>
      <c r="H2731" s="14" t="s">
        <v>5306</v>
      </c>
      <c r="I2731" s="15">
        <v>296.49</v>
      </c>
      <c r="J2731" s="77">
        <v>1</v>
      </c>
      <c r="K2731" s="92"/>
    </row>
    <row r="2732" spans="1:11" ht="80" x14ac:dyDescent="0.25">
      <c r="A2732" s="14" t="s">
        <v>3027</v>
      </c>
      <c r="B2732" s="14" t="s">
        <v>9871</v>
      </c>
      <c r="C2732" s="14" t="s">
        <v>9885</v>
      </c>
      <c r="D2732" s="16">
        <v>45919</v>
      </c>
      <c r="E2732" s="16">
        <v>46038</v>
      </c>
      <c r="F2732" s="14" t="s">
        <v>9886</v>
      </c>
      <c r="G2732" s="14" t="s">
        <v>9887</v>
      </c>
      <c r="H2732" s="14" t="s">
        <v>9888</v>
      </c>
      <c r="I2732" s="15">
        <v>238.5</v>
      </c>
      <c r="J2732" s="77">
        <v>1</v>
      </c>
      <c r="K2732" s="92"/>
    </row>
    <row r="2733" spans="1:11" ht="50" x14ac:dyDescent="0.25">
      <c r="A2733" s="14" t="s">
        <v>3027</v>
      </c>
      <c r="B2733" s="14" t="s">
        <v>9871</v>
      </c>
      <c r="C2733" s="14" t="s">
        <v>7411</v>
      </c>
      <c r="D2733" s="16">
        <v>45727</v>
      </c>
      <c r="E2733" s="16">
        <v>46038</v>
      </c>
      <c r="F2733" s="14" t="s">
        <v>9889</v>
      </c>
      <c r="G2733" s="14" t="s">
        <v>5323</v>
      </c>
      <c r="H2733" s="14" t="s">
        <v>9890</v>
      </c>
      <c r="I2733" s="15">
        <v>160</v>
      </c>
      <c r="J2733" s="77">
        <v>1</v>
      </c>
      <c r="K2733" s="92"/>
    </row>
    <row r="2734" spans="1:11" ht="130" x14ac:dyDescent="0.25">
      <c r="A2734" s="14" t="s">
        <v>3027</v>
      </c>
      <c r="B2734" s="14" t="s">
        <v>9871</v>
      </c>
      <c r="C2734" s="14" t="s">
        <v>5344</v>
      </c>
      <c r="D2734" s="16">
        <v>45863</v>
      </c>
      <c r="E2734" s="16">
        <v>46038</v>
      </c>
      <c r="F2734" s="14" t="s">
        <v>9891</v>
      </c>
      <c r="G2734" s="14"/>
      <c r="H2734" s="14" t="s">
        <v>9892</v>
      </c>
      <c r="I2734" s="15">
        <v>184.26</v>
      </c>
      <c r="J2734" s="77">
        <v>1</v>
      </c>
      <c r="K2734" s="92"/>
    </row>
    <row r="2735" spans="1:11" ht="50" x14ac:dyDescent="0.25">
      <c r="A2735" s="14" t="s">
        <v>3027</v>
      </c>
      <c r="B2735" s="14" t="s">
        <v>9871</v>
      </c>
      <c r="C2735" s="14" t="s">
        <v>9893</v>
      </c>
      <c r="D2735" s="16">
        <v>45796</v>
      </c>
      <c r="E2735" s="16">
        <v>46038</v>
      </c>
      <c r="F2735" s="14" t="s">
        <v>9894</v>
      </c>
      <c r="G2735" s="14" t="s">
        <v>9895</v>
      </c>
      <c r="H2735" s="14" t="s">
        <v>9896</v>
      </c>
      <c r="I2735" s="15">
        <v>277.60000000000002</v>
      </c>
      <c r="J2735" s="77">
        <v>1</v>
      </c>
      <c r="K2735" s="92"/>
    </row>
    <row r="2736" spans="1:11" ht="50" x14ac:dyDescent="0.25">
      <c r="A2736" s="14" t="s">
        <v>3027</v>
      </c>
      <c r="B2736" s="14" t="s">
        <v>9871</v>
      </c>
      <c r="C2736" s="14" t="s">
        <v>9897</v>
      </c>
      <c r="D2736" s="16">
        <v>45911</v>
      </c>
      <c r="E2736" s="16">
        <v>46038</v>
      </c>
      <c r="F2736" s="14" t="s">
        <v>9898</v>
      </c>
      <c r="G2736" s="14" t="s">
        <v>5437</v>
      </c>
      <c r="H2736" s="14" t="s">
        <v>5438</v>
      </c>
      <c r="I2736" s="15">
        <v>100</v>
      </c>
      <c r="J2736" s="77">
        <v>1</v>
      </c>
      <c r="K2736" s="92"/>
    </row>
    <row r="2737" spans="1:11" ht="70" x14ac:dyDescent="0.25">
      <c r="A2737" s="14" t="s">
        <v>3027</v>
      </c>
      <c r="B2737" s="14" t="s">
        <v>9871</v>
      </c>
      <c r="C2737" s="14" t="s">
        <v>9899</v>
      </c>
      <c r="D2737" s="16">
        <v>45957</v>
      </c>
      <c r="E2737" s="16">
        <v>46038</v>
      </c>
      <c r="F2737" s="14" t="s">
        <v>9900</v>
      </c>
      <c r="G2737" s="14" t="s">
        <v>5285</v>
      </c>
      <c r="H2737" s="14" t="s">
        <v>5286</v>
      </c>
      <c r="I2737" s="15">
        <v>613.22</v>
      </c>
      <c r="J2737" s="77">
        <v>1</v>
      </c>
      <c r="K2737" s="92"/>
    </row>
    <row r="2738" spans="1:11" ht="60" x14ac:dyDescent="0.25">
      <c r="A2738" s="14" t="s">
        <v>3027</v>
      </c>
      <c r="B2738" s="14" t="s">
        <v>9871</v>
      </c>
      <c r="C2738" s="14" t="s">
        <v>9901</v>
      </c>
      <c r="D2738" s="16">
        <v>45849</v>
      </c>
      <c r="E2738" s="16">
        <v>46038</v>
      </c>
      <c r="F2738" s="14" t="s">
        <v>9902</v>
      </c>
      <c r="G2738" s="14" t="s">
        <v>9903</v>
      </c>
      <c r="H2738" s="14" t="s">
        <v>9904</v>
      </c>
      <c r="I2738" s="15">
        <v>155.5</v>
      </c>
      <c r="J2738" s="77">
        <v>1</v>
      </c>
      <c r="K2738" s="92"/>
    </row>
    <row r="2739" spans="1:11" ht="60" x14ac:dyDescent="0.25">
      <c r="A2739" s="14" t="s">
        <v>3027</v>
      </c>
      <c r="B2739" s="14" t="s">
        <v>9871</v>
      </c>
      <c r="C2739" s="14" t="s">
        <v>9905</v>
      </c>
      <c r="D2739" s="16">
        <v>45967</v>
      </c>
      <c r="E2739" s="16">
        <v>46038</v>
      </c>
      <c r="F2739" s="14" t="s">
        <v>9906</v>
      </c>
      <c r="G2739" s="14" t="s">
        <v>4933</v>
      </c>
      <c r="H2739" s="14" t="s">
        <v>4934</v>
      </c>
      <c r="I2739" s="15">
        <v>1176</v>
      </c>
      <c r="J2739" s="77">
        <v>1</v>
      </c>
      <c r="K2739" s="92"/>
    </row>
    <row r="2740" spans="1:11" ht="60" x14ac:dyDescent="0.25">
      <c r="A2740" s="14" t="s">
        <v>3027</v>
      </c>
      <c r="B2740" s="14" t="s">
        <v>9871</v>
      </c>
      <c r="C2740" s="14" t="s">
        <v>9907</v>
      </c>
      <c r="D2740" s="16">
        <v>45944</v>
      </c>
      <c r="E2740" s="16">
        <v>46038</v>
      </c>
      <c r="F2740" s="14" t="s">
        <v>9908</v>
      </c>
      <c r="G2740" s="14" t="s">
        <v>5479</v>
      </c>
      <c r="H2740" s="14" t="s">
        <v>9909</v>
      </c>
      <c r="I2740" s="15">
        <v>84</v>
      </c>
      <c r="J2740" s="77">
        <v>1</v>
      </c>
      <c r="K2740" s="92"/>
    </row>
    <row r="2741" spans="1:11" ht="70" x14ac:dyDescent="0.25">
      <c r="A2741" s="14" t="s">
        <v>3027</v>
      </c>
      <c r="B2741" s="14" t="s">
        <v>9871</v>
      </c>
      <c r="C2741" s="14" t="s">
        <v>9910</v>
      </c>
      <c r="D2741" s="16">
        <v>45910</v>
      </c>
      <c r="E2741" s="16">
        <v>46038</v>
      </c>
      <c r="F2741" s="14" t="s">
        <v>9911</v>
      </c>
      <c r="G2741" s="14" t="s">
        <v>3855</v>
      </c>
      <c r="H2741" s="14" t="s">
        <v>9912</v>
      </c>
      <c r="I2741" s="15">
        <v>110.7</v>
      </c>
      <c r="J2741" s="77">
        <v>1</v>
      </c>
      <c r="K2741" s="92"/>
    </row>
    <row r="2742" spans="1:11" ht="60" x14ac:dyDescent="0.25">
      <c r="A2742" s="14" t="s">
        <v>3027</v>
      </c>
      <c r="B2742" s="14" t="s">
        <v>9871</v>
      </c>
      <c r="C2742" s="14" t="s">
        <v>4694</v>
      </c>
      <c r="D2742" s="16">
        <v>45703</v>
      </c>
      <c r="E2742" s="16">
        <v>46038</v>
      </c>
      <c r="F2742" s="14" t="s">
        <v>9913</v>
      </c>
      <c r="G2742" s="14" t="s">
        <v>9914</v>
      </c>
      <c r="H2742" s="14" t="s">
        <v>9915</v>
      </c>
      <c r="I2742" s="15">
        <v>109.8</v>
      </c>
      <c r="J2742" s="77">
        <v>1</v>
      </c>
      <c r="K2742" s="92"/>
    </row>
    <row r="2743" spans="1:11" ht="70" x14ac:dyDescent="0.25">
      <c r="A2743" s="14" t="s">
        <v>3027</v>
      </c>
      <c r="B2743" s="14" t="s">
        <v>9871</v>
      </c>
      <c r="C2743" s="14" t="s">
        <v>9916</v>
      </c>
      <c r="D2743" s="16">
        <v>45845</v>
      </c>
      <c r="E2743" s="16">
        <v>46038</v>
      </c>
      <c r="F2743" s="14" t="s">
        <v>9917</v>
      </c>
      <c r="G2743" s="14" t="s">
        <v>9918</v>
      </c>
      <c r="H2743" s="14" t="s">
        <v>9919</v>
      </c>
      <c r="I2743" s="15">
        <v>136.33000000000001</v>
      </c>
      <c r="J2743" s="77">
        <v>1</v>
      </c>
      <c r="K2743" s="92"/>
    </row>
    <row r="2744" spans="1:11" ht="30" x14ac:dyDescent="0.25">
      <c r="A2744" s="14" t="s">
        <v>3027</v>
      </c>
      <c r="B2744" s="14" t="s">
        <v>9920</v>
      </c>
      <c r="C2744" s="14" t="s">
        <v>9921</v>
      </c>
      <c r="D2744" s="16" t="s">
        <v>9922</v>
      </c>
      <c r="E2744" s="16">
        <v>46038</v>
      </c>
      <c r="F2744" s="14" t="s">
        <v>9923</v>
      </c>
      <c r="G2744" s="14" t="s">
        <v>6523</v>
      </c>
      <c r="H2744" s="14" t="s">
        <v>6524</v>
      </c>
      <c r="I2744" s="15">
        <v>97.5</v>
      </c>
      <c r="J2744" s="77">
        <v>3</v>
      </c>
      <c r="K2744" s="92"/>
    </row>
    <row r="2745" spans="1:11" ht="30" x14ac:dyDescent="0.25">
      <c r="A2745" s="14" t="s">
        <v>3027</v>
      </c>
      <c r="B2745" s="14" t="s">
        <v>9920</v>
      </c>
      <c r="C2745" s="14" t="s">
        <v>9924</v>
      </c>
      <c r="D2745" s="16">
        <v>45830</v>
      </c>
      <c r="E2745" s="16">
        <v>46038</v>
      </c>
      <c r="F2745" s="14" t="s">
        <v>9925</v>
      </c>
      <c r="G2745" s="14" t="s">
        <v>7003</v>
      </c>
      <c r="H2745" s="14" t="s">
        <v>7004</v>
      </c>
      <c r="I2745" s="15">
        <v>57.98</v>
      </c>
      <c r="J2745" s="77">
        <v>3</v>
      </c>
      <c r="K2745" s="92"/>
    </row>
    <row r="2746" spans="1:11" ht="30" x14ac:dyDescent="0.25">
      <c r="A2746" s="14" t="s">
        <v>3027</v>
      </c>
      <c r="B2746" s="14" t="s">
        <v>9920</v>
      </c>
      <c r="C2746" s="14" t="s">
        <v>9926</v>
      </c>
      <c r="D2746" s="16">
        <v>45861</v>
      </c>
      <c r="E2746" s="16">
        <v>46038</v>
      </c>
      <c r="F2746" s="14" t="s">
        <v>9927</v>
      </c>
      <c r="G2746" s="14" t="s">
        <v>3133</v>
      </c>
      <c r="H2746" s="14" t="s">
        <v>9308</v>
      </c>
      <c r="I2746" s="15">
        <v>65</v>
      </c>
      <c r="J2746" s="77">
        <v>3</v>
      </c>
      <c r="K2746" s="92"/>
    </row>
    <row r="2747" spans="1:11" ht="30" x14ac:dyDescent="0.25">
      <c r="A2747" s="14" t="s">
        <v>3027</v>
      </c>
      <c r="B2747" s="14" t="s">
        <v>9920</v>
      </c>
      <c r="C2747" s="14" t="s">
        <v>9928</v>
      </c>
      <c r="D2747" s="16">
        <v>45811</v>
      </c>
      <c r="E2747" s="16">
        <v>46038</v>
      </c>
      <c r="F2747" s="14" t="s">
        <v>9927</v>
      </c>
      <c r="G2747" s="14" t="s">
        <v>3133</v>
      </c>
      <c r="H2747" s="14" t="s">
        <v>9308</v>
      </c>
      <c r="I2747" s="15">
        <v>60</v>
      </c>
      <c r="J2747" s="77">
        <v>3</v>
      </c>
      <c r="K2747" s="92"/>
    </row>
    <row r="2748" spans="1:11" ht="30" x14ac:dyDescent="0.25">
      <c r="A2748" s="14" t="s">
        <v>3027</v>
      </c>
      <c r="B2748" s="14" t="s">
        <v>9920</v>
      </c>
      <c r="C2748" s="14" t="s">
        <v>9929</v>
      </c>
      <c r="D2748" s="16">
        <v>45811</v>
      </c>
      <c r="E2748" s="16">
        <v>46038</v>
      </c>
      <c r="F2748" s="14" t="s">
        <v>9927</v>
      </c>
      <c r="G2748" s="14" t="s">
        <v>9930</v>
      </c>
      <c r="H2748" s="14" t="s">
        <v>9931</v>
      </c>
      <c r="I2748" s="15">
        <v>88.36</v>
      </c>
      <c r="J2748" s="77">
        <v>3</v>
      </c>
      <c r="K2748" s="92"/>
    </row>
    <row r="2749" spans="1:11" ht="40" x14ac:dyDescent="0.25">
      <c r="A2749" s="14" t="s">
        <v>3027</v>
      </c>
      <c r="B2749" s="14" t="s">
        <v>9920</v>
      </c>
      <c r="C2749" s="14" t="s">
        <v>9932</v>
      </c>
      <c r="D2749" s="16">
        <v>45874</v>
      </c>
      <c r="E2749" s="16">
        <v>46038</v>
      </c>
      <c r="F2749" s="14" t="s">
        <v>9933</v>
      </c>
      <c r="G2749" s="14" t="s">
        <v>6533</v>
      </c>
      <c r="H2749" s="14" t="s">
        <v>6534</v>
      </c>
      <c r="I2749" s="15">
        <v>44.87</v>
      </c>
      <c r="J2749" s="77">
        <v>3</v>
      </c>
      <c r="K2749" s="92"/>
    </row>
    <row r="2750" spans="1:11" ht="40" x14ac:dyDescent="0.25">
      <c r="A2750" s="14" t="s">
        <v>3027</v>
      </c>
      <c r="B2750" s="14" t="s">
        <v>9920</v>
      </c>
      <c r="C2750" s="14" t="s">
        <v>9934</v>
      </c>
      <c r="D2750" s="16">
        <v>45931</v>
      </c>
      <c r="E2750" s="16">
        <v>46038</v>
      </c>
      <c r="F2750" s="14" t="s">
        <v>9933</v>
      </c>
      <c r="G2750" s="14" t="s">
        <v>9935</v>
      </c>
      <c r="H2750" s="14" t="s">
        <v>9936</v>
      </c>
      <c r="I2750" s="15">
        <v>28.9</v>
      </c>
      <c r="J2750" s="77">
        <v>3</v>
      </c>
      <c r="K2750" s="92"/>
    </row>
    <row r="2751" spans="1:11" ht="30" x14ac:dyDescent="0.25">
      <c r="A2751" s="14" t="s">
        <v>3027</v>
      </c>
      <c r="B2751" s="14" t="s">
        <v>9920</v>
      </c>
      <c r="C2751" s="14" t="s">
        <v>9937</v>
      </c>
      <c r="D2751" s="16">
        <v>45931</v>
      </c>
      <c r="E2751" s="16">
        <v>46038</v>
      </c>
      <c r="F2751" s="14" t="s">
        <v>9927</v>
      </c>
      <c r="G2751" s="14" t="s">
        <v>9938</v>
      </c>
      <c r="H2751" s="14" t="s">
        <v>9939</v>
      </c>
      <c r="I2751" s="15">
        <v>99.2</v>
      </c>
      <c r="J2751" s="77">
        <v>3</v>
      </c>
      <c r="K2751" s="92"/>
    </row>
    <row r="2752" spans="1:11" ht="30" x14ac:dyDescent="0.25">
      <c r="A2752" s="14" t="s">
        <v>3027</v>
      </c>
      <c r="B2752" s="14" t="s">
        <v>9920</v>
      </c>
      <c r="C2752" s="14" t="s">
        <v>9940</v>
      </c>
      <c r="D2752" s="16">
        <v>45817</v>
      </c>
      <c r="E2752" s="16">
        <v>46038</v>
      </c>
      <c r="F2752" s="14" t="s">
        <v>9927</v>
      </c>
      <c r="G2752" s="14" t="s">
        <v>9938</v>
      </c>
      <c r="H2752" s="14" t="s">
        <v>9939</v>
      </c>
      <c r="I2752" s="15">
        <v>109.26</v>
      </c>
      <c r="J2752" s="77">
        <v>3</v>
      </c>
      <c r="K2752" s="92"/>
    </row>
    <row r="2753" spans="1:11" ht="30" x14ac:dyDescent="0.25">
      <c r="A2753" s="14" t="s">
        <v>3027</v>
      </c>
      <c r="B2753" s="14" t="s">
        <v>9920</v>
      </c>
      <c r="C2753" s="14" t="s">
        <v>9941</v>
      </c>
      <c r="D2753" s="16">
        <v>45939</v>
      </c>
      <c r="E2753" s="16">
        <v>46038</v>
      </c>
      <c r="F2753" s="14" t="s">
        <v>9927</v>
      </c>
      <c r="G2753" s="14" t="s">
        <v>9938</v>
      </c>
      <c r="H2753" s="14" t="s">
        <v>9939</v>
      </c>
      <c r="I2753" s="15">
        <v>30.88</v>
      </c>
      <c r="J2753" s="77">
        <v>3</v>
      </c>
      <c r="K2753" s="92"/>
    </row>
    <row r="2754" spans="1:11" ht="40" x14ac:dyDescent="0.25">
      <c r="A2754" s="14" t="s">
        <v>3027</v>
      </c>
      <c r="B2754" s="14" t="s">
        <v>9920</v>
      </c>
      <c r="C2754" s="14" t="s">
        <v>9942</v>
      </c>
      <c r="D2754" s="16">
        <v>45964</v>
      </c>
      <c r="E2754" s="16">
        <v>46038</v>
      </c>
      <c r="F2754" s="14" t="s">
        <v>9933</v>
      </c>
      <c r="G2754" s="14" t="s">
        <v>9938</v>
      </c>
      <c r="H2754" s="14" t="s">
        <v>9939</v>
      </c>
      <c r="I2754" s="15">
        <v>60.87</v>
      </c>
      <c r="J2754" s="77">
        <v>3</v>
      </c>
      <c r="K2754" s="92"/>
    </row>
    <row r="2755" spans="1:11" ht="40" x14ac:dyDescent="0.25">
      <c r="A2755" s="14" t="s">
        <v>3027</v>
      </c>
      <c r="B2755" s="14" t="s">
        <v>9920</v>
      </c>
      <c r="C2755" s="14" t="s">
        <v>9943</v>
      </c>
      <c r="D2755" s="16">
        <v>45907</v>
      </c>
      <c r="E2755" s="16">
        <v>46038</v>
      </c>
      <c r="F2755" s="14" t="s">
        <v>9944</v>
      </c>
      <c r="G2755" s="14" t="s">
        <v>6409</v>
      </c>
      <c r="H2755" s="14" t="s">
        <v>6410</v>
      </c>
      <c r="I2755" s="15">
        <v>170.53</v>
      </c>
      <c r="J2755" s="77">
        <v>3</v>
      </c>
      <c r="K2755" s="92"/>
    </row>
    <row r="2756" spans="1:11" ht="30" x14ac:dyDescent="0.25">
      <c r="A2756" s="14" t="s">
        <v>3027</v>
      </c>
      <c r="B2756" s="14" t="s">
        <v>9920</v>
      </c>
      <c r="C2756" s="14" t="s">
        <v>9945</v>
      </c>
      <c r="D2756" s="16">
        <v>45878</v>
      </c>
      <c r="E2756" s="16">
        <v>46038</v>
      </c>
      <c r="F2756" s="14" t="s">
        <v>9927</v>
      </c>
      <c r="G2756" s="14" t="s">
        <v>9938</v>
      </c>
      <c r="H2756" s="14" t="s">
        <v>9939</v>
      </c>
      <c r="I2756" s="15">
        <v>81.819999999999993</v>
      </c>
      <c r="J2756" s="77">
        <v>3</v>
      </c>
      <c r="K2756" s="92"/>
    </row>
    <row r="2757" spans="1:11" ht="40" x14ac:dyDescent="0.25">
      <c r="A2757" s="14" t="s">
        <v>3027</v>
      </c>
      <c r="B2757" s="14" t="s">
        <v>9920</v>
      </c>
      <c r="C2757" s="14" t="s">
        <v>9946</v>
      </c>
      <c r="D2757" s="16">
        <v>45982</v>
      </c>
      <c r="E2757" s="16">
        <v>46038</v>
      </c>
      <c r="F2757" s="14" t="s">
        <v>9947</v>
      </c>
      <c r="G2757" s="14" t="s">
        <v>3680</v>
      </c>
      <c r="H2757" s="14" t="s">
        <v>3681</v>
      </c>
      <c r="I2757" s="15">
        <v>108.5</v>
      </c>
      <c r="J2757" s="77">
        <v>3</v>
      </c>
      <c r="K2757" s="92"/>
    </row>
    <row r="2758" spans="1:11" ht="30" x14ac:dyDescent="0.25">
      <c r="A2758" s="14" t="s">
        <v>3027</v>
      </c>
      <c r="B2758" s="14" t="s">
        <v>9920</v>
      </c>
      <c r="C2758" s="14" t="s">
        <v>9948</v>
      </c>
      <c r="D2758" s="16">
        <v>45939</v>
      </c>
      <c r="E2758" s="16">
        <v>46038</v>
      </c>
      <c r="F2758" s="14" t="s">
        <v>9927</v>
      </c>
      <c r="G2758" s="14" t="s">
        <v>3133</v>
      </c>
      <c r="H2758" s="14" t="s">
        <v>9308</v>
      </c>
      <c r="I2758" s="15">
        <v>65</v>
      </c>
      <c r="J2758" s="77">
        <v>3</v>
      </c>
      <c r="K2758" s="92"/>
    </row>
    <row r="2759" spans="1:11" ht="40" x14ac:dyDescent="0.25">
      <c r="A2759" s="14" t="s">
        <v>3027</v>
      </c>
      <c r="B2759" s="14" t="s">
        <v>9920</v>
      </c>
      <c r="C2759" s="14" t="s">
        <v>9949</v>
      </c>
      <c r="D2759" s="16">
        <v>45985</v>
      </c>
      <c r="E2759" s="16">
        <v>46038</v>
      </c>
      <c r="F2759" s="14" t="s">
        <v>9950</v>
      </c>
      <c r="G2759" s="14" t="s">
        <v>4861</v>
      </c>
      <c r="H2759" s="14" t="s">
        <v>4862</v>
      </c>
      <c r="I2759" s="15">
        <v>36.9</v>
      </c>
      <c r="J2759" s="77">
        <v>3</v>
      </c>
      <c r="K2759" s="92"/>
    </row>
    <row r="2760" spans="1:11" ht="40" x14ac:dyDescent="0.25">
      <c r="A2760" s="14" t="s">
        <v>3027</v>
      </c>
      <c r="B2760" s="14" t="s">
        <v>9920</v>
      </c>
      <c r="C2760" s="14" t="s">
        <v>9951</v>
      </c>
      <c r="D2760" s="16">
        <v>45964</v>
      </c>
      <c r="E2760" s="16">
        <v>46038</v>
      </c>
      <c r="F2760" s="14" t="s">
        <v>9933</v>
      </c>
      <c r="G2760" s="14" t="s">
        <v>9952</v>
      </c>
      <c r="H2760" s="14" t="s">
        <v>9953</v>
      </c>
      <c r="I2760" s="15">
        <v>39.950000000000003</v>
      </c>
      <c r="J2760" s="77">
        <v>3</v>
      </c>
      <c r="K2760" s="92"/>
    </row>
    <row r="2761" spans="1:11" ht="40" x14ac:dyDescent="0.25">
      <c r="A2761" s="14" t="s">
        <v>3027</v>
      </c>
      <c r="B2761" s="14" t="s">
        <v>9920</v>
      </c>
      <c r="C2761" s="14" t="s">
        <v>9954</v>
      </c>
      <c r="D2761" s="16">
        <v>45964</v>
      </c>
      <c r="E2761" s="16">
        <v>46038</v>
      </c>
      <c r="F2761" s="14" t="s">
        <v>9933</v>
      </c>
      <c r="G2761" s="14" t="s">
        <v>8714</v>
      </c>
      <c r="H2761" s="14" t="s">
        <v>9955</v>
      </c>
      <c r="I2761" s="15">
        <v>44.5</v>
      </c>
      <c r="J2761" s="77">
        <v>3</v>
      </c>
      <c r="K2761" s="92"/>
    </row>
    <row r="2762" spans="1:11" ht="30" x14ac:dyDescent="0.25">
      <c r="A2762" s="14" t="s">
        <v>3027</v>
      </c>
      <c r="B2762" s="14" t="s">
        <v>9920</v>
      </c>
      <c r="C2762" s="14" t="s">
        <v>9956</v>
      </c>
      <c r="D2762" s="16">
        <v>45986</v>
      </c>
      <c r="E2762" s="16">
        <v>46038</v>
      </c>
      <c r="F2762" s="14" t="s">
        <v>9957</v>
      </c>
      <c r="G2762" s="14"/>
      <c r="H2762" s="14" t="s">
        <v>9958</v>
      </c>
      <c r="I2762" s="15">
        <v>209.98</v>
      </c>
      <c r="J2762" s="77">
        <v>3</v>
      </c>
      <c r="K2762" s="92"/>
    </row>
    <row r="2763" spans="1:11" ht="60" x14ac:dyDescent="0.25">
      <c r="A2763" s="14" t="s">
        <v>3027</v>
      </c>
      <c r="B2763" s="14" t="s">
        <v>9959</v>
      </c>
      <c r="C2763" s="14" t="s">
        <v>7510</v>
      </c>
      <c r="D2763" s="16">
        <v>45967</v>
      </c>
      <c r="E2763" s="16">
        <v>46038</v>
      </c>
      <c r="F2763" s="14" t="s">
        <v>9960</v>
      </c>
      <c r="G2763" s="14" t="s">
        <v>3548</v>
      </c>
      <c r="H2763" s="14" t="s">
        <v>3549</v>
      </c>
      <c r="I2763" s="15">
        <v>140</v>
      </c>
      <c r="J2763" s="77">
        <v>2</v>
      </c>
      <c r="K2763" s="92"/>
    </row>
    <row r="2764" spans="1:11" ht="70" x14ac:dyDescent="0.25">
      <c r="A2764" s="14" t="s">
        <v>3027</v>
      </c>
      <c r="B2764" s="14" t="s">
        <v>9959</v>
      </c>
      <c r="C2764" s="14" t="s">
        <v>7510</v>
      </c>
      <c r="D2764" s="16">
        <v>45967</v>
      </c>
      <c r="E2764" s="16">
        <v>46038</v>
      </c>
      <c r="F2764" s="14" t="s">
        <v>9961</v>
      </c>
      <c r="G2764" s="14" t="s">
        <v>3548</v>
      </c>
      <c r="H2764" s="14" t="s">
        <v>3549</v>
      </c>
      <c r="I2764" s="15">
        <v>360</v>
      </c>
      <c r="J2764" s="77">
        <v>2</v>
      </c>
      <c r="K2764" s="92"/>
    </row>
    <row r="2765" spans="1:11" ht="60" x14ac:dyDescent="0.25">
      <c r="A2765" s="14" t="s">
        <v>3027</v>
      </c>
      <c r="B2765" s="14" t="s">
        <v>9959</v>
      </c>
      <c r="C2765" s="14" t="s">
        <v>9962</v>
      </c>
      <c r="D2765" s="16">
        <v>45967</v>
      </c>
      <c r="E2765" s="16">
        <v>46038</v>
      </c>
      <c r="F2765" s="14" t="s">
        <v>9963</v>
      </c>
      <c r="G2765" s="14" t="s">
        <v>3548</v>
      </c>
      <c r="H2765" s="14" t="s">
        <v>3549</v>
      </c>
      <c r="I2765" s="15">
        <v>550</v>
      </c>
      <c r="J2765" s="77">
        <v>2</v>
      </c>
      <c r="K2765" s="92"/>
    </row>
    <row r="2766" spans="1:11" ht="60" x14ac:dyDescent="0.25">
      <c r="A2766" s="14" t="s">
        <v>3027</v>
      </c>
      <c r="B2766" s="14" t="s">
        <v>9959</v>
      </c>
      <c r="C2766" s="14" t="s">
        <v>3125</v>
      </c>
      <c r="D2766" s="16">
        <v>45967</v>
      </c>
      <c r="E2766" s="16">
        <v>46038</v>
      </c>
      <c r="F2766" s="14" t="s">
        <v>9964</v>
      </c>
      <c r="G2766" s="14" t="s">
        <v>3548</v>
      </c>
      <c r="H2766" s="14" t="s">
        <v>3549</v>
      </c>
      <c r="I2766" s="15">
        <v>550</v>
      </c>
      <c r="J2766" s="77">
        <v>2</v>
      </c>
      <c r="K2766" s="92"/>
    </row>
    <row r="2767" spans="1:11" ht="60" x14ac:dyDescent="0.25">
      <c r="A2767" s="14" t="s">
        <v>3027</v>
      </c>
      <c r="B2767" s="14" t="s">
        <v>9959</v>
      </c>
      <c r="C2767" s="14" t="s">
        <v>5312</v>
      </c>
      <c r="D2767" s="16">
        <v>45967</v>
      </c>
      <c r="E2767" s="16">
        <v>46038</v>
      </c>
      <c r="F2767" s="14" t="s">
        <v>9965</v>
      </c>
      <c r="G2767" s="14" t="s">
        <v>3538</v>
      </c>
      <c r="H2767" s="14" t="s">
        <v>3539</v>
      </c>
      <c r="I2767" s="15">
        <v>350</v>
      </c>
      <c r="J2767" s="77">
        <v>2</v>
      </c>
      <c r="K2767" s="92"/>
    </row>
    <row r="2768" spans="1:11" ht="60" x14ac:dyDescent="0.25">
      <c r="A2768" s="14" t="s">
        <v>3027</v>
      </c>
      <c r="B2768" s="14" t="s">
        <v>9959</v>
      </c>
      <c r="C2768" s="14" t="s">
        <v>4694</v>
      </c>
      <c r="D2768" s="16">
        <v>45967</v>
      </c>
      <c r="E2768" s="16">
        <v>46038</v>
      </c>
      <c r="F2768" s="14" t="s">
        <v>9966</v>
      </c>
      <c r="G2768" s="14" t="s">
        <v>8444</v>
      </c>
      <c r="H2768" s="14" t="s">
        <v>9967</v>
      </c>
      <c r="I2768" s="15">
        <v>300</v>
      </c>
      <c r="J2768" s="77">
        <v>2</v>
      </c>
      <c r="K2768" s="92"/>
    </row>
    <row r="2769" spans="1:11" ht="60" x14ac:dyDescent="0.25">
      <c r="A2769" s="14" t="s">
        <v>3027</v>
      </c>
      <c r="B2769" s="14" t="s">
        <v>9959</v>
      </c>
      <c r="C2769" s="14" t="s">
        <v>4494</v>
      </c>
      <c r="D2769" s="16">
        <v>45967</v>
      </c>
      <c r="E2769" s="16">
        <v>46038</v>
      </c>
      <c r="F2769" s="14" t="s">
        <v>9968</v>
      </c>
      <c r="G2769" s="14" t="s">
        <v>3240</v>
      </c>
      <c r="H2769" s="14" t="s">
        <v>3552</v>
      </c>
      <c r="I2769" s="15">
        <v>350</v>
      </c>
      <c r="J2769" s="77">
        <v>2</v>
      </c>
      <c r="K2769" s="92"/>
    </row>
    <row r="2770" spans="1:11" ht="60" x14ac:dyDescent="0.25">
      <c r="A2770" s="14" t="s">
        <v>3027</v>
      </c>
      <c r="B2770" s="14" t="s">
        <v>9959</v>
      </c>
      <c r="C2770" s="14" t="s">
        <v>7620</v>
      </c>
      <c r="D2770" s="16">
        <v>45967</v>
      </c>
      <c r="E2770" s="16">
        <v>46038</v>
      </c>
      <c r="F2770" s="14" t="s">
        <v>9969</v>
      </c>
      <c r="G2770" s="14" t="s">
        <v>3240</v>
      </c>
      <c r="H2770" s="14" t="s">
        <v>3552</v>
      </c>
      <c r="I2770" s="15">
        <v>1000</v>
      </c>
      <c r="J2770" s="77">
        <v>2</v>
      </c>
      <c r="K2770" s="92"/>
    </row>
    <row r="2771" spans="1:11" ht="60" x14ac:dyDescent="0.25">
      <c r="A2771" s="14" t="s">
        <v>3027</v>
      </c>
      <c r="B2771" s="14" t="s">
        <v>9959</v>
      </c>
      <c r="C2771" s="14" t="s">
        <v>9970</v>
      </c>
      <c r="D2771" s="16">
        <v>45967</v>
      </c>
      <c r="E2771" s="16">
        <v>46038</v>
      </c>
      <c r="F2771" s="14" t="s">
        <v>9971</v>
      </c>
      <c r="G2771" s="14" t="s">
        <v>3743</v>
      </c>
      <c r="H2771" s="14" t="s">
        <v>9972</v>
      </c>
      <c r="I2771" s="15">
        <v>1100</v>
      </c>
      <c r="J2771" s="77">
        <v>2</v>
      </c>
      <c r="K2771" s="92"/>
    </row>
    <row r="2772" spans="1:11" ht="60" x14ac:dyDescent="0.25">
      <c r="A2772" s="14" t="s">
        <v>3027</v>
      </c>
      <c r="B2772" s="14" t="s">
        <v>9959</v>
      </c>
      <c r="C2772" s="14" t="s">
        <v>9973</v>
      </c>
      <c r="D2772" s="16">
        <v>45967</v>
      </c>
      <c r="E2772" s="16">
        <v>46038</v>
      </c>
      <c r="F2772" s="14" t="s">
        <v>9974</v>
      </c>
      <c r="G2772" s="14" t="s">
        <v>3743</v>
      </c>
      <c r="H2772" s="14" t="s">
        <v>9972</v>
      </c>
      <c r="I2772" s="15">
        <v>350</v>
      </c>
      <c r="J2772" s="77">
        <v>2</v>
      </c>
      <c r="K2772" s="92"/>
    </row>
    <row r="2773" spans="1:11" ht="50" x14ac:dyDescent="0.25">
      <c r="A2773" s="14" t="s">
        <v>3027</v>
      </c>
      <c r="B2773" s="14" t="s">
        <v>9959</v>
      </c>
      <c r="C2773" s="14" t="s">
        <v>9975</v>
      </c>
      <c r="D2773" s="16">
        <v>45967</v>
      </c>
      <c r="E2773" s="16">
        <v>46038</v>
      </c>
      <c r="F2773" s="14" t="s">
        <v>9976</v>
      </c>
      <c r="G2773" s="14" t="s">
        <v>5541</v>
      </c>
      <c r="H2773" s="14" t="s">
        <v>9977</v>
      </c>
      <c r="I2773" s="15">
        <v>1090</v>
      </c>
      <c r="J2773" s="77">
        <v>2</v>
      </c>
      <c r="K2773" s="92"/>
    </row>
    <row r="2774" spans="1:11" ht="50" x14ac:dyDescent="0.25">
      <c r="A2774" s="14" t="s">
        <v>3027</v>
      </c>
      <c r="B2774" s="14" t="s">
        <v>9978</v>
      </c>
      <c r="C2774" s="14" t="s">
        <v>9979</v>
      </c>
      <c r="D2774" s="16">
        <v>45957</v>
      </c>
      <c r="E2774" s="16">
        <v>46038</v>
      </c>
      <c r="F2774" s="14" t="s">
        <v>9980</v>
      </c>
      <c r="G2774" s="14" t="s">
        <v>3354</v>
      </c>
      <c r="H2774" s="14" t="s">
        <v>3355</v>
      </c>
      <c r="I2774" s="15">
        <v>176.8</v>
      </c>
      <c r="J2774" s="77">
        <v>1</v>
      </c>
      <c r="K2774" s="92"/>
    </row>
    <row r="2775" spans="1:11" ht="60" x14ac:dyDescent="0.25">
      <c r="A2775" s="14" t="s">
        <v>3027</v>
      </c>
      <c r="B2775" s="14" t="s">
        <v>9978</v>
      </c>
      <c r="C2775" s="14" t="s">
        <v>9981</v>
      </c>
      <c r="D2775" s="16">
        <v>45763</v>
      </c>
      <c r="E2775" s="16">
        <v>46038</v>
      </c>
      <c r="F2775" s="14" t="s">
        <v>9982</v>
      </c>
      <c r="G2775" s="14" t="s">
        <v>9983</v>
      </c>
      <c r="H2775" s="14" t="s">
        <v>9984</v>
      </c>
      <c r="I2775" s="15">
        <v>470.17</v>
      </c>
      <c r="J2775" s="77">
        <v>1</v>
      </c>
      <c r="K2775" s="92"/>
    </row>
    <row r="2776" spans="1:11" ht="60" x14ac:dyDescent="0.25">
      <c r="A2776" s="14" t="s">
        <v>3027</v>
      </c>
      <c r="B2776" s="14" t="s">
        <v>9978</v>
      </c>
      <c r="C2776" s="14" t="s">
        <v>9985</v>
      </c>
      <c r="D2776" s="16">
        <v>45945</v>
      </c>
      <c r="E2776" s="16">
        <v>46038</v>
      </c>
      <c r="F2776" s="14" t="s">
        <v>9986</v>
      </c>
      <c r="G2776" s="14">
        <v>29213291</v>
      </c>
      <c r="H2776" s="14" t="s">
        <v>3029</v>
      </c>
      <c r="I2776" s="15">
        <v>157.03</v>
      </c>
      <c r="J2776" s="77">
        <v>1</v>
      </c>
      <c r="K2776" s="92"/>
    </row>
    <row r="2777" spans="1:11" ht="50" x14ac:dyDescent="0.25">
      <c r="A2777" s="14" t="s">
        <v>3027</v>
      </c>
      <c r="B2777" s="14" t="s">
        <v>9978</v>
      </c>
      <c r="C2777" s="14" t="s">
        <v>9987</v>
      </c>
      <c r="D2777" s="16">
        <v>45981</v>
      </c>
      <c r="E2777" s="16">
        <v>46038</v>
      </c>
      <c r="F2777" s="14" t="s">
        <v>9988</v>
      </c>
      <c r="G2777" s="14" t="s">
        <v>5850</v>
      </c>
      <c r="H2777" s="14" t="s">
        <v>9989</v>
      </c>
      <c r="I2777" s="15">
        <v>300</v>
      </c>
      <c r="J2777" s="77">
        <v>1</v>
      </c>
      <c r="K2777" s="92"/>
    </row>
    <row r="2778" spans="1:11" ht="30" x14ac:dyDescent="0.25">
      <c r="A2778" s="14" t="s">
        <v>3027</v>
      </c>
      <c r="B2778" s="14" t="s">
        <v>9990</v>
      </c>
      <c r="C2778" s="14" t="s">
        <v>9991</v>
      </c>
      <c r="D2778" s="16">
        <v>45799</v>
      </c>
      <c r="E2778" s="16">
        <v>46038</v>
      </c>
      <c r="F2778" s="14" t="s">
        <v>9992</v>
      </c>
      <c r="G2778" s="14" t="s">
        <v>9935</v>
      </c>
      <c r="H2778" s="14" t="s">
        <v>9936</v>
      </c>
      <c r="I2778" s="15">
        <v>135.30000000000001</v>
      </c>
      <c r="J2778" s="77">
        <v>3</v>
      </c>
      <c r="K2778" s="92"/>
    </row>
    <row r="2779" spans="1:11" ht="40" x14ac:dyDescent="0.25">
      <c r="A2779" s="14" t="s">
        <v>3027</v>
      </c>
      <c r="B2779" s="14" t="s">
        <v>9990</v>
      </c>
      <c r="C2779" s="14" t="s">
        <v>9993</v>
      </c>
      <c r="D2779" s="16">
        <v>45787</v>
      </c>
      <c r="E2779" s="16">
        <v>46038</v>
      </c>
      <c r="F2779" s="14" t="s">
        <v>9994</v>
      </c>
      <c r="G2779" s="14" t="s">
        <v>6529</v>
      </c>
      <c r="H2779" s="14" t="s">
        <v>6530</v>
      </c>
      <c r="I2779" s="15">
        <v>116.38</v>
      </c>
      <c r="J2779" s="77">
        <v>3</v>
      </c>
      <c r="K2779" s="92"/>
    </row>
    <row r="2780" spans="1:11" ht="40" x14ac:dyDescent="0.25">
      <c r="A2780" s="14" t="s">
        <v>3027</v>
      </c>
      <c r="B2780" s="14" t="s">
        <v>9990</v>
      </c>
      <c r="C2780" s="14" t="s">
        <v>9995</v>
      </c>
      <c r="D2780" s="16">
        <v>45854</v>
      </c>
      <c r="E2780" s="16">
        <v>46038</v>
      </c>
      <c r="F2780" s="14" t="s">
        <v>9996</v>
      </c>
      <c r="G2780" s="14" t="s">
        <v>9997</v>
      </c>
      <c r="H2780" s="14" t="s">
        <v>9998</v>
      </c>
      <c r="I2780" s="15">
        <v>431.6</v>
      </c>
      <c r="J2780" s="77">
        <v>3</v>
      </c>
      <c r="K2780" s="92"/>
    </row>
    <row r="2781" spans="1:11" ht="40" x14ac:dyDescent="0.25">
      <c r="A2781" s="14" t="s">
        <v>3027</v>
      </c>
      <c r="B2781" s="14" t="s">
        <v>9990</v>
      </c>
      <c r="C2781" s="14" t="s">
        <v>9999</v>
      </c>
      <c r="D2781" s="16">
        <v>45868</v>
      </c>
      <c r="E2781" s="16">
        <v>46038</v>
      </c>
      <c r="F2781" s="14" t="s">
        <v>9994</v>
      </c>
      <c r="G2781" s="14" t="s">
        <v>10000</v>
      </c>
      <c r="H2781" s="14" t="s">
        <v>10001</v>
      </c>
      <c r="I2781" s="15">
        <v>111.3</v>
      </c>
      <c r="J2781" s="77">
        <v>3</v>
      </c>
      <c r="K2781" s="92"/>
    </row>
    <row r="2782" spans="1:11" ht="30" x14ac:dyDescent="0.25">
      <c r="A2782" s="14" t="s">
        <v>3027</v>
      </c>
      <c r="B2782" s="14" t="s">
        <v>9990</v>
      </c>
      <c r="C2782" s="14" t="s">
        <v>10002</v>
      </c>
      <c r="D2782" s="16">
        <v>45931</v>
      </c>
      <c r="E2782" s="16">
        <v>46038</v>
      </c>
      <c r="F2782" s="14" t="s">
        <v>10003</v>
      </c>
      <c r="G2782" s="14" t="s">
        <v>6071</v>
      </c>
      <c r="H2782" s="14" t="s">
        <v>6072</v>
      </c>
      <c r="I2782" s="15">
        <v>35.96</v>
      </c>
      <c r="J2782" s="77">
        <v>3</v>
      </c>
      <c r="K2782" s="92"/>
    </row>
    <row r="2783" spans="1:11" ht="100" x14ac:dyDescent="0.25">
      <c r="A2783" s="14" t="s">
        <v>3027</v>
      </c>
      <c r="B2783" s="14" t="s">
        <v>9990</v>
      </c>
      <c r="C2783" s="14" t="s">
        <v>9990</v>
      </c>
      <c r="D2783" s="16">
        <v>46038</v>
      </c>
      <c r="E2783" s="16">
        <v>46038</v>
      </c>
      <c r="F2783" s="14" t="s">
        <v>10004</v>
      </c>
      <c r="G2783" s="14"/>
      <c r="H2783" s="14" t="s">
        <v>3876</v>
      </c>
      <c r="I2783" s="15">
        <v>79.63</v>
      </c>
      <c r="J2783" s="77">
        <v>3</v>
      </c>
      <c r="K2783" s="92"/>
    </row>
    <row r="2784" spans="1:11" ht="60" x14ac:dyDescent="0.25">
      <c r="A2784" s="14" t="s">
        <v>3027</v>
      </c>
      <c r="B2784" s="14" t="s">
        <v>9990</v>
      </c>
      <c r="C2784" s="14" t="s">
        <v>10005</v>
      </c>
      <c r="D2784" s="16">
        <v>45787</v>
      </c>
      <c r="E2784" s="16">
        <v>46038</v>
      </c>
      <c r="F2784" s="14" t="s">
        <v>10006</v>
      </c>
      <c r="G2784" s="14"/>
      <c r="H2784" s="14" t="s">
        <v>10007</v>
      </c>
      <c r="I2784" s="15">
        <v>84.6</v>
      </c>
      <c r="J2784" s="77">
        <v>3</v>
      </c>
      <c r="K2784" s="92"/>
    </row>
    <row r="2785" spans="1:11" ht="50" x14ac:dyDescent="0.25">
      <c r="A2785" s="14" t="s">
        <v>3027</v>
      </c>
      <c r="B2785" s="14" t="s">
        <v>10008</v>
      </c>
      <c r="C2785" s="14" t="s">
        <v>10009</v>
      </c>
      <c r="D2785" s="16">
        <v>45849</v>
      </c>
      <c r="E2785" s="16">
        <v>46038</v>
      </c>
      <c r="F2785" s="14" t="s">
        <v>10010</v>
      </c>
      <c r="G2785" s="14"/>
      <c r="H2785" s="14" t="s">
        <v>10011</v>
      </c>
      <c r="I2785" s="15">
        <v>50.5</v>
      </c>
      <c r="J2785" s="77">
        <v>1</v>
      </c>
      <c r="K2785" s="92"/>
    </row>
    <row r="2786" spans="1:11" ht="120" x14ac:dyDescent="0.25">
      <c r="A2786" s="14" t="s">
        <v>3027</v>
      </c>
      <c r="B2786" s="14" t="s">
        <v>10012</v>
      </c>
      <c r="C2786" s="14" t="s">
        <v>10013</v>
      </c>
      <c r="D2786" s="16">
        <v>45914</v>
      </c>
      <c r="E2786" s="16">
        <v>46038</v>
      </c>
      <c r="F2786" s="14" t="s">
        <v>10014</v>
      </c>
      <c r="G2786" s="14"/>
      <c r="H2786" s="14" t="s">
        <v>6285</v>
      </c>
      <c r="I2786" s="15">
        <v>157.69999999999999</v>
      </c>
      <c r="J2786" s="77">
        <v>1</v>
      </c>
      <c r="K2786" s="92"/>
    </row>
    <row r="2787" spans="1:11" ht="120" x14ac:dyDescent="0.25">
      <c r="A2787" s="14" t="s">
        <v>3027</v>
      </c>
      <c r="B2787" s="14" t="s">
        <v>10012</v>
      </c>
      <c r="C2787" s="14" t="s">
        <v>10015</v>
      </c>
      <c r="D2787" s="16">
        <v>45795</v>
      </c>
      <c r="E2787" s="16">
        <v>46038</v>
      </c>
      <c r="F2787" s="14" t="s">
        <v>10016</v>
      </c>
      <c r="G2787" s="14"/>
      <c r="H2787" s="14" t="s">
        <v>6285</v>
      </c>
      <c r="I2787" s="15">
        <v>160.87</v>
      </c>
      <c r="J2787" s="77">
        <v>1</v>
      </c>
      <c r="K2787" s="92"/>
    </row>
    <row r="2788" spans="1:11" ht="130" x14ac:dyDescent="0.25">
      <c r="A2788" s="14" t="s">
        <v>3027</v>
      </c>
      <c r="B2788" s="14" t="s">
        <v>10012</v>
      </c>
      <c r="C2788" s="14" t="s">
        <v>10017</v>
      </c>
      <c r="D2788" s="16">
        <v>45873</v>
      </c>
      <c r="E2788" s="16">
        <v>46038</v>
      </c>
      <c r="F2788" s="14" t="s">
        <v>10018</v>
      </c>
      <c r="G2788" s="14"/>
      <c r="H2788" s="14" t="s">
        <v>6285</v>
      </c>
      <c r="I2788" s="15">
        <v>142.58000000000001</v>
      </c>
      <c r="J2788" s="77">
        <v>1</v>
      </c>
      <c r="K2788" s="92"/>
    </row>
    <row r="2789" spans="1:11" ht="120" x14ac:dyDescent="0.25">
      <c r="A2789" s="14" t="s">
        <v>3027</v>
      </c>
      <c r="B2789" s="14" t="s">
        <v>10012</v>
      </c>
      <c r="C2789" s="14" t="s">
        <v>10019</v>
      </c>
      <c r="D2789" s="16">
        <v>45692</v>
      </c>
      <c r="E2789" s="16">
        <v>46038</v>
      </c>
      <c r="F2789" s="14" t="s">
        <v>10020</v>
      </c>
      <c r="G2789" s="14"/>
      <c r="H2789" s="14" t="s">
        <v>6285</v>
      </c>
      <c r="I2789" s="15">
        <v>58.21</v>
      </c>
      <c r="J2789" s="77">
        <v>1</v>
      </c>
      <c r="K2789" s="92"/>
    </row>
    <row r="2790" spans="1:11" ht="120" x14ac:dyDescent="0.25">
      <c r="A2790" s="14" t="s">
        <v>3027</v>
      </c>
      <c r="B2790" s="14" t="s">
        <v>10012</v>
      </c>
      <c r="C2790" s="14" t="s">
        <v>10021</v>
      </c>
      <c r="D2790" s="16">
        <v>45823</v>
      </c>
      <c r="E2790" s="16">
        <v>46038</v>
      </c>
      <c r="F2790" s="14" t="s">
        <v>10022</v>
      </c>
      <c r="G2790" s="14"/>
      <c r="H2790" s="14" t="s">
        <v>6285</v>
      </c>
      <c r="I2790" s="15">
        <v>143.69</v>
      </c>
      <c r="J2790" s="77">
        <v>1</v>
      </c>
      <c r="K2790" s="92"/>
    </row>
    <row r="2791" spans="1:11" ht="120" x14ac:dyDescent="0.25">
      <c r="A2791" s="14" t="s">
        <v>3027</v>
      </c>
      <c r="B2791" s="14" t="s">
        <v>10012</v>
      </c>
      <c r="C2791" s="14" t="s">
        <v>10023</v>
      </c>
      <c r="D2791" s="16">
        <v>45707</v>
      </c>
      <c r="E2791" s="16">
        <v>46038</v>
      </c>
      <c r="F2791" s="14" t="s">
        <v>10024</v>
      </c>
      <c r="G2791" s="14"/>
      <c r="H2791" s="14" t="s">
        <v>6285</v>
      </c>
      <c r="I2791" s="15">
        <v>319.22000000000003</v>
      </c>
      <c r="J2791" s="77">
        <v>1</v>
      </c>
      <c r="K2791" s="92"/>
    </row>
    <row r="2792" spans="1:11" ht="50" x14ac:dyDescent="0.25">
      <c r="A2792" s="14" t="s">
        <v>3027</v>
      </c>
      <c r="B2792" s="14" t="s">
        <v>10012</v>
      </c>
      <c r="C2792" s="14" t="s">
        <v>10025</v>
      </c>
      <c r="D2792" s="16">
        <v>45688</v>
      </c>
      <c r="E2792" s="16">
        <v>46038</v>
      </c>
      <c r="F2792" s="14" t="s">
        <v>10026</v>
      </c>
      <c r="G2792" s="14" t="s">
        <v>6293</v>
      </c>
      <c r="H2792" s="14" t="s">
        <v>6294</v>
      </c>
      <c r="I2792" s="15">
        <v>13</v>
      </c>
      <c r="J2792" s="77">
        <v>1</v>
      </c>
      <c r="K2792" s="92"/>
    </row>
    <row r="2793" spans="1:11" ht="60" x14ac:dyDescent="0.25">
      <c r="A2793" s="14" t="s">
        <v>3027</v>
      </c>
      <c r="B2793" s="14" t="s">
        <v>10012</v>
      </c>
      <c r="C2793" s="14" t="s">
        <v>4735</v>
      </c>
      <c r="D2793" s="16">
        <v>45958</v>
      </c>
      <c r="E2793" s="16">
        <v>46038</v>
      </c>
      <c r="F2793" s="14" t="s">
        <v>10027</v>
      </c>
      <c r="G2793" s="14" t="s">
        <v>10028</v>
      </c>
      <c r="H2793" s="14" t="s">
        <v>10029</v>
      </c>
      <c r="I2793" s="15">
        <v>7.73</v>
      </c>
      <c r="J2793" s="77">
        <v>1</v>
      </c>
      <c r="K2793" s="92"/>
    </row>
    <row r="2794" spans="1:11" ht="70" x14ac:dyDescent="0.25">
      <c r="A2794" s="14" t="s">
        <v>3027</v>
      </c>
      <c r="B2794" s="14" t="s">
        <v>10030</v>
      </c>
      <c r="C2794" s="14" t="s">
        <v>10030</v>
      </c>
      <c r="D2794" s="16">
        <v>46038</v>
      </c>
      <c r="E2794" s="16"/>
      <c r="F2794" s="14" t="s">
        <v>10031</v>
      </c>
      <c r="G2794" s="14"/>
      <c r="H2794" s="14" t="s">
        <v>3876</v>
      </c>
      <c r="I2794" s="15">
        <v>51.98</v>
      </c>
      <c r="J2794" s="77">
        <v>4</v>
      </c>
      <c r="K2794" s="92"/>
    </row>
    <row r="2795" spans="1:11" ht="70" x14ac:dyDescent="0.25">
      <c r="A2795" s="14" t="s">
        <v>3027</v>
      </c>
      <c r="B2795" s="14" t="s">
        <v>10032</v>
      </c>
      <c r="C2795" s="14" t="s">
        <v>10032</v>
      </c>
      <c r="D2795" s="16">
        <v>46038</v>
      </c>
      <c r="E2795" s="16"/>
      <c r="F2795" s="14" t="s">
        <v>10033</v>
      </c>
      <c r="G2795" s="14"/>
      <c r="H2795" s="14" t="s">
        <v>3859</v>
      </c>
      <c r="I2795" s="15">
        <v>130.24</v>
      </c>
      <c r="J2795" s="77">
        <v>4</v>
      </c>
      <c r="K2795" s="92"/>
    </row>
    <row r="2796" spans="1:11" ht="70" x14ac:dyDescent="0.25">
      <c r="A2796" s="14" t="s">
        <v>3027</v>
      </c>
      <c r="B2796" s="14" t="s">
        <v>10034</v>
      </c>
      <c r="C2796" s="14" t="s">
        <v>10035</v>
      </c>
      <c r="D2796" s="16" t="s">
        <v>10036</v>
      </c>
      <c r="E2796" s="16">
        <v>46038</v>
      </c>
      <c r="F2796" s="14" t="s">
        <v>10037</v>
      </c>
      <c r="G2796" s="14" t="s">
        <v>3886</v>
      </c>
      <c r="H2796" s="14" t="s">
        <v>3887</v>
      </c>
      <c r="I2796" s="15">
        <v>10</v>
      </c>
      <c r="J2796" s="77">
        <v>2</v>
      </c>
      <c r="K2796" s="92"/>
    </row>
    <row r="2797" spans="1:11" ht="40" x14ac:dyDescent="0.25">
      <c r="A2797" s="14" t="s">
        <v>3027</v>
      </c>
      <c r="B2797" s="14" t="s">
        <v>10034</v>
      </c>
      <c r="C2797" s="14" t="s">
        <v>10038</v>
      </c>
      <c r="D2797" s="16">
        <v>45982</v>
      </c>
      <c r="E2797" s="16">
        <v>46038</v>
      </c>
      <c r="F2797" s="14" t="s">
        <v>10039</v>
      </c>
      <c r="G2797" s="14" t="s">
        <v>10040</v>
      </c>
      <c r="H2797" s="14" t="s">
        <v>10041</v>
      </c>
      <c r="I2797" s="15">
        <v>100</v>
      </c>
      <c r="J2797" s="77">
        <v>2</v>
      </c>
      <c r="K2797" s="92"/>
    </row>
    <row r="2798" spans="1:11" ht="70" x14ac:dyDescent="0.25">
      <c r="A2798" s="14" t="s">
        <v>3027</v>
      </c>
      <c r="B2798" s="14" t="s">
        <v>10042</v>
      </c>
      <c r="C2798" s="14" t="s">
        <v>10042</v>
      </c>
      <c r="D2798" s="16">
        <v>46038</v>
      </c>
      <c r="E2798" s="16"/>
      <c r="F2798" s="14" t="s">
        <v>10043</v>
      </c>
      <c r="G2798" s="14"/>
      <c r="H2798" s="14" t="s">
        <v>3287</v>
      </c>
      <c r="I2798" s="15">
        <v>136.16</v>
      </c>
      <c r="J2798" s="77">
        <v>4</v>
      </c>
      <c r="K2798" s="92"/>
    </row>
    <row r="2799" spans="1:11" ht="70" x14ac:dyDescent="0.25">
      <c r="A2799" s="14" t="s">
        <v>3027</v>
      </c>
      <c r="B2799" s="14" t="s">
        <v>10044</v>
      </c>
      <c r="C2799" s="14" t="s">
        <v>10044</v>
      </c>
      <c r="D2799" s="16">
        <v>46038</v>
      </c>
      <c r="E2799" s="16"/>
      <c r="F2799" s="14" t="s">
        <v>10045</v>
      </c>
      <c r="G2799" s="14"/>
      <c r="H2799" s="14" t="s">
        <v>3852</v>
      </c>
      <c r="I2799" s="15">
        <v>47.36</v>
      </c>
      <c r="J2799" s="77">
        <v>4</v>
      </c>
      <c r="K2799" s="92"/>
    </row>
    <row r="2800" spans="1:11" ht="70" x14ac:dyDescent="0.25">
      <c r="A2800" s="14" t="s">
        <v>3027</v>
      </c>
      <c r="B2800" s="14" t="s">
        <v>10046</v>
      </c>
      <c r="C2800" s="14" t="s">
        <v>10046</v>
      </c>
      <c r="D2800" s="16">
        <v>46038</v>
      </c>
      <c r="E2800" s="16"/>
      <c r="F2800" s="14" t="s">
        <v>10047</v>
      </c>
      <c r="G2800" s="14"/>
      <c r="H2800" s="14" t="s">
        <v>3346</v>
      </c>
      <c r="I2800" s="15">
        <v>48.54</v>
      </c>
      <c r="J2800" s="77">
        <v>4</v>
      </c>
      <c r="K2800" s="92"/>
    </row>
    <row r="2801" spans="1:11" ht="70" x14ac:dyDescent="0.25">
      <c r="A2801" s="14" t="s">
        <v>3027</v>
      </c>
      <c r="B2801" s="14" t="s">
        <v>10048</v>
      </c>
      <c r="C2801" s="14" t="s">
        <v>10048</v>
      </c>
      <c r="D2801" s="16">
        <v>46038</v>
      </c>
      <c r="E2801" s="16"/>
      <c r="F2801" s="14" t="s">
        <v>10049</v>
      </c>
      <c r="G2801" s="14"/>
      <c r="H2801" s="14" t="s">
        <v>3284</v>
      </c>
      <c r="I2801" s="15">
        <v>33.74</v>
      </c>
      <c r="J2801" s="77">
        <v>4</v>
      </c>
      <c r="K2801" s="92"/>
    </row>
    <row r="2802" spans="1:11" ht="70" x14ac:dyDescent="0.25">
      <c r="A2802" s="14" t="s">
        <v>3027</v>
      </c>
      <c r="B2802" s="14" t="s">
        <v>10050</v>
      </c>
      <c r="C2802" s="14" t="s">
        <v>10050</v>
      </c>
      <c r="D2802" s="16">
        <v>46038</v>
      </c>
      <c r="E2802" s="16"/>
      <c r="F2802" s="14" t="s">
        <v>10051</v>
      </c>
      <c r="G2802" s="14"/>
      <c r="H2802" s="14" t="s">
        <v>3859</v>
      </c>
      <c r="I2802" s="15">
        <v>130.24</v>
      </c>
      <c r="J2802" s="77">
        <v>4</v>
      </c>
      <c r="K2802" s="92"/>
    </row>
    <row r="2803" spans="1:11" ht="70" x14ac:dyDescent="0.25">
      <c r="A2803" s="14" t="s">
        <v>3027</v>
      </c>
      <c r="B2803" s="14" t="s">
        <v>10052</v>
      </c>
      <c r="C2803" s="14" t="s">
        <v>10053</v>
      </c>
      <c r="D2803" s="16">
        <v>45984</v>
      </c>
      <c r="E2803" s="16">
        <v>46038</v>
      </c>
      <c r="F2803" s="14" t="s">
        <v>10054</v>
      </c>
      <c r="G2803" s="14" t="s">
        <v>3886</v>
      </c>
      <c r="H2803" s="14" t="s">
        <v>3887</v>
      </c>
      <c r="I2803" s="15">
        <v>51.4</v>
      </c>
      <c r="J2803" s="77">
        <v>4</v>
      </c>
      <c r="K2803" s="92"/>
    </row>
    <row r="2804" spans="1:11" ht="40" x14ac:dyDescent="0.25">
      <c r="A2804" s="14" t="s">
        <v>3027</v>
      </c>
      <c r="B2804" s="14" t="s">
        <v>10052</v>
      </c>
      <c r="C2804" s="14" t="s">
        <v>10055</v>
      </c>
      <c r="D2804" s="16">
        <v>46001</v>
      </c>
      <c r="E2804" s="16">
        <v>46038</v>
      </c>
      <c r="F2804" s="14" t="s">
        <v>10056</v>
      </c>
      <c r="G2804" s="14" t="s">
        <v>9672</v>
      </c>
      <c r="H2804" s="14" t="s">
        <v>9673</v>
      </c>
      <c r="I2804" s="15">
        <v>16</v>
      </c>
      <c r="J2804" s="77">
        <v>4</v>
      </c>
      <c r="K2804" s="92"/>
    </row>
    <row r="2805" spans="1:11" ht="40" x14ac:dyDescent="0.25">
      <c r="A2805" s="14" t="s">
        <v>3027</v>
      </c>
      <c r="B2805" s="14" t="s">
        <v>10057</v>
      </c>
      <c r="C2805" s="14" t="s">
        <v>10057</v>
      </c>
      <c r="D2805" s="16">
        <v>46038</v>
      </c>
      <c r="E2805" s="16"/>
      <c r="F2805" s="14" t="s">
        <v>9820</v>
      </c>
      <c r="G2805" s="14"/>
      <c r="H2805" s="14" t="s">
        <v>668</v>
      </c>
      <c r="I2805" s="15">
        <v>40.6</v>
      </c>
      <c r="J2805" s="77">
        <v>5</v>
      </c>
      <c r="K2805" s="92"/>
    </row>
    <row r="2806" spans="1:11" ht="70" x14ac:dyDescent="0.25">
      <c r="A2806" s="14" t="s">
        <v>3027</v>
      </c>
      <c r="B2806" s="14" t="s">
        <v>10058</v>
      </c>
      <c r="C2806" s="14" t="s">
        <v>10058</v>
      </c>
      <c r="D2806" s="16">
        <v>46038</v>
      </c>
      <c r="E2806" s="16"/>
      <c r="F2806" s="14" t="s">
        <v>10059</v>
      </c>
      <c r="G2806" s="14"/>
      <c r="H2806" s="14" t="s">
        <v>3859</v>
      </c>
      <c r="I2806" s="15">
        <v>59.2</v>
      </c>
      <c r="J2806" s="77">
        <v>4</v>
      </c>
      <c r="K2806" s="92"/>
    </row>
    <row r="2807" spans="1:11" ht="40" x14ac:dyDescent="0.25">
      <c r="A2807" s="14" t="s">
        <v>3027</v>
      </c>
      <c r="B2807" s="14" t="s">
        <v>10060</v>
      </c>
      <c r="C2807" s="14" t="s">
        <v>10060</v>
      </c>
      <c r="D2807" s="16">
        <v>46038</v>
      </c>
      <c r="E2807" s="16"/>
      <c r="F2807" s="14" t="s">
        <v>10061</v>
      </c>
      <c r="G2807" s="14"/>
      <c r="H2807" s="14" t="s">
        <v>10062</v>
      </c>
      <c r="I2807" s="15">
        <v>85.5</v>
      </c>
      <c r="J2807" s="77">
        <v>3</v>
      </c>
      <c r="K2807" s="92"/>
    </row>
    <row r="2808" spans="1:11" ht="40" x14ac:dyDescent="0.25">
      <c r="A2808" s="14" t="s">
        <v>3027</v>
      </c>
      <c r="B2808" s="14" t="s">
        <v>10060</v>
      </c>
      <c r="C2808" s="14" t="s">
        <v>10060</v>
      </c>
      <c r="D2808" s="16">
        <v>46038</v>
      </c>
      <c r="E2808" s="16"/>
      <c r="F2808" s="14" t="s">
        <v>10061</v>
      </c>
      <c r="G2808" s="14"/>
      <c r="H2808" s="14" t="s">
        <v>10063</v>
      </c>
      <c r="I2808" s="15">
        <v>85.5</v>
      </c>
      <c r="J2808" s="77">
        <v>3</v>
      </c>
      <c r="K2808" s="92"/>
    </row>
    <row r="2809" spans="1:11" ht="40" x14ac:dyDescent="0.25">
      <c r="A2809" s="14" t="s">
        <v>3027</v>
      </c>
      <c r="B2809" s="14" t="s">
        <v>10060</v>
      </c>
      <c r="C2809" s="14" t="s">
        <v>10060</v>
      </c>
      <c r="D2809" s="16">
        <v>46038</v>
      </c>
      <c r="E2809" s="16"/>
      <c r="F2809" s="14" t="s">
        <v>10061</v>
      </c>
      <c r="G2809" s="14"/>
      <c r="H2809" s="14" t="s">
        <v>10064</v>
      </c>
      <c r="I2809" s="15">
        <v>85.5</v>
      </c>
      <c r="J2809" s="77">
        <v>3</v>
      </c>
      <c r="K2809" s="92"/>
    </row>
    <row r="2810" spans="1:11" ht="40" x14ac:dyDescent="0.25">
      <c r="A2810" s="14" t="s">
        <v>3027</v>
      </c>
      <c r="B2810" s="14" t="s">
        <v>10060</v>
      </c>
      <c r="C2810" s="14" t="s">
        <v>10060</v>
      </c>
      <c r="D2810" s="16">
        <v>46038</v>
      </c>
      <c r="E2810" s="16"/>
      <c r="F2810" s="14" t="s">
        <v>10065</v>
      </c>
      <c r="G2810" s="14"/>
      <c r="H2810" s="14" t="s">
        <v>5034</v>
      </c>
      <c r="I2810" s="15">
        <v>78.75</v>
      </c>
      <c r="J2810" s="77">
        <v>3</v>
      </c>
      <c r="K2810" s="92"/>
    </row>
    <row r="2811" spans="1:11" ht="40" x14ac:dyDescent="0.25">
      <c r="A2811" s="14" t="s">
        <v>3027</v>
      </c>
      <c r="B2811" s="14" t="s">
        <v>10060</v>
      </c>
      <c r="C2811" s="14" t="s">
        <v>10060</v>
      </c>
      <c r="D2811" s="16">
        <v>46038</v>
      </c>
      <c r="E2811" s="16"/>
      <c r="F2811" s="14" t="s">
        <v>10065</v>
      </c>
      <c r="G2811" s="14"/>
      <c r="H2811" s="14" t="s">
        <v>10066</v>
      </c>
      <c r="I2811" s="15">
        <v>78.75</v>
      </c>
      <c r="J2811" s="77">
        <v>3</v>
      </c>
      <c r="K2811" s="92"/>
    </row>
    <row r="2812" spans="1:11" ht="50" x14ac:dyDescent="0.25">
      <c r="A2812" s="14" t="s">
        <v>3027</v>
      </c>
      <c r="B2812" s="14" t="s">
        <v>10067</v>
      </c>
      <c r="C2812" s="14" t="s">
        <v>10068</v>
      </c>
      <c r="D2812" s="16">
        <v>45978</v>
      </c>
      <c r="E2812" s="16">
        <v>46038</v>
      </c>
      <c r="F2812" s="14" t="s">
        <v>10069</v>
      </c>
      <c r="G2812" s="14" t="s">
        <v>3188</v>
      </c>
      <c r="H2812" s="14" t="s">
        <v>3189</v>
      </c>
      <c r="I2812" s="15">
        <v>2006</v>
      </c>
      <c r="J2812" s="77">
        <v>1</v>
      </c>
      <c r="K2812" s="92"/>
    </row>
    <row r="2813" spans="1:11" ht="30" x14ac:dyDescent="0.25">
      <c r="A2813" s="14" t="s">
        <v>3027</v>
      </c>
      <c r="B2813" s="14" t="s">
        <v>10070</v>
      </c>
      <c r="C2813" s="14" t="s">
        <v>10071</v>
      </c>
      <c r="D2813" s="16">
        <v>45695</v>
      </c>
      <c r="E2813" s="16">
        <v>46038</v>
      </c>
      <c r="F2813" s="14" t="s">
        <v>10072</v>
      </c>
      <c r="G2813" s="14"/>
      <c r="H2813" s="14" t="s">
        <v>10073</v>
      </c>
      <c r="I2813" s="15">
        <v>2426.9499999999998</v>
      </c>
      <c r="J2813" s="77">
        <v>2</v>
      </c>
      <c r="K2813" s="92"/>
    </row>
    <row r="2814" spans="1:11" ht="80" x14ac:dyDescent="0.25">
      <c r="A2814" s="14" t="s">
        <v>3027</v>
      </c>
      <c r="B2814" s="14" t="s">
        <v>10070</v>
      </c>
      <c r="C2814" s="14" t="s">
        <v>10074</v>
      </c>
      <c r="D2814" s="16">
        <v>45675</v>
      </c>
      <c r="E2814" s="16">
        <v>46038</v>
      </c>
      <c r="F2814" s="14" t="s">
        <v>10075</v>
      </c>
      <c r="G2814" s="14"/>
      <c r="H2814" s="14" t="s">
        <v>10076</v>
      </c>
      <c r="I2814" s="15">
        <v>89.7</v>
      </c>
      <c r="J2814" s="77">
        <v>2</v>
      </c>
      <c r="K2814" s="92"/>
    </row>
    <row r="2815" spans="1:11" ht="80" x14ac:dyDescent="0.25">
      <c r="A2815" s="14" t="s">
        <v>3027</v>
      </c>
      <c r="B2815" s="14" t="s">
        <v>10070</v>
      </c>
      <c r="C2815" s="14" t="s">
        <v>10077</v>
      </c>
      <c r="D2815" s="16">
        <v>45676</v>
      </c>
      <c r="E2815" s="16">
        <v>46038</v>
      </c>
      <c r="F2815" s="14" t="s">
        <v>10078</v>
      </c>
      <c r="G2815" s="14"/>
      <c r="H2815" s="14" t="s">
        <v>10076</v>
      </c>
      <c r="I2815" s="15">
        <v>70.349999999999994</v>
      </c>
      <c r="J2815" s="77">
        <v>2</v>
      </c>
      <c r="K2815" s="92"/>
    </row>
    <row r="2816" spans="1:11" ht="90" x14ac:dyDescent="0.25">
      <c r="A2816" s="14" t="s">
        <v>3027</v>
      </c>
      <c r="B2816" s="14" t="s">
        <v>10070</v>
      </c>
      <c r="C2816" s="14" t="s">
        <v>10079</v>
      </c>
      <c r="D2816" s="16">
        <v>45689</v>
      </c>
      <c r="E2816" s="16">
        <v>46038</v>
      </c>
      <c r="F2816" s="14" t="s">
        <v>10080</v>
      </c>
      <c r="G2816" s="14"/>
      <c r="H2816" s="14" t="s">
        <v>10081</v>
      </c>
      <c r="I2816" s="15">
        <v>50.6</v>
      </c>
      <c r="J2816" s="77">
        <v>2</v>
      </c>
      <c r="K2816" s="92"/>
    </row>
    <row r="2817" spans="1:11" ht="30" x14ac:dyDescent="0.25">
      <c r="A2817" s="14" t="s">
        <v>3027</v>
      </c>
      <c r="B2817" s="14" t="s">
        <v>10070</v>
      </c>
      <c r="C2817" s="14" t="s">
        <v>10082</v>
      </c>
      <c r="D2817" s="16">
        <v>45971</v>
      </c>
      <c r="E2817" s="16">
        <v>46038</v>
      </c>
      <c r="F2817" s="14" t="s">
        <v>10083</v>
      </c>
      <c r="G2817" s="14" t="s">
        <v>4717</v>
      </c>
      <c r="H2817" s="14" t="s">
        <v>4718</v>
      </c>
      <c r="I2817" s="15">
        <v>73.34</v>
      </c>
      <c r="J2817" s="77">
        <v>2</v>
      </c>
      <c r="K2817" s="92"/>
    </row>
    <row r="2818" spans="1:11" ht="40" x14ac:dyDescent="0.25">
      <c r="A2818" s="14" t="s">
        <v>3027</v>
      </c>
      <c r="B2818" s="14" t="s">
        <v>10070</v>
      </c>
      <c r="C2818" s="14" t="s">
        <v>8115</v>
      </c>
      <c r="D2818" s="16">
        <v>45979</v>
      </c>
      <c r="E2818" s="16">
        <v>46038</v>
      </c>
      <c r="F2818" s="14" t="s">
        <v>10084</v>
      </c>
      <c r="G2818" s="14" t="s">
        <v>3204</v>
      </c>
      <c r="H2818" s="14" t="s">
        <v>3205</v>
      </c>
      <c r="I2818" s="15">
        <v>590.4</v>
      </c>
      <c r="J2818" s="77">
        <v>2</v>
      </c>
      <c r="K2818" s="92"/>
    </row>
    <row r="2819" spans="1:11" ht="40" x14ac:dyDescent="0.25">
      <c r="A2819" s="14" t="s">
        <v>3027</v>
      </c>
      <c r="B2819" s="14" t="s">
        <v>10085</v>
      </c>
      <c r="C2819" s="14" t="s">
        <v>10086</v>
      </c>
      <c r="D2819" s="16">
        <v>46001</v>
      </c>
      <c r="E2819" s="16">
        <v>46038</v>
      </c>
      <c r="F2819" s="14" t="s">
        <v>10087</v>
      </c>
      <c r="G2819" s="14" t="s">
        <v>10088</v>
      </c>
      <c r="H2819" s="14" t="s">
        <v>10089</v>
      </c>
      <c r="I2819" s="15">
        <v>995</v>
      </c>
      <c r="J2819" s="77">
        <v>2</v>
      </c>
      <c r="K2819" s="92"/>
    </row>
    <row r="2820" spans="1:11" ht="40" x14ac:dyDescent="0.25">
      <c r="A2820" s="14" t="s">
        <v>3027</v>
      </c>
      <c r="B2820" s="14" t="s">
        <v>10085</v>
      </c>
      <c r="C2820" s="14" t="s">
        <v>10090</v>
      </c>
      <c r="D2820" s="16">
        <v>45998</v>
      </c>
      <c r="E2820" s="16">
        <v>46038</v>
      </c>
      <c r="F2820" s="14" t="s">
        <v>10091</v>
      </c>
      <c r="G2820" s="14" t="s">
        <v>10092</v>
      </c>
      <c r="H2820" s="14" t="s">
        <v>10093</v>
      </c>
      <c r="I2820" s="15">
        <v>3868.35</v>
      </c>
      <c r="J2820" s="77">
        <v>2</v>
      </c>
      <c r="K2820" s="92"/>
    </row>
    <row r="2821" spans="1:11" ht="50" x14ac:dyDescent="0.25">
      <c r="A2821" s="14" t="s">
        <v>3027</v>
      </c>
      <c r="B2821" s="14" t="s">
        <v>10085</v>
      </c>
      <c r="C2821" s="14" t="s">
        <v>10094</v>
      </c>
      <c r="D2821" s="16">
        <v>46001</v>
      </c>
      <c r="E2821" s="16">
        <v>46038</v>
      </c>
      <c r="F2821" s="14" t="s">
        <v>10095</v>
      </c>
      <c r="G2821" s="14" t="s">
        <v>3718</v>
      </c>
      <c r="H2821" s="14" t="s">
        <v>9735</v>
      </c>
      <c r="I2821" s="15">
        <v>550</v>
      </c>
      <c r="J2821" s="77">
        <v>2</v>
      </c>
      <c r="K2821" s="92"/>
    </row>
    <row r="2822" spans="1:11" ht="50" x14ac:dyDescent="0.25">
      <c r="A2822" s="14" t="s">
        <v>3027</v>
      </c>
      <c r="B2822" s="14" t="s">
        <v>10085</v>
      </c>
      <c r="C2822" s="14" t="s">
        <v>10096</v>
      </c>
      <c r="D2822" s="16">
        <v>46001</v>
      </c>
      <c r="E2822" s="16">
        <v>46038</v>
      </c>
      <c r="F2822" s="14" t="s">
        <v>10097</v>
      </c>
      <c r="G2822" s="14" t="s">
        <v>3718</v>
      </c>
      <c r="H2822" s="14" t="s">
        <v>9735</v>
      </c>
      <c r="I2822" s="15">
        <v>550</v>
      </c>
      <c r="J2822" s="77">
        <v>2</v>
      </c>
      <c r="K2822" s="92"/>
    </row>
    <row r="2823" spans="1:11" ht="110" x14ac:dyDescent="0.25">
      <c r="A2823" s="14" t="s">
        <v>3027</v>
      </c>
      <c r="B2823" s="14" t="s">
        <v>10098</v>
      </c>
      <c r="C2823" s="14" t="s">
        <v>10098</v>
      </c>
      <c r="D2823" s="16">
        <v>46038</v>
      </c>
      <c r="E2823" s="16">
        <v>46038</v>
      </c>
      <c r="F2823" s="14" t="s">
        <v>10099</v>
      </c>
      <c r="G2823" s="14"/>
      <c r="H2823" s="14" t="s">
        <v>4151</v>
      </c>
      <c r="I2823" s="15">
        <v>842.41</v>
      </c>
      <c r="J2823" s="77">
        <v>3</v>
      </c>
      <c r="K2823" s="92"/>
    </row>
    <row r="2824" spans="1:11" ht="80" x14ac:dyDescent="0.25">
      <c r="A2824" s="14" t="s">
        <v>3027</v>
      </c>
      <c r="B2824" s="14" t="s">
        <v>10098</v>
      </c>
      <c r="C2824" s="14" t="s">
        <v>10100</v>
      </c>
      <c r="D2824" s="16">
        <v>46002</v>
      </c>
      <c r="E2824" s="16">
        <v>46038</v>
      </c>
      <c r="F2824" s="14" t="s">
        <v>10101</v>
      </c>
      <c r="G2824" s="14"/>
      <c r="H2824" s="14" t="s">
        <v>10102</v>
      </c>
      <c r="I2824" s="15">
        <v>230.92</v>
      </c>
      <c r="J2824" s="77">
        <v>3</v>
      </c>
      <c r="K2824" s="92"/>
    </row>
    <row r="2825" spans="1:11" ht="90" x14ac:dyDescent="0.25">
      <c r="A2825" s="14" t="s">
        <v>3027</v>
      </c>
      <c r="B2825" s="14" t="s">
        <v>10098</v>
      </c>
      <c r="C2825" s="14" t="s">
        <v>10103</v>
      </c>
      <c r="D2825" s="16">
        <v>46001</v>
      </c>
      <c r="E2825" s="16">
        <v>46038</v>
      </c>
      <c r="F2825" s="14" t="s">
        <v>10104</v>
      </c>
      <c r="G2825" s="14"/>
      <c r="H2825" s="14" t="s">
        <v>10102</v>
      </c>
      <c r="I2825" s="15">
        <v>759</v>
      </c>
      <c r="J2825" s="77">
        <v>3</v>
      </c>
      <c r="K2825" s="92"/>
    </row>
    <row r="2826" spans="1:11" ht="80" x14ac:dyDescent="0.25">
      <c r="A2826" s="14" t="s">
        <v>3027</v>
      </c>
      <c r="B2826" s="14" t="s">
        <v>10098</v>
      </c>
      <c r="C2826" s="14" t="s">
        <v>10105</v>
      </c>
      <c r="D2826" s="16" t="s">
        <v>10106</v>
      </c>
      <c r="E2826" s="16">
        <v>46038</v>
      </c>
      <c r="F2826" s="14" t="s">
        <v>10107</v>
      </c>
      <c r="G2826" s="14"/>
      <c r="H2826" s="14" t="s">
        <v>10108</v>
      </c>
      <c r="I2826" s="15">
        <v>120.5</v>
      </c>
      <c r="J2826" s="77">
        <v>3</v>
      </c>
      <c r="K2826" s="92"/>
    </row>
    <row r="2827" spans="1:11" ht="40" x14ac:dyDescent="0.25">
      <c r="A2827" s="14" t="s">
        <v>3027</v>
      </c>
      <c r="B2827" s="14" t="s">
        <v>10109</v>
      </c>
      <c r="C2827" s="14" t="s">
        <v>10110</v>
      </c>
      <c r="D2827" s="16">
        <v>45818</v>
      </c>
      <c r="E2827" s="16">
        <v>46038</v>
      </c>
      <c r="F2827" s="14" t="s">
        <v>10111</v>
      </c>
      <c r="G2827" s="14">
        <v>29213291</v>
      </c>
      <c r="H2827" s="14" t="s">
        <v>3029</v>
      </c>
      <c r="I2827" s="15">
        <v>200</v>
      </c>
      <c r="J2827" s="77">
        <v>2</v>
      </c>
      <c r="K2827" s="92"/>
    </row>
    <row r="2828" spans="1:11" ht="40" x14ac:dyDescent="0.25">
      <c r="A2828" s="14" t="s">
        <v>3027</v>
      </c>
      <c r="B2828" s="14" t="s">
        <v>10112</v>
      </c>
      <c r="C2828" s="14" t="s">
        <v>10113</v>
      </c>
      <c r="D2828" s="16">
        <v>45848</v>
      </c>
      <c r="E2828" s="16">
        <v>46038</v>
      </c>
      <c r="F2828" s="14" t="s">
        <v>10114</v>
      </c>
      <c r="G2828" s="14" t="s">
        <v>6202</v>
      </c>
      <c r="H2828" s="14" t="s">
        <v>6203</v>
      </c>
      <c r="I2828" s="15">
        <v>136</v>
      </c>
      <c r="J2828" s="77">
        <v>2</v>
      </c>
      <c r="K2828" s="92"/>
    </row>
    <row r="2829" spans="1:11" ht="40" x14ac:dyDescent="0.25">
      <c r="A2829" s="14" t="s">
        <v>3027</v>
      </c>
      <c r="B2829" s="14" t="s">
        <v>10112</v>
      </c>
      <c r="C2829" s="14" t="s">
        <v>10115</v>
      </c>
      <c r="D2829" s="16">
        <v>45812</v>
      </c>
      <c r="E2829" s="16">
        <v>46038</v>
      </c>
      <c r="F2829" s="14" t="s">
        <v>10114</v>
      </c>
      <c r="G2829" s="14" t="s">
        <v>5100</v>
      </c>
      <c r="H2829" s="14" t="s">
        <v>5101</v>
      </c>
      <c r="I2829" s="15">
        <v>13</v>
      </c>
      <c r="J2829" s="77">
        <v>2</v>
      </c>
      <c r="K2829" s="92"/>
    </row>
    <row r="2830" spans="1:11" ht="40" x14ac:dyDescent="0.25">
      <c r="A2830" s="14" t="s">
        <v>3027</v>
      </c>
      <c r="B2830" s="14" t="s">
        <v>10112</v>
      </c>
      <c r="C2830" s="14" t="s">
        <v>10116</v>
      </c>
      <c r="D2830" s="16">
        <v>45840</v>
      </c>
      <c r="E2830" s="16">
        <v>46038</v>
      </c>
      <c r="F2830" s="14" t="s">
        <v>10117</v>
      </c>
      <c r="G2830" s="14">
        <v>29213291</v>
      </c>
      <c r="H2830" s="14" t="s">
        <v>3029</v>
      </c>
      <c r="I2830" s="15">
        <v>268.22000000000003</v>
      </c>
      <c r="J2830" s="77">
        <v>2</v>
      </c>
      <c r="K2830" s="92"/>
    </row>
    <row r="2831" spans="1:11" ht="70" x14ac:dyDescent="0.25">
      <c r="A2831" s="14" t="s">
        <v>3027</v>
      </c>
      <c r="B2831" s="14" t="s">
        <v>10118</v>
      </c>
      <c r="C2831" s="14" t="s">
        <v>10119</v>
      </c>
      <c r="D2831" s="16">
        <v>45891</v>
      </c>
      <c r="E2831" s="16">
        <v>46038</v>
      </c>
      <c r="F2831" s="14" t="s">
        <v>10120</v>
      </c>
      <c r="G2831" s="14"/>
      <c r="H2831" s="14" t="s">
        <v>10121</v>
      </c>
      <c r="I2831" s="15">
        <v>300</v>
      </c>
      <c r="J2831" s="77">
        <v>2</v>
      </c>
      <c r="K2831" s="92"/>
    </row>
    <row r="2832" spans="1:11" ht="60" x14ac:dyDescent="0.25">
      <c r="A2832" s="14" t="s">
        <v>3027</v>
      </c>
      <c r="B2832" s="14" t="s">
        <v>10122</v>
      </c>
      <c r="C2832" s="14" t="s">
        <v>10123</v>
      </c>
      <c r="D2832" s="16">
        <v>45944</v>
      </c>
      <c r="E2832" s="16">
        <v>46038</v>
      </c>
      <c r="F2832" s="14" t="s">
        <v>10124</v>
      </c>
      <c r="G2832" s="14" t="s">
        <v>5533</v>
      </c>
      <c r="H2832" s="14" t="s">
        <v>5534</v>
      </c>
      <c r="I2832" s="15">
        <v>402</v>
      </c>
      <c r="J2832" s="77">
        <v>1</v>
      </c>
      <c r="K2832" s="92"/>
    </row>
    <row r="2833" spans="1:11" ht="30" x14ac:dyDescent="0.25">
      <c r="A2833" s="14" t="s">
        <v>3027</v>
      </c>
      <c r="B2833" s="14" t="s">
        <v>10125</v>
      </c>
      <c r="C2833" s="14" t="s">
        <v>10126</v>
      </c>
      <c r="D2833" s="16">
        <v>45846</v>
      </c>
      <c r="E2833" s="16">
        <v>46038</v>
      </c>
      <c r="F2833" s="14" t="s">
        <v>10127</v>
      </c>
      <c r="G2833" s="14" t="s">
        <v>10128</v>
      </c>
      <c r="H2833" s="14" t="s">
        <v>10129</v>
      </c>
      <c r="I2833" s="15">
        <v>129.74</v>
      </c>
      <c r="J2833" s="77">
        <v>2</v>
      </c>
      <c r="K2833" s="92"/>
    </row>
    <row r="2834" spans="1:11" ht="30" x14ac:dyDescent="0.25">
      <c r="A2834" s="14" t="s">
        <v>3027</v>
      </c>
      <c r="B2834" s="14" t="s">
        <v>10125</v>
      </c>
      <c r="C2834" s="14" t="s">
        <v>10130</v>
      </c>
      <c r="D2834" s="16">
        <v>45846</v>
      </c>
      <c r="E2834" s="16">
        <v>46038</v>
      </c>
      <c r="F2834" s="14" t="s">
        <v>10127</v>
      </c>
      <c r="G2834" s="14" t="s">
        <v>4872</v>
      </c>
      <c r="H2834" s="14" t="s">
        <v>4873</v>
      </c>
      <c r="I2834" s="15">
        <v>86.8</v>
      </c>
      <c r="J2834" s="77">
        <v>2</v>
      </c>
      <c r="K2834" s="92"/>
    </row>
    <row r="2835" spans="1:11" ht="40" x14ac:dyDescent="0.25">
      <c r="A2835" s="14" t="s">
        <v>3027</v>
      </c>
      <c r="B2835" s="14" t="s">
        <v>10125</v>
      </c>
      <c r="C2835" s="14" t="s">
        <v>10131</v>
      </c>
      <c r="D2835" s="16" t="s">
        <v>10132</v>
      </c>
      <c r="E2835" s="16">
        <v>46038</v>
      </c>
      <c r="F2835" s="14" t="s">
        <v>10133</v>
      </c>
      <c r="G2835" s="14" t="s">
        <v>10134</v>
      </c>
      <c r="H2835" s="14" t="s">
        <v>10135</v>
      </c>
      <c r="I2835" s="15">
        <v>320</v>
      </c>
      <c r="J2835" s="77">
        <v>2</v>
      </c>
      <c r="K2835" s="92"/>
    </row>
    <row r="2836" spans="1:11" ht="40" x14ac:dyDescent="0.25">
      <c r="A2836" s="14" t="s">
        <v>3027</v>
      </c>
      <c r="B2836" s="14" t="s">
        <v>10125</v>
      </c>
      <c r="C2836" s="14" t="s">
        <v>10136</v>
      </c>
      <c r="D2836" s="16">
        <v>45955</v>
      </c>
      <c r="E2836" s="16">
        <v>46038</v>
      </c>
      <c r="F2836" s="14" t="s">
        <v>10137</v>
      </c>
      <c r="G2836" s="14" t="s">
        <v>5100</v>
      </c>
      <c r="H2836" s="14" t="s">
        <v>5101</v>
      </c>
      <c r="I2836" s="15">
        <v>5.62</v>
      </c>
      <c r="J2836" s="77">
        <v>2</v>
      </c>
      <c r="K2836" s="92"/>
    </row>
    <row r="2837" spans="1:11" ht="30" x14ac:dyDescent="0.25">
      <c r="A2837" s="14" t="s">
        <v>3027</v>
      </c>
      <c r="B2837" s="14" t="s">
        <v>10125</v>
      </c>
      <c r="C2837" s="14" t="s">
        <v>10138</v>
      </c>
      <c r="D2837" s="16">
        <v>45954</v>
      </c>
      <c r="E2837" s="16">
        <v>46038</v>
      </c>
      <c r="F2837" s="14" t="s">
        <v>10127</v>
      </c>
      <c r="G2837" s="14" t="s">
        <v>10128</v>
      </c>
      <c r="H2837" s="14" t="s">
        <v>10129</v>
      </c>
      <c r="I2837" s="15">
        <v>82.84</v>
      </c>
      <c r="J2837" s="77">
        <v>2</v>
      </c>
      <c r="K2837" s="92"/>
    </row>
    <row r="2838" spans="1:11" ht="50" x14ac:dyDescent="0.25">
      <c r="A2838" s="14" t="s">
        <v>3027</v>
      </c>
      <c r="B2838" s="14" t="s">
        <v>10139</v>
      </c>
      <c r="C2838" s="14" t="s">
        <v>10140</v>
      </c>
      <c r="D2838" s="16">
        <v>45945</v>
      </c>
      <c r="E2838" s="16">
        <v>46038</v>
      </c>
      <c r="F2838" s="14" t="s">
        <v>10141</v>
      </c>
      <c r="G2838" s="14" t="s">
        <v>4089</v>
      </c>
      <c r="H2838" s="14" t="s">
        <v>4090</v>
      </c>
      <c r="I2838" s="15">
        <v>211.2</v>
      </c>
      <c r="J2838" s="77">
        <v>2</v>
      </c>
      <c r="K2838" s="92"/>
    </row>
    <row r="2839" spans="1:11" ht="90" x14ac:dyDescent="0.25">
      <c r="A2839" s="14" t="s">
        <v>3027</v>
      </c>
      <c r="B2839" s="14" t="s">
        <v>10139</v>
      </c>
      <c r="C2839" s="14" t="s">
        <v>10142</v>
      </c>
      <c r="D2839" s="16">
        <v>45960</v>
      </c>
      <c r="E2839" s="16">
        <v>46038</v>
      </c>
      <c r="F2839" s="14" t="s">
        <v>10143</v>
      </c>
      <c r="G2839" s="14"/>
      <c r="H2839" s="14" t="s">
        <v>10144</v>
      </c>
      <c r="I2839" s="15">
        <v>1694.25</v>
      </c>
      <c r="J2839" s="77">
        <v>2</v>
      </c>
      <c r="K2839" s="92"/>
    </row>
    <row r="2840" spans="1:11" ht="50" x14ac:dyDescent="0.25">
      <c r="A2840" s="14" t="s">
        <v>3027</v>
      </c>
      <c r="B2840" s="14" t="s">
        <v>10145</v>
      </c>
      <c r="C2840" s="14" t="s">
        <v>10146</v>
      </c>
      <c r="D2840" s="16">
        <v>45980</v>
      </c>
      <c r="E2840" s="16">
        <v>46038</v>
      </c>
      <c r="F2840" s="14" t="s">
        <v>10147</v>
      </c>
      <c r="G2840" s="14" t="s">
        <v>3718</v>
      </c>
      <c r="H2840" s="14" t="s">
        <v>9735</v>
      </c>
      <c r="I2840" s="15">
        <v>500</v>
      </c>
      <c r="J2840" s="77">
        <v>2</v>
      </c>
      <c r="K2840" s="92"/>
    </row>
    <row r="2841" spans="1:11" ht="50" x14ac:dyDescent="0.25">
      <c r="A2841" s="14" t="s">
        <v>3027</v>
      </c>
      <c r="B2841" s="14" t="s">
        <v>10145</v>
      </c>
      <c r="C2841" s="14" t="s">
        <v>9392</v>
      </c>
      <c r="D2841" s="16">
        <v>45980</v>
      </c>
      <c r="E2841" s="16">
        <v>46038</v>
      </c>
      <c r="F2841" s="14" t="s">
        <v>10148</v>
      </c>
      <c r="G2841" s="14" t="s">
        <v>3548</v>
      </c>
      <c r="H2841" s="14" t="s">
        <v>3549</v>
      </c>
      <c r="I2841" s="15">
        <v>600</v>
      </c>
      <c r="J2841" s="77">
        <v>2</v>
      </c>
      <c r="K2841" s="92"/>
    </row>
    <row r="2842" spans="1:11" ht="50" x14ac:dyDescent="0.25">
      <c r="A2842" s="14" t="s">
        <v>3027</v>
      </c>
      <c r="B2842" s="14" t="s">
        <v>10145</v>
      </c>
      <c r="C2842" s="14" t="s">
        <v>10149</v>
      </c>
      <c r="D2842" s="16">
        <v>45980</v>
      </c>
      <c r="E2842" s="16">
        <v>46038</v>
      </c>
      <c r="F2842" s="14" t="s">
        <v>10150</v>
      </c>
      <c r="G2842" s="14" t="s">
        <v>7914</v>
      </c>
      <c r="H2842" s="14" t="s">
        <v>7915</v>
      </c>
      <c r="I2842" s="15">
        <v>1040</v>
      </c>
      <c r="J2842" s="77">
        <v>2</v>
      </c>
      <c r="K2842" s="92"/>
    </row>
    <row r="2843" spans="1:11" ht="40" x14ac:dyDescent="0.25">
      <c r="A2843" s="14" t="s">
        <v>3027</v>
      </c>
      <c r="B2843" s="14" t="s">
        <v>10145</v>
      </c>
      <c r="C2843" s="14" t="s">
        <v>3094</v>
      </c>
      <c r="D2843" s="16">
        <v>45980</v>
      </c>
      <c r="E2843" s="16">
        <v>46038</v>
      </c>
      <c r="F2843" s="14" t="s">
        <v>10151</v>
      </c>
      <c r="G2843" s="14" t="s">
        <v>3240</v>
      </c>
      <c r="H2843" s="14" t="s">
        <v>3552</v>
      </c>
      <c r="I2843" s="15">
        <v>740</v>
      </c>
      <c r="J2843" s="77">
        <v>2</v>
      </c>
      <c r="K2843" s="92"/>
    </row>
    <row r="2844" spans="1:11" ht="50" x14ac:dyDescent="0.25">
      <c r="A2844" s="14" t="s">
        <v>3027</v>
      </c>
      <c r="B2844" s="14" t="s">
        <v>10145</v>
      </c>
      <c r="C2844" s="14" t="s">
        <v>10152</v>
      </c>
      <c r="D2844" s="16">
        <v>45980</v>
      </c>
      <c r="E2844" s="16">
        <v>46038</v>
      </c>
      <c r="F2844" s="14" t="s">
        <v>10153</v>
      </c>
      <c r="G2844" s="14" t="s">
        <v>3718</v>
      </c>
      <c r="H2844" s="14" t="s">
        <v>9735</v>
      </c>
      <c r="I2844" s="15">
        <v>400</v>
      </c>
      <c r="J2844" s="77">
        <v>2</v>
      </c>
      <c r="K2844" s="92"/>
    </row>
    <row r="2845" spans="1:11" ht="50" x14ac:dyDescent="0.25">
      <c r="A2845" s="14" t="s">
        <v>3027</v>
      </c>
      <c r="B2845" s="14" t="s">
        <v>10145</v>
      </c>
      <c r="C2845" s="14" t="s">
        <v>10154</v>
      </c>
      <c r="D2845" s="16">
        <v>45980</v>
      </c>
      <c r="E2845" s="16">
        <v>46038</v>
      </c>
      <c r="F2845" s="14" t="s">
        <v>10155</v>
      </c>
      <c r="G2845" s="14" t="s">
        <v>3237</v>
      </c>
      <c r="H2845" s="14" t="s">
        <v>10156</v>
      </c>
      <c r="I2845" s="15">
        <v>1287</v>
      </c>
      <c r="J2845" s="77">
        <v>2</v>
      </c>
      <c r="K2845" s="92"/>
    </row>
    <row r="2846" spans="1:11" ht="50" x14ac:dyDescent="0.25">
      <c r="A2846" s="14" t="s">
        <v>3027</v>
      </c>
      <c r="B2846" s="14" t="s">
        <v>10145</v>
      </c>
      <c r="C2846" s="14" t="s">
        <v>10157</v>
      </c>
      <c r="D2846" s="16">
        <v>45980</v>
      </c>
      <c r="E2846" s="16">
        <v>46038</v>
      </c>
      <c r="F2846" s="14" t="s">
        <v>10158</v>
      </c>
      <c r="G2846" s="14" t="s">
        <v>3237</v>
      </c>
      <c r="H2846" s="14" t="s">
        <v>10156</v>
      </c>
      <c r="I2846" s="15">
        <v>845</v>
      </c>
      <c r="J2846" s="77">
        <v>2</v>
      </c>
      <c r="K2846" s="92"/>
    </row>
    <row r="2847" spans="1:11" ht="50" x14ac:dyDescent="0.25">
      <c r="A2847" s="14" t="s">
        <v>3027</v>
      </c>
      <c r="B2847" s="14" t="s">
        <v>10145</v>
      </c>
      <c r="C2847" s="14" t="s">
        <v>10159</v>
      </c>
      <c r="D2847" s="16">
        <v>45980</v>
      </c>
      <c r="E2847" s="16">
        <v>46038</v>
      </c>
      <c r="F2847" s="14" t="s">
        <v>10160</v>
      </c>
      <c r="G2847" s="14" t="s">
        <v>3237</v>
      </c>
      <c r="H2847" s="14" t="s">
        <v>10156</v>
      </c>
      <c r="I2847" s="15">
        <v>411.5</v>
      </c>
      <c r="J2847" s="77">
        <v>2</v>
      </c>
      <c r="K2847" s="92"/>
    </row>
    <row r="2848" spans="1:11" ht="40" x14ac:dyDescent="0.25">
      <c r="A2848" s="14" t="s">
        <v>3027</v>
      </c>
      <c r="B2848" s="14" t="s">
        <v>10145</v>
      </c>
      <c r="C2848" s="14" t="s">
        <v>10161</v>
      </c>
      <c r="D2848" s="16">
        <v>45980</v>
      </c>
      <c r="E2848" s="16">
        <v>46038</v>
      </c>
      <c r="F2848" s="14" t="s">
        <v>10162</v>
      </c>
      <c r="G2848" s="14" t="s">
        <v>3237</v>
      </c>
      <c r="H2848" s="14" t="s">
        <v>10156</v>
      </c>
      <c r="I2848" s="15">
        <v>600</v>
      </c>
      <c r="J2848" s="77">
        <v>2</v>
      </c>
      <c r="K2848" s="92"/>
    </row>
    <row r="2849" spans="1:11" ht="50" x14ac:dyDescent="0.25">
      <c r="A2849" s="14" t="s">
        <v>3027</v>
      </c>
      <c r="B2849" s="14" t="s">
        <v>10145</v>
      </c>
      <c r="C2849" s="14" t="s">
        <v>10163</v>
      </c>
      <c r="D2849" s="16">
        <v>45980</v>
      </c>
      <c r="E2849" s="16">
        <v>46038</v>
      </c>
      <c r="F2849" s="14" t="s">
        <v>10164</v>
      </c>
      <c r="G2849" s="14" t="s">
        <v>3237</v>
      </c>
      <c r="H2849" s="14" t="s">
        <v>10156</v>
      </c>
      <c r="I2849" s="15">
        <v>1282</v>
      </c>
      <c r="J2849" s="77">
        <v>2</v>
      </c>
      <c r="K2849" s="92"/>
    </row>
    <row r="2850" spans="1:11" ht="50" x14ac:dyDescent="0.25">
      <c r="A2850" s="14" t="s">
        <v>3027</v>
      </c>
      <c r="B2850" s="14" t="s">
        <v>10145</v>
      </c>
      <c r="C2850" s="14" t="s">
        <v>10165</v>
      </c>
      <c r="D2850" s="16">
        <v>45980</v>
      </c>
      <c r="E2850" s="16">
        <v>46038</v>
      </c>
      <c r="F2850" s="14" t="s">
        <v>10166</v>
      </c>
      <c r="G2850" s="14" t="s">
        <v>3237</v>
      </c>
      <c r="H2850" s="14" t="s">
        <v>10156</v>
      </c>
      <c r="I2850" s="15">
        <v>1094</v>
      </c>
      <c r="J2850" s="77">
        <v>2</v>
      </c>
      <c r="K2850" s="92"/>
    </row>
    <row r="2851" spans="1:11" ht="30" x14ac:dyDescent="0.25">
      <c r="A2851" s="14" t="s">
        <v>3027</v>
      </c>
      <c r="B2851" s="14" t="s">
        <v>10167</v>
      </c>
      <c r="C2851" s="14" t="s">
        <v>10168</v>
      </c>
      <c r="D2851" s="16">
        <v>45946</v>
      </c>
      <c r="E2851" s="16">
        <v>46038</v>
      </c>
      <c r="F2851" s="14" t="s">
        <v>3637</v>
      </c>
      <c r="G2851" s="14" t="s">
        <v>3680</v>
      </c>
      <c r="H2851" s="14" t="s">
        <v>3681</v>
      </c>
      <c r="I2851" s="15">
        <v>36</v>
      </c>
      <c r="J2851" s="77">
        <v>3</v>
      </c>
      <c r="K2851" s="92"/>
    </row>
    <row r="2852" spans="1:11" ht="30" x14ac:dyDescent="0.25">
      <c r="A2852" s="14" t="s">
        <v>3027</v>
      </c>
      <c r="B2852" s="14" t="s">
        <v>10167</v>
      </c>
      <c r="C2852" s="14" t="s">
        <v>10169</v>
      </c>
      <c r="D2852" s="16">
        <v>45976</v>
      </c>
      <c r="E2852" s="16">
        <v>46038</v>
      </c>
      <c r="F2852" s="14" t="s">
        <v>10170</v>
      </c>
      <c r="G2852" s="14" t="s">
        <v>3644</v>
      </c>
      <c r="H2852" s="14" t="s">
        <v>3645</v>
      </c>
      <c r="I2852" s="15">
        <v>65</v>
      </c>
      <c r="J2852" s="77">
        <v>3</v>
      </c>
      <c r="K2852" s="92"/>
    </row>
    <row r="2853" spans="1:11" ht="30" x14ac:dyDescent="0.25">
      <c r="A2853" s="14" t="s">
        <v>3027</v>
      </c>
      <c r="B2853" s="14" t="s">
        <v>10167</v>
      </c>
      <c r="C2853" s="14" t="s">
        <v>182</v>
      </c>
      <c r="D2853" s="16">
        <v>45974</v>
      </c>
      <c r="E2853" s="16">
        <v>46038</v>
      </c>
      <c r="F2853" s="14" t="s">
        <v>10170</v>
      </c>
      <c r="G2853" s="14" t="s">
        <v>10171</v>
      </c>
      <c r="H2853" s="14" t="s">
        <v>10172</v>
      </c>
      <c r="I2853" s="15">
        <v>40</v>
      </c>
      <c r="J2853" s="77">
        <v>3</v>
      </c>
      <c r="K2853" s="92"/>
    </row>
    <row r="2854" spans="1:11" ht="30" x14ac:dyDescent="0.25">
      <c r="A2854" s="14" t="s">
        <v>3027</v>
      </c>
      <c r="B2854" s="14" t="s">
        <v>10167</v>
      </c>
      <c r="C2854" s="14" t="s">
        <v>10173</v>
      </c>
      <c r="D2854" s="16">
        <v>45993</v>
      </c>
      <c r="E2854" s="16">
        <v>46038</v>
      </c>
      <c r="F2854" s="14" t="s">
        <v>10170</v>
      </c>
      <c r="G2854" s="14"/>
      <c r="H2854" s="14" t="s">
        <v>10174</v>
      </c>
      <c r="I2854" s="15">
        <v>87.29</v>
      </c>
      <c r="J2854" s="77">
        <v>3</v>
      </c>
      <c r="K2854" s="92"/>
    </row>
    <row r="2855" spans="1:11" ht="30" x14ac:dyDescent="0.25">
      <c r="A2855" s="14" t="s">
        <v>3027</v>
      </c>
      <c r="B2855" s="14" t="s">
        <v>10167</v>
      </c>
      <c r="C2855" s="14" t="s">
        <v>10175</v>
      </c>
      <c r="D2855" s="16">
        <v>45987</v>
      </c>
      <c r="E2855" s="16">
        <v>46038</v>
      </c>
      <c r="F2855" s="14" t="s">
        <v>10176</v>
      </c>
      <c r="G2855" s="14" t="s">
        <v>6071</v>
      </c>
      <c r="H2855" s="14" t="s">
        <v>6072</v>
      </c>
      <c r="I2855" s="15">
        <v>90</v>
      </c>
      <c r="J2855" s="77">
        <v>3</v>
      </c>
      <c r="K2855" s="92"/>
    </row>
    <row r="2856" spans="1:11" ht="30" x14ac:dyDescent="0.25">
      <c r="A2856" s="14" t="s">
        <v>3027</v>
      </c>
      <c r="B2856" s="14" t="s">
        <v>10167</v>
      </c>
      <c r="C2856" s="14" t="s">
        <v>10177</v>
      </c>
      <c r="D2856" s="16">
        <v>46005</v>
      </c>
      <c r="E2856" s="16">
        <v>46038</v>
      </c>
      <c r="F2856" s="14" t="s">
        <v>10178</v>
      </c>
      <c r="G2856" s="14">
        <v>29213291</v>
      </c>
      <c r="H2856" s="14" t="s">
        <v>3029</v>
      </c>
      <c r="I2856" s="15">
        <v>618.11</v>
      </c>
      <c r="J2856" s="77">
        <v>3</v>
      </c>
      <c r="K2856" s="92"/>
    </row>
    <row r="2857" spans="1:11" ht="40" x14ac:dyDescent="0.25">
      <c r="A2857" s="14" t="s">
        <v>3027</v>
      </c>
      <c r="B2857" s="14" t="s">
        <v>10179</v>
      </c>
      <c r="C2857" s="14" t="s">
        <v>10180</v>
      </c>
      <c r="D2857" s="16">
        <v>45684</v>
      </c>
      <c r="E2857" s="16">
        <v>46038</v>
      </c>
      <c r="F2857" s="14" t="s">
        <v>10181</v>
      </c>
      <c r="G2857" s="14" t="s">
        <v>10182</v>
      </c>
      <c r="H2857" s="14" t="s">
        <v>10183</v>
      </c>
      <c r="I2857" s="15">
        <v>59.39</v>
      </c>
      <c r="J2857" s="77">
        <v>3</v>
      </c>
      <c r="K2857" s="92"/>
    </row>
    <row r="2858" spans="1:11" ht="30" x14ac:dyDescent="0.25">
      <c r="A2858" s="14" t="s">
        <v>3027</v>
      </c>
      <c r="B2858" s="14" t="s">
        <v>10179</v>
      </c>
      <c r="C2858" s="14" t="s">
        <v>10184</v>
      </c>
      <c r="D2858" s="16">
        <v>45685</v>
      </c>
      <c r="E2858" s="16">
        <v>46038</v>
      </c>
      <c r="F2858" s="14" t="s">
        <v>10185</v>
      </c>
      <c r="G2858" s="14" t="s">
        <v>10182</v>
      </c>
      <c r="H2858" s="14" t="s">
        <v>10183</v>
      </c>
      <c r="I2858" s="15">
        <v>34.32</v>
      </c>
      <c r="J2858" s="77">
        <v>3</v>
      </c>
      <c r="K2858" s="92"/>
    </row>
    <row r="2859" spans="1:11" ht="40" x14ac:dyDescent="0.25">
      <c r="A2859" s="14" t="s">
        <v>3027</v>
      </c>
      <c r="B2859" s="14" t="s">
        <v>10179</v>
      </c>
      <c r="C2859" s="14" t="s">
        <v>10186</v>
      </c>
      <c r="D2859" s="16">
        <v>45713</v>
      </c>
      <c r="E2859" s="16">
        <v>46038</v>
      </c>
      <c r="F2859" s="14" t="s">
        <v>10181</v>
      </c>
      <c r="G2859" s="14" t="s">
        <v>10182</v>
      </c>
      <c r="H2859" s="14" t="s">
        <v>10183</v>
      </c>
      <c r="I2859" s="15">
        <v>41.22</v>
      </c>
      <c r="J2859" s="77">
        <v>3</v>
      </c>
      <c r="K2859" s="92"/>
    </row>
    <row r="2860" spans="1:11" ht="40" x14ac:dyDescent="0.25">
      <c r="A2860" s="14" t="s">
        <v>3027</v>
      </c>
      <c r="B2860" s="14" t="s">
        <v>10179</v>
      </c>
      <c r="C2860" s="14" t="s">
        <v>10187</v>
      </c>
      <c r="D2860" s="16">
        <v>45749</v>
      </c>
      <c r="E2860" s="16">
        <v>46038</v>
      </c>
      <c r="F2860" s="14" t="s">
        <v>10181</v>
      </c>
      <c r="G2860" s="14" t="s">
        <v>10182</v>
      </c>
      <c r="H2860" s="14" t="s">
        <v>10183</v>
      </c>
      <c r="I2860" s="15">
        <v>42.28</v>
      </c>
      <c r="J2860" s="77">
        <v>3</v>
      </c>
      <c r="K2860" s="92"/>
    </row>
    <row r="2861" spans="1:11" ht="40" x14ac:dyDescent="0.25">
      <c r="A2861" s="14" t="s">
        <v>3027</v>
      </c>
      <c r="B2861" s="14" t="s">
        <v>10179</v>
      </c>
      <c r="C2861" s="14" t="s">
        <v>10188</v>
      </c>
      <c r="D2861" s="16">
        <v>45771</v>
      </c>
      <c r="E2861" s="16">
        <v>46038</v>
      </c>
      <c r="F2861" s="14" t="s">
        <v>10181</v>
      </c>
      <c r="G2861" s="14" t="s">
        <v>10182</v>
      </c>
      <c r="H2861" s="14" t="s">
        <v>10183</v>
      </c>
      <c r="I2861" s="15">
        <v>67.52</v>
      </c>
      <c r="J2861" s="77">
        <v>3</v>
      </c>
      <c r="K2861" s="92"/>
    </row>
    <row r="2862" spans="1:11" ht="40" x14ac:dyDescent="0.25">
      <c r="A2862" s="14" t="s">
        <v>3027</v>
      </c>
      <c r="B2862" s="14" t="s">
        <v>10179</v>
      </c>
      <c r="C2862" s="14" t="s">
        <v>10189</v>
      </c>
      <c r="D2862" s="16">
        <v>45909</v>
      </c>
      <c r="E2862" s="16">
        <v>46038</v>
      </c>
      <c r="F2862" s="14" t="s">
        <v>10190</v>
      </c>
      <c r="G2862" s="14" t="s">
        <v>6206</v>
      </c>
      <c r="H2862" s="14" t="s">
        <v>10191</v>
      </c>
      <c r="I2862" s="15">
        <v>59.58</v>
      </c>
      <c r="J2862" s="77">
        <v>3</v>
      </c>
      <c r="K2862" s="92"/>
    </row>
    <row r="2863" spans="1:11" ht="60" x14ac:dyDescent="0.25">
      <c r="A2863" s="14" t="s">
        <v>3027</v>
      </c>
      <c r="B2863" s="14" t="s">
        <v>10192</v>
      </c>
      <c r="C2863" s="14" t="s">
        <v>10193</v>
      </c>
      <c r="D2863" s="16">
        <v>45992</v>
      </c>
      <c r="E2863" s="16">
        <v>46038</v>
      </c>
      <c r="F2863" s="14" t="s">
        <v>10194</v>
      </c>
      <c r="G2863" s="14"/>
      <c r="H2863" s="14" t="s">
        <v>10195</v>
      </c>
      <c r="I2863" s="15">
        <v>68.64</v>
      </c>
      <c r="J2863" s="77">
        <v>3</v>
      </c>
      <c r="K2863" s="92"/>
    </row>
    <row r="2864" spans="1:11" ht="60" x14ac:dyDescent="0.25">
      <c r="A2864" s="14" t="s">
        <v>3027</v>
      </c>
      <c r="B2864" s="14" t="s">
        <v>10192</v>
      </c>
      <c r="C2864" s="14" t="s">
        <v>10196</v>
      </c>
      <c r="D2864" s="16">
        <v>45998</v>
      </c>
      <c r="E2864" s="16">
        <v>46038</v>
      </c>
      <c r="F2864" s="14" t="s">
        <v>10197</v>
      </c>
      <c r="G2864" s="14"/>
      <c r="H2864" s="14" t="s">
        <v>10198</v>
      </c>
      <c r="I2864" s="15">
        <v>340.13</v>
      </c>
      <c r="J2864" s="77">
        <v>3</v>
      </c>
      <c r="K2864" s="92"/>
    </row>
    <row r="2865" spans="1:11" ht="30" x14ac:dyDescent="0.25">
      <c r="A2865" s="14" t="s">
        <v>3027</v>
      </c>
      <c r="B2865" s="14" t="s">
        <v>10192</v>
      </c>
      <c r="C2865" s="14" t="s">
        <v>3028</v>
      </c>
      <c r="D2865" s="16">
        <v>45974</v>
      </c>
      <c r="E2865" s="16">
        <v>46038</v>
      </c>
      <c r="F2865" s="14" t="s">
        <v>10199</v>
      </c>
      <c r="G2865" s="14" t="s">
        <v>10171</v>
      </c>
      <c r="H2865" s="14" t="s">
        <v>10172</v>
      </c>
      <c r="I2865" s="15">
        <v>40</v>
      </c>
      <c r="J2865" s="77">
        <v>3</v>
      </c>
      <c r="K2865" s="92"/>
    </row>
    <row r="2866" spans="1:11" ht="30" x14ac:dyDescent="0.25">
      <c r="A2866" s="14" t="s">
        <v>3027</v>
      </c>
      <c r="B2866" s="14" t="s">
        <v>10192</v>
      </c>
      <c r="C2866" s="14" t="s">
        <v>8293</v>
      </c>
      <c r="D2866" s="16">
        <v>45977</v>
      </c>
      <c r="E2866" s="16">
        <v>46038</v>
      </c>
      <c r="F2866" s="14" t="s">
        <v>10200</v>
      </c>
      <c r="G2866" s="14" t="s">
        <v>10201</v>
      </c>
      <c r="H2866" s="14" t="s">
        <v>10202</v>
      </c>
      <c r="I2866" s="15">
        <v>259.99</v>
      </c>
      <c r="J2866" s="77">
        <v>3</v>
      </c>
      <c r="K2866" s="92"/>
    </row>
    <row r="2867" spans="1:11" ht="20" x14ac:dyDescent="0.25">
      <c r="A2867" s="14" t="s">
        <v>3027</v>
      </c>
      <c r="B2867" s="14" t="s">
        <v>10203</v>
      </c>
      <c r="C2867" s="14" t="s">
        <v>10204</v>
      </c>
      <c r="D2867" s="16">
        <v>45967</v>
      </c>
      <c r="E2867" s="16">
        <v>46041</v>
      </c>
      <c r="F2867" s="14" t="s">
        <v>10205</v>
      </c>
      <c r="G2867" s="14" t="s">
        <v>3760</v>
      </c>
      <c r="H2867" s="14" t="s">
        <v>3761</v>
      </c>
      <c r="I2867" s="15">
        <v>49.55</v>
      </c>
      <c r="J2867" s="77">
        <v>4</v>
      </c>
      <c r="K2867" s="92"/>
    </row>
    <row r="2868" spans="1:11" ht="20" x14ac:dyDescent="0.25">
      <c r="A2868" s="14" t="s">
        <v>3027</v>
      </c>
      <c r="B2868" s="14" t="s">
        <v>10206</v>
      </c>
      <c r="C2868" s="14" t="s">
        <v>10207</v>
      </c>
      <c r="D2868" s="16">
        <v>45973</v>
      </c>
      <c r="E2868" s="16">
        <v>46041</v>
      </c>
      <c r="F2868" s="14" t="s">
        <v>10208</v>
      </c>
      <c r="G2868" s="14" t="s">
        <v>3760</v>
      </c>
      <c r="H2868" s="14" t="s">
        <v>3761</v>
      </c>
      <c r="I2868" s="15">
        <v>49.66</v>
      </c>
      <c r="J2868" s="77">
        <v>4</v>
      </c>
      <c r="K2868" s="92"/>
    </row>
    <row r="2869" spans="1:11" ht="20" x14ac:dyDescent="0.25">
      <c r="A2869" s="14" t="s">
        <v>3027</v>
      </c>
      <c r="B2869" s="14" t="s">
        <v>10209</v>
      </c>
      <c r="C2869" s="14" t="s">
        <v>10210</v>
      </c>
      <c r="D2869" s="16">
        <v>45981</v>
      </c>
      <c r="E2869" s="16">
        <v>46041</v>
      </c>
      <c r="F2869" s="14" t="s">
        <v>10211</v>
      </c>
      <c r="G2869" s="14" t="s">
        <v>3760</v>
      </c>
      <c r="H2869" s="14" t="s">
        <v>3761</v>
      </c>
      <c r="I2869" s="15">
        <v>45.29</v>
      </c>
      <c r="J2869" s="77">
        <v>4</v>
      </c>
      <c r="K2869" s="92"/>
    </row>
    <row r="2870" spans="1:11" ht="20" x14ac:dyDescent="0.25">
      <c r="A2870" s="14" t="s">
        <v>3027</v>
      </c>
      <c r="B2870" s="14" t="s">
        <v>10212</v>
      </c>
      <c r="C2870" s="14" t="s">
        <v>10213</v>
      </c>
      <c r="D2870" s="16">
        <v>45988</v>
      </c>
      <c r="E2870" s="16">
        <v>46041</v>
      </c>
      <c r="F2870" s="14" t="s">
        <v>10214</v>
      </c>
      <c r="G2870" s="14" t="s">
        <v>3760</v>
      </c>
      <c r="H2870" s="14" t="s">
        <v>10215</v>
      </c>
      <c r="I2870" s="15">
        <v>48.63</v>
      </c>
      <c r="J2870" s="77">
        <v>4</v>
      </c>
      <c r="K2870" s="92"/>
    </row>
    <row r="2871" spans="1:11" ht="20" x14ac:dyDescent="0.25">
      <c r="A2871" s="14" t="s">
        <v>3027</v>
      </c>
      <c r="B2871" s="14" t="s">
        <v>10216</v>
      </c>
      <c r="C2871" s="14" t="s">
        <v>10217</v>
      </c>
      <c r="D2871" s="16">
        <v>45996</v>
      </c>
      <c r="E2871" s="16">
        <v>46041</v>
      </c>
      <c r="F2871" s="14" t="s">
        <v>10218</v>
      </c>
      <c r="G2871" s="14" t="s">
        <v>3760</v>
      </c>
      <c r="H2871" s="14" t="s">
        <v>3761</v>
      </c>
      <c r="I2871" s="15">
        <v>52.1</v>
      </c>
      <c r="J2871" s="77">
        <v>4</v>
      </c>
      <c r="K2871" s="92"/>
    </row>
    <row r="2872" spans="1:11" ht="20" x14ac:dyDescent="0.25">
      <c r="A2872" s="14" t="s">
        <v>3027</v>
      </c>
      <c r="B2872" s="14" t="s">
        <v>10219</v>
      </c>
      <c r="C2872" s="14" t="s">
        <v>10220</v>
      </c>
      <c r="D2872" s="16">
        <v>46007</v>
      </c>
      <c r="E2872" s="16">
        <v>46041</v>
      </c>
      <c r="F2872" s="14" t="s">
        <v>10221</v>
      </c>
      <c r="G2872" s="14" t="s">
        <v>3760</v>
      </c>
      <c r="H2872" s="14" t="s">
        <v>3761</v>
      </c>
      <c r="I2872" s="15">
        <v>49.31</v>
      </c>
      <c r="J2872" s="77">
        <v>4</v>
      </c>
      <c r="K2872" s="92"/>
    </row>
    <row r="2873" spans="1:11" ht="20" x14ac:dyDescent="0.25">
      <c r="A2873" s="14" t="s">
        <v>3027</v>
      </c>
      <c r="B2873" s="14" t="s">
        <v>10222</v>
      </c>
      <c r="C2873" s="14" t="s">
        <v>10223</v>
      </c>
      <c r="D2873" s="16">
        <v>46013</v>
      </c>
      <c r="E2873" s="16">
        <v>46041</v>
      </c>
      <c r="F2873" s="14" t="s">
        <v>10224</v>
      </c>
      <c r="G2873" s="14" t="s">
        <v>3760</v>
      </c>
      <c r="H2873" s="14" t="s">
        <v>3761</v>
      </c>
      <c r="I2873" s="15">
        <v>46.36</v>
      </c>
      <c r="J2873" s="77">
        <v>4</v>
      </c>
      <c r="K2873" s="92"/>
    </row>
    <row r="2874" spans="1:11" ht="60" x14ac:dyDescent="0.25">
      <c r="A2874" s="14" t="s">
        <v>3027</v>
      </c>
      <c r="B2874" s="14" t="s">
        <v>10225</v>
      </c>
      <c r="C2874" s="14" t="s">
        <v>10226</v>
      </c>
      <c r="D2874" s="16">
        <v>45805</v>
      </c>
      <c r="E2874" s="16">
        <v>46042</v>
      </c>
      <c r="F2874" s="14" t="s">
        <v>10227</v>
      </c>
      <c r="G2874" s="14" t="s">
        <v>5280</v>
      </c>
      <c r="H2874" s="14" t="s">
        <v>5281</v>
      </c>
      <c r="I2874" s="15">
        <v>1132</v>
      </c>
      <c r="J2874" s="77">
        <v>1</v>
      </c>
      <c r="K2874" s="92"/>
    </row>
    <row r="2875" spans="1:11" ht="50" x14ac:dyDescent="0.25">
      <c r="A2875" s="14" t="s">
        <v>3027</v>
      </c>
      <c r="B2875" s="14" t="s">
        <v>10225</v>
      </c>
      <c r="C2875" s="14" t="s">
        <v>10228</v>
      </c>
      <c r="D2875" s="16">
        <v>45973</v>
      </c>
      <c r="E2875" s="16">
        <v>46042</v>
      </c>
      <c r="F2875" s="14" t="s">
        <v>10229</v>
      </c>
      <c r="G2875" s="14" t="s">
        <v>10230</v>
      </c>
      <c r="H2875" s="14" t="s">
        <v>10231</v>
      </c>
      <c r="I2875" s="15">
        <v>72</v>
      </c>
      <c r="J2875" s="77">
        <v>1</v>
      </c>
      <c r="K2875" s="92"/>
    </row>
    <row r="2876" spans="1:11" ht="30" x14ac:dyDescent="0.25">
      <c r="A2876" s="14" t="s">
        <v>3027</v>
      </c>
      <c r="B2876" s="14" t="s">
        <v>10232</v>
      </c>
      <c r="C2876" s="14" t="s">
        <v>10233</v>
      </c>
      <c r="D2876" s="16">
        <v>45953</v>
      </c>
      <c r="E2876" s="16">
        <v>46042</v>
      </c>
      <c r="F2876" s="14" t="s">
        <v>10234</v>
      </c>
      <c r="G2876" s="14" t="s">
        <v>10235</v>
      </c>
      <c r="H2876" s="14" t="s">
        <v>10236</v>
      </c>
      <c r="I2876" s="15">
        <v>216</v>
      </c>
      <c r="J2876" s="77">
        <v>2</v>
      </c>
      <c r="K2876" s="92"/>
    </row>
    <row r="2877" spans="1:11" ht="30" x14ac:dyDescent="0.25">
      <c r="A2877" s="14" t="s">
        <v>3027</v>
      </c>
      <c r="B2877" s="14" t="s">
        <v>10232</v>
      </c>
      <c r="C2877" s="14" t="s">
        <v>10237</v>
      </c>
      <c r="D2877" s="16">
        <v>45953</v>
      </c>
      <c r="E2877" s="16">
        <v>46042</v>
      </c>
      <c r="F2877" s="14" t="s">
        <v>10238</v>
      </c>
      <c r="G2877" s="14"/>
      <c r="H2877" s="14" t="s">
        <v>5517</v>
      </c>
      <c r="I2877" s="15">
        <v>958.73</v>
      </c>
      <c r="J2877" s="77">
        <v>2</v>
      </c>
      <c r="K2877" s="92"/>
    </row>
    <row r="2878" spans="1:11" ht="30" x14ac:dyDescent="0.25">
      <c r="A2878" s="14" t="s">
        <v>3027</v>
      </c>
      <c r="B2878" s="14" t="s">
        <v>10232</v>
      </c>
      <c r="C2878" s="14" t="s">
        <v>10239</v>
      </c>
      <c r="D2878" s="16">
        <v>45953</v>
      </c>
      <c r="E2878" s="16">
        <v>46042</v>
      </c>
      <c r="F2878" s="14" t="s">
        <v>10240</v>
      </c>
      <c r="G2878" s="14">
        <v>29213291</v>
      </c>
      <c r="H2878" s="14" t="s">
        <v>3029</v>
      </c>
      <c r="I2878" s="15">
        <v>104.4</v>
      </c>
      <c r="J2878" s="77">
        <v>2</v>
      </c>
      <c r="K2878" s="92"/>
    </row>
    <row r="2879" spans="1:11" ht="30" x14ac:dyDescent="0.25">
      <c r="A2879" s="14" t="s">
        <v>3027</v>
      </c>
      <c r="B2879" s="14" t="s">
        <v>10232</v>
      </c>
      <c r="C2879" s="14" t="s">
        <v>10241</v>
      </c>
      <c r="D2879" s="16">
        <v>45958</v>
      </c>
      <c r="E2879" s="16">
        <v>46042</v>
      </c>
      <c r="F2879" s="14" t="s">
        <v>10238</v>
      </c>
      <c r="G2879" s="14" t="s">
        <v>3188</v>
      </c>
      <c r="H2879" s="14" t="s">
        <v>3189</v>
      </c>
      <c r="I2879" s="15">
        <v>381.14</v>
      </c>
      <c r="J2879" s="77">
        <v>2</v>
      </c>
      <c r="K2879" s="92"/>
    </row>
    <row r="2880" spans="1:11" ht="100" x14ac:dyDescent="0.25">
      <c r="A2880" s="14" t="s">
        <v>3027</v>
      </c>
      <c r="B2880" s="14" t="s">
        <v>10242</v>
      </c>
      <c r="C2880" s="14" t="s">
        <v>10243</v>
      </c>
      <c r="D2880" s="16">
        <v>45974</v>
      </c>
      <c r="E2880" s="16">
        <v>46042</v>
      </c>
      <c r="F2880" s="14" t="s">
        <v>10244</v>
      </c>
      <c r="G2880" s="14" t="s">
        <v>7401</v>
      </c>
      <c r="H2880" s="14" t="s">
        <v>7402</v>
      </c>
      <c r="I2880" s="15">
        <v>1889</v>
      </c>
      <c r="J2880" s="77">
        <v>3</v>
      </c>
      <c r="K2880" s="92"/>
    </row>
    <row r="2881" spans="1:11" ht="70" x14ac:dyDescent="0.25">
      <c r="A2881" s="14" t="s">
        <v>3027</v>
      </c>
      <c r="B2881" s="14" t="s">
        <v>10242</v>
      </c>
      <c r="C2881" s="14" t="s">
        <v>10245</v>
      </c>
      <c r="D2881" s="16">
        <v>45984</v>
      </c>
      <c r="E2881" s="16">
        <v>46042</v>
      </c>
      <c r="F2881" s="14" t="s">
        <v>10246</v>
      </c>
      <c r="G2881" s="14"/>
      <c r="H2881" s="14" t="s">
        <v>7093</v>
      </c>
      <c r="I2881" s="15">
        <v>1196.56</v>
      </c>
      <c r="J2881" s="77">
        <v>3</v>
      </c>
      <c r="K2881" s="92"/>
    </row>
    <row r="2882" spans="1:11" ht="30" x14ac:dyDescent="0.25">
      <c r="A2882" s="14" t="s">
        <v>3027</v>
      </c>
      <c r="B2882" s="14" t="s">
        <v>10242</v>
      </c>
      <c r="C2882" s="14" t="s">
        <v>10247</v>
      </c>
      <c r="D2882" s="16">
        <v>45966</v>
      </c>
      <c r="E2882" s="16">
        <v>46042</v>
      </c>
      <c r="F2882" s="14" t="s">
        <v>10248</v>
      </c>
      <c r="G2882" s="14"/>
      <c r="H2882" s="14" t="s">
        <v>10249</v>
      </c>
      <c r="I2882" s="15">
        <v>243</v>
      </c>
      <c r="J2882" s="77">
        <v>3</v>
      </c>
      <c r="K2882" s="92"/>
    </row>
    <row r="2883" spans="1:11" ht="30" x14ac:dyDescent="0.25">
      <c r="A2883" s="14" t="s">
        <v>3027</v>
      </c>
      <c r="B2883" s="14" t="s">
        <v>10242</v>
      </c>
      <c r="C2883" s="14" t="s">
        <v>10250</v>
      </c>
      <c r="D2883" s="16">
        <v>45966</v>
      </c>
      <c r="E2883" s="16">
        <v>46042</v>
      </c>
      <c r="F2883" s="14" t="s">
        <v>10251</v>
      </c>
      <c r="G2883" s="14"/>
      <c r="H2883" s="14" t="s">
        <v>10249</v>
      </c>
      <c r="I2883" s="15">
        <v>38</v>
      </c>
      <c r="J2883" s="77">
        <v>3</v>
      </c>
      <c r="K2883" s="92"/>
    </row>
    <row r="2884" spans="1:11" ht="30" x14ac:dyDescent="0.25">
      <c r="A2884" s="14" t="s">
        <v>3027</v>
      </c>
      <c r="B2884" s="14" t="s">
        <v>10242</v>
      </c>
      <c r="C2884" s="14" t="s">
        <v>10252</v>
      </c>
      <c r="D2884" s="16">
        <v>45973</v>
      </c>
      <c r="E2884" s="16">
        <v>46042</v>
      </c>
      <c r="F2884" s="14" t="s">
        <v>10251</v>
      </c>
      <c r="G2884" s="14"/>
      <c r="H2884" s="14" t="s">
        <v>10253</v>
      </c>
      <c r="I2884" s="15">
        <v>243</v>
      </c>
      <c r="J2884" s="77">
        <v>3</v>
      </c>
      <c r="K2884" s="92"/>
    </row>
    <row r="2885" spans="1:11" ht="30" x14ac:dyDescent="0.25">
      <c r="A2885" s="14" t="s">
        <v>3027</v>
      </c>
      <c r="B2885" s="14" t="s">
        <v>10242</v>
      </c>
      <c r="C2885" s="14" t="s">
        <v>10254</v>
      </c>
      <c r="D2885" s="16">
        <v>46003</v>
      </c>
      <c r="E2885" s="16">
        <v>46042</v>
      </c>
      <c r="F2885" s="14" t="s">
        <v>10255</v>
      </c>
      <c r="G2885" s="14"/>
      <c r="H2885" s="14" t="s">
        <v>10256</v>
      </c>
      <c r="I2885" s="15">
        <v>5550</v>
      </c>
      <c r="J2885" s="77">
        <v>3</v>
      </c>
      <c r="K2885" s="92"/>
    </row>
    <row r="2886" spans="1:11" ht="30" x14ac:dyDescent="0.25">
      <c r="A2886" s="14" t="s">
        <v>3027</v>
      </c>
      <c r="B2886" s="14" t="s">
        <v>10257</v>
      </c>
      <c r="C2886" s="14" t="s">
        <v>3697</v>
      </c>
      <c r="D2886" s="16">
        <v>45925</v>
      </c>
      <c r="E2886" s="16">
        <v>46042</v>
      </c>
      <c r="F2886" s="14" t="s">
        <v>10258</v>
      </c>
      <c r="G2886" s="14" t="s">
        <v>10259</v>
      </c>
      <c r="H2886" s="14" t="s">
        <v>10260</v>
      </c>
      <c r="I2886" s="15">
        <v>179.26</v>
      </c>
      <c r="J2886" s="77">
        <v>2</v>
      </c>
      <c r="K2886" s="92"/>
    </row>
    <row r="2887" spans="1:11" ht="90" x14ac:dyDescent="0.25">
      <c r="A2887" s="14" t="s">
        <v>3027</v>
      </c>
      <c r="B2887" s="14" t="s">
        <v>10261</v>
      </c>
      <c r="C2887" s="14" t="s">
        <v>10261</v>
      </c>
      <c r="D2887" s="16">
        <v>46042</v>
      </c>
      <c r="E2887" s="16">
        <v>46042</v>
      </c>
      <c r="F2887" s="14" t="s">
        <v>10262</v>
      </c>
      <c r="G2887" s="14"/>
      <c r="H2887" s="14" t="s">
        <v>3326</v>
      </c>
      <c r="I2887" s="15">
        <v>242.13</v>
      </c>
      <c r="J2887" s="77">
        <v>2</v>
      </c>
      <c r="K2887" s="92"/>
    </row>
    <row r="2888" spans="1:11" ht="70" x14ac:dyDescent="0.25">
      <c r="A2888" s="14" t="s">
        <v>3027</v>
      </c>
      <c r="B2888" s="14" t="s">
        <v>10261</v>
      </c>
      <c r="C2888" s="14" t="s">
        <v>10263</v>
      </c>
      <c r="D2888" s="16">
        <v>45990</v>
      </c>
      <c r="E2888" s="16">
        <v>46042</v>
      </c>
      <c r="F2888" s="14" t="s">
        <v>10264</v>
      </c>
      <c r="G2888" s="14" t="s">
        <v>10265</v>
      </c>
      <c r="H2888" s="14" t="s">
        <v>10266</v>
      </c>
      <c r="I2888" s="15">
        <v>135.66999999999999</v>
      </c>
      <c r="J2888" s="77">
        <v>2</v>
      </c>
      <c r="K2888" s="92"/>
    </row>
    <row r="2889" spans="1:11" ht="60" x14ac:dyDescent="0.25">
      <c r="A2889" s="14" t="s">
        <v>3027</v>
      </c>
      <c r="B2889" s="14" t="s">
        <v>10261</v>
      </c>
      <c r="C2889" s="14" t="s">
        <v>10267</v>
      </c>
      <c r="D2889" s="16" t="s">
        <v>10268</v>
      </c>
      <c r="E2889" s="16">
        <v>46042</v>
      </c>
      <c r="F2889" s="14" t="s">
        <v>10269</v>
      </c>
      <c r="G2889" s="14" t="s">
        <v>10270</v>
      </c>
      <c r="H2889" s="14" t="s">
        <v>10271</v>
      </c>
      <c r="I2889" s="15">
        <v>111.68</v>
      </c>
      <c r="J2889" s="77">
        <v>2</v>
      </c>
      <c r="K2889" s="92"/>
    </row>
    <row r="2890" spans="1:11" ht="40" x14ac:dyDescent="0.25">
      <c r="A2890" s="14" t="s">
        <v>3027</v>
      </c>
      <c r="B2890" s="14" t="s">
        <v>10261</v>
      </c>
      <c r="C2890" s="14" t="s">
        <v>10272</v>
      </c>
      <c r="D2890" s="16">
        <v>45989</v>
      </c>
      <c r="E2890" s="16">
        <v>46042</v>
      </c>
      <c r="F2890" s="14" t="s">
        <v>10273</v>
      </c>
      <c r="G2890" s="14" t="s">
        <v>4103</v>
      </c>
      <c r="H2890" s="14" t="s">
        <v>4104</v>
      </c>
      <c r="I2890" s="15">
        <v>30.95</v>
      </c>
      <c r="J2890" s="77">
        <v>2</v>
      </c>
      <c r="K2890" s="92"/>
    </row>
    <row r="2891" spans="1:11" ht="70" x14ac:dyDescent="0.25">
      <c r="A2891" s="14" t="s">
        <v>3027</v>
      </c>
      <c r="B2891" s="14" t="s">
        <v>10274</v>
      </c>
      <c r="C2891" s="14" t="s">
        <v>10275</v>
      </c>
      <c r="D2891" s="16">
        <v>46003</v>
      </c>
      <c r="E2891" s="16">
        <v>46042</v>
      </c>
      <c r="F2891" s="14" t="s">
        <v>10276</v>
      </c>
      <c r="G2891" s="14" t="s">
        <v>5512</v>
      </c>
      <c r="H2891" s="14" t="s">
        <v>5513</v>
      </c>
      <c r="I2891" s="15">
        <v>101</v>
      </c>
      <c r="J2891" s="77">
        <v>1</v>
      </c>
      <c r="K2891" s="92"/>
    </row>
    <row r="2892" spans="1:11" ht="50" x14ac:dyDescent="0.25">
      <c r="A2892" s="14" t="s">
        <v>3027</v>
      </c>
      <c r="B2892" s="14" t="s">
        <v>10277</v>
      </c>
      <c r="C2892" s="14" t="s">
        <v>3711</v>
      </c>
      <c r="D2892" s="16">
        <v>45853</v>
      </c>
      <c r="E2892" s="16">
        <v>46042</v>
      </c>
      <c r="F2892" s="14" t="s">
        <v>10278</v>
      </c>
      <c r="G2892" s="14" t="s">
        <v>10279</v>
      </c>
      <c r="H2892" s="14" t="s">
        <v>10280</v>
      </c>
      <c r="I2892" s="15">
        <v>225</v>
      </c>
      <c r="J2892" s="77">
        <v>2</v>
      </c>
      <c r="K2892" s="92"/>
    </row>
    <row r="2893" spans="1:11" ht="60" x14ac:dyDescent="0.25">
      <c r="A2893" s="14" t="s">
        <v>3027</v>
      </c>
      <c r="B2893" s="14" t="s">
        <v>10277</v>
      </c>
      <c r="C2893" s="14" t="s">
        <v>4041</v>
      </c>
      <c r="D2893" s="16">
        <v>45901</v>
      </c>
      <c r="E2893" s="16">
        <v>46042</v>
      </c>
      <c r="F2893" s="14" t="s">
        <v>10281</v>
      </c>
      <c r="G2893" s="14" t="s">
        <v>10282</v>
      </c>
      <c r="H2893" s="14" t="s">
        <v>10283</v>
      </c>
      <c r="I2893" s="15">
        <v>120</v>
      </c>
      <c r="J2893" s="77">
        <v>2</v>
      </c>
      <c r="K2893" s="92"/>
    </row>
    <row r="2894" spans="1:11" ht="60" x14ac:dyDescent="0.25">
      <c r="A2894" s="14" t="s">
        <v>3027</v>
      </c>
      <c r="B2894" s="14" t="s">
        <v>10277</v>
      </c>
      <c r="C2894" s="14" t="s">
        <v>10284</v>
      </c>
      <c r="D2894" s="16">
        <v>45930</v>
      </c>
      <c r="E2894" s="16">
        <v>46042</v>
      </c>
      <c r="F2894" s="14" t="s">
        <v>10285</v>
      </c>
      <c r="G2894" s="14" t="s">
        <v>6693</v>
      </c>
      <c r="H2894" s="14" t="s">
        <v>6694</v>
      </c>
      <c r="I2894" s="15">
        <v>508</v>
      </c>
      <c r="J2894" s="77">
        <v>2</v>
      </c>
      <c r="K2894" s="92"/>
    </row>
    <row r="2895" spans="1:11" ht="50" x14ac:dyDescent="0.25">
      <c r="A2895" s="14" t="s">
        <v>3027</v>
      </c>
      <c r="B2895" s="14" t="s">
        <v>10286</v>
      </c>
      <c r="C2895" s="14" t="s">
        <v>10287</v>
      </c>
      <c r="D2895" s="16">
        <v>45799</v>
      </c>
      <c r="E2895" s="16">
        <v>46042</v>
      </c>
      <c r="F2895" s="14" t="s">
        <v>10288</v>
      </c>
      <c r="G2895" s="14"/>
      <c r="H2895" s="14" t="s">
        <v>10289</v>
      </c>
      <c r="I2895" s="15">
        <v>558.11</v>
      </c>
      <c r="J2895" s="77">
        <v>2</v>
      </c>
      <c r="K2895" s="92"/>
    </row>
    <row r="2896" spans="1:11" ht="50" x14ac:dyDescent="0.25">
      <c r="A2896" s="14" t="s">
        <v>3027</v>
      </c>
      <c r="B2896" s="14" t="s">
        <v>10286</v>
      </c>
      <c r="C2896" s="14" t="s">
        <v>10290</v>
      </c>
      <c r="D2896" s="16">
        <v>45904</v>
      </c>
      <c r="E2896" s="16">
        <v>46042</v>
      </c>
      <c r="F2896" s="14" t="s">
        <v>10291</v>
      </c>
      <c r="G2896" s="14"/>
      <c r="H2896" s="14" t="s">
        <v>10289</v>
      </c>
      <c r="I2896" s="15">
        <v>534.66</v>
      </c>
      <c r="J2896" s="77">
        <v>2</v>
      </c>
      <c r="K2896" s="92"/>
    </row>
    <row r="2897" spans="1:11" ht="60" x14ac:dyDescent="0.25">
      <c r="A2897" s="14" t="s">
        <v>3027</v>
      </c>
      <c r="B2897" s="14" t="s">
        <v>10286</v>
      </c>
      <c r="C2897" s="14" t="s">
        <v>10292</v>
      </c>
      <c r="D2897" s="16">
        <v>45841</v>
      </c>
      <c r="E2897" s="16">
        <v>46042</v>
      </c>
      <c r="F2897" s="14" t="s">
        <v>10293</v>
      </c>
      <c r="G2897" s="14" t="s">
        <v>7990</v>
      </c>
      <c r="H2897" s="14" t="s">
        <v>7991</v>
      </c>
      <c r="I2897" s="15">
        <v>707.32</v>
      </c>
      <c r="J2897" s="77">
        <v>2</v>
      </c>
      <c r="K2897" s="92"/>
    </row>
    <row r="2898" spans="1:11" ht="60" x14ac:dyDescent="0.25">
      <c r="A2898" s="14" t="s">
        <v>3027</v>
      </c>
      <c r="B2898" s="14" t="s">
        <v>10286</v>
      </c>
      <c r="C2898" s="14" t="s">
        <v>3946</v>
      </c>
      <c r="D2898" s="16">
        <v>45841</v>
      </c>
      <c r="E2898" s="16">
        <v>46042</v>
      </c>
      <c r="F2898" s="14" t="s">
        <v>10294</v>
      </c>
      <c r="G2898" s="14" t="s">
        <v>8001</v>
      </c>
      <c r="H2898" s="14" t="s">
        <v>8002</v>
      </c>
      <c r="I2898" s="15">
        <v>449.85</v>
      </c>
      <c r="J2898" s="77">
        <v>2</v>
      </c>
      <c r="K2898" s="92"/>
    </row>
    <row r="2899" spans="1:11" ht="70" x14ac:dyDescent="0.25">
      <c r="A2899" s="14" t="s">
        <v>3027</v>
      </c>
      <c r="B2899" s="14" t="s">
        <v>10286</v>
      </c>
      <c r="C2899" s="14" t="s">
        <v>10295</v>
      </c>
      <c r="D2899" s="16">
        <v>45936</v>
      </c>
      <c r="E2899" s="16">
        <v>46042</v>
      </c>
      <c r="F2899" s="14" t="s">
        <v>10296</v>
      </c>
      <c r="G2899" s="14" t="s">
        <v>7990</v>
      </c>
      <c r="H2899" s="14" t="s">
        <v>7991</v>
      </c>
      <c r="I2899" s="15">
        <v>211.38</v>
      </c>
      <c r="J2899" s="77">
        <v>2</v>
      </c>
      <c r="K2899" s="92"/>
    </row>
    <row r="2900" spans="1:11" ht="80" x14ac:dyDescent="0.25">
      <c r="A2900" s="14" t="s">
        <v>3027</v>
      </c>
      <c r="B2900" s="14" t="s">
        <v>10286</v>
      </c>
      <c r="C2900" s="14" t="s">
        <v>10297</v>
      </c>
      <c r="D2900" s="16">
        <v>45799</v>
      </c>
      <c r="E2900" s="16">
        <v>46042</v>
      </c>
      <c r="F2900" s="14" t="s">
        <v>10298</v>
      </c>
      <c r="G2900" s="14" t="s">
        <v>7990</v>
      </c>
      <c r="H2900" s="14" t="s">
        <v>7991</v>
      </c>
      <c r="I2900" s="15">
        <v>292.68</v>
      </c>
      <c r="J2900" s="77">
        <v>2</v>
      </c>
      <c r="K2900" s="92"/>
    </row>
    <row r="2901" spans="1:11" ht="50" x14ac:dyDescent="0.25">
      <c r="A2901" s="14" t="s">
        <v>3027</v>
      </c>
      <c r="B2901" s="14" t="s">
        <v>10299</v>
      </c>
      <c r="C2901" s="14" t="s">
        <v>10300</v>
      </c>
      <c r="D2901" s="16">
        <v>45670</v>
      </c>
      <c r="E2901" s="16">
        <v>46042</v>
      </c>
      <c r="F2901" s="14" t="s">
        <v>10301</v>
      </c>
      <c r="G2901" s="14" t="s">
        <v>3032</v>
      </c>
      <c r="H2901" s="14" t="s">
        <v>3033</v>
      </c>
      <c r="I2901" s="15">
        <v>94.5</v>
      </c>
      <c r="J2901" s="77">
        <v>1</v>
      </c>
      <c r="K2901" s="92"/>
    </row>
    <row r="2902" spans="1:11" ht="50" x14ac:dyDescent="0.25">
      <c r="A2902" s="14" t="s">
        <v>3027</v>
      </c>
      <c r="B2902" s="14" t="s">
        <v>10299</v>
      </c>
      <c r="C2902" s="14" t="s">
        <v>10302</v>
      </c>
      <c r="D2902" s="16">
        <v>45688</v>
      </c>
      <c r="E2902" s="16">
        <v>46042</v>
      </c>
      <c r="F2902" s="14" t="s">
        <v>10303</v>
      </c>
      <c r="G2902" s="14">
        <v>29213291</v>
      </c>
      <c r="H2902" s="14" t="s">
        <v>3029</v>
      </c>
      <c r="I2902" s="15">
        <v>870.48</v>
      </c>
      <c r="J2902" s="77">
        <v>1</v>
      </c>
      <c r="K2902" s="92"/>
    </row>
    <row r="2903" spans="1:11" ht="50" x14ac:dyDescent="0.25">
      <c r="A2903" s="14" t="s">
        <v>3027</v>
      </c>
      <c r="B2903" s="14" t="s">
        <v>10299</v>
      </c>
      <c r="C2903" s="14" t="s">
        <v>10304</v>
      </c>
      <c r="D2903" s="16">
        <v>45799</v>
      </c>
      <c r="E2903" s="16">
        <v>46042</v>
      </c>
      <c r="F2903" s="14" t="s">
        <v>10305</v>
      </c>
      <c r="G2903" s="14" t="s">
        <v>8597</v>
      </c>
      <c r="H2903" s="14" t="s">
        <v>8598</v>
      </c>
      <c r="I2903" s="15">
        <v>303.14999999999998</v>
      </c>
      <c r="J2903" s="77">
        <v>1</v>
      </c>
      <c r="K2903" s="92"/>
    </row>
    <row r="2904" spans="1:11" ht="50" x14ac:dyDescent="0.25">
      <c r="A2904" s="14" t="s">
        <v>3027</v>
      </c>
      <c r="B2904" s="14" t="s">
        <v>10299</v>
      </c>
      <c r="C2904" s="14" t="s">
        <v>10306</v>
      </c>
      <c r="D2904" s="16">
        <v>45818</v>
      </c>
      <c r="E2904" s="16">
        <v>46042</v>
      </c>
      <c r="F2904" s="14" t="s">
        <v>10301</v>
      </c>
      <c r="G2904" s="14" t="s">
        <v>5156</v>
      </c>
      <c r="H2904" s="14" t="s">
        <v>5157</v>
      </c>
      <c r="I2904" s="15">
        <v>29.31</v>
      </c>
      <c r="J2904" s="77">
        <v>1</v>
      </c>
      <c r="K2904" s="92"/>
    </row>
    <row r="2905" spans="1:11" ht="110" x14ac:dyDescent="0.25">
      <c r="A2905" s="14" t="s">
        <v>3027</v>
      </c>
      <c r="B2905" s="14" t="s">
        <v>10299</v>
      </c>
      <c r="C2905" s="14" t="s">
        <v>153</v>
      </c>
      <c r="D2905" s="16">
        <v>45831</v>
      </c>
      <c r="E2905" s="16">
        <v>46042</v>
      </c>
      <c r="F2905" s="14" t="s">
        <v>10307</v>
      </c>
      <c r="G2905" s="14"/>
      <c r="H2905" s="14" t="s">
        <v>10308</v>
      </c>
      <c r="I2905" s="15">
        <v>131.88999999999999</v>
      </c>
      <c r="J2905" s="77">
        <v>1</v>
      </c>
      <c r="K2905" s="92"/>
    </row>
    <row r="2906" spans="1:11" ht="110" x14ac:dyDescent="0.25">
      <c r="A2906" s="14" t="s">
        <v>3027</v>
      </c>
      <c r="B2906" s="14" t="s">
        <v>10299</v>
      </c>
      <c r="C2906" s="14" t="s">
        <v>3028</v>
      </c>
      <c r="D2906" s="16">
        <v>45838</v>
      </c>
      <c r="E2906" s="16">
        <v>46042</v>
      </c>
      <c r="F2906" s="14" t="s">
        <v>10309</v>
      </c>
      <c r="G2906" s="14"/>
      <c r="H2906" s="14" t="s">
        <v>10308</v>
      </c>
      <c r="I2906" s="15">
        <v>23.3</v>
      </c>
      <c r="J2906" s="77">
        <v>1</v>
      </c>
      <c r="K2906" s="92"/>
    </row>
    <row r="2907" spans="1:11" ht="50" x14ac:dyDescent="0.25">
      <c r="A2907" s="14" t="s">
        <v>3027</v>
      </c>
      <c r="B2907" s="14" t="s">
        <v>10299</v>
      </c>
      <c r="C2907" s="14" t="s">
        <v>3142</v>
      </c>
      <c r="D2907" s="16">
        <v>45948</v>
      </c>
      <c r="E2907" s="16">
        <v>46042</v>
      </c>
      <c r="F2907" s="14" t="s">
        <v>10310</v>
      </c>
      <c r="G2907" s="14" t="s">
        <v>10311</v>
      </c>
      <c r="H2907" s="14" t="s">
        <v>10312</v>
      </c>
      <c r="I2907" s="15">
        <v>93.84</v>
      </c>
      <c r="J2907" s="77">
        <v>1</v>
      </c>
      <c r="K2907" s="92"/>
    </row>
    <row r="2908" spans="1:11" ht="50" x14ac:dyDescent="0.25">
      <c r="A2908" s="14" t="s">
        <v>3027</v>
      </c>
      <c r="B2908" s="14" t="s">
        <v>10299</v>
      </c>
      <c r="C2908" s="14" t="s">
        <v>10313</v>
      </c>
      <c r="D2908" s="16">
        <v>45953</v>
      </c>
      <c r="E2908" s="16">
        <v>46042</v>
      </c>
      <c r="F2908" s="14" t="s">
        <v>10305</v>
      </c>
      <c r="G2908" s="14" t="s">
        <v>4721</v>
      </c>
      <c r="H2908" s="14" t="s">
        <v>4722</v>
      </c>
      <c r="I2908" s="15">
        <v>378.23</v>
      </c>
      <c r="J2908" s="77">
        <v>1</v>
      </c>
      <c r="K2908" s="92"/>
    </row>
    <row r="2909" spans="1:11" ht="120" x14ac:dyDescent="0.25">
      <c r="A2909" s="14" t="s">
        <v>3027</v>
      </c>
      <c r="B2909" s="14" t="s">
        <v>10299</v>
      </c>
      <c r="C2909" s="14" t="s">
        <v>182</v>
      </c>
      <c r="D2909" s="16">
        <v>45838</v>
      </c>
      <c r="E2909" s="16">
        <v>46042</v>
      </c>
      <c r="F2909" s="14" t="s">
        <v>10314</v>
      </c>
      <c r="G2909" s="14"/>
      <c r="H2909" s="14" t="s">
        <v>10308</v>
      </c>
      <c r="I2909" s="15">
        <v>31.3</v>
      </c>
      <c r="J2909" s="77">
        <v>1</v>
      </c>
      <c r="K2909" s="92"/>
    </row>
    <row r="2910" spans="1:11" ht="70" x14ac:dyDescent="0.25">
      <c r="A2910" s="14" t="s">
        <v>3027</v>
      </c>
      <c r="B2910" s="14" t="s">
        <v>10315</v>
      </c>
      <c r="C2910" s="14" t="s">
        <v>3998</v>
      </c>
      <c r="D2910" s="16">
        <v>46003</v>
      </c>
      <c r="E2910" s="16">
        <v>46042</v>
      </c>
      <c r="F2910" s="14" t="s">
        <v>10316</v>
      </c>
      <c r="G2910" s="14"/>
      <c r="H2910" s="14" t="s">
        <v>5821</v>
      </c>
      <c r="I2910" s="15">
        <v>206.6</v>
      </c>
      <c r="J2910" s="77">
        <v>1</v>
      </c>
      <c r="K2910" s="92"/>
    </row>
    <row r="2911" spans="1:11" ht="60" x14ac:dyDescent="0.25">
      <c r="A2911" s="14" t="s">
        <v>3027</v>
      </c>
      <c r="B2911" s="14" t="s">
        <v>10315</v>
      </c>
      <c r="C2911" s="14" t="s">
        <v>6389</v>
      </c>
      <c r="D2911" s="16">
        <v>45980</v>
      </c>
      <c r="E2911" s="16">
        <v>46042</v>
      </c>
      <c r="F2911" s="14" t="s">
        <v>10317</v>
      </c>
      <c r="G2911" s="14"/>
      <c r="H2911" s="14" t="s">
        <v>5821</v>
      </c>
      <c r="I2911" s="15">
        <v>245.4</v>
      </c>
      <c r="J2911" s="77">
        <v>1</v>
      </c>
      <c r="K2911" s="92"/>
    </row>
    <row r="2912" spans="1:11" ht="30" x14ac:dyDescent="0.25">
      <c r="A2912" s="14" t="s">
        <v>3027</v>
      </c>
      <c r="B2912" s="14" t="s">
        <v>10318</v>
      </c>
      <c r="C2912" s="14" t="s">
        <v>10319</v>
      </c>
      <c r="D2912" s="16">
        <v>45729</v>
      </c>
      <c r="E2912" s="16">
        <v>46042</v>
      </c>
      <c r="F2912" s="14" t="s">
        <v>10320</v>
      </c>
      <c r="G2912" s="14" t="s">
        <v>10321</v>
      </c>
      <c r="H2912" s="14" t="s">
        <v>10322</v>
      </c>
      <c r="I2912" s="15">
        <v>1229</v>
      </c>
      <c r="J2912" s="77">
        <v>3</v>
      </c>
      <c r="K2912" s="92"/>
    </row>
    <row r="2913" spans="1:11" ht="30" x14ac:dyDescent="0.25">
      <c r="A2913" s="14" t="s">
        <v>3027</v>
      </c>
      <c r="B2913" s="14" t="s">
        <v>10318</v>
      </c>
      <c r="C2913" s="14" t="s">
        <v>6596</v>
      </c>
      <c r="D2913" s="16">
        <v>45693</v>
      </c>
      <c r="E2913" s="16">
        <v>46042</v>
      </c>
      <c r="F2913" s="14" t="s">
        <v>10323</v>
      </c>
      <c r="G2913" s="14" t="s">
        <v>8481</v>
      </c>
      <c r="H2913" s="14" t="s">
        <v>8482</v>
      </c>
      <c r="I2913" s="15">
        <v>264</v>
      </c>
      <c r="J2913" s="77">
        <v>3</v>
      </c>
      <c r="K2913" s="92"/>
    </row>
    <row r="2914" spans="1:11" ht="30" x14ac:dyDescent="0.25">
      <c r="A2914" s="14" t="s">
        <v>3027</v>
      </c>
      <c r="B2914" s="14" t="s">
        <v>10318</v>
      </c>
      <c r="C2914" s="14" t="s">
        <v>6601</v>
      </c>
      <c r="D2914" s="16">
        <v>45718</v>
      </c>
      <c r="E2914" s="16">
        <v>46042</v>
      </c>
      <c r="F2914" s="14" t="s">
        <v>10324</v>
      </c>
      <c r="G2914" s="14" t="s">
        <v>8481</v>
      </c>
      <c r="H2914" s="14" t="s">
        <v>8482</v>
      </c>
      <c r="I2914" s="15">
        <v>198</v>
      </c>
      <c r="J2914" s="77">
        <v>3</v>
      </c>
      <c r="K2914" s="92"/>
    </row>
    <row r="2915" spans="1:11" ht="40" x14ac:dyDescent="0.25">
      <c r="A2915" s="14" t="s">
        <v>3027</v>
      </c>
      <c r="B2915" s="14" t="s">
        <v>10318</v>
      </c>
      <c r="C2915" s="14" t="s">
        <v>6603</v>
      </c>
      <c r="D2915" s="16">
        <v>45740</v>
      </c>
      <c r="E2915" s="16">
        <v>46042</v>
      </c>
      <c r="F2915" s="14" t="s">
        <v>10325</v>
      </c>
      <c r="G2915" s="14" t="s">
        <v>8481</v>
      </c>
      <c r="H2915" s="14" t="s">
        <v>8482</v>
      </c>
      <c r="I2915" s="15">
        <v>359</v>
      </c>
      <c r="J2915" s="77">
        <v>3</v>
      </c>
      <c r="K2915" s="92"/>
    </row>
    <row r="2916" spans="1:11" ht="30" x14ac:dyDescent="0.25">
      <c r="A2916" s="14" t="s">
        <v>3027</v>
      </c>
      <c r="B2916" s="14" t="s">
        <v>10326</v>
      </c>
      <c r="C2916" s="14" t="s">
        <v>3028</v>
      </c>
      <c r="D2916" s="16">
        <v>45918</v>
      </c>
      <c r="E2916" s="16">
        <v>46042</v>
      </c>
      <c r="F2916" s="14" t="s">
        <v>10327</v>
      </c>
      <c r="G2916" s="14" t="s">
        <v>10328</v>
      </c>
      <c r="H2916" s="14" t="s">
        <v>10329</v>
      </c>
      <c r="I2916" s="15">
        <v>200</v>
      </c>
      <c r="J2916" s="77">
        <v>2</v>
      </c>
      <c r="K2916" s="92"/>
    </row>
    <row r="2917" spans="1:11" ht="50" x14ac:dyDescent="0.25">
      <c r="A2917" s="14" t="s">
        <v>3027</v>
      </c>
      <c r="B2917" s="14" t="s">
        <v>10330</v>
      </c>
      <c r="C2917" s="14" t="s">
        <v>10331</v>
      </c>
      <c r="D2917" s="16">
        <v>45897</v>
      </c>
      <c r="E2917" s="16">
        <v>46042</v>
      </c>
      <c r="F2917" s="14" t="s">
        <v>10332</v>
      </c>
      <c r="G2917" s="14" t="s">
        <v>7041</v>
      </c>
      <c r="H2917" s="14" t="s">
        <v>7042</v>
      </c>
      <c r="I2917" s="15">
        <v>549.99</v>
      </c>
      <c r="J2917" s="77">
        <v>1</v>
      </c>
      <c r="K2917" s="92"/>
    </row>
    <row r="2918" spans="1:11" ht="60" x14ac:dyDescent="0.25">
      <c r="A2918" s="14" t="s">
        <v>3027</v>
      </c>
      <c r="B2918" s="14" t="s">
        <v>10330</v>
      </c>
      <c r="C2918" s="14" t="s">
        <v>10333</v>
      </c>
      <c r="D2918" s="16">
        <v>45733</v>
      </c>
      <c r="E2918" s="16">
        <v>46042</v>
      </c>
      <c r="F2918" s="14" t="s">
        <v>10334</v>
      </c>
      <c r="G2918" s="14" t="s">
        <v>3462</v>
      </c>
      <c r="H2918" s="14" t="s">
        <v>3463</v>
      </c>
      <c r="I2918" s="15">
        <v>152.01</v>
      </c>
      <c r="J2918" s="77">
        <v>1</v>
      </c>
      <c r="K2918" s="92"/>
    </row>
    <row r="2919" spans="1:11" ht="50" x14ac:dyDescent="0.25">
      <c r="A2919" s="14" t="s">
        <v>3027</v>
      </c>
      <c r="B2919" s="14" t="s">
        <v>10335</v>
      </c>
      <c r="C2919" s="14" t="s">
        <v>10336</v>
      </c>
      <c r="D2919" s="16">
        <v>45783</v>
      </c>
      <c r="E2919" s="16">
        <v>46042</v>
      </c>
      <c r="F2919" s="14" t="s">
        <v>10337</v>
      </c>
      <c r="G2919" s="14" t="s">
        <v>4033</v>
      </c>
      <c r="H2919" s="14" t="s">
        <v>7691</v>
      </c>
      <c r="I2919" s="15">
        <v>46.87</v>
      </c>
      <c r="J2919" s="77">
        <v>1</v>
      </c>
      <c r="K2919" s="92"/>
    </row>
    <row r="2920" spans="1:11" ht="60" x14ac:dyDescent="0.25">
      <c r="A2920" s="14" t="s">
        <v>3027</v>
      </c>
      <c r="B2920" s="14" t="s">
        <v>10335</v>
      </c>
      <c r="C2920" s="14" t="s">
        <v>10338</v>
      </c>
      <c r="D2920" s="16">
        <v>45789</v>
      </c>
      <c r="E2920" s="16">
        <v>46042</v>
      </c>
      <c r="F2920" s="14" t="s">
        <v>10339</v>
      </c>
      <c r="G2920" s="14"/>
      <c r="H2920" s="14" t="s">
        <v>8315</v>
      </c>
      <c r="I2920" s="15">
        <v>111.22</v>
      </c>
      <c r="J2920" s="77">
        <v>1</v>
      </c>
      <c r="K2920" s="92"/>
    </row>
    <row r="2921" spans="1:11" ht="50" x14ac:dyDescent="0.25">
      <c r="A2921" s="14" t="s">
        <v>3027</v>
      </c>
      <c r="B2921" s="14" t="s">
        <v>10335</v>
      </c>
      <c r="C2921" s="14" t="s">
        <v>10340</v>
      </c>
      <c r="D2921" s="16">
        <v>45878</v>
      </c>
      <c r="E2921" s="16">
        <v>46042</v>
      </c>
      <c r="F2921" s="14" t="s">
        <v>10341</v>
      </c>
      <c r="G2921" s="14">
        <v>29213291</v>
      </c>
      <c r="H2921" s="14" t="s">
        <v>3029</v>
      </c>
      <c r="I2921" s="15">
        <v>159.99</v>
      </c>
      <c r="J2921" s="77">
        <v>1</v>
      </c>
      <c r="K2921" s="92"/>
    </row>
    <row r="2922" spans="1:11" ht="50" x14ac:dyDescent="0.25">
      <c r="A2922" s="14" t="s">
        <v>3027</v>
      </c>
      <c r="B2922" s="14" t="s">
        <v>10335</v>
      </c>
      <c r="C2922" s="14" t="s">
        <v>10342</v>
      </c>
      <c r="D2922" s="16">
        <v>45888</v>
      </c>
      <c r="E2922" s="16">
        <v>46042</v>
      </c>
      <c r="F2922" s="14" t="s">
        <v>10341</v>
      </c>
      <c r="G2922" s="14">
        <v>29213291</v>
      </c>
      <c r="H2922" s="14" t="s">
        <v>3029</v>
      </c>
      <c r="I2922" s="15">
        <v>123.5</v>
      </c>
      <c r="J2922" s="77">
        <v>1</v>
      </c>
      <c r="K2922" s="92"/>
    </row>
    <row r="2923" spans="1:11" ht="50" x14ac:dyDescent="0.25">
      <c r="A2923" s="14" t="s">
        <v>3027</v>
      </c>
      <c r="B2923" s="14" t="s">
        <v>10335</v>
      </c>
      <c r="C2923" s="14" t="s">
        <v>10343</v>
      </c>
      <c r="D2923" s="16">
        <v>45944</v>
      </c>
      <c r="E2923" s="16">
        <v>46042</v>
      </c>
      <c r="F2923" s="14" t="s">
        <v>10344</v>
      </c>
      <c r="G2923" s="14" t="s">
        <v>10345</v>
      </c>
      <c r="H2923" s="14" t="s">
        <v>10346</v>
      </c>
      <c r="I2923" s="15">
        <v>126.89</v>
      </c>
      <c r="J2923" s="77">
        <v>1</v>
      </c>
      <c r="K2923" s="92"/>
    </row>
    <row r="2924" spans="1:11" ht="50" x14ac:dyDescent="0.25">
      <c r="A2924" s="14" t="s">
        <v>3027</v>
      </c>
      <c r="B2924" s="14" t="s">
        <v>10335</v>
      </c>
      <c r="C2924" s="14" t="s">
        <v>10347</v>
      </c>
      <c r="D2924" s="16">
        <v>45944</v>
      </c>
      <c r="E2924" s="16">
        <v>46042</v>
      </c>
      <c r="F2924" s="14" t="s">
        <v>10344</v>
      </c>
      <c r="G2924" s="14" t="s">
        <v>5921</v>
      </c>
      <c r="H2924" s="14" t="s">
        <v>5922</v>
      </c>
      <c r="I2924" s="15">
        <v>302.75</v>
      </c>
      <c r="J2924" s="77">
        <v>1</v>
      </c>
      <c r="K2924" s="92"/>
    </row>
    <row r="2925" spans="1:11" ht="50" x14ac:dyDescent="0.25">
      <c r="A2925" s="14" t="s">
        <v>3027</v>
      </c>
      <c r="B2925" s="14" t="s">
        <v>10335</v>
      </c>
      <c r="C2925" s="14" t="s">
        <v>10348</v>
      </c>
      <c r="D2925" s="16">
        <v>45954</v>
      </c>
      <c r="E2925" s="16">
        <v>46042</v>
      </c>
      <c r="F2925" s="14" t="s">
        <v>10344</v>
      </c>
      <c r="G2925" s="14" t="s">
        <v>8193</v>
      </c>
      <c r="H2925" s="14" t="s">
        <v>8194</v>
      </c>
      <c r="I2925" s="15">
        <v>220.92</v>
      </c>
      <c r="J2925" s="77">
        <v>1</v>
      </c>
      <c r="K2925" s="92"/>
    </row>
    <row r="2926" spans="1:11" ht="50" x14ac:dyDescent="0.25">
      <c r="A2926" s="14" t="s">
        <v>3027</v>
      </c>
      <c r="B2926" s="14" t="s">
        <v>10335</v>
      </c>
      <c r="C2926" s="14" t="s">
        <v>10349</v>
      </c>
      <c r="D2926" s="16">
        <v>45958</v>
      </c>
      <c r="E2926" s="16">
        <v>46042</v>
      </c>
      <c r="F2926" s="14" t="s">
        <v>10350</v>
      </c>
      <c r="G2926" s="14"/>
      <c r="H2926" s="14" t="s">
        <v>10351</v>
      </c>
      <c r="I2926" s="15">
        <v>43</v>
      </c>
      <c r="J2926" s="77">
        <v>1</v>
      </c>
      <c r="K2926" s="92"/>
    </row>
    <row r="2927" spans="1:11" ht="50" x14ac:dyDescent="0.25">
      <c r="A2927" s="14" t="s">
        <v>3027</v>
      </c>
      <c r="B2927" s="14" t="s">
        <v>10335</v>
      </c>
      <c r="C2927" s="14" t="s">
        <v>10352</v>
      </c>
      <c r="D2927" s="16">
        <v>45958</v>
      </c>
      <c r="E2927" s="16">
        <v>46042</v>
      </c>
      <c r="F2927" s="14" t="s">
        <v>10350</v>
      </c>
      <c r="G2927" s="14"/>
      <c r="H2927" s="14" t="s">
        <v>7115</v>
      </c>
      <c r="I2927" s="15">
        <v>102.7</v>
      </c>
      <c r="J2927" s="77">
        <v>1</v>
      </c>
      <c r="K2927" s="92"/>
    </row>
    <row r="2928" spans="1:11" ht="50" x14ac:dyDescent="0.25">
      <c r="A2928" s="14" t="s">
        <v>3027</v>
      </c>
      <c r="B2928" s="14" t="s">
        <v>10335</v>
      </c>
      <c r="C2928" s="14" t="s">
        <v>10353</v>
      </c>
      <c r="D2928" s="16">
        <v>45959</v>
      </c>
      <c r="E2928" s="16">
        <v>46042</v>
      </c>
      <c r="F2928" s="14" t="s">
        <v>10341</v>
      </c>
      <c r="G2928" s="14"/>
      <c r="H2928" s="14" t="s">
        <v>9958</v>
      </c>
      <c r="I2928" s="15">
        <v>76.989999999999995</v>
      </c>
      <c r="J2928" s="77">
        <v>1</v>
      </c>
      <c r="K2928" s="92"/>
    </row>
    <row r="2929" spans="1:11" ht="50" x14ac:dyDescent="0.25">
      <c r="A2929" s="14" t="s">
        <v>3027</v>
      </c>
      <c r="B2929" s="14" t="s">
        <v>10335</v>
      </c>
      <c r="C2929" s="14" t="s">
        <v>10354</v>
      </c>
      <c r="D2929" s="16">
        <v>45959</v>
      </c>
      <c r="E2929" s="16">
        <v>46042</v>
      </c>
      <c r="F2929" s="14" t="s">
        <v>10344</v>
      </c>
      <c r="G2929" s="14" t="s">
        <v>10355</v>
      </c>
      <c r="H2929" s="14" t="s">
        <v>10356</v>
      </c>
      <c r="I2929" s="15">
        <v>292.2</v>
      </c>
      <c r="J2929" s="77">
        <v>1</v>
      </c>
      <c r="K2929" s="92"/>
    </row>
    <row r="2930" spans="1:11" ht="50" x14ac:dyDescent="0.25">
      <c r="A2930" s="14" t="s">
        <v>3027</v>
      </c>
      <c r="B2930" s="14" t="s">
        <v>10335</v>
      </c>
      <c r="C2930" s="14" t="s">
        <v>10357</v>
      </c>
      <c r="D2930" s="16">
        <v>45959</v>
      </c>
      <c r="E2930" s="16">
        <v>46042</v>
      </c>
      <c r="F2930" s="14" t="s">
        <v>10350</v>
      </c>
      <c r="G2930" s="14" t="s">
        <v>4999</v>
      </c>
      <c r="H2930" s="14" t="s">
        <v>5000</v>
      </c>
      <c r="I2930" s="15">
        <v>222.96</v>
      </c>
      <c r="J2930" s="77">
        <v>1</v>
      </c>
      <c r="K2930" s="92"/>
    </row>
    <row r="2931" spans="1:11" ht="50" x14ac:dyDescent="0.25">
      <c r="A2931" s="14" t="s">
        <v>3027</v>
      </c>
      <c r="B2931" s="14" t="s">
        <v>10335</v>
      </c>
      <c r="C2931" s="14" t="s">
        <v>10358</v>
      </c>
      <c r="D2931" s="16">
        <v>45959</v>
      </c>
      <c r="E2931" s="16">
        <v>46042</v>
      </c>
      <c r="F2931" s="14" t="s">
        <v>10341</v>
      </c>
      <c r="G2931" s="14">
        <v>29213291</v>
      </c>
      <c r="H2931" s="14" t="s">
        <v>3029</v>
      </c>
      <c r="I2931" s="15">
        <v>121.5</v>
      </c>
      <c r="J2931" s="77">
        <v>1</v>
      </c>
      <c r="K2931" s="92"/>
    </row>
    <row r="2932" spans="1:11" ht="50" x14ac:dyDescent="0.25">
      <c r="A2932" s="14" t="s">
        <v>3027</v>
      </c>
      <c r="B2932" s="14" t="s">
        <v>10335</v>
      </c>
      <c r="C2932" s="14" t="s">
        <v>10359</v>
      </c>
      <c r="D2932" s="16">
        <v>45959</v>
      </c>
      <c r="E2932" s="16">
        <v>46042</v>
      </c>
      <c r="F2932" s="14" t="s">
        <v>10341</v>
      </c>
      <c r="G2932" s="14" t="s">
        <v>4116</v>
      </c>
      <c r="H2932" s="14" t="s">
        <v>4117</v>
      </c>
      <c r="I2932" s="15">
        <v>54</v>
      </c>
      <c r="J2932" s="77">
        <v>1</v>
      </c>
      <c r="K2932" s="92"/>
    </row>
    <row r="2933" spans="1:11" ht="50" x14ac:dyDescent="0.25">
      <c r="A2933" s="14" t="s">
        <v>3027</v>
      </c>
      <c r="B2933" s="14" t="s">
        <v>10335</v>
      </c>
      <c r="C2933" s="14" t="s">
        <v>10360</v>
      </c>
      <c r="D2933" s="16">
        <v>45954</v>
      </c>
      <c r="E2933" s="16">
        <v>46042</v>
      </c>
      <c r="F2933" s="14" t="s">
        <v>10344</v>
      </c>
      <c r="G2933" s="14" t="s">
        <v>7819</v>
      </c>
      <c r="H2933" s="14" t="s">
        <v>7820</v>
      </c>
      <c r="I2933" s="15">
        <v>1084.0999999999999</v>
      </c>
      <c r="J2933" s="77">
        <v>1</v>
      </c>
      <c r="K2933" s="92"/>
    </row>
    <row r="2934" spans="1:11" ht="60" x14ac:dyDescent="0.25">
      <c r="A2934" s="14" t="s">
        <v>3027</v>
      </c>
      <c r="B2934" s="14" t="s">
        <v>10335</v>
      </c>
      <c r="C2934" s="14" t="s">
        <v>10361</v>
      </c>
      <c r="D2934" s="16">
        <v>45724</v>
      </c>
      <c r="E2934" s="16">
        <v>46042</v>
      </c>
      <c r="F2934" s="14" t="s">
        <v>10339</v>
      </c>
      <c r="G2934" s="14" t="s">
        <v>4999</v>
      </c>
      <c r="H2934" s="14" t="s">
        <v>5000</v>
      </c>
      <c r="I2934" s="15">
        <v>264.97000000000003</v>
      </c>
      <c r="J2934" s="77">
        <v>1</v>
      </c>
      <c r="K2934" s="92"/>
    </row>
    <row r="2935" spans="1:11" ht="60" x14ac:dyDescent="0.25">
      <c r="A2935" s="14" t="s">
        <v>3027</v>
      </c>
      <c r="B2935" s="14" t="s">
        <v>10335</v>
      </c>
      <c r="C2935" s="14" t="s">
        <v>10362</v>
      </c>
      <c r="D2935" s="16">
        <v>45904</v>
      </c>
      <c r="E2935" s="16">
        <v>46042</v>
      </c>
      <c r="F2935" s="14" t="s">
        <v>10339</v>
      </c>
      <c r="G2935" s="14" t="s">
        <v>4999</v>
      </c>
      <c r="H2935" s="14" t="s">
        <v>5000</v>
      </c>
      <c r="I2935" s="15">
        <v>139.97999999999999</v>
      </c>
      <c r="J2935" s="77">
        <v>1</v>
      </c>
      <c r="K2935" s="92"/>
    </row>
    <row r="2936" spans="1:11" ht="50" x14ac:dyDescent="0.25">
      <c r="A2936" s="14" t="s">
        <v>3027</v>
      </c>
      <c r="B2936" s="14" t="s">
        <v>10335</v>
      </c>
      <c r="C2936" s="14" t="s">
        <v>10363</v>
      </c>
      <c r="D2936" s="16">
        <v>45962</v>
      </c>
      <c r="E2936" s="16">
        <v>46042</v>
      </c>
      <c r="F2936" s="14" t="s">
        <v>10344</v>
      </c>
      <c r="G2936" s="14" t="s">
        <v>5156</v>
      </c>
      <c r="H2936" s="14" t="s">
        <v>5157</v>
      </c>
      <c r="I2936" s="15">
        <v>100.49</v>
      </c>
      <c r="J2936" s="77">
        <v>1</v>
      </c>
      <c r="K2936" s="92"/>
    </row>
    <row r="2937" spans="1:11" ht="50" x14ac:dyDescent="0.25">
      <c r="A2937" s="14" t="s">
        <v>3027</v>
      </c>
      <c r="B2937" s="14" t="s">
        <v>10335</v>
      </c>
      <c r="C2937" s="14" t="s">
        <v>10364</v>
      </c>
      <c r="D2937" s="16">
        <v>45972</v>
      </c>
      <c r="E2937" s="16">
        <v>46042</v>
      </c>
      <c r="F2937" s="14" t="s">
        <v>10344</v>
      </c>
      <c r="G2937" s="14" t="s">
        <v>8383</v>
      </c>
      <c r="H2937" s="14" t="s">
        <v>8384</v>
      </c>
      <c r="I2937" s="15">
        <v>870</v>
      </c>
      <c r="J2937" s="77">
        <v>1</v>
      </c>
      <c r="K2937" s="92"/>
    </row>
    <row r="2938" spans="1:11" ht="50" x14ac:dyDescent="0.25">
      <c r="A2938" s="14" t="s">
        <v>3027</v>
      </c>
      <c r="B2938" s="14" t="s">
        <v>10335</v>
      </c>
      <c r="C2938" s="14" t="s">
        <v>10365</v>
      </c>
      <c r="D2938" s="16">
        <v>45972</v>
      </c>
      <c r="E2938" s="16">
        <v>46042</v>
      </c>
      <c r="F2938" s="14" t="s">
        <v>10344</v>
      </c>
      <c r="G2938" s="14" t="s">
        <v>10366</v>
      </c>
      <c r="H2938" s="14" t="s">
        <v>10367</v>
      </c>
      <c r="I2938" s="15">
        <v>202.17</v>
      </c>
      <c r="J2938" s="77">
        <v>1</v>
      </c>
      <c r="K2938" s="92"/>
    </row>
    <row r="2939" spans="1:11" ht="50" x14ac:dyDescent="0.25">
      <c r="A2939" s="14" t="s">
        <v>3027</v>
      </c>
      <c r="B2939" s="14" t="s">
        <v>10335</v>
      </c>
      <c r="C2939" s="14" t="s">
        <v>10368</v>
      </c>
      <c r="D2939" s="16">
        <v>45972</v>
      </c>
      <c r="E2939" s="16">
        <v>46042</v>
      </c>
      <c r="F2939" s="14" t="s">
        <v>10369</v>
      </c>
      <c r="G2939" s="14" t="s">
        <v>7819</v>
      </c>
      <c r="H2939" s="14" t="s">
        <v>7820</v>
      </c>
      <c r="I2939" s="15">
        <v>697.8</v>
      </c>
      <c r="J2939" s="77">
        <v>1</v>
      </c>
      <c r="K2939" s="92"/>
    </row>
    <row r="2940" spans="1:11" ht="12.5" x14ac:dyDescent="0.25">
      <c r="A2940" s="14" t="s">
        <v>3027</v>
      </c>
      <c r="B2940" s="14" t="s">
        <v>10370</v>
      </c>
      <c r="C2940" s="14" t="s">
        <v>10371</v>
      </c>
      <c r="D2940" s="16">
        <v>46042</v>
      </c>
      <c r="E2940" s="16"/>
      <c r="F2940" s="14" t="s">
        <v>9843</v>
      </c>
      <c r="G2940" s="14" t="s">
        <v>10372</v>
      </c>
      <c r="H2940" s="14" t="s">
        <v>10373</v>
      </c>
      <c r="I2940" s="15">
        <v>600</v>
      </c>
      <c r="J2940" s="77">
        <v>5</v>
      </c>
      <c r="K2940" s="92"/>
    </row>
    <row r="2941" spans="1:11" ht="12.5" x14ac:dyDescent="0.25">
      <c r="A2941" s="14" t="s">
        <v>3027</v>
      </c>
      <c r="B2941" s="14" t="s">
        <v>10374</v>
      </c>
      <c r="C2941" s="14" t="s">
        <v>10375</v>
      </c>
      <c r="D2941" s="16">
        <v>46044</v>
      </c>
      <c r="E2941" s="16"/>
      <c r="F2941" s="14" t="s">
        <v>10376</v>
      </c>
      <c r="G2941" s="14" t="s">
        <v>3030</v>
      </c>
      <c r="H2941" s="14" t="s">
        <v>3031</v>
      </c>
      <c r="I2941" s="15">
        <v>506.56</v>
      </c>
      <c r="J2941" s="77">
        <v>2</v>
      </c>
      <c r="K2941" s="92"/>
    </row>
    <row r="2942" spans="1:11" ht="70" x14ac:dyDescent="0.25">
      <c r="A2942" s="14" t="s">
        <v>3027</v>
      </c>
      <c r="B2942" s="14" t="s">
        <v>10377</v>
      </c>
      <c r="C2942" s="14" t="s">
        <v>10378</v>
      </c>
      <c r="D2942" s="16">
        <v>46003</v>
      </c>
      <c r="E2942" s="16">
        <v>46048</v>
      </c>
      <c r="F2942" s="14" t="s">
        <v>10379</v>
      </c>
      <c r="G2942" s="14" t="s">
        <v>10380</v>
      </c>
      <c r="H2942" s="14" t="s">
        <v>10381</v>
      </c>
      <c r="I2942" s="15">
        <v>0.75</v>
      </c>
      <c r="J2942" s="77">
        <v>3</v>
      </c>
      <c r="K2942" s="92"/>
    </row>
    <row r="2943" spans="1:11" ht="70" x14ac:dyDescent="0.25">
      <c r="A2943" s="14" t="s">
        <v>3027</v>
      </c>
      <c r="B2943" s="14" t="s">
        <v>10377</v>
      </c>
      <c r="C2943" s="14" t="s">
        <v>10382</v>
      </c>
      <c r="D2943" s="16">
        <v>46001</v>
      </c>
      <c r="E2943" s="16">
        <v>46048</v>
      </c>
      <c r="F2943" s="14" t="s">
        <v>10383</v>
      </c>
      <c r="G2943" s="14" t="s">
        <v>8667</v>
      </c>
      <c r="H2943" s="14" t="s">
        <v>10384</v>
      </c>
      <c r="I2943" s="15">
        <v>9.6999999999999993</v>
      </c>
      <c r="J2943" s="77">
        <v>3</v>
      </c>
      <c r="K2943" s="92"/>
    </row>
    <row r="2944" spans="1:11" ht="70" x14ac:dyDescent="0.25">
      <c r="A2944" s="14" t="s">
        <v>3027</v>
      </c>
      <c r="B2944" s="14" t="s">
        <v>10385</v>
      </c>
      <c r="C2944" s="14" t="s">
        <v>10385</v>
      </c>
      <c r="D2944" s="16">
        <v>46048</v>
      </c>
      <c r="E2944" s="16"/>
      <c r="F2944" s="14" t="s">
        <v>10386</v>
      </c>
      <c r="G2944" s="14"/>
      <c r="H2944" s="14" t="s">
        <v>3146</v>
      </c>
      <c r="I2944" s="15">
        <v>57.42</v>
      </c>
      <c r="J2944" s="77">
        <v>5</v>
      </c>
      <c r="K2944" s="92"/>
    </row>
    <row r="2945" spans="1:11" ht="60" x14ac:dyDescent="0.25">
      <c r="A2945" s="14" t="s">
        <v>3027</v>
      </c>
      <c r="B2945" s="14" t="s">
        <v>10387</v>
      </c>
      <c r="C2945" s="14" t="s">
        <v>10388</v>
      </c>
      <c r="D2945" s="16">
        <v>45939</v>
      </c>
      <c r="E2945" s="16">
        <v>46048</v>
      </c>
      <c r="F2945" s="14" t="s">
        <v>10389</v>
      </c>
      <c r="G2945" s="14" t="s">
        <v>5203</v>
      </c>
      <c r="H2945" s="14" t="s">
        <v>5204</v>
      </c>
      <c r="I2945" s="15">
        <v>636.33000000000004</v>
      </c>
      <c r="J2945" s="77">
        <v>2</v>
      </c>
      <c r="K2945" s="92"/>
    </row>
    <row r="2946" spans="1:11" ht="50" x14ac:dyDescent="0.25">
      <c r="A2946" s="14" t="s">
        <v>3027</v>
      </c>
      <c r="B2946" s="14" t="s">
        <v>10390</v>
      </c>
      <c r="C2946" s="14" t="s">
        <v>10391</v>
      </c>
      <c r="D2946" s="16">
        <v>45870</v>
      </c>
      <c r="E2946" s="16">
        <v>46048</v>
      </c>
      <c r="F2946" s="14" t="s">
        <v>10392</v>
      </c>
      <c r="G2946" s="14">
        <v>29213291</v>
      </c>
      <c r="H2946" s="14" t="s">
        <v>3029</v>
      </c>
      <c r="I2946" s="15">
        <v>132.72</v>
      </c>
      <c r="J2946" s="77">
        <v>1</v>
      </c>
      <c r="K2946" s="92"/>
    </row>
    <row r="2947" spans="1:11" ht="50" x14ac:dyDescent="0.25">
      <c r="A2947" s="14" t="s">
        <v>3027</v>
      </c>
      <c r="B2947" s="14" t="s">
        <v>10390</v>
      </c>
      <c r="C2947" s="14" t="s">
        <v>10393</v>
      </c>
      <c r="D2947" s="16">
        <v>45947</v>
      </c>
      <c r="E2947" s="16">
        <v>46048</v>
      </c>
      <c r="F2947" s="14" t="s">
        <v>10394</v>
      </c>
      <c r="G2947" s="14">
        <v>29213291</v>
      </c>
      <c r="H2947" s="14" t="s">
        <v>3029</v>
      </c>
      <c r="I2947" s="15">
        <v>272.56</v>
      </c>
      <c r="J2947" s="77">
        <v>1</v>
      </c>
      <c r="K2947" s="92"/>
    </row>
    <row r="2948" spans="1:11" ht="50" x14ac:dyDescent="0.25">
      <c r="A2948" s="14" t="s">
        <v>3027</v>
      </c>
      <c r="B2948" s="14" t="s">
        <v>10390</v>
      </c>
      <c r="C2948" s="14" t="s">
        <v>10395</v>
      </c>
      <c r="D2948" s="16">
        <v>45987</v>
      </c>
      <c r="E2948" s="16">
        <v>46048</v>
      </c>
      <c r="F2948" s="14" t="s">
        <v>10396</v>
      </c>
      <c r="G2948" s="14" t="s">
        <v>10397</v>
      </c>
      <c r="H2948" s="14" t="s">
        <v>10398</v>
      </c>
      <c r="I2948" s="15">
        <v>524.35</v>
      </c>
      <c r="J2948" s="77">
        <v>1</v>
      </c>
      <c r="K2948" s="92"/>
    </row>
    <row r="2949" spans="1:11" ht="60" x14ac:dyDescent="0.25">
      <c r="A2949" s="14" t="s">
        <v>3027</v>
      </c>
      <c r="B2949" s="14" t="s">
        <v>10390</v>
      </c>
      <c r="C2949" s="14" t="s">
        <v>10399</v>
      </c>
      <c r="D2949" s="16">
        <v>45965</v>
      </c>
      <c r="E2949" s="16">
        <v>46048</v>
      </c>
      <c r="F2949" s="14" t="s">
        <v>10400</v>
      </c>
      <c r="G2949" s="14" t="s">
        <v>10401</v>
      </c>
      <c r="H2949" s="14" t="s">
        <v>10402</v>
      </c>
      <c r="I2949" s="15">
        <v>591.20000000000005</v>
      </c>
      <c r="J2949" s="77">
        <v>1</v>
      </c>
      <c r="K2949" s="92"/>
    </row>
    <row r="2950" spans="1:11" ht="60" x14ac:dyDescent="0.25">
      <c r="A2950" s="14" t="s">
        <v>3027</v>
      </c>
      <c r="B2950" s="14" t="s">
        <v>10390</v>
      </c>
      <c r="C2950" s="14" t="s">
        <v>10403</v>
      </c>
      <c r="D2950" s="16">
        <v>45985</v>
      </c>
      <c r="E2950" s="16">
        <v>46048</v>
      </c>
      <c r="F2950" s="14" t="s">
        <v>10404</v>
      </c>
      <c r="G2950" s="14" t="s">
        <v>4765</v>
      </c>
      <c r="H2950" s="14" t="s">
        <v>4766</v>
      </c>
      <c r="I2950" s="15">
        <v>139.9</v>
      </c>
      <c r="J2950" s="77">
        <v>1</v>
      </c>
      <c r="K2950" s="92"/>
    </row>
    <row r="2951" spans="1:11" ht="50" x14ac:dyDescent="0.25">
      <c r="A2951" s="14" t="s">
        <v>3027</v>
      </c>
      <c r="B2951" s="14" t="s">
        <v>10390</v>
      </c>
      <c r="C2951" s="14" t="s">
        <v>10405</v>
      </c>
      <c r="D2951" s="16">
        <v>45956</v>
      </c>
      <c r="E2951" s="16">
        <v>46048</v>
      </c>
      <c r="F2951" s="14" t="s">
        <v>10392</v>
      </c>
      <c r="G2951" s="14" t="s">
        <v>10406</v>
      </c>
      <c r="H2951" s="14" t="s">
        <v>10407</v>
      </c>
      <c r="I2951" s="15">
        <v>139</v>
      </c>
      <c r="J2951" s="77">
        <v>1</v>
      </c>
      <c r="K2951" s="92"/>
    </row>
    <row r="2952" spans="1:11" ht="60" x14ac:dyDescent="0.25">
      <c r="A2952" s="14" t="s">
        <v>3027</v>
      </c>
      <c r="B2952" s="14" t="s">
        <v>10390</v>
      </c>
      <c r="C2952" s="14" t="s">
        <v>8489</v>
      </c>
      <c r="D2952" s="16">
        <v>45932</v>
      </c>
      <c r="E2952" s="16">
        <v>46048</v>
      </c>
      <c r="F2952" s="14" t="s">
        <v>10408</v>
      </c>
      <c r="G2952" s="14" t="s">
        <v>10409</v>
      </c>
      <c r="H2952" s="14" t="s">
        <v>10410</v>
      </c>
      <c r="I2952" s="15">
        <v>5.27</v>
      </c>
      <c r="J2952" s="77">
        <v>1</v>
      </c>
      <c r="K2952" s="92"/>
    </row>
    <row r="2953" spans="1:11" ht="60" x14ac:dyDescent="0.25">
      <c r="A2953" s="14" t="s">
        <v>3027</v>
      </c>
      <c r="B2953" s="14" t="s">
        <v>10411</v>
      </c>
      <c r="C2953" s="14" t="s">
        <v>10411</v>
      </c>
      <c r="D2953" s="16">
        <v>46048</v>
      </c>
      <c r="E2953" s="16"/>
      <c r="F2953" s="14" t="s">
        <v>10412</v>
      </c>
      <c r="G2953" s="14"/>
      <c r="H2953" s="14" t="s">
        <v>10413</v>
      </c>
      <c r="I2953" s="15">
        <v>252</v>
      </c>
      <c r="J2953" s="77">
        <v>2</v>
      </c>
      <c r="K2953" s="92"/>
    </row>
    <row r="2954" spans="1:11" ht="40" x14ac:dyDescent="0.25">
      <c r="A2954" s="14" t="s">
        <v>3027</v>
      </c>
      <c r="B2954" s="14" t="s">
        <v>10414</v>
      </c>
      <c r="C2954" s="14" t="s">
        <v>10414</v>
      </c>
      <c r="D2954" s="16">
        <v>46048</v>
      </c>
      <c r="E2954" s="16"/>
      <c r="F2954" s="14" t="s">
        <v>10415</v>
      </c>
      <c r="G2954" s="14"/>
      <c r="H2954" s="14" t="s">
        <v>10416</v>
      </c>
      <c r="I2954" s="15">
        <v>53.75</v>
      </c>
      <c r="J2954" s="77">
        <v>3</v>
      </c>
      <c r="K2954" s="92"/>
    </row>
    <row r="2955" spans="1:11" ht="40" x14ac:dyDescent="0.25">
      <c r="A2955" s="14" t="s">
        <v>3027</v>
      </c>
      <c r="B2955" s="14" t="s">
        <v>10414</v>
      </c>
      <c r="C2955" s="14" t="s">
        <v>10414</v>
      </c>
      <c r="D2955" s="16">
        <v>46048</v>
      </c>
      <c r="E2955" s="16"/>
      <c r="F2955" s="14" t="s">
        <v>10415</v>
      </c>
      <c r="G2955" s="14"/>
      <c r="H2955" s="14" t="s">
        <v>10417</v>
      </c>
      <c r="I2955" s="15">
        <v>53.75</v>
      </c>
      <c r="J2955" s="77">
        <v>3</v>
      </c>
      <c r="K2955" s="92"/>
    </row>
    <row r="2956" spans="1:11" ht="40" x14ac:dyDescent="0.25">
      <c r="A2956" s="14" t="s">
        <v>3027</v>
      </c>
      <c r="B2956" s="14" t="s">
        <v>10414</v>
      </c>
      <c r="C2956" s="14" t="s">
        <v>10414</v>
      </c>
      <c r="D2956" s="16">
        <v>46048</v>
      </c>
      <c r="E2956" s="16"/>
      <c r="F2956" s="14" t="s">
        <v>10415</v>
      </c>
      <c r="G2956" s="14"/>
      <c r="H2956" s="14" t="s">
        <v>10418</v>
      </c>
      <c r="I2956" s="15">
        <v>53.75</v>
      </c>
      <c r="J2956" s="77">
        <v>3</v>
      </c>
      <c r="K2956" s="92"/>
    </row>
    <row r="2957" spans="1:11" ht="40" x14ac:dyDescent="0.25">
      <c r="A2957" s="14" t="s">
        <v>3027</v>
      </c>
      <c r="B2957" s="14" t="s">
        <v>10414</v>
      </c>
      <c r="C2957" s="14" t="s">
        <v>10414</v>
      </c>
      <c r="D2957" s="16">
        <v>46048</v>
      </c>
      <c r="E2957" s="16"/>
      <c r="F2957" s="14" t="s">
        <v>10415</v>
      </c>
      <c r="G2957" s="14"/>
      <c r="H2957" s="14" t="s">
        <v>10419</v>
      </c>
      <c r="I2957" s="15">
        <v>53.75</v>
      </c>
      <c r="J2957" s="77">
        <v>3</v>
      </c>
      <c r="K2957" s="92"/>
    </row>
    <row r="2958" spans="1:11" ht="40" x14ac:dyDescent="0.25">
      <c r="A2958" s="14" t="s">
        <v>3027</v>
      </c>
      <c r="B2958" s="14" t="s">
        <v>10414</v>
      </c>
      <c r="C2958" s="14" t="s">
        <v>10414</v>
      </c>
      <c r="D2958" s="16">
        <v>46048</v>
      </c>
      <c r="E2958" s="16"/>
      <c r="F2958" s="14" t="s">
        <v>10415</v>
      </c>
      <c r="G2958" s="14"/>
      <c r="H2958" s="14" t="s">
        <v>10420</v>
      </c>
      <c r="I2958" s="15">
        <v>53.75</v>
      </c>
      <c r="J2958" s="77">
        <v>3</v>
      </c>
      <c r="K2958" s="92"/>
    </row>
    <row r="2959" spans="1:11" ht="40" x14ac:dyDescent="0.25">
      <c r="A2959" s="14" t="s">
        <v>3027</v>
      </c>
      <c r="B2959" s="14" t="s">
        <v>10414</v>
      </c>
      <c r="C2959" s="14" t="s">
        <v>10414</v>
      </c>
      <c r="D2959" s="16">
        <v>46048</v>
      </c>
      <c r="E2959" s="16"/>
      <c r="F2959" s="14" t="s">
        <v>10415</v>
      </c>
      <c r="G2959" s="14"/>
      <c r="H2959" s="14" t="s">
        <v>10421</v>
      </c>
      <c r="I2959" s="15">
        <v>53.75</v>
      </c>
      <c r="J2959" s="77">
        <v>3</v>
      </c>
      <c r="K2959" s="92"/>
    </row>
    <row r="2960" spans="1:11" ht="40" x14ac:dyDescent="0.25">
      <c r="A2960" s="14" t="s">
        <v>3027</v>
      </c>
      <c r="B2960" s="14" t="s">
        <v>10414</v>
      </c>
      <c r="C2960" s="14" t="s">
        <v>10414</v>
      </c>
      <c r="D2960" s="16">
        <v>46048</v>
      </c>
      <c r="E2960" s="16"/>
      <c r="F2960" s="14" t="s">
        <v>10415</v>
      </c>
      <c r="G2960" s="14"/>
      <c r="H2960" s="14" t="s">
        <v>10422</v>
      </c>
      <c r="I2960" s="15">
        <v>53.75</v>
      </c>
      <c r="J2960" s="77">
        <v>3</v>
      </c>
      <c r="K2960" s="92"/>
    </row>
    <row r="2961" spans="1:11" ht="50" x14ac:dyDescent="0.25">
      <c r="A2961" s="14" t="s">
        <v>3027</v>
      </c>
      <c r="B2961" s="14" t="s">
        <v>10423</v>
      </c>
      <c r="C2961" s="14" t="s">
        <v>10424</v>
      </c>
      <c r="D2961" s="16">
        <v>45813</v>
      </c>
      <c r="E2961" s="16">
        <v>46048</v>
      </c>
      <c r="F2961" s="14" t="s">
        <v>10425</v>
      </c>
      <c r="G2961" s="14" t="s">
        <v>9887</v>
      </c>
      <c r="H2961" s="14" t="s">
        <v>9888</v>
      </c>
      <c r="I2961" s="15">
        <v>3.5</v>
      </c>
      <c r="J2961" s="77">
        <v>4</v>
      </c>
      <c r="K2961" s="92"/>
    </row>
    <row r="2962" spans="1:11" ht="70" x14ac:dyDescent="0.25">
      <c r="A2962" s="14" t="s">
        <v>3027</v>
      </c>
      <c r="B2962" s="14" t="s">
        <v>10426</v>
      </c>
      <c r="C2962" s="14" t="s">
        <v>10426</v>
      </c>
      <c r="D2962" s="16">
        <v>46048</v>
      </c>
      <c r="E2962" s="16"/>
      <c r="F2962" s="14" t="s">
        <v>10427</v>
      </c>
      <c r="G2962" s="14"/>
      <c r="H2962" s="14" t="s">
        <v>5908</v>
      </c>
      <c r="I2962" s="15">
        <v>134.97999999999999</v>
      </c>
      <c r="J2962" s="77">
        <v>4</v>
      </c>
      <c r="K2962" s="92"/>
    </row>
    <row r="2963" spans="1:11" ht="70" x14ac:dyDescent="0.25">
      <c r="A2963" s="14" t="s">
        <v>3027</v>
      </c>
      <c r="B2963" s="14" t="s">
        <v>10428</v>
      </c>
      <c r="C2963" s="14" t="s">
        <v>10428</v>
      </c>
      <c r="D2963" s="16">
        <v>46048</v>
      </c>
      <c r="E2963" s="16"/>
      <c r="F2963" s="14" t="s">
        <v>10429</v>
      </c>
      <c r="G2963" s="14"/>
      <c r="H2963" s="14" t="s">
        <v>3346</v>
      </c>
      <c r="I2963" s="15">
        <v>100.64</v>
      </c>
      <c r="J2963" s="77">
        <v>2</v>
      </c>
      <c r="K2963" s="92"/>
    </row>
    <row r="2964" spans="1:11" ht="70" x14ac:dyDescent="0.25">
      <c r="A2964" s="14" t="s">
        <v>3027</v>
      </c>
      <c r="B2964" s="14" t="s">
        <v>10430</v>
      </c>
      <c r="C2964" s="14" t="s">
        <v>10430</v>
      </c>
      <c r="D2964" s="16">
        <v>46048</v>
      </c>
      <c r="E2964" s="16"/>
      <c r="F2964" s="14" t="s">
        <v>10431</v>
      </c>
      <c r="G2964" s="14"/>
      <c r="H2964" s="14" t="s">
        <v>10432</v>
      </c>
      <c r="I2964" s="15">
        <v>74</v>
      </c>
      <c r="J2964" s="77">
        <v>2</v>
      </c>
      <c r="K2964" s="92"/>
    </row>
    <row r="2965" spans="1:11" ht="70" x14ac:dyDescent="0.25">
      <c r="A2965" s="14" t="s">
        <v>3027</v>
      </c>
      <c r="B2965" s="14" t="s">
        <v>10433</v>
      </c>
      <c r="C2965" s="14" t="s">
        <v>10433</v>
      </c>
      <c r="D2965" s="16">
        <v>46048</v>
      </c>
      <c r="E2965" s="16"/>
      <c r="F2965" s="14" t="s">
        <v>10434</v>
      </c>
      <c r="G2965" s="14"/>
      <c r="H2965" s="14" t="s">
        <v>10435</v>
      </c>
      <c r="I2965" s="15">
        <v>191.81</v>
      </c>
      <c r="J2965" s="77">
        <v>3</v>
      </c>
      <c r="K2965" s="92"/>
    </row>
    <row r="2966" spans="1:11" ht="70" x14ac:dyDescent="0.25">
      <c r="A2966" s="14" t="s">
        <v>3027</v>
      </c>
      <c r="B2966" s="14" t="s">
        <v>10436</v>
      </c>
      <c r="C2966" s="14" t="s">
        <v>10436</v>
      </c>
      <c r="D2966" s="16">
        <v>46048</v>
      </c>
      <c r="E2966" s="16"/>
      <c r="F2966" s="14" t="s">
        <v>10437</v>
      </c>
      <c r="G2966" s="14"/>
      <c r="H2966" s="14" t="s">
        <v>10435</v>
      </c>
      <c r="I2966" s="15">
        <v>76.959999999999994</v>
      </c>
      <c r="J2966" s="77">
        <v>4</v>
      </c>
      <c r="K2966" s="92"/>
    </row>
    <row r="2967" spans="1:11" ht="70" x14ac:dyDescent="0.25">
      <c r="A2967" s="14" t="s">
        <v>3027</v>
      </c>
      <c r="B2967" s="14" t="s">
        <v>10438</v>
      </c>
      <c r="C2967" s="14" t="s">
        <v>10438</v>
      </c>
      <c r="D2967" s="16">
        <v>46048</v>
      </c>
      <c r="E2967" s="16"/>
      <c r="F2967" s="14" t="s">
        <v>10439</v>
      </c>
      <c r="G2967" s="14"/>
      <c r="H2967" s="14" t="s">
        <v>10435</v>
      </c>
      <c r="I2967" s="15">
        <v>126.69</v>
      </c>
      <c r="J2967" s="77">
        <v>2</v>
      </c>
      <c r="K2967" s="92"/>
    </row>
    <row r="2968" spans="1:11" ht="70" x14ac:dyDescent="0.25">
      <c r="A2968" s="14" t="s">
        <v>3027</v>
      </c>
      <c r="B2968" s="14" t="s">
        <v>10440</v>
      </c>
      <c r="C2968" s="14" t="s">
        <v>10440</v>
      </c>
      <c r="D2968" s="16">
        <v>46048</v>
      </c>
      <c r="E2968" s="16"/>
      <c r="F2968" s="14" t="s">
        <v>10441</v>
      </c>
      <c r="G2968" s="14"/>
      <c r="H2968" s="14" t="s">
        <v>10435</v>
      </c>
      <c r="I2968" s="15">
        <v>262.26</v>
      </c>
      <c r="J2968" s="77">
        <v>2</v>
      </c>
      <c r="K2968" s="92"/>
    </row>
    <row r="2969" spans="1:11" ht="70" x14ac:dyDescent="0.25">
      <c r="A2969" s="14" t="s">
        <v>3027</v>
      </c>
      <c r="B2969" s="14" t="s">
        <v>10442</v>
      </c>
      <c r="C2969" s="14" t="s">
        <v>10442</v>
      </c>
      <c r="D2969" s="16">
        <v>46048</v>
      </c>
      <c r="E2969" s="16"/>
      <c r="F2969" s="14" t="s">
        <v>10443</v>
      </c>
      <c r="G2969" s="14"/>
      <c r="H2969" s="14" t="s">
        <v>10435</v>
      </c>
      <c r="I2969" s="15">
        <v>133.79</v>
      </c>
      <c r="J2969" s="77">
        <v>4</v>
      </c>
      <c r="K2969" s="92"/>
    </row>
    <row r="2970" spans="1:11" ht="70" x14ac:dyDescent="0.25">
      <c r="A2970" s="14" t="s">
        <v>3027</v>
      </c>
      <c r="B2970" s="14" t="s">
        <v>10444</v>
      </c>
      <c r="C2970" s="14" t="s">
        <v>10444</v>
      </c>
      <c r="D2970" s="16">
        <v>46048</v>
      </c>
      <c r="E2970" s="16"/>
      <c r="F2970" s="14" t="s">
        <v>10445</v>
      </c>
      <c r="G2970" s="14"/>
      <c r="H2970" s="14" t="s">
        <v>3859</v>
      </c>
      <c r="I2970" s="15">
        <v>31.97</v>
      </c>
      <c r="J2970" s="77">
        <v>2</v>
      </c>
      <c r="K2970" s="92"/>
    </row>
    <row r="2971" spans="1:11" ht="70" x14ac:dyDescent="0.25">
      <c r="A2971" s="14" t="s">
        <v>3027</v>
      </c>
      <c r="B2971" s="14" t="s">
        <v>10446</v>
      </c>
      <c r="C2971" s="14" t="s">
        <v>10446</v>
      </c>
      <c r="D2971" s="16">
        <v>46048</v>
      </c>
      <c r="E2971" s="16"/>
      <c r="F2971" s="14" t="s">
        <v>10447</v>
      </c>
      <c r="G2971" s="14"/>
      <c r="H2971" s="14" t="s">
        <v>3485</v>
      </c>
      <c r="I2971" s="15">
        <v>177.01</v>
      </c>
      <c r="J2971" s="77">
        <v>3</v>
      </c>
      <c r="K2971" s="92"/>
    </row>
    <row r="2972" spans="1:11" ht="70" x14ac:dyDescent="0.25">
      <c r="A2972" s="14" t="s">
        <v>3027</v>
      </c>
      <c r="B2972" s="14" t="s">
        <v>10448</v>
      </c>
      <c r="C2972" s="14" t="s">
        <v>10448</v>
      </c>
      <c r="D2972" s="16">
        <v>46048</v>
      </c>
      <c r="E2972" s="16"/>
      <c r="F2972" s="14" t="s">
        <v>10449</v>
      </c>
      <c r="G2972" s="14"/>
      <c r="H2972" s="14" t="s">
        <v>3485</v>
      </c>
      <c r="I2972" s="15">
        <v>242.72</v>
      </c>
      <c r="J2972" s="77">
        <v>3</v>
      </c>
      <c r="K2972" s="92"/>
    </row>
    <row r="2973" spans="1:11" ht="40" x14ac:dyDescent="0.25">
      <c r="A2973" s="14" t="s">
        <v>3027</v>
      </c>
      <c r="B2973" s="14" t="s">
        <v>10450</v>
      </c>
      <c r="C2973" s="14" t="s">
        <v>10451</v>
      </c>
      <c r="D2973" s="16">
        <v>45872</v>
      </c>
      <c r="E2973" s="16">
        <v>46048</v>
      </c>
      <c r="F2973" s="14" t="s">
        <v>10452</v>
      </c>
      <c r="G2973" s="14"/>
      <c r="H2973" s="14" t="s">
        <v>10453</v>
      </c>
      <c r="I2973" s="15">
        <v>130.19</v>
      </c>
      <c r="J2973" s="77">
        <v>2</v>
      </c>
      <c r="K2973" s="92"/>
    </row>
    <row r="2974" spans="1:11" ht="30" x14ac:dyDescent="0.25">
      <c r="A2974" s="14" t="s">
        <v>3027</v>
      </c>
      <c r="B2974" s="14" t="s">
        <v>10450</v>
      </c>
      <c r="C2974" s="14" t="s">
        <v>10454</v>
      </c>
      <c r="D2974" s="16">
        <v>45987</v>
      </c>
      <c r="E2974" s="16">
        <v>46048</v>
      </c>
      <c r="F2974" s="14" t="s">
        <v>10455</v>
      </c>
      <c r="G2974" s="14"/>
      <c r="H2974" s="14" t="s">
        <v>10456</v>
      </c>
      <c r="I2974" s="15">
        <v>249.99</v>
      </c>
      <c r="J2974" s="77">
        <v>2</v>
      </c>
      <c r="K2974" s="92"/>
    </row>
    <row r="2975" spans="1:11" ht="30" x14ac:dyDescent="0.25">
      <c r="A2975" s="14" t="s">
        <v>3027</v>
      </c>
      <c r="B2975" s="14" t="s">
        <v>10450</v>
      </c>
      <c r="C2975" s="14" t="s">
        <v>10457</v>
      </c>
      <c r="D2975" s="16">
        <v>45817</v>
      </c>
      <c r="E2975" s="16">
        <v>46048</v>
      </c>
      <c r="F2975" s="14" t="s">
        <v>10458</v>
      </c>
      <c r="G2975" s="14"/>
      <c r="H2975" s="14" t="s">
        <v>6025</v>
      </c>
      <c r="I2975" s="15">
        <v>62.9</v>
      </c>
      <c r="J2975" s="77">
        <v>2</v>
      </c>
      <c r="K2975" s="92"/>
    </row>
    <row r="2976" spans="1:11" ht="30" x14ac:dyDescent="0.25">
      <c r="A2976" s="14" t="s">
        <v>3027</v>
      </c>
      <c r="B2976" s="14" t="s">
        <v>10450</v>
      </c>
      <c r="C2976" s="14" t="s">
        <v>10459</v>
      </c>
      <c r="D2976" s="16">
        <v>45988</v>
      </c>
      <c r="E2976" s="16">
        <v>46048</v>
      </c>
      <c r="F2976" s="14" t="s">
        <v>4801</v>
      </c>
      <c r="G2976" s="14"/>
      <c r="H2976" s="14" t="s">
        <v>10460</v>
      </c>
      <c r="I2976" s="15">
        <v>64.989999999999995</v>
      </c>
      <c r="J2976" s="77">
        <v>2</v>
      </c>
      <c r="K2976" s="92"/>
    </row>
    <row r="2977" spans="1:11" ht="30" x14ac:dyDescent="0.25">
      <c r="A2977" s="14" t="s">
        <v>3027</v>
      </c>
      <c r="B2977" s="14" t="s">
        <v>10450</v>
      </c>
      <c r="C2977" s="14" t="s">
        <v>10461</v>
      </c>
      <c r="D2977" s="16">
        <v>45702</v>
      </c>
      <c r="E2977" s="16">
        <v>46048</v>
      </c>
      <c r="F2977" s="14" t="s">
        <v>10458</v>
      </c>
      <c r="G2977" s="14"/>
      <c r="H2977" s="14" t="s">
        <v>10462</v>
      </c>
      <c r="I2977" s="15">
        <v>91.93</v>
      </c>
      <c r="J2977" s="77">
        <v>2</v>
      </c>
      <c r="K2977" s="92"/>
    </row>
    <row r="2978" spans="1:11" ht="60" x14ac:dyDescent="0.25">
      <c r="A2978" s="14" t="s">
        <v>3027</v>
      </c>
      <c r="B2978" s="14" t="s">
        <v>10463</v>
      </c>
      <c r="C2978" s="14" t="s">
        <v>10464</v>
      </c>
      <c r="D2978" s="16" t="s">
        <v>10465</v>
      </c>
      <c r="E2978" s="16">
        <v>46048</v>
      </c>
      <c r="F2978" s="14" t="s">
        <v>10466</v>
      </c>
      <c r="G2978" s="14" t="s">
        <v>10270</v>
      </c>
      <c r="H2978" s="14" t="s">
        <v>10271</v>
      </c>
      <c r="I2978" s="15">
        <v>74</v>
      </c>
      <c r="J2978" s="77">
        <v>2</v>
      </c>
      <c r="K2978" s="92"/>
    </row>
    <row r="2979" spans="1:11" ht="70" x14ac:dyDescent="0.25">
      <c r="A2979" s="14" t="s">
        <v>3027</v>
      </c>
      <c r="B2979" s="14" t="s">
        <v>10463</v>
      </c>
      <c r="C2979" s="14" t="s">
        <v>10467</v>
      </c>
      <c r="D2979" s="16">
        <v>45997</v>
      </c>
      <c r="E2979" s="16">
        <v>46048</v>
      </c>
      <c r="F2979" s="14" t="s">
        <v>10468</v>
      </c>
      <c r="G2979" s="14" t="s">
        <v>10270</v>
      </c>
      <c r="H2979" s="14" t="s">
        <v>10271</v>
      </c>
      <c r="I2979" s="15">
        <v>66.430000000000007</v>
      </c>
      <c r="J2979" s="77">
        <v>2</v>
      </c>
      <c r="K2979" s="92"/>
    </row>
    <row r="2980" spans="1:11" ht="50" x14ac:dyDescent="0.25">
      <c r="A2980" s="14" t="s">
        <v>3027</v>
      </c>
      <c r="B2980" s="14" t="s">
        <v>10469</v>
      </c>
      <c r="C2980" s="14" t="s">
        <v>10470</v>
      </c>
      <c r="D2980" s="16">
        <v>45987</v>
      </c>
      <c r="E2980" s="16">
        <v>46048</v>
      </c>
      <c r="F2980" s="14" t="s">
        <v>10471</v>
      </c>
      <c r="G2980" s="14" t="s">
        <v>10472</v>
      </c>
      <c r="H2980" s="14" t="s">
        <v>10473</v>
      </c>
      <c r="I2980" s="15">
        <v>101.25</v>
      </c>
      <c r="J2980" s="77">
        <v>1</v>
      </c>
      <c r="K2980" s="92"/>
    </row>
    <row r="2981" spans="1:11" ht="50" x14ac:dyDescent="0.25">
      <c r="A2981" s="14" t="s">
        <v>3027</v>
      </c>
      <c r="B2981" s="14" t="s">
        <v>10469</v>
      </c>
      <c r="C2981" s="14" t="s">
        <v>10474</v>
      </c>
      <c r="D2981" s="16">
        <v>45966</v>
      </c>
      <c r="E2981" s="16">
        <v>46048</v>
      </c>
      <c r="F2981" s="14" t="s">
        <v>10475</v>
      </c>
      <c r="G2981" s="14" t="s">
        <v>5533</v>
      </c>
      <c r="H2981" s="14" t="s">
        <v>5534</v>
      </c>
      <c r="I2981" s="15">
        <v>334.24</v>
      </c>
      <c r="J2981" s="77">
        <v>1</v>
      </c>
      <c r="K2981" s="92"/>
    </row>
    <row r="2982" spans="1:11" ht="60" x14ac:dyDescent="0.25">
      <c r="A2982" s="14" t="s">
        <v>3027</v>
      </c>
      <c r="B2982" s="14" t="s">
        <v>10476</v>
      </c>
      <c r="C2982" s="14" t="s">
        <v>10477</v>
      </c>
      <c r="D2982" s="16">
        <v>45748</v>
      </c>
      <c r="E2982" s="16">
        <v>46048</v>
      </c>
      <c r="F2982" s="14" t="s">
        <v>10478</v>
      </c>
      <c r="G2982" s="14"/>
      <c r="H2982" s="14" t="s">
        <v>9483</v>
      </c>
      <c r="I2982" s="15">
        <v>42</v>
      </c>
      <c r="J2982" s="77">
        <v>3</v>
      </c>
      <c r="K2982" s="92"/>
    </row>
    <row r="2983" spans="1:11" ht="30" x14ac:dyDescent="0.25">
      <c r="A2983" s="14" t="s">
        <v>3027</v>
      </c>
      <c r="B2983" s="14" t="s">
        <v>10476</v>
      </c>
      <c r="C2983" s="14" t="s">
        <v>10479</v>
      </c>
      <c r="D2983" s="16">
        <v>45792</v>
      </c>
      <c r="E2983" s="16">
        <v>46048</v>
      </c>
      <c r="F2983" s="14" t="s">
        <v>10480</v>
      </c>
      <c r="G2983" s="14" t="s">
        <v>5151</v>
      </c>
      <c r="H2983" s="14" t="s">
        <v>5152</v>
      </c>
      <c r="I2983" s="15">
        <v>21.35</v>
      </c>
      <c r="J2983" s="77">
        <v>3</v>
      </c>
      <c r="K2983" s="92"/>
    </row>
    <row r="2984" spans="1:11" ht="30" x14ac:dyDescent="0.25">
      <c r="A2984" s="14" t="s">
        <v>3027</v>
      </c>
      <c r="B2984" s="14" t="s">
        <v>10476</v>
      </c>
      <c r="C2984" s="14" t="s">
        <v>10481</v>
      </c>
      <c r="D2984" s="16">
        <v>45833</v>
      </c>
      <c r="E2984" s="16">
        <v>46048</v>
      </c>
      <c r="F2984" s="14" t="s">
        <v>10480</v>
      </c>
      <c r="G2984" s="14" t="s">
        <v>6037</v>
      </c>
      <c r="H2984" s="14" t="s">
        <v>10482</v>
      </c>
      <c r="I2984" s="15">
        <v>32.5</v>
      </c>
      <c r="J2984" s="77">
        <v>3</v>
      </c>
      <c r="K2984" s="92"/>
    </row>
    <row r="2985" spans="1:11" ht="30" x14ac:dyDescent="0.25">
      <c r="A2985" s="14" t="s">
        <v>3027</v>
      </c>
      <c r="B2985" s="14" t="s">
        <v>10476</v>
      </c>
      <c r="C2985" s="14" t="s">
        <v>10483</v>
      </c>
      <c r="D2985" s="16">
        <v>45809</v>
      </c>
      <c r="E2985" s="16">
        <v>46048</v>
      </c>
      <c r="F2985" s="14" t="s">
        <v>10484</v>
      </c>
      <c r="G2985" s="14"/>
      <c r="H2985" s="14" t="s">
        <v>10485</v>
      </c>
      <c r="I2985" s="15">
        <v>23.91</v>
      </c>
      <c r="J2985" s="77">
        <v>3</v>
      </c>
      <c r="K2985" s="92"/>
    </row>
    <row r="2986" spans="1:11" ht="30" x14ac:dyDescent="0.25">
      <c r="A2986" s="14" t="s">
        <v>3027</v>
      </c>
      <c r="B2986" s="14" t="s">
        <v>10476</v>
      </c>
      <c r="C2986" s="14" t="s">
        <v>10486</v>
      </c>
      <c r="D2986" s="16">
        <v>45839</v>
      </c>
      <c r="E2986" s="16">
        <v>46048</v>
      </c>
      <c r="F2986" s="14" t="s">
        <v>10487</v>
      </c>
      <c r="G2986" s="14"/>
      <c r="H2986" s="14" t="s">
        <v>10485</v>
      </c>
      <c r="I2986" s="15">
        <v>23.12</v>
      </c>
      <c r="J2986" s="77">
        <v>3</v>
      </c>
      <c r="K2986" s="92"/>
    </row>
    <row r="2987" spans="1:11" ht="30" x14ac:dyDescent="0.25">
      <c r="A2987" s="14" t="s">
        <v>3027</v>
      </c>
      <c r="B2987" s="14" t="s">
        <v>10476</v>
      </c>
      <c r="C2987" s="14" t="s">
        <v>10488</v>
      </c>
      <c r="D2987" s="16">
        <v>45870</v>
      </c>
      <c r="E2987" s="16">
        <v>46048</v>
      </c>
      <c r="F2987" s="14" t="s">
        <v>10489</v>
      </c>
      <c r="G2987" s="14"/>
      <c r="H2987" s="14" t="s">
        <v>10485</v>
      </c>
      <c r="I2987" s="15">
        <v>23.72</v>
      </c>
      <c r="J2987" s="77">
        <v>3</v>
      </c>
      <c r="K2987" s="92"/>
    </row>
    <row r="2988" spans="1:11" ht="30" x14ac:dyDescent="0.25">
      <c r="A2988" s="14" t="s">
        <v>3027</v>
      </c>
      <c r="B2988" s="14" t="s">
        <v>10476</v>
      </c>
      <c r="C2988" s="14" t="s">
        <v>10490</v>
      </c>
      <c r="D2988" s="16">
        <v>45901</v>
      </c>
      <c r="E2988" s="16">
        <v>46048</v>
      </c>
      <c r="F2988" s="14" t="s">
        <v>10491</v>
      </c>
      <c r="G2988" s="14"/>
      <c r="H2988" s="14" t="s">
        <v>10485</v>
      </c>
      <c r="I2988" s="15">
        <v>23.69</v>
      </c>
      <c r="J2988" s="77">
        <v>3</v>
      </c>
      <c r="K2988" s="92"/>
    </row>
    <row r="2989" spans="1:11" ht="40" x14ac:dyDescent="0.25">
      <c r="A2989" s="14" t="s">
        <v>3027</v>
      </c>
      <c r="B2989" s="14" t="s">
        <v>10476</v>
      </c>
      <c r="C2989" s="14" t="s">
        <v>10492</v>
      </c>
      <c r="D2989" s="16">
        <v>45931</v>
      </c>
      <c r="E2989" s="16">
        <v>46048</v>
      </c>
      <c r="F2989" s="14" t="s">
        <v>10493</v>
      </c>
      <c r="G2989" s="14"/>
      <c r="H2989" s="14" t="s">
        <v>10485</v>
      </c>
      <c r="I2989" s="15">
        <v>3.67</v>
      </c>
      <c r="J2989" s="77">
        <v>3</v>
      </c>
      <c r="K2989" s="92"/>
    </row>
    <row r="2990" spans="1:11" ht="40" x14ac:dyDescent="0.25">
      <c r="A2990" s="14" t="s">
        <v>3027</v>
      </c>
      <c r="B2990" s="14" t="s">
        <v>10476</v>
      </c>
      <c r="C2990" s="14" t="s">
        <v>10494</v>
      </c>
      <c r="D2990" s="16">
        <v>45890</v>
      </c>
      <c r="E2990" s="16">
        <v>46048</v>
      </c>
      <c r="F2990" s="14" t="s">
        <v>10495</v>
      </c>
      <c r="G2990" s="14" t="s">
        <v>4797</v>
      </c>
      <c r="H2990" s="14" t="s">
        <v>4798</v>
      </c>
      <c r="I2990" s="15">
        <v>18.39</v>
      </c>
      <c r="J2990" s="77">
        <v>3</v>
      </c>
      <c r="K2990" s="92"/>
    </row>
    <row r="2991" spans="1:11" ht="90" x14ac:dyDescent="0.25">
      <c r="A2991" s="14" t="s">
        <v>3027</v>
      </c>
      <c r="B2991" s="14" t="s">
        <v>10476</v>
      </c>
      <c r="C2991" s="14" t="s">
        <v>10476</v>
      </c>
      <c r="D2991" s="16">
        <v>46048</v>
      </c>
      <c r="E2991" s="16">
        <v>46048</v>
      </c>
      <c r="F2991" s="14" t="s">
        <v>10496</v>
      </c>
      <c r="G2991" s="14"/>
      <c r="H2991" s="14" t="s">
        <v>10497</v>
      </c>
      <c r="I2991" s="15">
        <v>149.81</v>
      </c>
      <c r="J2991" s="77">
        <v>3</v>
      </c>
      <c r="K2991" s="92"/>
    </row>
    <row r="2992" spans="1:11" ht="90" x14ac:dyDescent="0.25">
      <c r="A2992" s="14" t="s">
        <v>3027</v>
      </c>
      <c r="B2992" s="14" t="s">
        <v>10476</v>
      </c>
      <c r="C2992" s="14" t="s">
        <v>10476</v>
      </c>
      <c r="D2992" s="16">
        <v>46048</v>
      </c>
      <c r="E2992" s="16">
        <v>46048</v>
      </c>
      <c r="F2992" s="14" t="s">
        <v>10498</v>
      </c>
      <c r="G2992" s="14"/>
      <c r="H2992" s="14" t="s">
        <v>10497</v>
      </c>
      <c r="I2992" s="15">
        <v>150.08000000000001</v>
      </c>
      <c r="J2992" s="77">
        <v>3</v>
      </c>
      <c r="K2992" s="92"/>
    </row>
    <row r="2993" spans="1:11" ht="90" x14ac:dyDescent="0.25">
      <c r="A2993" s="14" t="s">
        <v>3027</v>
      </c>
      <c r="B2993" s="14" t="s">
        <v>10476</v>
      </c>
      <c r="C2993" s="14" t="s">
        <v>10476</v>
      </c>
      <c r="D2993" s="16">
        <v>46048</v>
      </c>
      <c r="E2993" s="16">
        <v>46048</v>
      </c>
      <c r="F2993" s="14" t="s">
        <v>10499</v>
      </c>
      <c r="G2993" s="14"/>
      <c r="H2993" s="14" t="s">
        <v>10497</v>
      </c>
      <c r="I2993" s="15">
        <v>34.31</v>
      </c>
      <c r="J2993" s="77">
        <v>3</v>
      </c>
      <c r="K2993" s="92"/>
    </row>
    <row r="2994" spans="1:11" ht="100" x14ac:dyDescent="0.25">
      <c r="A2994" s="14" t="s">
        <v>3027</v>
      </c>
      <c r="B2994" s="14" t="s">
        <v>10476</v>
      </c>
      <c r="C2994" s="14" t="s">
        <v>10476</v>
      </c>
      <c r="D2994" s="16">
        <v>46048</v>
      </c>
      <c r="E2994" s="16">
        <v>46048</v>
      </c>
      <c r="F2994" s="14" t="s">
        <v>10500</v>
      </c>
      <c r="G2994" s="14"/>
      <c r="H2994" s="14" t="s">
        <v>10497</v>
      </c>
      <c r="I2994" s="15">
        <v>78.63</v>
      </c>
      <c r="J2994" s="77">
        <v>3</v>
      </c>
      <c r="K2994" s="92"/>
    </row>
    <row r="2995" spans="1:11" ht="90" x14ac:dyDescent="0.25">
      <c r="A2995" s="14" t="s">
        <v>3027</v>
      </c>
      <c r="B2995" s="14" t="s">
        <v>10476</v>
      </c>
      <c r="C2995" s="14" t="s">
        <v>10476</v>
      </c>
      <c r="D2995" s="16">
        <v>46048</v>
      </c>
      <c r="E2995" s="16">
        <v>46048</v>
      </c>
      <c r="F2995" s="14" t="s">
        <v>10501</v>
      </c>
      <c r="G2995" s="14"/>
      <c r="H2995" s="14" t="s">
        <v>10497</v>
      </c>
      <c r="I2995" s="15">
        <v>163.66999999999999</v>
      </c>
      <c r="J2995" s="77">
        <v>3</v>
      </c>
      <c r="K2995" s="92"/>
    </row>
    <row r="2996" spans="1:11" ht="90" x14ac:dyDescent="0.25">
      <c r="A2996" s="14" t="s">
        <v>3027</v>
      </c>
      <c r="B2996" s="14" t="s">
        <v>10476</v>
      </c>
      <c r="C2996" s="14" t="s">
        <v>10476</v>
      </c>
      <c r="D2996" s="16">
        <v>46048</v>
      </c>
      <c r="E2996" s="16">
        <v>46048</v>
      </c>
      <c r="F2996" s="14" t="s">
        <v>10502</v>
      </c>
      <c r="G2996" s="14"/>
      <c r="H2996" s="14" t="s">
        <v>10497</v>
      </c>
      <c r="I2996" s="15">
        <v>57.94</v>
      </c>
      <c r="J2996" s="77">
        <v>3</v>
      </c>
      <c r="K2996" s="92"/>
    </row>
    <row r="2997" spans="1:11" ht="90" x14ac:dyDescent="0.25">
      <c r="A2997" s="14" t="s">
        <v>3027</v>
      </c>
      <c r="B2997" s="14" t="s">
        <v>10476</v>
      </c>
      <c r="C2997" s="14" t="s">
        <v>10476</v>
      </c>
      <c r="D2997" s="16">
        <v>46048</v>
      </c>
      <c r="E2997" s="16">
        <v>46048</v>
      </c>
      <c r="F2997" s="14" t="s">
        <v>10503</v>
      </c>
      <c r="G2997" s="14"/>
      <c r="H2997" s="14" t="s">
        <v>10497</v>
      </c>
      <c r="I2997" s="15">
        <v>149.81</v>
      </c>
      <c r="J2997" s="77">
        <v>3</v>
      </c>
      <c r="K2997" s="92"/>
    </row>
    <row r="2998" spans="1:11" ht="90" x14ac:dyDescent="0.25">
      <c r="A2998" s="14" t="s">
        <v>3027</v>
      </c>
      <c r="B2998" s="14" t="s">
        <v>10476</v>
      </c>
      <c r="C2998" s="14" t="s">
        <v>10476</v>
      </c>
      <c r="D2998" s="16">
        <v>46048</v>
      </c>
      <c r="E2998" s="16">
        <v>46048</v>
      </c>
      <c r="F2998" s="14" t="s">
        <v>10504</v>
      </c>
      <c r="G2998" s="14"/>
      <c r="H2998" s="14" t="s">
        <v>10497</v>
      </c>
      <c r="I2998" s="15">
        <v>54.17</v>
      </c>
      <c r="J2998" s="77">
        <v>3</v>
      </c>
      <c r="K2998" s="92"/>
    </row>
    <row r="2999" spans="1:11" ht="90" x14ac:dyDescent="0.25">
      <c r="A2999" s="14" t="s">
        <v>3027</v>
      </c>
      <c r="B2999" s="14" t="s">
        <v>10476</v>
      </c>
      <c r="C2999" s="14" t="s">
        <v>10476</v>
      </c>
      <c r="D2999" s="16">
        <v>46048</v>
      </c>
      <c r="E2999" s="16">
        <v>46048</v>
      </c>
      <c r="F2999" s="14" t="s">
        <v>10505</v>
      </c>
      <c r="G2999" s="14"/>
      <c r="H2999" s="14" t="s">
        <v>10497</v>
      </c>
      <c r="I2999" s="15">
        <v>55.73</v>
      </c>
      <c r="J2999" s="77">
        <v>3</v>
      </c>
      <c r="K2999" s="92"/>
    </row>
    <row r="3000" spans="1:11" ht="30" x14ac:dyDescent="0.25">
      <c r="A3000" s="14" t="s">
        <v>3027</v>
      </c>
      <c r="B3000" s="14" t="s">
        <v>10476</v>
      </c>
      <c r="C3000" s="14" t="s">
        <v>10506</v>
      </c>
      <c r="D3000" s="16">
        <v>45932</v>
      </c>
      <c r="E3000" s="16">
        <v>46048</v>
      </c>
      <c r="F3000" s="14" t="s">
        <v>10507</v>
      </c>
      <c r="G3000" s="14" t="s">
        <v>10508</v>
      </c>
      <c r="H3000" s="14" t="s">
        <v>10509</v>
      </c>
      <c r="I3000" s="15">
        <v>44.5</v>
      </c>
      <c r="J3000" s="77">
        <v>3</v>
      </c>
      <c r="K3000" s="92"/>
    </row>
    <row r="3001" spans="1:11" ht="30" x14ac:dyDescent="0.25">
      <c r="A3001" s="14" t="s">
        <v>3027</v>
      </c>
      <c r="B3001" s="14" t="s">
        <v>10476</v>
      </c>
      <c r="C3001" s="14" t="s">
        <v>10510</v>
      </c>
      <c r="D3001" s="16">
        <v>46000</v>
      </c>
      <c r="E3001" s="16">
        <v>46048</v>
      </c>
      <c r="F3001" s="14" t="s">
        <v>10511</v>
      </c>
      <c r="G3001" s="14" t="s">
        <v>7319</v>
      </c>
      <c r="H3001" s="14" t="s">
        <v>7320</v>
      </c>
      <c r="I3001" s="15">
        <v>349</v>
      </c>
      <c r="J3001" s="77">
        <v>3</v>
      </c>
      <c r="K3001" s="92"/>
    </row>
    <row r="3002" spans="1:11" ht="60" x14ac:dyDescent="0.25">
      <c r="A3002" s="14" t="s">
        <v>3027</v>
      </c>
      <c r="B3002" s="14" t="s">
        <v>10512</v>
      </c>
      <c r="C3002" s="14" t="s">
        <v>7234</v>
      </c>
      <c r="D3002" s="16">
        <v>45950</v>
      </c>
      <c r="E3002" s="16">
        <v>46048</v>
      </c>
      <c r="F3002" s="14" t="s">
        <v>10513</v>
      </c>
      <c r="G3002" s="14" t="s">
        <v>5764</v>
      </c>
      <c r="H3002" s="14" t="s">
        <v>5765</v>
      </c>
      <c r="I3002" s="15">
        <v>163.80000000000001</v>
      </c>
      <c r="J3002" s="77">
        <v>2</v>
      </c>
      <c r="K3002" s="92"/>
    </row>
    <row r="3003" spans="1:11" ht="50" x14ac:dyDescent="0.25">
      <c r="A3003" s="14" t="s">
        <v>3027</v>
      </c>
      <c r="B3003" s="14" t="s">
        <v>10514</v>
      </c>
      <c r="C3003" s="14" t="s">
        <v>10514</v>
      </c>
      <c r="D3003" s="16">
        <v>46048</v>
      </c>
      <c r="E3003" s="16"/>
      <c r="F3003" s="14" t="s">
        <v>10515</v>
      </c>
      <c r="G3003" s="14"/>
      <c r="H3003" s="14" t="s">
        <v>668</v>
      </c>
      <c r="I3003" s="15">
        <v>11.25</v>
      </c>
      <c r="J3003" s="77">
        <v>4</v>
      </c>
      <c r="K3003" s="92"/>
    </row>
    <row r="3004" spans="1:11" ht="110" x14ac:dyDescent="0.25">
      <c r="A3004" s="14" t="s">
        <v>3027</v>
      </c>
      <c r="B3004" s="14" t="s">
        <v>10516</v>
      </c>
      <c r="C3004" s="14" t="s">
        <v>10517</v>
      </c>
      <c r="D3004" s="16">
        <v>45957</v>
      </c>
      <c r="E3004" s="16">
        <v>46049</v>
      </c>
      <c r="F3004" s="14" t="s">
        <v>10518</v>
      </c>
      <c r="G3004" s="14" t="s">
        <v>7098</v>
      </c>
      <c r="H3004" s="14" t="s">
        <v>7099</v>
      </c>
      <c r="I3004" s="15">
        <v>600</v>
      </c>
      <c r="J3004" s="77">
        <v>2</v>
      </c>
      <c r="K3004" s="92"/>
    </row>
    <row r="3005" spans="1:11" ht="110" x14ac:dyDescent="0.25">
      <c r="A3005" s="14" t="s">
        <v>3027</v>
      </c>
      <c r="B3005" s="14" t="s">
        <v>10519</v>
      </c>
      <c r="C3005" s="14" t="s">
        <v>10520</v>
      </c>
      <c r="D3005" s="16">
        <v>45957</v>
      </c>
      <c r="E3005" s="16">
        <v>46049</v>
      </c>
      <c r="F3005" s="14" t="s">
        <v>10521</v>
      </c>
      <c r="G3005" s="14" t="s">
        <v>7098</v>
      </c>
      <c r="H3005" s="14" t="s">
        <v>7099</v>
      </c>
      <c r="I3005" s="15">
        <v>953.1</v>
      </c>
      <c r="J3005" s="77">
        <v>2</v>
      </c>
      <c r="K3005" s="92"/>
    </row>
    <row r="3006" spans="1:11" ht="40" x14ac:dyDescent="0.25">
      <c r="A3006" s="14" t="s">
        <v>3027</v>
      </c>
      <c r="B3006" s="14" t="s">
        <v>10522</v>
      </c>
      <c r="C3006" s="14" t="s">
        <v>10523</v>
      </c>
      <c r="D3006" s="16">
        <v>45881</v>
      </c>
      <c r="E3006" s="16">
        <v>46049</v>
      </c>
      <c r="F3006" s="14" t="s">
        <v>10524</v>
      </c>
      <c r="G3006" s="14">
        <v>29213291</v>
      </c>
      <c r="H3006" s="14" t="s">
        <v>3029</v>
      </c>
      <c r="I3006" s="15">
        <v>180.2</v>
      </c>
      <c r="J3006" s="77">
        <v>2</v>
      </c>
      <c r="K3006" s="92"/>
    </row>
    <row r="3007" spans="1:11" ht="30" x14ac:dyDescent="0.25">
      <c r="A3007" s="14" t="s">
        <v>3027</v>
      </c>
      <c r="B3007" s="14" t="s">
        <v>10522</v>
      </c>
      <c r="C3007" s="14" t="s">
        <v>10525</v>
      </c>
      <c r="D3007" s="16">
        <v>45927</v>
      </c>
      <c r="E3007" s="16">
        <v>46049</v>
      </c>
      <c r="F3007" s="14" t="s">
        <v>10526</v>
      </c>
      <c r="G3007" s="14" t="s">
        <v>4116</v>
      </c>
      <c r="H3007" s="14" t="s">
        <v>4117</v>
      </c>
      <c r="I3007" s="15">
        <v>21.9</v>
      </c>
      <c r="J3007" s="77">
        <v>2</v>
      </c>
      <c r="K3007" s="92"/>
    </row>
    <row r="3008" spans="1:11" ht="30" x14ac:dyDescent="0.25">
      <c r="A3008" s="14" t="s">
        <v>3027</v>
      </c>
      <c r="B3008" s="14" t="s">
        <v>10522</v>
      </c>
      <c r="C3008" s="14" t="s">
        <v>10527</v>
      </c>
      <c r="D3008" s="16">
        <v>45883</v>
      </c>
      <c r="E3008" s="16">
        <v>46049</v>
      </c>
      <c r="F3008" s="14" t="s">
        <v>10528</v>
      </c>
      <c r="G3008" s="14" t="s">
        <v>10529</v>
      </c>
      <c r="H3008" s="14" t="s">
        <v>10530</v>
      </c>
      <c r="I3008" s="15">
        <v>31.5</v>
      </c>
      <c r="J3008" s="77">
        <v>2</v>
      </c>
      <c r="K3008" s="92"/>
    </row>
    <row r="3009" spans="1:11" ht="70" x14ac:dyDescent="0.25">
      <c r="A3009" s="14" t="s">
        <v>3027</v>
      </c>
      <c r="B3009" s="14" t="s">
        <v>10522</v>
      </c>
      <c r="C3009" s="14" t="s">
        <v>10531</v>
      </c>
      <c r="D3009" s="16">
        <v>45951</v>
      </c>
      <c r="E3009" s="16">
        <v>46049</v>
      </c>
      <c r="F3009" s="14" t="s">
        <v>10532</v>
      </c>
      <c r="G3009" s="14" t="s">
        <v>5123</v>
      </c>
      <c r="H3009" s="14" t="s">
        <v>5124</v>
      </c>
      <c r="I3009" s="15">
        <v>354</v>
      </c>
      <c r="J3009" s="77">
        <v>2</v>
      </c>
      <c r="K3009" s="92"/>
    </row>
    <row r="3010" spans="1:11" ht="80" x14ac:dyDescent="0.25">
      <c r="A3010" s="14" t="s">
        <v>3027</v>
      </c>
      <c r="B3010" s="14" t="s">
        <v>10533</v>
      </c>
      <c r="C3010" s="14" t="s">
        <v>10534</v>
      </c>
      <c r="D3010" s="16">
        <v>45983</v>
      </c>
      <c r="E3010" s="16">
        <v>46049</v>
      </c>
      <c r="F3010" s="14" t="s">
        <v>10535</v>
      </c>
      <c r="G3010" s="14" t="s">
        <v>10536</v>
      </c>
      <c r="H3010" s="14" t="s">
        <v>10537</v>
      </c>
      <c r="I3010" s="15">
        <v>100</v>
      </c>
      <c r="J3010" s="77">
        <v>2</v>
      </c>
      <c r="K3010" s="92"/>
    </row>
    <row r="3011" spans="1:11" ht="80" x14ac:dyDescent="0.25">
      <c r="A3011" s="14" t="s">
        <v>3027</v>
      </c>
      <c r="B3011" s="14" t="s">
        <v>10538</v>
      </c>
      <c r="C3011" s="14" t="s">
        <v>10539</v>
      </c>
      <c r="D3011" s="16">
        <v>45966</v>
      </c>
      <c r="E3011" s="16">
        <v>46049</v>
      </c>
      <c r="F3011" s="14" t="s">
        <v>10540</v>
      </c>
      <c r="G3011" s="14" t="s">
        <v>10541</v>
      </c>
      <c r="H3011" s="14" t="s">
        <v>10542</v>
      </c>
      <c r="I3011" s="15">
        <v>240</v>
      </c>
      <c r="J3011" s="77">
        <v>2</v>
      </c>
      <c r="K3011" s="92"/>
    </row>
    <row r="3012" spans="1:11" ht="80" x14ac:dyDescent="0.25">
      <c r="A3012" s="14" t="s">
        <v>3027</v>
      </c>
      <c r="B3012" s="14" t="s">
        <v>10538</v>
      </c>
      <c r="C3012" s="14" t="s">
        <v>3697</v>
      </c>
      <c r="D3012" s="16">
        <v>45936</v>
      </c>
      <c r="E3012" s="16">
        <v>46049</v>
      </c>
      <c r="F3012" s="14" t="s">
        <v>10543</v>
      </c>
      <c r="G3012" s="14"/>
      <c r="H3012" s="14" t="s">
        <v>10544</v>
      </c>
      <c r="I3012" s="15">
        <v>222.59</v>
      </c>
      <c r="J3012" s="77">
        <v>2</v>
      </c>
      <c r="K3012" s="92"/>
    </row>
    <row r="3013" spans="1:11" ht="110" x14ac:dyDescent="0.25">
      <c r="A3013" s="14" t="s">
        <v>3027</v>
      </c>
      <c r="B3013" s="14" t="s">
        <v>10545</v>
      </c>
      <c r="C3013" s="14" t="s">
        <v>10546</v>
      </c>
      <c r="D3013" s="16">
        <v>45957</v>
      </c>
      <c r="E3013" s="16">
        <v>46049</v>
      </c>
      <c r="F3013" s="14" t="s">
        <v>10547</v>
      </c>
      <c r="G3013" s="14" t="s">
        <v>7098</v>
      </c>
      <c r="H3013" s="14" t="s">
        <v>7099</v>
      </c>
      <c r="I3013" s="15">
        <v>300</v>
      </c>
      <c r="J3013" s="77">
        <v>2</v>
      </c>
      <c r="K3013" s="92"/>
    </row>
    <row r="3014" spans="1:11" ht="60" x14ac:dyDescent="0.25">
      <c r="A3014" s="14" t="s">
        <v>3027</v>
      </c>
      <c r="B3014" s="14" t="s">
        <v>10548</v>
      </c>
      <c r="C3014" s="14" t="s">
        <v>10549</v>
      </c>
      <c r="D3014" s="16">
        <v>45933</v>
      </c>
      <c r="E3014" s="16">
        <v>46049</v>
      </c>
      <c r="F3014" s="14" t="s">
        <v>10550</v>
      </c>
      <c r="G3014" s="14" t="s">
        <v>10551</v>
      </c>
      <c r="H3014" s="14" t="s">
        <v>10552</v>
      </c>
      <c r="I3014" s="15">
        <v>593.76</v>
      </c>
      <c r="J3014" s="77">
        <v>2</v>
      </c>
      <c r="K3014" s="92"/>
    </row>
    <row r="3015" spans="1:11" ht="110" x14ac:dyDescent="0.25">
      <c r="A3015" s="14" t="s">
        <v>3027</v>
      </c>
      <c r="B3015" s="14" t="s">
        <v>10553</v>
      </c>
      <c r="C3015" s="14" t="s">
        <v>10554</v>
      </c>
      <c r="D3015" s="16">
        <v>45957</v>
      </c>
      <c r="E3015" s="16">
        <v>46049</v>
      </c>
      <c r="F3015" s="14" t="s">
        <v>10555</v>
      </c>
      <c r="G3015" s="14" t="s">
        <v>7098</v>
      </c>
      <c r="H3015" s="14" t="s">
        <v>7099</v>
      </c>
      <c r="I3015" s="15">
        <v>600</v>
      </c>
      <c r="J3015" s="77">
        <v>2</v>
      </c>
      <c r="K3015" s="92"/>
    </row>
    <row r="3016" spans="1:11" ht="80" x14ac:dyDescent="0.25">
      <c r="A3016" s="14" t="s">
        <v>3027</v>
      </c>
      <c r="B3016" s="14" t="s">
        <v>10556</v>
      </c>
      <c r="C3016" s="14" t="s">
        <v>9568</v>
      </c>
      <c r="D3016" s="16">
        <v>45941</v>
      </c>
      <c r="E3016" s="16">
        <v>46049</v>
      </c>
      <c r="F3016" s="14" t="s">
        <v>10557</v>
      </c>
      <c r="G3016" s="14"/>
      <c r="H3016" s="14" t="s">
        <v>10558</v>
      </c>
      <c r="I3016" s="15">
        <v>693.28</v>
      </c>
      <c r="J3016" s="77">
        <v>2</v>
      </c>
      <c r="K3016" s="92"/>
    </row>
    <row r="3017" spans="1:11" ht="80" x14ac:dyDescent="0.25">
      <c r="A3017" s="14" t="s">
        <v>3027</v>
      </c>
      <c r="B3017" s="14" t="s">
        <v>10559</v>
      </c>
      <c r="C3017" s="14" t="s">
        <v>10539</v>
      </c>
      <c r="D3017" s="16">
        <v>45966</v>
      </c>
      <c r="E3017" s="16">
        <v>46049</v>
      </c>
      <c r="F3017" s="14" t="s">
        <v>10560</v>
      </c>
      <c r="G3017" s="14" t="s">
        <v>10541</v>
      </c>
      <c r="H3017" s="14" t="s">
        <v>10542</v>
      </c>
      <c r="I3017" s="15">
        <v>101.12</v>
      </c>
      <c r="J3017" s="77">
        <v>2</v>
      </c>
      <c r="K3017" s="92"/>
    </row>
    <row r="3018" spans="1:11" ht="12.5" x14ac:dyDescent="0.25">
      <c r="A3018" s="14" t="s">
        <v>3027</v>
      </c>
      <c r="B3018" s="14" t="s">
        <v>10561</v>
      </c>
      <c r="C3018" s="14" t="s">
        <v>9715</v>
      </c>
      <c r="D3018" s="16">
        <v>46049</v>
      </c>
      <c r="E3018" s="16"/>
      <c r="F3018" s="14" t="s">
        <v>10562</v>
      </c>
      <c r="G3018" s="14" t="s">
        <v>3073</v>
      </c>
      <c r="H3018" s="14" t="s">
        <v>3074</v>
      </c>
      <c r="I3018" s="15">
        <v>83.2</v>
      </c>
      <c r="J3018" s="77">
        <v>3</v>
      </c>
      <c r="K3018" s="92"/>
    </row>
    <row r="3019" spans="1:11" ht="40" x14ac:dyDescent="0.25">
      <c r="A3019" s="14" t="s">
        <v>3027</v>
      </c>
      <c r="B3019" s="14" t="s">
        <v>10563</v>
      </c>
      <c r="C3019" s="14" t="s">
        <v>10564</v>
      </c>
      <c r="D3019" s="16">
        <v>45747</v>
      </c>
      <c r="E3019" s="16">
        <v>46049</v>
      </c>
      <c r="F3019" s="14" t="s">
        <v>10565</v>
      </c>
      <c r="G3019" s="14" t="s">
        <v>10566</v>
      </c>
      <c r="H3019" s="14" t="s">
        <v>10567</v>
      </c>
      <c r="I3019" s="15">
        <v>625</v>
      </c>
      <c r="J3019" s="77">
        <v>3</v>
      </c>
      <c r="K3019" s="92"/>
    </row>
    <row r="3020" spans="1:11" ht="40" x14ac:dyDescent="0.25">
      <c r="A3020" s="14" t="s">
        <v>3027</v>
      </c>
      <c r="B3020" s="14" t="s">
        <v>10563</v>
      </c>
      <c r="C3020" s="14" t="s">
        <v>10568</v>
      </c>
      <c r="D3020" s="16">
        <v>45839</v>
      </c>
      <c r="E3020" s="16">
        <v>46049</v>
      </c>
      <c r="F3020" s="14" t="s">
        <v>10569</v>
      </c>
      <c r="G3020" s="14" t="s">
        <v>10566</v>
      </c>
      <c r="H3020" s="14" t="s">
        <v>10567</v>
      </c>
      <c r="I3020" s="15">
        <v>625</v>
      </c>
      <c r="J3020" s="77">
        <v>3</v>
      </c>
      <c r="K3020" s="92"/>
    </row>
    <row r="3021" spans="1:11" ht="50" x14ac:dyDescent="0.25">
      <c r="A3021" s="14" t="s">
        <v>3027</v>
      </c>
      <c r="B3021" s="14" t="s">
        <v>10563</v>
      </c>
      <c r="C3021" s="14" t="s">
        <v>10570</v>
      </c>
      <c r="D3021" s="16">
        <v>45919</v>
      </c>
      <c r="E3021" s="16">
        <v>46049</v>
      </c>
      <c r="F3021" s="14" t="s">
        <v>10571</v>
      </c>
      <c r="G3021" s="14" t="s">
        <v>10566</v>
      </c>
      <c r="H3021" s="14" t="s">
        <v>10567</v>
      </c>
      <c r="I3021" s="15">
        <v>402.11</v>
      </c>
      <c r="J3021" s="77">
        <v>3</v>
      </c>
      <c r="K3021" s="92"/>
    </row>
    <row r="3022" spans="1:11" ht="110" x14ac:dyDescent="0.25">
      <c r="A3022" s="14" t="s">
        <v>3027</v>
      </c>
      <c r="B3022" s="14" t="s">
        <v>10563</v>
      </c>
      <c r="C3022" s="14" t="s">
        <v>5583</v>
      </c>
      <c r="D3022" s="16">
        <v>45902</v>
      </c>
      <c r="E3022" s="16">
        <v>46049</v>
      </c>
      <c r="F3022" s="14" t="s">
        <v>10572</v>
      </c>
      <c r="G3022" s="14"/>
      <c r="H3022" s="14" t="s">
        <v>5306</v>
      </c>
      <c r="I3022" s="15">
        <v>117.12</v>
      </c>
      <c r="J3022" s="77">
        <v>3</v>
      </c>
      <c r="K3022" s="92"/>
    </row>
    <row r="3023" spans="1:11" ht="110" x14ac:dyDescent="0.25">
      <c r="A3023" s="14" t="s">
        <v>3027</v>
      </c>
      <c r="B3023" s="14" t="s">
        <v>10563</v>
      </c>
      <c r="C3023" s="14" t="s">
        <v>10573</v>
      </c>
      <c r="D3023" s="16">
        <v>45902</v>
      </c>
      <c r="E3023" s="16">
        <v>46049</v>
      </c>
      <c r="F3023" s="14" t="s">
        <v>10574</v>
      </c>
      <c r="G3023" s="14"/>
      <c r="H3023" s="14" t="s">
        <v>10575</v>
      </c>
      <c r="I3023" s="15">
        <v>103.77</v>
      </c>
      <c r="J3023" s="77">
        <v>3</v>
      </c>
      <c r="K3023" s="92"/>
    </row>
    <row r="3024" spans="1:11" ht="12.5" x14ac:dyDescent="0.25">
      <c r="A3024" s="14" t="s">
        <v>3027</v>
      </c>
      <c r="B3024" s="14" t="s">
        <v>10576</v>
      </c>
      <c r="C3024" s="14" t="s">
        <v>10577</v>
      </c>
      <c r="D3024" s="16">
        <v>46049</v>
      </c>
      <c r="E3024" s="16"/>
      <c r="F3024" s="14" t="s">
        <v>10578</v>
      </c>
      <c r="G3024" s="14" t="s">
        <v>3512</v>
      </c>
      <c r="H3024" s="14" t="s">
        <v>3513</v>
      </c>
      <c r="I3024" s="15">
        <v>269.89</v>
      </c>
      <c r="J3024" s="77">
        <v>4</v>
      </c>
      <c r="K3024" s="92"/>
    </row>
    <row r="3025" spans="1:11" ht="12.5" x14ac:dyDescent="0.25">
      <c r="A3025" s="14" t="s">
        <v>3027</v>
      </c>
      <c r="B3025" s="14" t="s">
        <v>10579</v>
      </c>
      <c r="C3025" s="14" t="s">
        <v>10580</v>
      </c>
      <c r="D3025" s="16">
        <v>46049</v>
      </c>
      <c r="E3025" s="16"/>
      <c r="F3025" s="14" t="s">
        <v>10581</v>
      </c>
      <c r="G3025" s="14" t="s">
        <v>3512</v>
      </c>
      <c r="H3025" s="14" t="s">
        <v>3513</v>
      </c>
      <c r="I3025" s="15">
        <v>163.95</v>
      </c>
      <c r="J3025" s="77">
        <v>4</v>
      </c>
      <c r="K3025" s="92"/>
    </row>
    <row r="3026" spans="1:11" ht="20" x14ac:dyDescent="0.25">
      <c r="A3026" s="14" t="s">
        <v>3027</v>
      </c>
      <c r="B3026" s="14" t="s">
        <v>10582</v>
      </c>
      <c r="C3026" s="14" t="s">
        <v>10583</v>
      </c>
      <c r="D3026" s="16">
        <v>46049</v>
      </c>
      <c r="E3026" s="16"/>
      <c r="F3026" s="14" t="s">
        <v>10584</v>
      </c>
      <c r="G3026" s="14" t="s">
        <v>3083</v>
      </c>
      <c r="H3026" s="14" t="s">
        <v>3084</v>
      </c>
      <c r="I3026" s="15">
        <v>300</v>
      </c>
      <c r="J3026" s="77">
        <v>2</v>
      </c>
      <c r="K3026" s="92"/>
    </row>
    <row r="3027" spans="1:11" ht="20" x14ac:dyDescent="0.25">
      <c r="A3027" s="14" t="s">
        <v>3027</v>
      </c>
      <c r="B3027" s="14" t="s">
        <v>10585</v>
      </c>
      <c r="C3027" s="14" t="s">
        <v>3998</v>
      </c>
      <c r="D3027" s="16">
        <v>46049</v>
      </c>
      <c r="E3027" s="16"/>
      <c r="F3027" s="14" t="s">
        <v>10586</v>
      </c>
      <c r="G3027" s="14" t="s">
        <v>3061</v>
      </c>
      <c r="H3027" s="14" t="s">
        <v>3062</v>
      </c>
      <c r="I3027" s="15">
        <v>648</v>
      </c>
      <c r="J3027" s="77">
        <v>2</v>
      </c>
      <c r="K3027" s="92"/>
    </row>
    <row r="3028" spans="1:11" ht="30" x14ac:dyDescent="0.25">
      <c r="A3028" s="14" t="s">
        <v>3027</v>
      </c>
      <c r="B3028" s="14" t="s">
        <v>10585</v>
      </c>
      <c r="C3028" s="14" t="s">
        <v>10585</v>
      </c>
      <c r="D3028" s="16">
        <v>46069</v>
      </c>
      <c r="E3028" s="16"/>
      <c r="F3028" s="14" t="s">
        <v>10587</v>
      </c>
      <c r="G3028" s="14"/>
      <c r="H3028" s="14" t="s">
        <v>3059</v>
      </c>
      <c r="I3028" s="15">
        <v>152</v>
      </c>
      <c r="J3028" s="77">
        <v>2</v>
      </c>
      <c r="K3028" s="92"/>
    </row>
    <row r="3029" spans="1:11" ht="30" x14ac:dyDescent="0.25">
      <c r="A3029" s="14" t="s">
        <v>3027</v>
      </c>
      <c r="B3029" s="14" t="s">
        <v>10588</v>
      </c>
      <c r="C3029" s="14" t="s">
        <v>10589</v>
      </c>
      <c r="D3029" s="16">
        <v>45882</v>
      </c>
      <c r="E3029" s="16">
        <v>46049</v>
      </c>
      <c r="F3029" s="14" t="s">
        <v>10590</v>
      </c>
      <c r="G3029" s="14"/>
      <c r="H3029" s="14" t="s">
        <v>7135</v>
      </c>
      <c r="I3029" s="15">
        <v>85.02</v>
      </c>
      <c r="J3029" s="77">
        <v>3</v>
      </c>
      <c r="K3029" s="92"/>
    </row>
    <row r="3030" spans="1:11" ht="100" x14ac:dyDescent="0.25">
      <c r="A3030" s="14" t="s">
        <v>3027</v>
      </c>
      <c r="B3030" s="14" t="s">
        <v>10591</v>
      </c>
      <c r="C3030" s="14" t="s">
        <v>10591</v>
      </c>
      <c r="D3030" s="16">
        <v>46049</v>
      </c>
      <c r="E3030" s="16">
        <v>46049</v>
      </c>
      <c r="F3030" s="14" t="s">
        <v>10592</v>
      </c>
      <c r="G3030" s="14"/>
      <c r="H3030" s="14" t="s">
        <v>4151</v>
      </c>
      <c r="I3030" s="15">
        <v>565.95000000000005</v>
      </c>
      <c r="J3030" s="77">
        <v>3</v>
      </c>
      <c r="K3030" s="92"/>
    </row>
    <row r="3031" spans="1:11" ht="100" x14ac:dyDescent="0.25">
      <c r="A3031" s="14" t="s">
        <v>3027</v>
      </c>
      <c r="B3031" s="14" t="s">
        <v>10593</v>
      </c>
      <c r="C3031" s="14" t="s">
        <v>10593</v>
      </c>
      <c r="D3031" s="16">
        <v>46049</v>
      </c>
      <c r="E3031" s="16">
        <v>46049</v>
      </c>
      <c r="F3031" s="14" t="s">
        <v>10594</v>
      </c>
      <c r="G3031" s="14"/>
      <c r="H3031" s="14" t="s">
        <v>3566</v>
      </c>
      <c r="I3031" s="15">
        <v>759.74</v>
      </c>
      <c r="J3031" s="77">
        <v>3</v>
      </c>
      <c r="K3031" s="92"/>
    </row>
    <row r="3032" spans="1:11" ht="70" x14ac:dyDescent="0.25">
      <c r="A3032" s="14" t="s">
        <v>3027</v>
      </c>
      <c r="B3032" s="14" t="s">
        <v>10593</v>
      </c>
      <c r="C3032" s="14" t="s">
        <v>10595</v>
      </c>
      <c r="D3032" s="16" t="s">
        <v>10596</v>
      </c>
      <c r="E3032" s="16">
        <v>46049</v>
      </c>
      <c r="F3032" s="14" t="s">
        <v>10597</v>
      </c>
      <c r="G3032" s="14"/>
      <c r="H3032" s="14" t="s">
        <v>10598</v>
      </c>
      <c r="I3032" s="15">
        <v>51.91</v>
      </c>
      <c r="J3032" s="77">
        <v>3</v>
      </c>
      <c r="K3032" s="92"/>
    </row>
    <row r="3033" spans="1:11" ht="70" x14ac:dyDescent="0.25">
      <c r="A3033" s="14" t="s">
        <v>3027</v>
      </c>
      <c r="B3033" s="14" t="s">
        <v>10593</v>
      </c>
      <c r="C3033" s="14" t="s">
        <v>10599</v>
      </c>
      <c r="D3033" s="16">
        <v>45980</v>
      </c>
      <c r="E3033" s="16">
        <v>46049</v>
      </c>
      <c r="F3033" s="14" t="s">
        <v>10600</v>
      </c>
      <c r="G3033" s="14"/>
      <c r="H3033" s="14" t="s">
        <v>10601</v>
      </c>
      <c r="I3033" s="15">
        <v>445.29</v>
      </c>
      <c r="J3033" s="77">
        <v>3</v>
      </c>
      <c r="K3033" s="92"/>
    </row>
    <row r="3034" spans="1:11" ht="70" x14ac:dyDescent="0.25">
      <c r="A3034" s="14" t="s">
        <v>3027</v>
      </c>
      <c r="B3034" s="14" t="s">
        <v>10593</v>
      </c>
      <c r="C3034" s="14" t="s">
        <v>10602</v>
      </c>
      <c r="D3034" s="16">
        <v>46009</v>
      </c>
      <c r="E3034" s="16">
        <v>46049</v>
      </c>
      <c r="F3034" s="14" t="s">
        <v>10603</v>
      </c>
      <c r="G3034" s="14"/>
      <c r="H3034" s="14" t="s">
        <v>10604</v>
      </c>
      <c r="I3034" s="15">
        <v>12.83</v>
      </c>
      <c r="J3034" s="77">
        <v>3</v>
      </c>
      <c r="K3034" s="92"/>
    </row>
    <row r="3035" spans="1:11" ht="70" x14ac:dyDescent="0.25">
      <c r="A3035" s="14" t="s">
        <v>3027</v>
      </c>
      <c r="B3035" s="14" t="s">
        <v>10593</v>
      </c>
      <c r="C3035" s="14" t="s">
        <v>10605</v>
      </c>
      <c r="D3035" s="16">
        <v>45989</v>
      </c>
      <c r="E3035" s="16">
        <v>46049</v>
      </c>
      <c r="F3035" s="14" t="s">
        <v>10603</v>
      </c>
      <c r="G3035" s="14"/>
      <c r="H3035" s="14" t="s">
        <v>10606</v>
      </c>
      <c r="I3035" s="15">
        <v>32.08</v>
      </c>
      <c r="J3035" s="77">
        <v>3</v>
      </c>
      <c r="K3035" s="92"/>
    </row>
    <row r="3036" spans="1:11" ht="70" x14ac:dyDescent="0.25">
      <c r="A3036" s="14" t="s">
        <v>3027</v>
      </c>
      <c r="B3036" s="14" t="s">
        <v>10593</v>
      </c>
      <c r="C3036" s="14" t="s">
        <v>10607</v>
      </c>
      <c r="D3036" s="16">
        <v>45998</v>
      </c>
      <c r="E3036" s="16">
        <v>46049</v>
      </c>
      <c r="F3036" s="14" t="s">
        <v>10603</v>
      </c>
      <c r="G3036" s="14"/>
      <c r="H3036" s="14" t="s">
        <v>10608</v>
      </c>
      <c r="I3036" s="15">
        <v>28.61</v>
      </c>
      <c r="J3036" s="77">
        <v>3</v>
      </c>
      <c r="K3036" s="92"/>
    </row>
    <row r="3037" spans="1:11" ht="70" x14ac:dyDescent="0.25">
      <c r="A3037" s="14" t="s">
        <v>3027</v>
      </c>
      <c r="B3037" s="14" t="s">
        <v>10593</v>
      </c>
      <c r="C3037" s="14" t="s">
        <v>10609</v>
      </c>
      <c r="D3037" s="16">
        <v>46006</v>
      </c>
      <c r="E3037" s="16">
        <v>46049</v>
      </c>
      <c r="F3037" s="14" t="s">
        <v>10603</v>
      </c>
      <c r="G3037" s="14"/>
      <c r="H3037" s="14" t="s">
        <v>10610</v>
      </c>
      <c r="I3037" s="15">
        <v>36.200000000000003</v>
      </c>
      <c r="J3037" s="77">
        <v>3</v>
      </c>
      <c r="K3037" s="92"/>
    </row>
    <row r="3038" spans="1:11" ht="90" x14ac:dyDescent="0.25">
      <c r="A3038" s="14" t="s">
        <v>3027</v>
      </c>
      <c r="B3038" s="14" t="s">
        <v>10593</v>
      </c>
      <c r="C3038" s="14" t="s">
        <v>10611</v>
      </c>
      <c r="D3038" s="16">
        <v>45980</v>
      </c>
      <c r="E3038" s="16">
        <v>46049</v>
      </c>
      <c r="F3038" s="14" t="s">
        <v>10612</v>
      </c>
      <c r="G3038" s="14"/>
      <c r="H3038" s="14" t="s">
        <v>10613</v>
      </c>
      <c r="I3038" s="15">
        <v>490.61</v>
      </c>
      <c r="J3038" s="77">
        <v>3</v>
      </c>
      <c r="K3038" s="92"/>
    </row>
    <row r="3039" spans="1:11" ht="70" x14ac:dyDescent="0.25">
      <c r="A3039" s="14" t="s">
        <v>3027</v>
      </c>
      <c r="B3039" s="14" t="s">
        <v>10614</v>
      </c>
      <c r="C3039" s="14" t="s">
        <v>10614</v>
      </c>
      <c r="D3039" s="16">
        <v>46049</v>
      </c>
      <c r="E3039" s="16"/>
      <c r="F3039" s="14" t="s">
        <v>10615</v>
      </c>
      <c r="G3039" s="14"/>
      <c r="H3039" s="14" t="s">
        <v>10616</v>
      </c>
      <c r="I3039" s="15">
        <v>67.489999999999995</v>
      </c>
      <c r="J3039" s="77">
        <v>3</v>
      </c>
      <c r="K3039" s="92"/>
    </row>
    <row r="3040" spans="1:11" ht="100" x14ac:dyDescent="0.25">
      <c r="A3040" s="14" t="s">
        <v>3027</v>
      </c>
      <c r="B3040" s="14" t="s">
        <v>10617</v>
      </c>
      <c r="C3040" s="14" t="s">
        <v>10617</v>
      </c>
      <c r="D3040" s="16">
        <v>46049</v>
      </c>
      <c r="E3040" s="16"/>
      <c r="F3040" s="14" t="s">
        <v>10618</v>
      </c>
      <c r="G3040" s="14"/>
      <c r="H3040" s="14" t="s">
        <v>3324</v>
      </c>
      <c r="I3040" s="15">
        <v>28.41</v>
      </c>
      <c r="J3040" s="77">
        <v>2</v>
      </c>
      <c r="K3040" s="92"/>
    </row>
    <row r="3041" spans="1:11" ht="90" x14ac:dyDescent="0.25">
      <c r="A3041" s="14" t="s">
        <v>3027</v>
      </c>
      <c r="B3041" s="14" t="s">
        <v>10617</v>
      </c>
      <c r="C3041" s="14" t="s">
        <v>10617</v>
      </c>
      <c r="D3041" s="16">
        <v>46049</v>
      </c>
      <c r="E3041" s="16"/>
      <c r="F3041" s="14" t="s">
        <v>10619</v>
      </c>
      <c r="G3041" s="14"/>
      <c r="H3041" s="14" t="s">
        <v>3324</v>
      </c>
      <c r="I3041" s="15">
        <v>70.75</v>
      </c>
      <c r="J3041" s="77">
        <v>2</v>
      </c>
      <c r="K3041" s="92"/>
    </row>
    <row r="3042" spans="1:11" ht="90" x14ac:dyDescent="0.25">
      <c r="A3042" s="14" t="s">
        <v>3027</v>
      </c>
      <c r="B3042" s="14" t="s">
        <v>10617</v>
      </c>
      <c r="C3042" s="14" t="s">
        <v>10617</v>
      </c>
      <c r="D3042" s="16">
        <v>46049</v>
      </c>
      <c r="E3042" s="16"/>
      <c r="F3042" s="14" t="s">
        <v>10620</v>
      </c>
      <c r="G3042" s="14"/>
      <c r="H3042" s="14" t="s">
        <v>3324</v>
      </c>
      <c r="I3042" s="15">
        <v>304.3</v>
      </c>
      <c r="J3042" s="77">
        <v>2</v>
      </c>
      <c r="K3042" s="92"/>
    </row>
    <row r="3043" spans="1:11" ht="70" x14ac:dyDescent="0.25">
      <c r="A3043" s="14" t="s">
        <v>3027</v>
      </c>
      <c r="B3043" s="14" t="s">
        <v>10617</v>
      </c>
      <c r="C3043" s="14" t="s">
        <v>10621</v>
      </c>
      <c r="D3043" s="16">
        <v>46018</v>
      </c>
      <c r="E3043" s="16">
        <v>46049</v>
      </c>
      <c r="F3043" s="14" t="s">
        <v>10622</v>
      </c>
      <c r="G3043" s="14" t="s">
        <v>10623</v>
      </c>
      <c r="H3043" s="14" t="s">
        <v>10624</v>
      </c>
      <c r="I3043" s="15">
        <v>433.84</v>
      </c>
      <c r="J3043" s="77">
        <v>2</v>
      </c>
      <c r="K3043" s="92"/>
    </row>
    <row r="3044" spans="1:11" ht="50" x14ac:dyDescent="0.25">
      <c r="A3044" s="14" t="s">
        <v>3027</v>
      </c>
      <c r="B3044" s="14" t="s">
        <v>10625</v>
      </c>
      <c r="C3044" s="14" t="s">
        <v>10626</v>
      </c>
      <c r="D3044" s="16">
        <v>45845</v>
      </c>
      <c r="E3044" s="16">
        <v>46049</v>
      </c>
      <c r="F3044" s="14" t="s">
        <v>10627</v>
      </c>
      <c r="G3044" s="14" t="s">
        <v>4812</v>
      </c>
      <c r="H3044" s="14" t="s">
        <v>4813</v>
      </c>
      <c r="I3044" s="15">
        <v>181.5</v>
      </c>
      <c r="J3044" s="77">
        <v>1</v>
      </c>
      <c r="K3044" s="92"/>
    </row>
    <row r="3045" spans="1:11" ht="60" x14ac:dyDescent="0.25">
      <c r="A3045" s="14" t="s">
        <v>3027</v>
      </c>
      <c r="B3045" s="14" t="s">
        <v>10625</v>
      </c>
      <c r="C3045" s="14" t="s">
        <v>10628</v>
      </c>
      <c r="D3045" s="16">
        <v>45819</v>
      </c>
      <c r="E3045" s="16">
        <v>46049</v>
      </c>
      <c r="F3045" s="14" t="s">
        <v>10629</v>
      </c>
      <c r="G3045" s="14" t="s">
        <v>5512</v>
      </c>
      <c r="H3045" s="14" t="s">
        <v>5513</v>
      </c>
      <c r="I3045" s="15">
        <v>69.5</v>
      </c>
      <c r="J3045" s="77">
        <v>1</v>
      </c>
      <c r="K3045" s="92"/>
    </row>
    <row r="3046" spans="1:11" ht="60" x14ac:dyDescent="0.25">
      <c r="A3046" s="14" t="s">
        <v>3027</v>
      </c>
      <c r="B3046" s="14" t="s">
        <v>10630</v>
      </c>
      <c r="C3046" s="14" t="s">
        <v>10631</v>
      </c>
      <c r="D3046" s="16">
        <v>45988</v>
      </c>
      <c r="E3046" s="16">
        <v>46049</v>
      </c>
      <c r="F3046" s="14" t="s">
        <v>10632</v>
      </c>
      <c r="G3046" s="14" t="s">
        <v>8193</v>
      </c>
      <c r="H3046" s="14" t="s">
        <v>10633</v>
      </c>
      <c r="I3046" s="15">
        <v>1677</v>
      </c>
      <c r="J3046" s="77">
        <v>1</v>
      </c>
      <c r="K3046" s="92"/>
    </row>
    <row r="3047" spans="1:11" ht="50" x14ac:dyDescent="0.25">
      <c r="A3047" s="14" t="s">
        <v>3027</v>
      </c>
      <c r="B3047" s="14" t="s">
        <v>10630</v>
      </c>
      <c r="C3047" s="14" t="s">
        <v>10634</v>
      </c>
      <c r="D3047" s="16">
        <v>46006</v>
      </c>
      <c r="E3047" s="16">
        <v>46049</v>
      </c>
      <c r="F3047" s="14" t="s">
        <v>10635</v>
      </c>
      <c r="G3047" s="14" t="s">
        <v>3462</v>
      </c>
      <c r="H3047" s="14" t="s">
        <v>3463</v>
      </c>
      <c r="I3047" s="15">
        <v>2784.95</v>
      </c>
      <c r="J3047" s="77">
        <v>1</v>
      </c>
      <c r="K3047" s="92"/>
    </row>
    <row r="3048" spans="1:11" ht="60" x14ac:dyDescent="0.25">
      <c r="A3048" s="14" t="s">
        <v>3027</v>
      </c>
      <c r="B3048" s="14" t="s">
        <v>10630</v>
      </c>
      <c r="C3048" s="14" t="s">
        <v>10636</v>
      </c>
      <c r="D3048" s="16">
        <v>46006</v>
      </c>
      <c r="E3048" s="16">
        <v>46049</v>
      </c>
      <c r="F3048" s="14" t="s">
        <v>10637</v>
      </c>
      <c r="G3048" s="14" t="s">
        <v>3462</v>
      </c>
      <c r="H3048" s="14" t="s">
        <v>3463</v>
      </c>
      <c r="I3048" s="15">
        <v>251.05</v>
      </c>
      <c r="J3048" s="77">
        <v>1</v>
      </c>
      <c r="K3048" s="92"/>
    </row>
    <row r="3049" spans="1:11" ht="110" x14ac:dyDescent="0.25">
      <c r="A3049" s="14" t="s">
        <v>3027</v>
      </c>
      <c r="B3049" s="14" t="s">
        <v>10638</v>
      </c>
      <c r="C3049" s="14" t="s">
        <v>10639</v>
      </c>
      <c r="D3049" s="16">
        <v>45705</v>
      </c>
      <c r="E3049" s="16">
        <v>46049</v>
      </c>
      <c r="F3049" s="14" t="s">
        <v>10640</v>
      </c>
      <c r="G3049" s="14"/>
      <c r="H3049" s="14" t="s">
        <v>10641</v>
      </c>
      <c r="I3049" s="15">
        <v>100.7</v>
      </c>
      <c r="J3049" s="77">
        <v>1</v>
      </c>
      <c r="K3049" s="92"/>
    </row>
    <row r="3050" spans="1:11" ht="80" x14ac:dyDescent="0.25">
      <c r="A3050" s="14" t="s">
        <v>3027</v>
      </c>
      <c r="B3050" s="14" t="s">
        <v>10638</v>
      </c>
      <c r="C3050" s="14" t="s">
        <v>10642</v>
      </c>
      <c r="D3050" s="16">
        <v>45661</v>
      </c>
      <c r="E3050" s="16">
        <v>46049</v>
      </c>
      <c r="F3050" s="14" t="s">
        <v>10643</v>
      </c>
      <c r="G3050" s="14" t="s">
        <v>3701</v>
      </c>
      <c r="H3050" s="14" t="s">
        <v>3702</v>
      </c>
      <c r="I3050" s="15">
        <v>50</v>
      </c>
      <c r="J3050" s="77">
        <v>1</v>
      </c>
      <c r="K3050" s="92"/>
    </row>
    <row r="3051" spans="1:11" ht="90" x14ac:dyDescent="0.25">
      <c r="A3051" s="14" t="s">
        <v>3027</v>
      </c>
      <c r="B3051" s="14" t="s">
        <v>10638</v>
      </c>
      <c r="C3051" s="14" t="s">
        <v>10644</v>
      </c>
      <c r="D3051" s="16">
        <v>45668</v>
      </c>
      <c r="E3051" s="16">
        <v>46049</v>
      </c>
      <c r="F3051" s="14" t="s">
        <v>10645</v>
      </c>
      <c r="G3051" s="14" t="s">
        <v>3701</v>
      </c>
      <c r="H3051" s="14" t="s">
        <v>3702</v>
      </c>
      <c r="I3051" s="15">
        <v>60</v>
      </c>
      <c r="J3051" s="77">
        <v>1</v>
      </c>
      <c r="K3051" s="92"/>
    </row>
    <row r="3052" spans="1:11" ht="110" x14ac:dyDescent="0.25">
      <c r="A3052" s="14" t="s">
        <v>3027</v>
      </c>
      <c r="B3052" s="14" t="s">
        <v>10638</v>
      </c>
      <c r="C3052" s="14" t="s">
        <v>10646</v>
      </c>
      <c r="D3052" s="16">
        <v>45884</v>
      </c>
      <c r="E3052" s="16">
        <v>46049</v>
      </c>
      <c r="F3052" s="14" t="s">
        <v>10647</v>
      </c>
      <c r="G3052" s="14"/>
      <c r="H3052" s="14" t="s">
        <v>10648</v>
      </c>
      <c r="I3052" s="15">
        <v>104.41</v>
      </c>
      <c r="J3052" s="77">
        <v>1</v>
      </c>
      <c r="K3052" s="92"/>
    </row>
    <row r="3053" spans="1:11" ht="90" x14ac:dyDescent="0.25">
      <c r="A3053" s="14" t="s">
        <v>3027</v>
      </c>
      <c r="B3053" s="14" t="s">
        <v>10638</v>
      </c>
      <c r="C3053" s="14" t="s">
        <v>10649</v>
      </c>
      <c r="D3053" s="16">
        <v>45679</v>
      </c>
      <c r="E3053" s="16">
        <v>46049</v>
      </c>
      <c r="F3053" s="14" t="s">
        <v>10650</v>
      </c>
      <c r="G3053" s="14" t="s">
        <v>10651</v>
      </c>
      <c r="H3053" s="14" t="s">
        <v>10652</v>
      </c>
      <c r="I3053" s="15">
        <v>132.38999999999999</v>
      </c>
      <c r="J3053" s="77">
        <v>1</v>
      </c>
      <c r="K3053" s="92"/>
    </row>
    <row r="3054" spans="1:11" ht="90" x14ac:dyDescent="0.25">
      <c r="A3054" s="14" t="s">
        <v>3027</v>
      </c>
      <c r="B3054" s="14" t="s">
        <v>10638</v>
      </c>
      <c r="C3054" s="14" t="s">
        <v>10653</v>
      </c>
      <c r="D3054" s="16">
        <v>45682</v>
      </c>
      <c r="E3054" s="16">
        <v>46049</v>
      </c>
      <c r="F3054" s="14" t="s">
        <v>10654</v>
      </c>
      <c r="G3054" s="14" t="s">
        <v>10270</v>
      </c>
      <c r="H3054" s="14" t="s">
        <v>10271</v>
      </c>
      <c r="I3054" s="15">
        <v>3.98</v>
      </c>
      <c r="J3054" s="77">
        <v>1</v>
      </c>
      <c r="K3054" s="92"/>
    </row>
    <row r="3055" spans="1:11" ht="100" x14ac:dyDescent="0.25">
      <c r="A3055" s="14" t="s">
        <v>3027</v>
      </c>
      <c r="B3055" s="14" t="s">
        <v>10638</v>
      </c>
      <c r="C3055" s="14" t="s">
        <v>10655</v>
      </c>
      <c r="D3055" s="16">
        <v>45315</v>
      </c>
      <c r="E3055" s="16">
        <v>46049</v>
      </c>
      <c r="F3055" s="14" t="s">
        <v>10656</v>
      </c>
      <c r="G3055" s="14" t="s">
        <v>10657</v>
      </c>
      <c r="H3055" s="14" t="s">
        <v>10658</v>
      </c>
      <c r="I3055" s="15">
        <v>11.89</v>
      </c>
      <c r="J3055" s="77">
        <v>1</v>
      </c>
      <c r="K3055" s="92"/>
    </row>
    <row r="3056" spans="1:11" ht="120" x14ac:dyDescent="0.25">
      <c r="A3056" s="14" t="s">
        <v>3027</v>
      </c>
      <c r="B3056" s="14" t="s">
        <v>10638</v>
      </c>
      <c r="C3056" s="14" t="s">
        <v>10659</v>
      </c>
      <c r="D3056" s="16">
        <v>45833</v>
      </c>
      <c r="E3056" s="16">
        <v>46049</v>
      </c>
      <c r="F3056" s="14" t="s">
        <v>10660</v>
      </c>
      <c r="G3056" s="14"/>
      <c r="H3056" s="14" t="s">
        <v>10641</v>
      </c>
      <c r="I3056" s="15">
        <v>37.090000000000003</v>
      </c>
      <c r="J3056" s="77">
        <v>1</v>
      </c>
      <c r="K3056" s="92"/>
    </row>
    <row r="3057" spans="1:11" ht="90" x14ac:dyDescent="0.25">
      <c r="A3057" s="14" t="s">
        <v>3027</v>
      </c>
      <c r="B3057" s="14" t="s">
        <v>10638</v>
      </c>
      <c r="C3057" s="14" t="s">
        <v>10661</v>
      </c>
      <c r="D3057" s="16">
        <v>45816</v>
      </c>
      <c r="E3057" s="16">
        <v>46049</v>
      </c>
      <c r="F3057" s="14" t="s">
        <v>10662</v>
      </c>
      <c r="G3057" s="14" t="s">
        <v>3538</v>
      </c>
      <c r="H3057" s="14" t="s">
        <v>3539</v>
      </c>
      <c r="I3057" s="15">
        <v>25</v>
      </c>
      <c r="J3057" s="77">
        <v>1</v>
      </c>
      <c r="K3057" s="92"/>
    </row>
    <row r="3058" spans="1:11" ht="110" x14ac:dyDescent="0.25">
      <c r="A3058" s="14" t="s">
        <v>3027</v>
      </c>
      <c r="B3058" s="14" t="s">
        <v>10638</v>
      </c>
      <c r="C3058" s="14" t="s">
        <v>10663</v>
      </c>
      <c r="D3058" s="16">
        <v>45855</v>
      </c>
      <c r="E3058" s="16">
        <v>46049</v>
      </c>
      <c r="F3058" s="14" t="s">
        <v>10664</v>
      </c>
      <c r="G3058" s="14"/>
      <c r="H3058" s="14" t="s">
        <v>3335</v>
      </c>
      <c r="I3058" s="15">
        <v>187.07</v>
      </c>
      <c r="J3058" s="77">
        <v>1</v>
      </c>
      <c r="K3058" s="92"/>
    </row>
    <row r="3059" spans="1:11" ht="80" x14ac:dyDescent="0.25">
      <c r="A3059" s="14" t="s">
        <v>3027</v>
      </c>
      <c r="B3059" s="14" t="s">
        <v>10638</v>
      </c>
      <c r="C3059" s="14" t="s">
        <v>6224</v>
      </c>
      <c r="D3059" s="16">
        <v>45843</v>
      </c>
      <c r="E3059" s="16">
        <v>46049</v>
      </c>
      <c r="F3059" s="14" t="s">
        <v>10665</v>
      </c>
      <c r="G3059" s="14" t="s">
        <v>10666</v>
      </c>
      <c r="H3059" s="14" t="s">
        <v>10667</v>
      </c>
      <c r="I3059" s="15">
        <v>38.700000000000003</v>
      </c>
      <c r="J3059" s="77">
        <v>1</v>
      </c>
      <c r="K3059" s="92"/>
    </row>
    <row r="3060" spans="1:11" ht="80" x14ac:dyDescent="0.25">
      <c r="A3060" s="14" t="s">
        <v>3027</v>
      </c>
      <c r="B3060" s="14" t="s">
        <v>10638</v>
      </c>
      <c r="C3060" s="14" t="s">
        <v>10668</v>
      </c>
      <c r="D3060" s="16">
        <v>45843</v>
      </c>
      <c r="E3060" s="16">
        <v>46049</v>
      </c>
      <c r="F3060" s="14" t="s">
        <v>10669</v>
      </c>
      <c r="G3060" s="14" t="s">
        <v>4700</v>
      </c>
      <c r="H3060" s="14" t="s">
        <v>4701</v>
      </c>
      <c r="I3060" s="15">
        <v>42</v>
      </c>
      <c r="J3060" s="77">
        <v>1</v>
      </c>
      <c r="K3060" s="92"/>
    </row>
    <row r="3061" spans="1:11" ht="110" x14ac:dyDescent="0.25">
      <c r="A3061" s="14" t="s">
        <v>3027</v>
      </c>
      <c r="B3061" s="14" t="s">
        <v>10638</v>
      </c>
      <c r="C3061" s="14" t="s">
        <v>10670</v>
      </c>
      <c r="D3061" s="16">
        <v>45888</v>
      </c>
      <c r="E3061" s="16">
        <v>46049</v>
      </c>
      <c r="F3061" s="14" t="s">
        <v>10671</v>
      </c>
      <c r="G3061" s="14"/>
      <c r="H3061" s="14" t="s">
        <v>10672</v>
      </c>
      <c r="I3061" s="15">
        <v>43.57</v>
      </c>
      <c r="J3061" s="77">
        <v>1</v>
      </c>
      <c r="K3061" s="92"/>
    </row>
    <row r="3062" spans="1:11" ht="80" x14ac:dyDescent="0.25">
      <c r="A3062" s="14" t="s">
        <v>3027</v>
      </c>
      <c r="B3062" s="14" t="s">
        <v>10638</v>
      </c>
      <c r="C3062" s="14" t="s">
        <v>3709</v>
      </c>
      <c r="D3062" s="16">
        <v>45864</v>
      </c>
      <c r="E3062" s="16">
        <v>46049</v>
      </c>
      <c r="F3062" s="14" t="s">
        <v>10673</v>
      </c>
      <c r="G3062" s="14" t="s">
        <v>5553</v>
      </c>
      <c r="H3062" s="14" t="s">
        <v>5554</v>
      </c>
      <c r="I3062" s="15">
        <v>20</v>
      </c>
      <c r="J3062" s="77">
        <v>1</v>
      </c>
      <c r="K3062" s="92"/>
    </row>
    <row r="3063" spans="1:11" ht="110" x14ac:dyDescent="0.25">
      <c r="A3063" s="14" t="s">
        <v>3027</v>
      </c>
      <c r="B3063" s="14" t="s">
        <v>10638</v>
      </c>
      <c r="C3063" s="14" t="s">
        <v>10674</v>
      </c>
      <c r="D3063" s="16">
        <v>45994</v>
      </c>
      <c r="E3063" s="16">
        <v>46049</v>
      </c>
      <c r="F3063" s="14" t="s">
        <v>10675</v>
      </c>
      <c r="G3063" s="14"/>
      <c r="H3063" s="14" t="s">
        <v>10648</v>
      </c>
      <c r="I3063" s="15">
        <v>24.04</v>
      </c>
      <c r="J3063" s="77">
        <v>1</v>
      </c>
      <c r="K3063" s="92"/>
    </row>
    <row r="3064" spans="1:11" ht="90" x14ac:dyDescent="0.25">
      <c r="A3064" s="14" t="s">
        <v>3027</v>
      </c>
      <c r="B3064" s="14" t="s">
        <v>10638</v>
      </c>
      <c r="C3064" s="14" t="s">
        <v>10676</v>
      </c>
      <c r="D3064" s="16">
        <v>45969</v>
      </c>
      <c r="E3064" s="16">
        <v>46049</v>
      </c>
      <c r="F3064" s="14" t="s">
        <v>10677</v>
      </c>
      <c r="G3064" s="14" t="s">
        <v>3240</v>
      </c>
      <c r="H3064" s="14" t="s">
        <v>10678</v>
      </c>
      <c r="I3064" s="15">
        <v>28</v>
      </c>
      <c r="J3064" s="77">
        <v>1</v>
      </c>
      <c r="K3064" s="92"/>
    </row>
    <row r="3065" spans="1:11" ht="50" x14ac:dyDescent="0.25">
      <c r="A3065" s="14" t="s">
        <v>3027</v>
      </c>
      <c r="B3065" s="14" t="s">
        <v>10638</v>
      </c>
      <c r="C3065" s="14" t="s">
        <v>10679</v>
      </c>
      <c r="D3065" s="16">
        <v>45977</v>
      </c>
      <c r="E3065" s="16">
        <v>46049</v>
      </c>
      <c r="F3065" s="14" t="s">
        <v>10680</v>
      </c>
      <c r="G3065" s="14" t="s">
        <v>7319</v>
      </c>
      <c r="H3065" s="14" t="s">
        <v>7320</v>
      </c>
      <c r="I3065" s="15">
        <v>818</v>
      </c>
      <c r="J3065" s="77">
        <v>1</v>
      </c>
      <c r="K3065" s="92"/>
    </row>
    <row r="3066" spans="1:11" ht="60" x14ac:dyDescent="0.25">
      <c r="A3066" s="14" t="s">
        <v>3027</v>
      </c>
      <c r="B3066" s="14" t="s">
        <v>10638</v>
      </c>
      <c r="C3066" s="14" t="s">
        <v>4026</v>
      </c>
      <c r="D3066" s="16">
        <v>45999</v>
      </c>
      <c r="E3066" s="16">
        <v>46049</v>
      </c>
      <c r="F3066" s="14" t="s">
        <v>10681</v>
      </c>
      <c r="G3066" s="14" t="s">
        <v>10682</v>
      </c>
      <c r="H3066" s="14" t="s">
        <v>10683</v>
      </c>
      <c r="I3066" s="15">
        <v>129.16</v>
      </c>
      <c r="J3066" s="77">
        <v>1</v>
      </c>
      <c r="K3066" s="92"/>
    </row>
    <row r="3067" spans="1:11" ht="50" x14ac:dyDescent="0.25">
      <c r="A3067" s="14" t="s">
        <v>3027</v>
      </c>
      <c r="B3067" s="14" t="s">
        <v>10684</v>
      </c>
      <c r="C3067" s="14" t="s">
        <v>10685</v>
      </c>
      <c r="D3067" s="16">
        <v>45788</v>
      </c>
      <c r="E3067" s="16">
        <v>46049</v>
      </c>
      <c r="F3067" s="14" t="s">
        <v>10686</v>
      </c>
      <c r="G3067" s="14" t="s">
        <v>10687</v>
      </c>
      <c r="H3067" s="14" t="s">
        <v>10688</v>
      </c>
      <c r="I3067" s="15">
        <v>60</v>
      </c>
      <c r="J3067" s="77">
        <v>1</v>
      </c>
      <c r="K3067" s="92"/>
    </row>
    <row r="3068" spans="1:11" ht="50" x14ac:dyDescent="0.25">
      <c r="A3068" s="14" t="s">
        <v>3027</v>
      </c>
      <c r="B3068" s="14" t="s">
        <v>10684</v>
      </c>
      <c r="C3068" s="14" t="s">
        <v>10689</v>
      </c>
      <c r="D3068" s="16">
        <v>45728</v>
      </c>
      <c r="E3068" s="16">
        <v>46049</v>
      </c>
      <c r="F3068" s="14" t="s">
        <v>10690</v>
      </c>
      <c r="G3068" s="14" t="s">
        <v>10687</v>
      </c>
      <c r="H3068" s="14" t="s">
        <v>10688</v>
      </c>
      <c r="I3068" s="15">
        <v>60</v>
      </c>
      <c r="J3068" s="77">
        <v>1</v>
      </c>
      <c r="K3068" s="92"/>
    </row>
    <row r="3069" spans="1:11" ht="50" x14ac:dyDescent="0.25">
      <c r="A3069" s="14" t="s">
        <v>3027</v>
      </c>
      <c r="B3069" s="14" t="s">
        <v>10684</v>
      </c>
      <c r="C3069" s="14" t="s">
        <v>10691</v>
      </c>
      <c r="D3069" s="16">
        <v>45756</v>
      </c>
      <c r="E3069" s="16">
        <v>46049</v>
      </c>
      <c r="F3069" s="14" t="s">
        <v>10692</v>
      </c>
      <c r="G3069" s="14" t="s">
        <v>10687</v>
      </c>
      <c r="H3069" s="14" t="s">
        <v>10688</v>
      </c>
      <c r="I3069" s="15">
        <v>80</v>
      </c>
      <c r="J3069" s="77">
        <v>1</v>
      </c>
      <c r="K3069" s="92"/>
    </row>
    <row r="3070" spans="1:11" ht="50" x14ac:dyDescent="0.25">
      <c r="A3070" s="14" t="s">
        <v>3027</v>
      </c>
      <c r="B3070" s="14" t="s">
        <v>10684</v>
      </c>
      <c r="C3070" s="14" t="s">
        <v>10693</v>
      </c>
      <c r="D3070" s="16">
        <v>45817</v>
      </c>
      <c r="E3070" s="16">
        <v>46049</v>
      </c>
      <c r="F3070" s="14" t="s">
        <v>10694</v>
      </c>
      <c r="G3070" s="14" t="s">
        <v>10687</v>
      </c>
      <c r="H3070" s="14" t="s">
        <v>10688</v>
      </c>
      <c r="I3070" s="15">
        <v>100</v>
      </c>
      <c r="J3070" s="77">
        <v>1</v>
      </c>
      <c r="K3070" s="92"/>
    </row>
    <row r="3071" spans="1:11" ht="50" x14ac:dyDescent="0.25">
      <c r="A3071" s="14" t="s">
        <v>3027</v>
      </c>
      <c r="B3071" s="14" t="s">
        <v>10684</v>
      </c>
      <c r="C3071" s="14" t="s">
        <v>10695</v>
      </c>
      <c r="D3071" s="16">
        <v>45849</v>
      </c>
      <c r="E3071" s="16">
        <v>46049</v>
      </c>
      <c r="F3071" s="14" t="s">
        <v>10696</v>
      </c>
      <c r="G3071" s="14" t="s">
        <v>10687</v>
      </c>
      <c r="H3071" s="14" t="s">
        <v>10688</v>
      </c>
      <c r="I3071" s="15">
        <v>40</v>
      </c>
      <c r="J3071" s="77">
        <v>1</v>
      </c>
      <c r="K3071" s="92"/>
    </row>
    <row r="3072" spans="1:11" ht="50" x14ac:dyDescent="0.25">
      <c r="A3072" s="14" t="s">
        <v>3027</v>
      </c>
      <c r="B3072" s="14" t="s">
        <v>10684</v>
      </c>
      <c r="C3072" s="14" t="s">
        <v>10697</v>
      </c>
      <c r="D3072" s="16">
        <v>45967</v>
      </c>
      <c r="E3072" s="16">
        <v>46049</v>
      </c>
      <c r="F3072" s="14" t="s">
        <v>10698</v>
      </c>
      <c r="G3072" s="14" t="s">
        <v>10687</v>
      </c>
      <c r="H3072" s="14" t="s">
        <v>10688</v>
      </c>
      <c r="I3072" s="15">
        <v>60</v>
      </c>
      <c r="J3072" s="77">
        <v>1</v>
      </c>
      <c r="K3072" s="92"/>
    </row>
    <row r="3073" spans="1:11" ht="60" x14ac:dyDescent="0.25">
      <c r="A3073" s="14" t="s">
        <v>3027</v>
      </c>
      <c r="B3073" s="14" t="s">
        <v>10684</v>
      </c>
      <c r="C3073" s="14" t="s">
        <v>182</v>
      </c>
      <c r="D3073" s="16">
        <v>45972</v>
      </c>
      <c r="E3073" s="16">
        <v>46049</v>
      </c>
      <c r="F3073" s="14" t="s">
        <v>10699</v>
      </c>
      <c r="G3073" s="14" t="s">
        <v>10700</v>
      </c>
      <c r="H3073" s="14" t="s">
        <v>10701</v>
      </c>
      <c r="I3073" s="15">
        <v>102</v>
      </c>
      <c r="J3073" s="77">
        <v>1</v>
      </c>
      <c r="K3073" s="92"/>
    </row>
    <row r="3074" spans="1:11" ht="30" x14ac:dyDescent="0.25">
      <c r="A3074" s="14" t="s">
        <v>3027</v>
      </c>
      <c r="B3074" s="14" t="s">
        <v>10702</v>
      </c>
      <c r="C3074" s="14" t="s">
        <v>10703</v>
      </c>
      <c r="D3074" s="16">
        <v>45897</v>
      </c>
      <c r="E3074" s="16">
        <v>46049</v>
      </c>
      <c r="F3074" s="14" t="s">
        <v>10704</v>
      </c>
      <c r="G3074" s="14">
        <v>29213291</v>
      </c>
      <c r="H3074" s="14" t="s">
        <v>3029</v>
      </c>
      <c r="I3074" s="15">
        <v>103.84</v>
      </c>
      <c r="J3074" s="77">
        <v>2</v>
      </c>
      <c r="K3074" s="92"/>
    </row>
    <row r="3075" spans="1:11" ht="30" x14ac:dyDescent="0.25">
      <c r="A3075" s="14" t="s">
        <v>3027</v>
      </c>
      <c r="B3075" s="14" t="s">
        <v>10702</v>
      </c>
      <c r="C3075" s="14" t="s">
        <v>10705</v>
      </c>
      <c r="D3075" s="16">
        <v>45932</v>
      </c>
      <c r="E3075" s="16">
        <v>46049</v>
      </c>
      <c r="F3075" s="14" t="s">
        <v>10706</v>
      </c>
      <c r="G3075" s="14" t="s">
        <v>3354</v>
      </c>
      <c r="H3075" s="14" t="s">
        <v>3355</v>
      </c>
      <c r="I3075" s="15">
        <v>67.849999999999994</v>
      </c>
      <c r="J3075" s="77">
        <v>2</v>
      </c>
      <c r="K3075" s="92"/>
    </row>
    <row r="3076" spans="1:11" ht="40" x14ac:dyDescent="0.25">
      <c r="A3076" s="14" t="s">
        <v>3027</v>
      </c>
      <c r="B3076" s="14" t="s">
        <v>10702</v>
      </c>
      <c r="C3076" s="14" t="s">
        <v>10707</v>
      </c>
      <c r="D3076" s="16">
        <v>45938</v>
      </c>
      <c r="E3076" s="16">
        <v>46049</v>
      </c>
      <c r="F3076" s="14" t="s">
        <v>10708</v>
      </c>
      <c r="G3076" s="14" t="s">
        <v>3032</v>
      </c>
      <c r="H3076" s="14" t="s">
        <v>3033</v>
      </c>
      <c r="I3076" s="15">
        <v>26.88</v>
      </c>
      <c r="J3076" s="77">
        <v>2</v>
      </c>
      <c r="K3076" s="92"/>
    </row>
    <row r="3077" spans="1:11" ht="20" x14ac:dyDescent="0.25">
      <c r="A3077" s="14" t="s">
        <v>3027</v>
      </c>
      <c r="B3077" s="14" t="s">
        <v>10709</v>
      </c>
      <c r="C3077" s="14" t="s">
        <v>10710</v>
      </c>
      <c r="D3077" s="16">
        <v>46049</v>
      </c>
      <c r="E3077" s="16"/>
      <c r="F3077" s="14" t="s">
        <v>10711</v>
      </c>
      <c r="G3077" s="14" t="s">
        <v>10712</v>
      </c>
      <c r="H3077" s="14" t="s">
        <v>10713</v>
      </c>
      <c r="I3077" s="15">
        <v>140.84</v>
      </c>
      <c r="J3077" s="77">
        <v>4</v>
      </c>
      <c r="K3077" s="92"/>
    </row>
    <row r="3078" spans="1:11" ht="12.5" x14ac:dyDescent="0.25">
      <c r="A3078" s="14" t="s">
        <v>3027</v>
      </c>
      <c r="B3078" s="14" t="s">
        <v>10714</v>
      </c>
      <c r="C3078" s="14" t="s">
        <v>3064</v>
      </c>
      <c r="D3078" s="16">
        <v>46049</v>
      </c>
      <c r="E3078" s="16"/>
      <c r="F3078" s="14" t="s">
        <v>10715</v>
      </c>
      <c r="G3078" s="14" t="s">
        <v>3066</v>
      </c>
      <c r="H3078" s="14" t="s">
        <v>3067</v>
      </c>
      <c r="I3078" s="15">
        <v>488.89</v>
      </c>
      <c r="J3078" s="77">
        <v>4</v>
      </c>
      <c r="K3078" s="92"/>
    </row>
    <row r="3079" spans="1:11" ht="20" x14ac:dyDescent="0.25">
      <c r="A3079" s="14" t="s">
        <v>3027</v>
      </c>
      <c r="B3079" s="14" t="s">
        <v>10716</v>
      </c>
      <c r="C3079" s="14" t="s">
        <v>10717</v>
      </c>
      <c r="D3079" s="16">
        <v>46049</v>
      </c>
      <c r="E3079" s="16"/>
      <c r="F3079" s="14" t="s">
        <v>10718</v>
      </c>
      <c r="G3079" s="14" t="s">
        <v>3320</v>
      </c>
      <c r="H3079" s="14" t="s">
        <v>3321</v>
      </c>
      <c r="I3079" s="15">
        <v>492</v>
      </c>
      <c r="J3079" s="77">
        <v>4</v>
      </c>
      <c r="K3079" s="92"/>
    </row>
    <row r="3080" spans="1:11" ht="30" x14ac:dyDescent="0.25">
      <c r="A3080" s="14" t="s">
        <v>3027</v>
      </c>
      <c r="B3080" s="14" t="s">
        <v>10719</v>
      </c>
      <c r="C3080" s="14" t="s">
        <v>10720</v>
      </c>
      <c r="D3080" s="16">
        <v>46049</v>
      </c>
      <c r="E3080" s="16"/>
      <c r="F3080" s="14" t="s">
        <v>10721</v>
      </c>
      <c r="G3080" s="14" t="s">
        <v>10722</v>
      </c>
      <c r="H3080" s="14" t="s">
        <v>10723</v>
      </c>
      <c r="I3080" s="15">
        <v>1300</v>
      </c>
      <c r="J3080" s="77">
        <v>5</v>
      </c>
      <c r="K3080" s="92"/>
    </row>
    <row r="3081" spans="1:11" ht="12.5" x14ac:dyDescent="0.25">
      <c r="A3081" s="14" t="s">
        <v>3027</v>
      </c>
      <c r="B3081" s="14" t="s">
        <v>10724</v>
      </c>
      <c r="C3081" s="14" t="s">
        <v>10725</v>
      </c>
      <c r="D3081" s="16">
        <v>46049</v>
      </c>
      <c r="E3081" s="16"/>
      <c r="F3081" s="14" t="s">
        <v>10726</v>
      </c>
      <c r="G3081" s="14" t="s">
        <v>3526</v>
      </c>
      <c r="H3081" s="14" t="s">
        <v>3527</v>
      </c>
      <c r="I3081" s="15">
        <v>369</v>
      </c>
      <c r="J3081" s="77">
        <v>4</v>
      </c>
      <c r="K3081" s="92"/>
    </row>
    <row r="3082" spans="1:11" ht="20" x14ac:dyDescent="0.25">
      <c r="A3082" s="14" t="s">
        <v>3027</v>
      </c>
      <c r="B3082" s="14" t="s">
        <v>10727</v>
      </c>
      <c r="C3082" s="14" t="s">
        <v>10728</v>
      </c>
      <c r="D3082" s="16">
        <v>46051</v>
      </c>
      <c r="E3082" s="16"/>
      <c r="F3082" s="14" t="s">
        <v>10729</v>
      </c>
      <c r="G3082" s="14" t="s">
        <v>3718</v>
      </c>
      <c r="H3082" s="14" t="s">
        <v>9735</v>
      </c>
      <c r="I3082" s="15">
        <v>873.44</v>
      </c>
      <c r="J3082" s="77">
        <v>2</v>
      </c>
      <c r="K3082" s="92"/>
    </row>
    <row r="3083" spans="1:11" ht="30" x14ac:dyDescent="0.25">
      <c r="A3083" s="14" t="s">
        <v>3027</v>
      </c>
      <c r="B3083" s="14" t="s">
        <v>10730</v>
      </c>
      <c r="C3083" s="14" t="s">
        <v>10731</v>
      </c>
      <c r="D3083" s="16">
        <v>45941</v>
      </c>
      <c r="E3083" s="16">
        <v>46051</v>
      </c>
      <c r="F3083" s="14" t="s">
        <v>10732</v>
      </c>
      <c r="G3083" s="14" t="s">
        <v>5102</v>
      </c>
      <c r="H3083" s="14" t="s">
        <v>5103</v>
      </c>
      <c r="I3083" s="15">
        <v>34.99</v>
      </c>
      <c r="J3083" s="77">
        <v>2</v>
      </c>
      <c r="K3083" s="92"/>
    </row>
    <row r="3084" spans="1:11" ht="30" x14ac:dyDescent="0.25">
      <c r="A3084" s="14" t="s">
        <v>3027</v>
      </c>
      <c r="B3084" s="14" t="s">
        <v>10730</v>
      </c>
      <c r="C3084" s="14" t="s">
        <v>10733</v>
      </c>
      <c r="D3084" s="16">
        <v>45953</v>
      </c>
      <c r="E3084" s="16">
        <v>46051</v>
      </c>
      <c r="F3084" s="14" t="s">
        <v>10732</v>
      </c>
      <c r="G3084" s="14" t="s">
        <v>6699</v>
      </c>
      <c r="H3084" s="14" t="s">
        <v>6700</v>
      </c>
      <c r="I3084" s="15">
        <v>40</v>
      </c>
      <c r="J3084" s="77">
        <v>2</v>
      </c>
      <c r="K3084" s="92"/>
    </row>
    <row r="3085" spans="1:11" ht="30" x14ac:dyDescent="0.25">
      <c r="A3085" s="14" t="s">
        <v>3027</v>
      </c>
      <c r="B3085" s="14" t="s">
        <v>10730</v>
      </c>
      <c r="C3085" s="14" t="s">
        <v>3703</v>
      </c>
      <c r="D3085" s="16">
        <v>45951</v>
      </c>
      <c r="E3085" s="16">
        <v>46051</v>
      </c>
      <c r="F3085" s="14" t="s">
        <v>10734</v>
      </c>
      <c r="G3085" s="14" t="s">
        <v>10735</v>
      </c>
      <c r="H3085" s="14" t="s">
        <v>10736</v>
      </c>
      <c r="I3085" s="15">
        <v>45</v>
      </c>
      <c r="J3085" s="77">
        <v>2</v>
      </c>
      <c r="K3085" s="92"/>
    </row>
    <row r="3086" spans="1:11" ht="30" x14ac:dyDescent="0.25">
      <c r="A3086" s="14" t="s">
        <v>3027</v>
      </c>
      <c r="B3086" s="14" t="s">
        <v>10730</v>
      </c>
      <c r="C3086" s="14" t="s">
        <v>10737</v>
      </c>
      <c r="D3086" s="16">
        <v>45926</v>
      </c>
      <c r="E3086" s="16">
        <v>46051</v>
      </c>
      <c r="F3086" s="14" t="s">
        <v>10738</v>
      </c>
      <c r="G3086" s="14" t="s">
        <v>10739</v>
      </c>
      <c r="H3086" s="14" t="s">
        <v>10740</v>
      </c>
      <c r="I3086" s="15">
        <v>60</v>
      </c>
      <c r="J3086" s="77">
        <v>2</v>
      </c>
      <c r="K3086" s="92"/>
    </row>
    <row r="3087" spans="1:11" ht="60" x14ac:dyDescent="0.25">
      <c r="A3087" s="14" t="s">
        <v>3027</v>
      </c>
      <c r="B3087" s="14" t="s">
        <v>10741</v>
      </c>
      <c r="C3087" s="14" t="s">
        <v>10742</v>
      </c>
      <c r="D3087" s="16">
        <v>45699</v>
      </c>
      <c r="E3087" s="16">
        <v>46051</v>
      </c>
      <c r="F3087" s="14" t="s">
        <v>10743</v>
      </c>
      <c r="G3087" s="14" t="s">
        <v>10744</v>
      </c>
      <c r="H3087" s="14" t="s">
        <v>10745</v>
      </c>
      <c r="I3087" s="15">
        <v>112.73</v>
      </c>
      <c r="J3087" s="77">
        <v>1</v>
      </c>
      <c r="K3087" s="92"/>
    </row>
    <row r="3088" spans="1:11" ht="60" x14ac:dyDescent="0.25">
      <c r="A3088" s="14" t="s">
        <v>3027</v>
      </c>
      <c r="B3088" s="14" t="s">
        <v>10741</v>
      </c>
      <c r="C3088" s="14" t="s">
        <v>10746</v>
      </c>
      <c r="D3088" s="16">
        <v>45803</v>
      </c>
      <c r="E3088" s="16">
        <v>46051</v>
      </c>
      <c r="F3088" s="14" t="s">
        <v>10743</v>
      </c>
      <c r="G3088" s="14" t="s">
        <v>10744</v>
      </c>
      <c r="H3088" s="14" t="s">
        <v>10745</v>
      </c>
      <c r="I3088" s="15">
        <v>77.25</v>
      </c>
      <c r="J3088" s="77">
        <v>1</v>
      </c>
      <c r="K3088" s="92"/>
    </row>
    <row r="3089" spans="1:11" ht="60" x14ac:dyDescent="0.25">
      <c r="A3089" s="14" t="s">
        <v>3027</v>
      </c>
      <c r="B3089" s="14" t="s">
        <v>10741</v>
      </c>
      <c r="C3089" s="14" t="s">
        <v>5645</v>
      </c>
      <c r="D3089" s="16">
        <v>45923</v>
      </c>
      <c r="E3089" s="16">
        <v>46051</v>
      </c>
      <c r="F3089" s="14" t="s">
        <v>10747</v>
      </c>
      <c r="G3089" s="14">
        <v>29213291</v>
      </c>
      <c r="H3089" s="14" t="s">
        <v>3029</v>
      </c>
      <c r="I3089" s="15">
        <v>11.02</v>
      </c>
      <c r="J3089" s="77">
        <v>1</v>
      </c>
      <c r="K3089" s="92"/>
    </row>
    <row r="3090" spans="1:11" ht="50" x14ac:dyDescent="0.25">
      <c r="A3090" s="14" t="s">
        <v>3027</v>
      </c>
      <c r="B3090" s="14" t="s">
        <v>10748</v>
      </c>
      <c r="C3090" s="14" t="s">
        <v>8386</v>
      </c>
      <c r="D3090" s="16">
        <v>45950</v>
      </c>
      <c r="E3090" s="16">
        <v>46051</v>
      </c>
      <c r="F3090" s="14" t="s">
        <v>13136</v>
      </c>
      <c r="G3090" s="14" t="s">
        <v>3670</v>
      </c>
      <c r="H3090" s="14" t="s">
        <v>3671</v>
      </c>
      <c r="I3090" s="15">
        <v>41.25</v>
      </c>
      <c r="J3090" s="77">
        <v>2</v>
      </c>
      <c r="K3090" s="92"/>
    </row>
    <row r="3091" spans="1:11" ht="110" x14ac:dyDescent="0.25">
      <c r="A3091" s="14" t="s">
        <v>3027</v>
      </c>
      <c r="B3091" s="14" t="s">
        <v>10748</v>
      </c>
      <c r="C3091" s="14" t="s">
        <v>10749</v>
      </c>
      <c r="D3091" s="16">
        <v>46010</v>
      </c>
      <c r="E3091" s="16">
        <v>46051</v>
      </c>
      <c r="F3091" s="14" t="s">
        <v>10750</v>
      </c>
      <c r="G3091" s="14"/>
      <c r="H3091" s="14" t="s">
        <v>3335</v>
      </c>
      <c r="I3091" s="15">
        <v>1038.58</v>
      </c>
      <c r="J3091" s="77">
        <v>2</v>
      </c>
      <c r="K3091" s="92"/>
    </row>
    <row r="3092" spans="1:11" ht="110" x14ac:dyDescent="0.25">
      <c r="A3092" s="14" t="s">
        <v>3027</v>
      </c>
      <c r="B3092" s="14" t="s">
        <v>10748</v>
      </c>
      <c r="C3092" s="14" t="s">
        <v>10751</v>
      </c>
      <c r="D3092" s="16">
        <v>45680</v>
      </c>
      <c r="E3092" s="16">
        <v>46051</v>
      </c>
      <c r="F3092" s="14" t="s">
        <v>10752</v>
      </c>
      <c r="G3092" s="14"/>
      <c r="H3092" s="14" t="s">
        <v>9789</v>
      </c>
      <c r="I3092" s="15">
        <v>402.46</v>
      </c>
      <c r="J3092" s="77">
        <v>2</v>
      </c>
      <c r="K3092" s="92"/>
    </row>
    <row r="3093" spans="1:11" ht="80" x14ac:dyDescent="0.25">
      <c r="A3093" s="14" t="s">
        <v>3027</v>
      </c>
      <c r="B3093" s="14" t="s">
        <v>10748</v>
      </c>
      <c r="C3093" s="14" t="s">
        <v>10753</v>
      </c>
      <c r="D3093" s="16">
        <v>45693</v>
      </c>
      <c r="E3093" s="16">
        <v>46051</v>
      </c>
      <c r="F3093" s="14" t="s">
        <v>10754</v>
      </c>
      <c r="G3093" s="14"/>
      <c r="H3093" s="14" t="s">
        <v>10755</v>
      </c>
      <c r="I3093" s="15">
        <v>882</v>
      </c>
      <c r="J3093" s="77">
        <v>2</v>
      </c>
      <c r="K3093" s="92"/>
    </row>
    <row r="3094" spans="1:11" ht="80" x14ac:dyDescent="0.25">
      <c r="A3094" s="14" t="s">
        <v>3027</v>
      </c>
      <c r="B3094" s="14" t="s">
        <v>10748</v>
      </c>
      <c r="C3094" s="14" t="s">
        <v>10756</v>
      </c>
      <c r="D3094" s="16">
        <v>45704</v>
      </c>
      <c r="E3094" s="16">
        <v>46051</v>
      </c>
      <c r="F3094" s="14" t="s">
        <v>10757</v>
      </c>
      <c r="G3094" s="14"/>
      <c r="H3094" s="14" t="s">
        <v>10758</v>
      </c>
      <c r="I3094" s="15">
        <v>603.86</v>
      </c>
      <c r="J3094" s="77">
        <v>2</v>
      </c>
      <c r="K3094" s="92"/>
    </row>
    <row r="3095" spans="1:11" ht="80" x14ac:dyDescent="0.25">
      <c r="A3095" s="14" t="s">
        <v>3027</v>
      </c>
      <c r="B3095" s="14" t="s">
        <v>10748</v>
      </c>
      <c r="C3095" s="14" t="s">
        <v>10759</v>
      </c>
      <c r="D3095" s="16">
        <v>45736</v>
      </c>
      <c r="E3095" s="16">
        <v>46051</v>
      </c>
      <c r="F3095" s="14" t="s">
        <v>10760</v>
      </c>
      <c r="G3095" s="14"/>
      <c r="H3095" s="14" t="s">
        <v>10761</v>
      </c>
      <c r="I3095" s="15">
        <v>49.44</v>
      </c>
      <c r="J3095" s="77">
        <v>2</v>
      </c>
      <c r="K3095" s="92"/>
    </row>
    <row r="3096" spans="1:11" ht="80" x14ac:dyDescent="0.25">
      <c r="A3096" s="14" t="s">
        <v>3027</v>
      </c>
      <c r="B3096" s="14" t="s">
        <v>10748</v>
      </c>
      <c r="C3096" s="14" t="s">
        <v>10749</v>
      </c>
      <c r="D3096" s="16">
        <v>46010</v>
      </c>
      <c r="E3096" s="16">
        <v>46051</v>
      </c>
      <c r="F3096" s="14" t="s">
        <v>10762</v>
      </c>
      <c r="G3096" s="14"/>
      <c r="H3096" s="14" t="s">
        <v>10763</v>
      </c>
      <c r="I3096" s="15">
        <v>924.5</v>
      </c>
      <c r="J3096" s="77">
        <v>2</v>
      </c>
      <c r="K3096" s="92"/>
    </row>
    <row r="3097" spans="1:11" ht="120" x14ac:dyDescent="0.25">
      <c r="A3097" s="14" t="s">
        <v>3027</v>
      </c>
      <c r="B3097" s="14" t="s">
        <v>10748</v>
      </c>
      <c r="C3097" s="14" t="s">
        <v>10764</v>
      </c>
      <c r="D3097" s="16">
        <v>45855</v>
      </c>
      <c r="E3097" s="16">
        <v>46051</v>
      </c>
      <c r="F3097" s="14" t="s">
        <v>10765</v>
      </c>
      <c r="G3097" s="14"/>
      <c r="H3097" s="14" t="s">
        <v>3335</v>
      </c>
      <c r="I3097" s="15">
        <v>455.83</v>
      </c>
      <c r="J3097" s="77">
        <v>2</v>
      </c>
      <c r="K3097" s="92"/>
    </row>
    <row r="3098" spans="1:11" ht="90" x14ac:dyDescent="0.25">
      <c r="A3098" s="14" t="s">
        <v>3027</v>
      </c>
      <c r="B3098" s="14" t="s">
        <v>10748</v>
      </c>
      <c r="C3098" s="14" t="s">
        <v>3051</v>
      </c>
      <c r="D3098" s="16">
        <v>45807</v>
      </c>
      <c r="E3098" s="16">
        <v>46051</v>
      </c>
      <c r="F3098" s="14" t="s">
        <v>10766</v>
      </c>
      <c r="G3098" s="14" t="s">
        <v>10767</v>
      </c>
      <c r="H3098" s="14" t="s">
        <v>10768</v>
      </c>
      <c r="I3098" s="15">
        <v>138.30000000000001</v>
      </c>
      <c r="J3098" s="77">
        <v>2</v>
      </c>
      <c r="K3098" s="92"/>
    </row>
    <row r="3099" spans="1:11" ht="90" x14ac:dyDescent="0.25">
      <c r="A3099" s="14" t="s">
        <v>3027</v>
      </c>
      <c r="B3099" s="14" t="s">
        <v>10748</v>
      </c>
      <c r="C3099" s="14" t="s">
        <v>10769</v>
      </c>
      <c r="D3099" s="16">
        <v>45808</v>
      </c>
      <c r="E3099" s="16">
        <v>46051</v>
      </c>
      <c r="F3099" s="14" t="s">
        <v>10770</v>
      </c>
      <c r="G3099" s="14" t="s">
        <v>10771</v>
      </c>
      <c r="H3099" s="14" t="s">
        <v>10772</v>
      </c>
      <c r="I3099" s="15">
        <v>68.22</v>
      </c>
      <c r="J3099" s="77">
        <v>2</v>
      </c>
      <c r="K3099" s="92"/>
    </row>
    <row r="3100" spans="1:11" ht="110" x14ac:dyDescent="0.25">
      <c r="A3100" s="14" t="s">
        <v>3027</v>
      </c>
      <c r="B3100" s="14" t="s">
        <v>10748</v>
      </c>
      <c r="C3100" s="14" t="s">
        <v>5344</v>
      </c>
      <c r="D3100" s="16">
        <v>45855</v>
      </c>
      <c r="E3100" s="16">
        <v>46051</v>
      </c>
      <c r="F3100" s="14" t="s">
        <v>10773</v>
      </c>
      <c r="G3100" s="14"/>
      <c r="H3100" s="14" t="s">
        <v>10641</v>
      </c>
      <c r="I3100" s="15">
        <v>91.17</v>
      </c>
      <c r="J3100" s="77">
        <v>2</v>
      </c>
      <c r="K3100" s="92"/>
    </row>
    <row r="3101" spans="1:11" ht="80" x14ac:dyDescent="0.25">
      <c r="A3101" s="14" t="s">
        <v>3027</v>
      </c>
      <c r="B3101" s="14" t="s">
        <v>10748</v>
      </c>
      <c r="C3101" s="14" t="s">
        <v>10774</v>
      </c>
      <c r="D3101" s="16">
        <v>45841</v>
      </c>
      <c r="E3101" s="16">
        <v>46051</v>
      </c>
      <c r="F3101" s="14" t="s">
        <v>10775</v>
      </c>
      <c r="G3101" s="14" t="s">
        <v>10776</v>
      </c>
      <c r="H3101" s="14" t="s">
        <v>10777</v>
      </c>
      <c r="I3101" s="15">
        <v>81.099999999999994</v>
      </c>
      <c r="J3101" s="77">
        <v>2</v>
      </c>
      <c r="K3101" s="92"/>
    </row>
    <row r="3102" spans="1:11" ht="110" x14ac:dyDescent="0.25">
      <c r="A3102" s="14" t="s">
        <v>3027</v>
      </c>
      <c r="B3102" s="14" t="s">
        <v>10748</v>
      </c>
      <c r="C3102" s="14" t="s">
        <v>5344</v>
      </c>
      <c r="D3102" s="16">
        <v>45855</v>
      </c>
      <c r="E3102" s="16">
        <v>46051</v>
      </c>
      <c r="F3102" s="14" t="s">
        <v>10778</v>
      </c>
      <c r="G3102" s="14"/>
      <c r="H3102" s="14" t="s">
        <v>10672</v>
      </c>
      <c r="I3102" s="15">
        <v>135.57</v>
      </c>
      <c r="J3102" s="77">
        <v>2</v>
      </c>
      <c r="K3102" s="92"/>
    </row>
    <row r="3103" spans="1:11" ht="110" x14ac:dyDescent="0.25">
      <c r="A3103" s="14" t="s">
        <v>3027</v>
      </c>
      <c r="B3103" s="14" t="s">
        <v>10748</v>
      </c>
      <c r="C3103" s="14" t="s">
        <v>3060</v>
      </c>
      <c r="D3103" s="16">
        <v>45999</v>
      </c>
      <c r="E3103" s="16">
        <v>46051</v>
      </c>
      <c r="F3103" s="14" t="s">
        <v>10779</v>
      </c>
      <c r="G3103" s="14"/>
      <c r="H3103" s="14" t="s">
        <v>10672</v>
      </c>
      <c r="I3103" s="15">
        <v>120.77</v>
      </c>
      <c r="J3103" s="77">
        <v>2</v>
      </c>
      <c r="K3103" s="92"/>
    </row>
    <row r="3104" spans="1:11" ht="110" x14ac:dyDescent="0.25">
      <c r="A3104" s="14" t="s">
        <v>3027</v>
      </c>
      <c r="B3104" s="14" t="s">
        <v>10748</v>
      </c>
      <c r="C3104" s="14" t="s">
        <v>4566</v>
      </c>
      <c r="D3104" s="16">
        <v>45999</v>
      </c>
      <c r="E3104" s="16">
        <v>46051</v>
      </c>
      <c r="F3104" s="14" t="s">
        <v>10780</v>
      </c>
      <c r="G3104" s="14"/>
      <c r="H3104" s="14" t="s">
        <v>10672</v>
      </c>
      <c r="I3104" s="15">
        <v>98.27</v>
      </c>
      <c r="J3104" s="77">
        <v>2</v>
      </c>
      <c r="K3104" s="92"/>
    </row>
    <row r="3105" spans="1:11" ht="90" x14ac:dyDescent="0.25">
      <c r="A3105" s="14" t="s">
        <v>3027</v>
      </c>
      <c r="B3105" s="14" t="s">
        <v>10748</v>
      </c>
      <c r="C3105" s="14" t="s">
        <v>131</v>
      </c>
      <c r="D3105" s="16">
        <v>45915</v>
      </c>
      <c r="E3105" s="16">
        <v>46051</v>
      </c>
      <c r="F3105" s="14" t="s">
        <v>10781</v>
      </c>
      <c r="G3105" s="14" t="s">
        <v>5745</v>
      </c>
      <c r="H3105" s="14" t="s">
        <v>10782</v>
      </c>
      <c r="I3105" s="15">
        <v>14</v>
      </c>
      <c r="J3105" s="77">
        <v>2</v>
      </c>
      <c r="K3105" s="92"/>
    </row>
    <row r="3106" spans="1:11" ht="110" x14ac:dyDescent="0.25">
      <c r="A3106" s="14" t="s">
        <v>3027</v>
      </c>
      <c r="B3106" s="14" t="s">
        <v>10748</v>
      </c>
      <c r="C3106" s="14" t="s">
        <v>6389</v>
      </c>
      <c r="D3106" s="16">
        <v>46010</v>
      </c>
      <c r="E3106" s="16">
        <v>46051</v>
      </c>
      <c r="F3106" s="14" t="s">
        <v>10783</v>
      </c>
      <c r="G3106" s="14"/>
      <c r="H3106" s="14" t="s">
        <v>3335</v>
      </c>
      <c r="I3106" s="15">
        <v>119.43</v>
      </c>
      <c r="J3106" s="77">
        <v>2</v>
      </c>
      <c r="K3106" s="92"/>
    </row>
    <row r="3107" spans="1:11" ht="80" x14ac:dyDescent="0.25">
      <c r="A3107" s="14" t="s">
        <v>3027</v>
      </c>
      <c r="B3107" s="14" t="s">
        <v>10748</v>
      </c>
      <c r="C3107" s="14" t="s">
        <v>10784</v>
      </c>
      <c r="D3107" s="16">
        <v>45955</v>
      </c>
      <c r="E3107" s="16">
        <v>46051</v>
      </c>
      <c r="F3107" s="14" t="s">
        <v>10785</v>
      </c>
      <c r="G3107" s="14" t="s">
        <v>10786</v>
      </c>
      <c r="H3107" s="14" t="s">
        <v>10787</v>
      </c>
      <c r="I3107" s="15">
        <v>206</v>
      </c>
      <c r="J3107" s="77">
        <v>2</v>
      </c>
      <c r="K3107" s="92"/>
    </row>
    <row r="3108" spans="1:11" ht="110" x14ac:dyDescent="0.25">
      <c r="A3108" s="14" t="s">
        <v>3027</v>
      </c>
      <c r="B3108" s="14" t="s">
        <v>10748</v>
      </c>
      <c r="C3108" s="14" t="s">
        <v>6389</v>
      </c>
      <c r="D3108" s="16">
        <v>46020</v>
      </c>
      <c r="E3108" s="16">
        <v>46051</v>
      </c>
      <c r="F3108" s="14" t="s">
        <v>10788</v>
      </c>
      <c r="G3108" s="14"/>
      <c r="H3108" s="14" t="s">
        <v>4151</v>
      </c>
      <c r="I3108" s="15">
        <v>393.68</v>
      </c>
      <c r="J3108" s="77">
        <v>2</v>
      </c>
      <c r="K3108" s="92"/>
    </row>
    <row r="3109" spans="1:11" ht="90" x14ac:dyDescent="0.25">
      <c r="A3109" s="14" t="s">
        <v>3027</v>
      </c>
      <c r="B3109" s="14" t="s">
        <v>10748</v>
      </c>
      <c r="C3109" s="14" t="s">
        <v>10789</v>
      </c>
      <c r="D3109" s="16">
        <v>45850</v>
      </c>
      <c r="E3109" s="16">
        <v>46051</v>
      </c>
      <c r="F3109" s="14" t="s">
        <v>10790</v>
      </c>
      <c r="G3109" s="14" t="s">
        <v>5889</v>
      </c>
      <c r="H3109" s="14" t="s">
        <v>5890</v>
      </c>
      <c r="I3109" s="15">
        <v>16.57</v>
      </c>
      <c r="J3109" s="77">
        <v>2</v>
      </c>
      <c r="K3109" s="92"/>
    </row>
    <row r="3110" spans="1:11" ht="50" x14ac:dyDescent="0.25">
      <c r="A3110" s="14" t="s">
        <v>3027</v>
      </c>
      <c r="B3110" s="14" t="s">
        <v>10791</v>
      </c>
      <c r="C3110" s="14" t="s">
        <v>3735</v>
      </c>
      <c r="D3110" s="16">
        <v>45806</v>
      </c>
      <c r="E3110" s="16">
        <v>46051</v>
      </c>
      <c r="F3110" s="14" t="s">
        <v>10792</v>
      </c>
      <c r="G3110" s="14" t="s">
        <v>10793</v>
      </c>
      <c r="H3110" s="14" t="s">
        <v>10794</v>
      </c>
      <c r="I3110" s="15">
        <v>500</v>
      </c>
      <c r="J3110" s="77">
        <v>3</v>
      </c>
      <c r="K3110" s="92"/>
    </row>
    <row r="3111" spans="1:11" ht="20" x14ac:dyDescent="0.25">
      <c r="A3111" s="14" t="s">
        <v>3027</v>
      </c>
      <c r="B3111" s="14" t="s">
        <v>10795</v>
      </c>
      <c r="C3111" s="14" t="s">
        <v>10796</v>
      </c>
      <c r="D3111" s="16">
        <v>45964</v>
      </c>
      <c r="E3111" s="16">
        <v>46051</v>
      </c>
      <c r="F3111" s="14" t="s">
        <v>10797</v>
      </c>
      <c r="G3111" s="14"/>
      <c r="H3111" s="14" t="s">
        <v>10798</v>
      </c>
      <c r="I3111" s="15">
        <v>1085</v>
      </c>
      <c r="J3111" s="77">
        <v>3</v>
      </c>
      <c r="K3111" s="92"/>
    </row>
    <row r="3112" spans="1:11" ht="60" x14ac:dyDescent="0.25">
      <c r="A3112" s="14" t="s">
        <v>3027</v>
      </c>
      <c r="B3112" s="14" t="s">
        <v>10799</v>
      </c>
      <c r="C3112" s="14" t="s">
        <v>10800</v>
      </c>
      <c r="D3112" s="16">
        <v>45969</v>
      </c>
      <c r="E3112" s="16">
        <v>46051</v>
      </c>
      <c r="F3112" s="14" t="s">
        <v>10801</v>
      </c>
      <c r="G3112" s="14" t="s">
        <v>8583</v>
      </c>
      <c r="H3112" s="14" t="s">
        <v>8584</v>
      </c>
      <c r="I3112" s="15">
        <v>249.84</v>
      </c>
      <c r="J3112" s="77">
        <v>2</v>
      </c>
      <c r="K3112" s="92"/>
    </row>
    <row r="3113" spans="1:11" ht="60" x14ac:dyDescent="0.25">
      <c r="A3113" s="14" t="s">
        <v>3027</v>
      </c>
      <c r="B3113" s="14" t="s">
        <v>10802</v>
      </c>
      <c r="C3113" s="14" t="s">
        <v>10803</v>
      </c>
      <c r="D3113" s="16">
        <v>45955</v>
      </c>
      <c r="E3113" s="16">
        <v>46051</v>
      </c>
      <c r="F3113" s="14" t="s">
        <v>10804</v>
      </c>
      <c r="G3113" s="14" t="s">
        <v>10805</v>
      </c>
      <c r="H3113" s="14" t="s">
        <v>10806</v>
      </c>
      <c r="I3113" s="15">
        <v>229.2</v>
      </c>
      <c r="J3113" s="77">
        <v>3</v>
      </c>
      <c r="K3113" s="92"/>
    </row>
    <row r="3114" spans="1:11" ht="60" x14ac:dyDescent="0.25">
      <c r="A3114" s="14" t="s">
        <v>3027</v>
      </c>
      <c r="B3114" s="14" t="s">
        <v>10807</v>
      </c>
      <c r="C3114" s="14" t="s">
        <v>10808</v>
      </c>
      <c r="D3114" s="16">
        <v>45759</v>
      </c>
      <c r="E3114" s="16">
        <v>46052</v>
      </c>
      <c r="F3114" s="14" t="s">
        <v>10809</v>
      </c>
      <c r="G3114" s="14"/>
      <c r="H3114" s="14" t="s">
        <v>5843</v>
      </c>
      <c r="I3114" s="15">
        <v>1900</v>
      </c>
      <c r="J3114" s="77">
        <v>3</v>
      </c>
      <c r="K3114" s="92"/>
    </row>
    <row r="3115" spans="1:11" ht="12.5" x14ac:dyDescent="0.25">
      <c r="A3115" s="14" t="s">
        <v>3027</v>
      </c>
      <c r="B3115" s="14" t="s">
        <v>10810</v>
      </c>
      <c r="C3115" s="14" t="s">
        <v>9962</v>
      </c>
      <c r="D3115" s="16">
        <v>46052</v>
      </c>
      <c r="E3115" s="16"/>
      <c r="F3115" s="14" t="s">
        <v>10811</v>
      </c>
      <c r="G3115" s="14" t="s">
        <v>9124</v>
      </c>
      <c r="H3115" s="14" t="s">
        <v>9125</v>
      </c>
      <c r="I3115" s="15">
        <v>1280.49</v>
      </c>
      <c r="J3115" s="77">
        <v>3</v>
      </c>
      <c r="K3115" s="92"/>
    </row>
    <row r="3116" spans="1:11" ht="20" x14ac:dyDescent="0.25">
      <c r="A3116" s="14" t="s">
        <v>3027</v>
      </c>
      <c r="B3116" s="14" t="s">
        <v>10812</v>
      </c>
      <c r="C3116" s="14" t="s">
        <v>4694</v>
      </c>
      <c r="D3116" s="16">
        <v>46052</v>
      </c>
      <c r="E3116" s="16"/>
      <c r="F3116" s="14" t="s">
        <v>10813</v>
      </c>
      <c r="G3116" s="14" t="s">
        <v>9124</v>
      </c>
      <c r="H3116" s="14" t="s">
        <v>9125</v>
      </c>
      <c r="I3116" s="15">
        <v>303.37</v>
      </c>
      <c r="J3116" s="77">
        <v>3</v>
      </c>
      <c r="K3116" s="92"/>
    </row>
    <row r="3117" spans="1:11" ht="12.5" x14ac:dyDescent="0.25">
      <c r="A3117" s="14" t="s">
        <v>3027</v>
      </c>
      <c r="B3117" s="14" t="s">
        <v>10814</v>
      </c>
      <c r="C3117" s="14" t="s">
        <v>10815</v>
      </c>
      <c r="D3117" s="16">
        <v>46053</v>
      </c>
      <c r="E3117" s="16"/>
      <c r="F3117" s="14" t="s">
        <v>7160</v>
      </c>
      <c r="G3117" s="14" t="s">
        <v>3049</v>
      </c>
      <c r="H3117" s="14" t="s">
        <v>3050</v>
      </c>
      <c r="I3117" s="15">
        <v>7</v>
      </c>
      <c r="J3117" s="77">
        <v>4</v>
      </c>
      <c r="K3117" s="92"/>
    </row>
    <row r="3118" spans="1:11" ht="12.5" x14ac:dyDescent="0.25">
      <c r="A3118" s="14" t="s">
        <v>3027</v>
      </c>
      <c r="B3118" s="14" t="s">
        <v>10816</v>
      </c>
      <c r="C3118" s="14" t="s">
        <v>10817</v>
      </c>
      <c r="D3118" s="16">
        <v>46053</v>
      </c>
      <c r="E3118" s="16"/>
      <c r="F3118" s="14" t="s">
        <v>7163</v>
      </c>
      <c r="G3118" s="14" t="s">
        <v>3049</v>
      </c>
      <c r="H3118" s="14" t="s">
        <v>3050</v>
      </c>
      <c r="I3118" s="15">
        <v>0.2</v>
      </c>
      <c r="J3118" s="77">
        <v>4</v>
      </c>
      <c r="K3118" s="92"/>
    </row>
    <row r="3119" spans="1:11" ht="12.5" x14ac:dyDescent="0.25">
      <c r="A3119" s="14" t="s">
        <v>3027</v>
      </c>
      <c r="B3119" s="14" t="s">
        <v>10818</v>
      </c>
      <c r="C3119" s="14" t="s">
        <v>10819</v>
      </c>
      <c r="D3119" s="16">
        <v>46053</v>
      </c>
      <c r="E3119" s="16"/>
      <c r="F3119" s="14" t="s">
        <v>7166</v>
      </c>
      <c r="G3119" s="14" t="s">
        <v>3049</v>
      </c>
      <c r="H3119" s="14" t="s">
        <v>3050</v>
      </c>
      <c r="I3119" s="15">
        <v>59.75</v>
      </c>
      <c r="J3119" s="77">
        <v>4</v>
      </c>
      <c r="K3119" s="92"/>
    </row>
    <row r="3120" spans="1:11" ht="12.5" x14ac:dyDescent="0.25">
      <c r="A3120" s="14" t="s">
        <v>3027</v>
      </c>
      <c r="B3120" s="14" t="s">
        <v>10820</v>
      </c>
      <c r="C3120" s="14" t="s">
        <v>10821</v>
      </c>
      <c r="D3120" s="16">
        <v>46053</v>
      </c>
      <c r="E3120" s="16"/>
      <c r="F3120" s="14" t="s">
        <v>3516</v>
      </c>
      <c r="G3120" s="14" t="s">
        <v>3049</v>
      </c>
      <c r="H3120" s="14" t="s">
        <v>3050</v>
      </c>
      <c r="I3120" s="15">
        <v>8.1999999999999993</v>
      </c>
      <c r="J3120" s="77">
        <v>4</v>
      </c>
      <c r="K3120" s="92"/>
    </row>
    <row r="3121" spans="1:11" ht="20" x14ac:dyDescent="0.25">
      <c r="A3121" s="14" t="s">
        <v>3027</v>
      </c>
      <c r="B3121" s="14" t="s">
        <v>10822</v>
      </c>
      <c r="C3121" s="14" t="s">
        <v>10823</v>
      </c>
      <c r="D3121" s="16">
        <v>46056</v>
      </c>
      <c r="E3121" s="16"/>
      <c r="F3121" s="14" t="s">
        <v>10824</v>
      </c>
      <c r="G3121" s="14" t="s">
        <v>6832</v>
      </c>
      <c r="H3121" s="14" t="s">
        <v>4911</v>
      </c>
      <c r="I3121" s="15">
        <v>24</v>
      </c>
      <c r="J3121" s="77">
        <v>5</v>
      </c>
      <c r="K3121" s="92"/>
    </row>
    <row r="3122" spans="1:11" ht="30" x14ac:dyDescent="0.25">
      <c r="A3122" s="14" t="s">
        <v>3027</v>
      </c>
      <c r="B3122" s="14" t="s">
        <v>10825</v>
      </c>
      <c r="C3122" s="14" t="s">
        <v>10826</v>
      </c>
      <c r="D3122" s="16">
        <v>46043</v>
      </c>
      <c r="E3122" s="16">
        <v>46056</v>
      </c>
      <c r="F3122" s="14" t="s">
        <v>10827</v>
      </c>
      <c r="G3122" s="14" t="s">
        <v>3105</v>
      </c>
      <c r="H3122" s="14" t="s">
        <v>10828</v>
      </c>
      <c r="I3122" s="15">
        <v>212</v>
      </c>
      <c r="J3122" s="77">
        <v>4</v>
      </c>
      <c r="K3122" s="92"/>
    </row>
    <row r="3123" spans="1:11" ht="12.5" x14ac:dyDescent="0.25">
      <c r="A3123" s="14" t="s">
        <v>3027</v>
      </c>
      <c r="B3123" s="14" t="s">
        <v>10829</v>
      </c>
      <c r="C3123" s="14" t="s">
        <v>10830</v>
      </c>
      <c r="D3123" s="16">
        <v>46056</v>
      </c>
      <c r="E3123" s="16"/>
      <c r="F3123" s="14" t="s">
        <v>10831</v>
      </c>
      <c r="G3123" s="14" t="s">
        <v>3030</v>
      </c>
      <c r="H3123" s="14" t="s">
        <v>3031</v>
      </c>
      <c r="I3123" s="15">
        <v>1884.85</v>
      </c>
      <c r="J3123" s="77">
        <v>2</v>
      </c>
      <c r="K3123" s="92"/>
    </row>
    <row r="3124" spans="1:11" ht="12.5" x14ac:dyDescent="0.25">
      <c r="A3124" s="14" t="s">
        <v>3027</v>
      </c>
      <c r="B3124" s="14" t="s">
        <v>10832</v>
      </c>
      <c r="C3124" s="14" t="s">
        <v>10833</v>
      </c>
      <c r="D3124" s="16">
        <v>46056</v>
      </c>
      <c r="E3124" s="16"/>
      <c r="F3124" s="14" t="s">
        <v>9771</v>
      </c>
      <c r="G3124" s="14" t="s">
        <v>3030</v>
      </c>
      <c r="H3124" s="14" t="s">
        <v>3031</v>
      </c>
      <c r="I3124" s="15">
        <v>563.24</v>
      </c>
      <c r="J3124" s="77">
        <v>2</v>
      </c>
      <c r="K3124" s="92"/>
    </row>
    <row r="3125" spans="1:11" ht="12.5" x14ac:dyDescent="0.25">
      <c r="A3125" s="14" t="s">
        <v>3027</v>
      </c>
      <c r="B3125" s="14" t="s">
        <v>10834</v>
      </c>
      <c r="C3125" s="14" t="s">
        <v>10835</v>
      </c>
      <c r="D3125" s="16">
        <v>46056</v>
      </c>
      <c r="E3125" s="16"/>
      <c r="F3125" s="14" t="s">
        <v>9771</v>
      </c>
      <c r="G3125" s="14" t="s">
        <v>3030</v>
      </c>
      <c r="H3125" s="14" t="s">
        <v>3031</v>
      </c>
      <c r="I3125" s="15">
        <v>52.77</v>
      </c>
      <c r="J3125" s="77">
        <v>2</v>
      </c>
      <c r="K3125" s="92"/>
    </row>
    <row r="3126" spans="1:11" ht="12.5" x14ac:dyDescent="0.25">
      <c r="A3126" s="14" t="s">
        <v>3027</v>
      </c>
      <c r="B3126" s="14" t="s">
        <v>10836</v>
      </c>
      <c r="C3126" s="14" t="s">
        <v>10837</v>
      </c>
      <c r="D3126" s="16">
        <v>46056</v>
      </c>
      <c r="E3126" s="16"/>
      <c r="F3126" s="14" t="s">
        <v>9785</v>
      </c>
      <c r="G3126" s="14" t="s">
        <v>3030</v>
      </c>
      <c r="H3126" s="14" t="s">
        <v>3031</v>
      </c>
      <c r="I3126" s="15">
        <v>442.75</v>
      </c>
      <c r="J3126" s="77">
        <v>3</v>
      </c>
      <c r="K3126" s="92"/>
    </row>
    <row r="3127" spans="1:11" ht="12.5" x14ac:dyDescent="0.25">
      <c r="A3127" s="14" t="s">
        <v>3027</v>
      </c>
      <c r="B3127" s="14" t="s">
        <v>10838</v>
      </c>
      <c r="C3127" s="14" t="s">
        <v>10839</v>
      </c>
      <c r="D3127" s="16">
        <v>46056</v>
      </c>
      <c r="E3127" s="16"/>
      <c r="F3127" s="14" t="s">
        <v>10840</v>
      </c>
      <c r="G3127" s="14" t="s">
        <v>3030</v>
      </c>
      <c r="H3127" s="14" t="s">
        <v>3031</v>
      </c>
      <c r="I3127" s="15">
        <v>1771.94</v>
      </c>
      <c r="J3127" s="77">
        <v>3</v>
      </c>
      <c r="K3127" s="92"/>
    </row>
    <row r="3128" spans="1:11" ht="12.5" x14ac:dyDescent="0.25">
      <c r="A3128" s="14" t="s">
        <v>3027</v>
      </c>
      <c r="B3128" s="14" t="s">
        <v>10841</v>
      </c>
      <c r="C3128" s="14" t="s">
        <v>10842</v>
      </c>
      <c r="D3128" s="16">
        <v>46056</v>
      </c>
      <c r="E3128" s="16"/>
      <c r="F3128" s="14" t="s">
        <v>10843</v>
      </c>
      <c r="G3128" s="14" t="s">
        <v>3030</v>
      </c>
      <c r="H3128" s="14" t="s">
        <v>3031</v>
      </c>
      <c r="I3128" s="15">
        <v>2374.52</v>
      </c>
      <c r="J3128" s="77">
        <v>3</v>
      </c>
      <c r="K3128" s="92"/>
    </row>
    <row r="3129" spans="1:11" ht="12.5" x14ac:dyDescent="0.25">
      <c r="A3129" s="14" t="s">
        <v>3027</v>
      </c>
      <c r="B3129" s="14" t="s">
        <v>10844</v>
      </c>
      <c r="C3129" s="14" t="s">
        <v>10845</v>
      </c>
      <c r="D3129" s="16">
        <v>46056</v>
      </c>
      <c r="E3129" s="16"/>
      <c r="F3129" s="14" t="s">
        <v>10376</v>
      </c>
      <c r="G3129" s="14" t="s">
        <v>3030</v>
      </c>
      <c r="H3129" s="14" t="s">
        <v>3031</v>
      </c>
      <c r="I3129" s="15">
        <v>15.83</v>
      </c>
      <c r="J3129" s="77">
        <v>2</v>
      </c>
      <c r="K3129" s="92"/>
    </row>
    <row r="3130" spans="1:11" ht="12.5" x14ac:dyDescent="0.25">
      <c r="A3130" s="14" t="s">
        <v>3027</v>
      </c>
      <c r="B3130" s="14" t="s">
        <v>10846</v>
      </c>
      <c r="C3130" s="14" t="s">
        <v>10847</v>
      </c>
      <c r="D3130" s="16">
        <v>46056</v>
      </c>
      <c r="E3130" s="16"/>
      <c r="F3130" s="14" t="s">
        <v>10843</v>
      </c>
      <c r="G3130" s="14" t="s">
        <v>3030</v>
      </c>
      <c r="H3130" s="14" t="s">
        <v>3031</v>
      </c>
      <c r="I3130" s="15">
        <v>1741.31</v>
      </c>
      <c r="J3130" s="77">
        <v>3</v>
      </c>
      <c r="K3130" s="92"/>
    </row>
    <row r="3131" spans="1:11" ht="12.5" x14ac:dyDescent="0.25">
      <c r="A3131" s="14" t="s">
        <v>3027</v>
      </c>
      <c r="B3131" s="14" t="s">
        <v>10848</v>
      </c>
      <c r="C3131" s="14" t="s">
        <v>10849</v>
      </c>
      <c r="D3131" s="16">
        <v>46056</v>
      </c>
      <c r="E3131" s="16"/>
      <c r="F3131" s="14" t="s">
        <v>10850</v>
      </c>
      <c r="G3131" s="14" t="s">
        <v>3030</v>
      </c>
      <c r="H3131" s="14" t="s">
        <v>3031</v>
      </c>
      <c r="I3131" s="15">
        <v>3093.62</v>
      </c>
      <c r="J3131" s="77">
        <v>5</v>
      </c>
      <c r="K3131" s="92"/>
    </row>
    <row r="3132" spans="1:11" ht="12.5" x14ac:dyDescent="0.25">
      <c r="A3132" s="14" t="s">
        <v>3027</v>
      </c>
      <c r="B3132" s="14" t="s">
        <v>10851</v>
      </c>
      <c r="C3132" s="14" t="s">
        <v>10852</v>
      </c>
      <c r="D3132" s="16">
        <v>46056</v>
      </c>
      <c r="E3132" s="16"/>
      <c r="F3132" s="14" t="s">
        <v>10853</v>
      </c>
      <c r="G3132" s="14" t="s">
        <v>3030</v>
      </c>
      <c r="H3132" s="14" t="s">
        <v>3031</v>
      </c>
      <c r="I3132" s="15">
        <v>200.51</v>
      </c>
      <c r="J3132" s="77">
        <v>5</v>
      </c>
      <c r="K3132" s="92"/>
    </row>
    <row r="3133" spans="1:11" ht="12.5" x14ac:dyDescent="0.25">
      <c r="A3133" s="14" t="s">
        <v>3027</v>
      </c>
      <c r="B3133" s="14" t="s">
        <v>10854</v>
      </c>
      <c r="C3133" s="14" t="s">
        <v>10855</v>
      </c>
      <c r="D3133" s="16">
        <v>46056</v>
      </c>
      <c r="E3133" s="16"/>
      <c r="F3133" s="14" t="s">
        <v>10856</v>
      </c>
      <c r="G3133" s="14" t="s">
        <v>3030</v>
      </c>
      <c r="H3133" s="14" t="s">
        <v>3031</v>
      </c>
      <c r="I3133" s="15">
        <v>1477.85</v>
      </c>
      <c r="J3133" s="77">
        <v>3</v>
      </c>
      <c r="K3133" s="92"/>
    </row>
    <row r="3134" spans="1:11" ht="12.5" x14ac:dyDescent="0.25">
      <c r="A3134" s="14" t="s">
        <v>3027</v>
      </c>
      <c r="B3134" s="14" t="s">
        <v>10857</v>
      </c>
      <c r="C3134" s="14" t="s">
        <v>10858</v>
      </c>
      <c r="D3134" s="16">
        <v>46056</v>
      </c>
      <c r="E3134" s="16"/>
      <c r="F3134" s="14" t="s">
        <v>10859</v>
      </c>
      <c r="G3134" s="14" t="s">
        <v>3030</v>
      </c>
      <c r="H3134" s="14" t="s">
        <v>3031</v>
      </c>
      <c r="I3134" s="15">
        <v>128.87</v>
      </c>
      <c r="J3134" s="77">
        <v>2</v>
      </c>
      <c r="K3134" s="92"/>
    </row>
    <row r="3135" spans="1:11" ht="20" x14ac:dyDescent="0.25">
      <c r="A3135" s="14" t="s">
        <v>3027</v>
      </c>
      <c r="B3135" s="14" t="s">
        <v>10860</v>
      </c>
      <c r="C3135" s="14" t="s">
        <v>10861</v>
      </c>
      <c r="D3135" s="16">
        <v>46057</v>
      </c>
      <c r="E3135" s="16"/>
      <c r="F3135" s="14" t="s">
        <v>10862</v>
      </c>
      <c r="G3135" s="14" t="s">
        <v>10270</v>
      </c>
      <c r="H3135" s="14" t="s">
        <v>10271</v>
      </c>
      <c r="I3135" s="15">
        <v>2356.9</v>
      </c>
      <c r="J3135" s="77">
        <v>2</v>
      </c>
      <c r="K3135" s="92"/>
    </row>
    <row r="3136" spans="1:11" ht="20" x14ac:dyDescent="0.25">
      <c r="A3136" s="14" t="s">
        <v>3027</v>
      </c>
      <c r="B3136" s="14" t="s">
        <v>10863</v>
      </c>
      <c r="C3136" s="14" t="s">
        <v>10864</v>
      </c>
      <c r="D3136" s="16">
        <v>46057</v>
      </c>
      <c r="E3136" s="16"/>
      <c r="F3136" s="14" t="s">
        <v>10865</v>
      </c>
      <c r="G3136" s="14" t="s">
        <v>3049</v>
      </c>
      <c r="H3136" s="14" t="s">
        <v>3050</v>
      </c>
      <c r="I3136" s="15">
        <v>20</v>
      </c>
      <c r="J3136" s="77">
        <v>4</v>
      </c>
      <c r="K3136" s="92"/>
    </row>
    <row r="3137" spans="1:11" ht="20" x14ac:dyDescent="0.25">
      <c r="A3137" s="14" t="s">
        <v>3027</v>
      </c>
      <c r="B3137" s="14" t="s">
        <v>10866</v>
      </c>
      <c r="C3137" s="14" t="s">
        <v>10867</v>
      </c>
      <c r="D3137" s="16">
        <v>46057</v>
      </c>
      <c r="E3137" s="16"/>
      <c r="F3137" s="14" t="s">
        <v>10868</v>
      </c>
      <c r="G3137" s="14" t="s">
        <v>3701</v>
      </c>
      <c r="H3137" s="14" t="s">
        <v>10869</v>
      </c>
      <c r="I3137" s="15">
        <v>2062.29</v>
      </c>
      <c r="J3137" s="77">
        <v>2</v>
      </c>
      <c r="K3137" s="92"/>
    </row>
    <row r="3138" spans="1:11" ht="20" x14ac:dyDescent="0.25">
      <c r="A3138" s="14" t="s">
        <v>3027</v>
      </c>
      <c r="B3138" s="14" t="s">
        <v>10870</v>
      </c>
      <c r="C3138" s="14" t="s">
        <v>10871</v>
      </c>
      <c r="D3138" s="16">
        <v>46057</v>
      </c>
      <c r="E3138" s="16"/>
      <c r="F3138" s="14" t="s">
        <v>10872</v>
      </c>
      <c r="G3138" s="14" t="s">
        <v>3049</v>
      </c>
      <c r="H3138" s="14" t="s">
        <v>3050</v>
      </c>
      <c r="I3138" s="15">
        <v>20</v>
      </c>
      <c r="J3138" s="77">
        <v>4</v>
      </c>
      <c r="K3138" s="92"/>
    </row>
    <row r="3139" spans="1:11" ht="20" x14ac:dyDescent="0.25">
      <c r="A3139" s="14" t="s">
        <v>3027</v>
      </c>
      <c r="B3139" s="14" t="s">
        <v>10873</v>
      </c>
      <c r="C3139" s="14" t="s">
        <v>10873</v>
      </c>
      <c r="D3139" s="16">
        <v>46078</v>
      </c>
      <c r="E3139" s="16"/>
      <c r="F3139" s="14" t="s">
        <v>10874</v>
      </c>
      <c r="G3139" s="14"/>
      <c r="H3139" s="14" t="s">
        <v>3059</v>
      </c>
      <c r="I3139" s="15">
        <v>464.42</v>
      </c>
      <c r="J3139" s="77">
        <v>4</v>
      </c>
      <c r="K3139" s="92"/>
    </row>
    <row r="3140" spans="1:11" ht="12.5" x14ac:dyDescent="0.25">
      <c r="A3140" s="14" t="s">
        <v>3027</v>
      </c>
      <c r="B3140" s="14" t="s">
        <v>10875</v>
      </c>
      <c r="C3140" s="14" t="s">
        <v>10876</v>
      </c>
      <c r="D3140" s="16">
        <v>46058</v>
      </c>
      <c r="E3140" s="16"/>
      <c r="F3140" s="14" t="s">
        <v>10877</v>
      </c>
      <c r="G3140" s="14" t="s">
        <v>3118</v>
      </c>
      <c r="H3140" s="14" t="s">
        <v>3119</v>
      </c>
      <c r="I3140" s="15">
        <v>2182.7600000000002</v>
      </c>
      <c r="J3140" s="77">
        <v>3</v>
      </c>
      <c r="K3140" s="92"/>
    </row>
    <row r="3141" spans="1:11" ht="70" x14ac:dyDescent="0.25">
      <c r="A3141" s="14" t="s">
        <v>3027</v>
      </c>
      <c r="B3141" s="14" t="s">
        <v>10878</v>
      </c>
      <c r="C3141" s="14" t="s">
        <v>10878</v>
      </c>
      <c r="D3141" s="16">
        <v>46058</v>
      </c>
      <c r="E3141" s="16"/>
      <c r="F3141" s="14" t="s">
        <v>10879</v>
      </c>
      <c r="G3141" s="14"/>
      <c r="H3141" s="14" t="s">
        <v>5426</v>
      </c>
      <c r="I3141" s="15">
        <v>69.489999999999995</v>
      </c>
      <c r="J3141" s="77">
        <v>4</v>
      </c>
      <c r="K3141" s="92"/>
    </row>
    <row r="3142" spans="1:11" ht="70" x14ac:dyDescent="0.25">
      <c r="A3142" s="14" t="s">
        <v>3027</v>
      </c>
      <c r="B3142" s="14" t="s">
        <v>10880</v>
      </c>
      <c r="C3142" s="14" t="s">
        <v>10880</v>
      </c>
      <c r="D3142" s="16">
        <v>46058</v>
      </c>
      <c r="E3142" s="16"/>
      <c r="F3142" s="14" t="s">
        <v>10881</v>
      </c>
      <c r="G3142" s="14"/>
      <c r="H3142" s="14" t="s">
        <v>3146</v>
      </c>
      <c r="I3142" s="15">
        <v>91.4</v>
      </c>
      <c r="J3142" s="77">
        <v>4</v>
      </c>
      <c r="K3142" s="92"/>
    </row>
    <row r="3143" spans="1:11" ht="40" x14ac:dyDescent="0.25">
      <c r="A3143" s="14" t="s">
        <v>3027</v>
      </c>
      <c r="B3143" s="14" t="s">
        <v>10882</v>
      </c>
      <c r="C3143" s="14" t="s">
        <v>10883</v>
      </c>
      <c r="D3143" s="16">
        <v>45744</v>
      </c>
      <c r="E3143" s="16">
        <v>46058</v>
      </c>
      <c r="F3143" s="14" t="s">
        <v>10884</v>
      </c>
      <c r="G3143" s="14"/>
      <c r="H3143" s="14" t="s">
        <v>10885</v>
      </c>
      <c r="I3143" s="15">
        <v>854</v>
      </c>
      <c r="J3143" s="77">
        <v>2</v>
      </c>
      <c r="K3143" s="92"/>
    </row>
    <row r="3144" spans="1:11" ht="60" x14ac:dyDescent="0.25">
      <c r="A3144" s="14" t="s">
        <v>3027</v>
      </c>
      <c r="B3144" s="14" t="s">
        <v>10886</v>
      </c>
      <c r="C3144" s="14" t="s">
        <v>10883</v>
      </c>
      <c r="D3144" s="16">
        <v>45744</v>
      </c>
      <c r="E3144" s="16">
        <v>46058</v>
      </c>
      <c r="F3144" s="14" t="s">
        <v>10887</v>
      </c>
      <c r="G3144" s="14"/>
      <c r="H3144" s="14" t="s">
        <v>10885</v>
      </c>
      <c r="I3144" s="15">
        <v>2310</v>
      </c>
      <c r="J3144" s="77">
        <v>2</v>
      </c>
      <c r="K3144" s="92"/>
    </row>
    <row r="3145" spans="1:11" ht="60" x14ac:dyDescent="0.25">
      <c r="A3145" s="14" t="s">
        <v>3027</v>
      </c>
      <c r="B3145" s="14" t="s">
        <v>10888</v>
      </c>
      <c r="C3145" s="14" t="s">
        <v>10883</v>
      </c>
      <c r="D3145" s="16">
        <v>45744</v>
      </c>
      <c r="E3145" s="16">
        <v>46058</v>
      </c>
      <c r="F3145" s="14" t="s">
        <v>10889</v>
      </c>
      <c r="G3145" s="14"/>
      <c r="H3145" s="14" t="s">
        <v>10885</v>
      </c>
      <c r="I3145" s="15">
        <v>2055.0300000000002</v>
      </c>
      <c r="J3145" s="77">
        <v>1</v>
      </c>
      <c r="K3145" s="92"/>
    </row>
    <row r="3146" spans="1:11" ht="60" x14ac:dyDescent="0.25">
      <c r="A3146" s="14" t="s">
        <v>3027</v>
      </c>
      <c r="B3146" s="14" t="s">
        <v>10888</v>
      </c>
      <c r="C3146" s="14" t="s">
        <v>10890</v>
      </c>
      <c r="D3146" s="16">
        <v>46001</v>
      </c>
      <c r="E3146" s="16">
        <v>46058</v>
      </c>
      <c r="F3146" s="14" t="s">
        <v>10889</v>
      </c>
      <c r="G3146" s="14"/>
      <c r="H3146" s="14" t="s">
        <v>10885</v>
      </c>
      <c r="I3146" s="15">
        <v>3153.11</v>
      </c>
      <c r="J3146" s="77">
        <v>1</v>
      </c>
      <c r="K3146" s="92"/>
    </row>
    <row r="3147" spans="1:11" ht="70" x14ac:dyDescent="0.25">
      <c r="A3147" s="14" t="s">
        <v>3027</v>
      </c>
      <c r="B3147" s="14" t="s">
        <v>10888</v>
      </c>
      <c r="C3147" s="14" t="s">
        <v>10891</v>
      </c>
      <c r="D3147" s="16">
        <v>45873</v>
      </c>
      <c r="E3147" s="16">
        <v>46058</v>
      </c>
      <c r="F3147" s="14" t="s">
        <v>10892</v>
      </c>
      <c r="G3147" s="14" t="s">
        <v>10893</v>
      </c>
      <c r="H3147" s="14" t="s">
        <v>10894</v>
      </c>
      <c r="I3147" s="15">
        <v>1291.5</v>
      </c>
      <c r="J3147" s="77">
        <v>1</v>
      </c>
      <c r="K3147" s="92"/>
    </row>
    <row r="3148" spans="1:11" ht="50" x14ac:dyDescent="0.25">
      <c r="A3148" s="14" t="s">
        <v>3027</v>
      </c>
      <c r="B3148" s="14" t="s">
        <v>10888</v>
      </c>
      <c r="C3148" s="14" t="s">
        <v>5175</v>
      </c>
      <c r="D3148" s="16">
        <v>46002</v>
      </c>
      <c r="E3148" s="16">
        <v>46058</v>
      </c>
      <c r="F3148" s="14" t="s">
        <v>10895</v>
      </c>
      <c r="G3148" s="14" t="s">
        <v>3833</v>
      </c>
      <c r="H3148" s="14" t="s">
        <v>3834</v>
      </c>
      <c r="I3148" s="15">
        <v>400</v>
      </c>
      <c r="J3148" s="77">
        <v>1</v>
      </c>
      <c r="K3148" s="92"/>
    </row>
    <row r="3149" spans="1:11" ht="50" x14ac:dyDescent="0.25">
      <c r="A3149" s="14" t="s">
        <v>3027</v>
      </c>
      <c r="B3149" s="14" t="s">
        <v>10888</v>
      </c>
      <c r="C3149" s="14" t="s">
        <v>10896</v>
      </c>
      <c r="D3149" s="16">
        <v>45970</v>
      </c>
      <c r="E3149" s="16">
        <v>46058</v>
      </c>
      <c r="F3149" s="14" t="s">
        <v>10897</v>
      </c>
      <c r="G3149" s="14" t="s">
        <v>3833</v>
      </c>
      <c r="H3149" s="14" t="s">
        <v>3834</v>
      </c>
      <c r="I3149" s="15">
        <v>400</v>
      </c>
      <c r="J3149" s="77">
        <v>1</v>
      </c>
      <c r="K3149" s="92"/>
    </row>
    <row r="3150" spans="1:11" ht="50" x14ac:dyDescent="0.25">
      <c r="A3150" s="14" t="s">
        <v>3027</v>
      </c>
      <c r="B3150" s="14" t="s">
        <v>10888</v>
      </c>
      <c r="C3150" s="14" t="s">
        <v>5082</v>
      </c>
      <c r="D3150" s="16">
        <v>45936</v>
      </c>
      <c r="E3150" s="16">
        <v>46058</v>
      </c>
      <c r="F3150" s="14" t="s">
        <v>10898</v>
      </c>
      <c r="G3150" s="14" t="s">
        <v>3833</v>
      </c>
      <c r="H3150" s="14" t="s">
        <v>3834</v>
      </c>
      <c r="I3150" s="15">
        <v>400</v>
      </c>
      <c r="J3150" s="77">
        <v>1</v>
      </c>
      <c r="K3150" s="92"/>
    </row>
    <row r="3151" spans="1:11" ht="50" x14ac:dyDescent="0.25">
      <c r="A3151" s="14" t="s">
        <v>3027</v>
      </c>
      <c r="B3151" s="14" t="s">
        <v>10888</v>
      </c>
      <c r="C3151" s="14" t="s">
        <v>6377</v>
      </c>
      <c r="D3151" s="16">
        <v>45909</v>
      </c>
      <c r="E3151" s="16">
        <v>46058</v>
      </c>
      <c r="F3151" s="14" t="s">
        <v>10899</v>
      </c>
      <c r="G3151" s="14" t="s">
        <v>3833</v>
      </c>
      <c r="H3151" s="14" t="s">
        <v>3834</v>
      </c>
      <c r="I3151" s="15">
        <v>400</v>
      </c>
      <c r="J3151" s="77">
        <v>1</v>
      </c>
      <c r="K3151" s="92"/>
    </row>
    <row r="3152" spans="1:11" ht="60" x14ac:dyDescent="0.25">
      <c r="A3152" s="14" t="s">
        <v>3027</v>
      </c>
      <c r="B3152" s="14" t="s">
        <v>10888</v>
      </c>
      <c r="C3152" s="14" t="s">
        <v>10900</v>
      </c>
      <c r="D3152" s="16">
        <v>45883</v>
      </c>
      <c r="E3152" s="16">
        <v>46058</v>
      </c>
      <c r="F3152" s="14" t="s">
        <v>10901</v>
      </c>
      <c r="G3152" s="14" t="s">
        <v>3833</v>
      </c>
      <c r="H3152" s="14" t="s">
        <v>3834</v>
      </c>
      <c r="I3152" s="15">
        <v>274.36</v>
      </c>
      <c r="J3152" s="77">
        <v>1</v>
      </c>
      <c r="K3152" s="92"/>
    </row>
    <row r="3153" spans="1:11" ht="30" x14ac:dyDescent="0.25">
      <c r="A3153" s="14" t="s">
        <v>3027</v>
      </c>
      <c r="B3153" s="14" t="s">
        <v>10902</v>
      </c>
      <c r="C3153" s="14" t="s">
        <v>6359</v>
      </c>
      <c r="D3153" s="16">
        <v>45783</v>
      </c>
      <c r="E3153" s="16">
        <v>46058</v>
      </c>
      <c r="F3153" s="14" t="s">
        <v>10903</v>
      </c>
      <c r="G3153" s="14" t="s">
        <v>3989</v>
      </c>
      <c r="H3153" s="14" t="s">
        <v>3990</v>
      </c>
      <c r="I3153" s="15">
        <v>1129.2</v>
      </c>
      <c r="J3153" s="77">
        <v>2</v>
      </c>
      <c r="K3153" s="92"/>
    </row>
    <row r="3154" spans="1:11" ht="30" x14ac:dyDescent="0.25">
      <c r="A3154" s="14" t="s">
        <v>3027</v>
      </c>
      <c r="B3154" s="14" t="s">
        <v>10902</v>
      </c>
      <c r="C3154" s="14" t="s">
        <v>4901</v>
      </c>
      <c r="D3154" s="16">
        <v>45793</v>
      </c>
      <c r="E3154" s="16">
        <v>46058</v>
      </c>
      <c r="F3154" s="14" t="s">
        <v>10904</v>
      </c>
      <c r="G3154" s="14" t="s">
        <v>3977</v>
      </c>
      <c r="H3154" s="14" t="s">
        <v>3978</v>
      </c>
      <c r="I3154" s="15">
        <v>1129.25</v>
      </c>
      <c r="J3154" s="77">
        <v>2</v>
      </c>
      <c r="K3154" s="92"/>
    </row>
    <row r="3155" spans="1:11" ht="40" x14ac:dyDescent="0.25">
      <c r="A3155" s="14" t="s">
        <v>3027</v>
      </c>
      <c r="B3155" s="14" t="s">
        <v>10902</v>
      </c>
      <c r="C3155" s="14" t="s">
        <v>10228</v>
      </c>
      <c r="D3155" s="16">
        <v>45802</v>
      </c>
      <c r="E3155" s="16">
        <v>46058</v>
      </c>
      <c r="F3155" s="14" t="s">
        <v>10905</v>
      </c>
      <c r="G3155" s="14" t="s">
        <v>10906</v>
      </c>
      <c r="H3155" s="14" t="s">
        <v>10907</v>
      </c>
      <c r="I3155" s="15">
        <v>496</v>
      </c>
      <c r="J3155" s="77">
        <v>2</v>
      </c>
      <c r="K3155" s="92"/>
    </row>
    <row r="3156" spans="1:11" ht="40" x14ac:dyDescent="0.25">
      <c r="A3156" s="14" t="s">
        <v>3027</v>
      </c>
      <c r="B3156" s="14" t="s">
        <v>10902</v>
      </c>
      <c r="C3156" s="14" t="s">
        <v>10908</v>
      </c>
      <c r="D3156" s="16">
        <v>45802</v>
      </c>
      <c r="E3156" s="16">
        <v>46058</v>
      </c>
      <c r="F3156" s="14" t="s">
        <v>10909</v>
      </c>
      <c r="G3156" s="14" t="s">
        <v>10910</v>
      </c>
      <c r="H3156" s="14" t="s">
        <v>10911</v>
      </c>
      <c r="I3156" s="15">
        <v>885.6</v>
      </c>
      <c r="J3156" s="77">
        <v>2</v>
      </c>
      <c r="K3156" s="92"/>
    </row>
    <row r="3157" spans="1:11" ht="50" x14ac:dyDescent="0.25">
      <c r="A3157" s="14" t="s">
        <v>3027</v>
      </c>
      <c r="B3157" s="14" t="s">
        <v>10902</v>
      </c>
      <c r="C3157" s="14" t="s">
        <v>10912</v>
      </c>
      <c r="D3157" s="16">
        <v>45680</v>
      </c>
      <c r="E3157" s="16">
        <v>46058</v>
      </c>
      <c r="F3157" s="14" t="s">
        <v>10913</v>
      </c>
      <c r="G3157" s="14" t="s">
        <v>10914</v>
      </c>
      <c r="H3157" s="14" t="s">
        <v>10915</v>
      </c>
      <c r="I3157" s="15">
        <v>498.95</v>
      </c>
      <c r="J3157" s="77">
        <v>2</v>
      </c>
      <c r="K3157" s="92"/>
    </row>
    <row r="3158" spans="1:11" ht="40" x14ac:dyDescent="0.25">
      <c r="A3158" s="14" t="s">
        <v>3027</v>
      </c>
      <c r="B3158" s="14" t="s">
        <v>10902</v>
      </c>
      <c r="C3158" s="14" t="s">
        <v>10916</v>
      </c>
      <c r="D3158" s="16">
        <v>45772</v>
      </c>
      <c r="E3158" s="16">
        <v>46058</v>
      </c>
      <c r="F3158" s="14" t="s">
        <v>10917</v>
      </c>
      <c r="G3158" s="14" t="s">
        <v>10918</v>
      </c>
      <c r="H3158" s="14" t="s">
        <v>10919</v>
      </c>
      <c r="I3158" s="15">
        <v>378</v>
      </c>
      <c r="J3158" s="77">
        <v>2</v>
      </c>
      <c r="K3158" s="92"/>
    </row>
    <row r="3159" spans="1:11" ht="50" x14ac:dyDescent="0.25">
      <c r="A3159" s="14" t="s">
        <v>3027</v>
      </c>
      <c r="B3159" s="14" t="s">
        <v>10920</v>
      </c>
      <c r="C3159" s="14" t="s">
        <v>10921</v>
      </c>
      <c r="D3159" s="16">
        <v>45952</v>
      </c>
      <c r="E3159" s="16">
        <v>46058</v>
      </c>
      <c r="F3159" s="14" t="s">
        <v>10922</v>
      </c>
      <c r="G3159" s="14" t="s">
        <v>8193</v>
      </c>
      <c r="H3159" s="14" t="s">
        <v>8194</v>
      </c>
      <c r="I3159" s="15">
        <v>1248.2</v>
      </c>
      <c r="J3159" s="77">
        <v>1</v>
      </c>
      <c r="K3159" s="92"/>
    </row>
    <row r="3160" spans="1:11" ht="50" x14ac:dyDescent="0.25">
      <c r="A3160" s="14" t="s">
        <v>3027</v>
      </c>
      <c r="B3160" s="14" t="s">
        <v>10920</v>
      </c>
      <c r="C3160" s="14" t="s">
        <v>10923</v>
      </c>
      <c r="D3160" s="16">
        <v>45945</v>
      </c>
      <c r="E3160" s="16">
        <v>46058</v>
      </c>
      <c r="F3160" s="14" t="s">
        <v>10924</v>
      </c>
      <c r="G3160" s="14" t="s">
        <v>10925</v>
      </c>
      <c r="H3160" s="14" t="s">
        <v>10926</v>
      </c>
      <c r="I3160" s="15">
        <v>1683.25</v>
      </c>
      <c r="J3160" s="77">
        <v>1</v>
      </c>
      <c r="K3160" s="92"/>
    </row>
    <row r="3161" spans="1:11" ht="50" x14ac:dyDescent="0.25">
      <c r="A3161" s="14" t="s">
        <v>3027</v>
      </c>
      <c r="B3161" s="14" t="s">
        <v>10920</v>
      </c>
      <c r="C3161" s="14" t="s">
        <v>10927</v>
      </c>
      <c r="D3161" s="16">
        <v>45981</v>
      </c>
      <c r="E3161" s="16">
        <v>46058</v>
      </c>
      <c r="F3161" s="14" t="s">
        <v>10928</v>
      </c>
      <c r="G3161" s="14" t="s">
        <v>3977</v>
      </c>
      <c r="H3161" s="14" t="s">
        <v>3978</v>
      </c>
      <c r="I3161" s="15">
        <v>1247.5</v>
      </c>
      <c r="J3161" s="77">
        <v>1</v>
      </c>
      <c r="K3161" s="92"/>
    </row>
    <row r="3162" spans="1:11" ht="50" x14ac:dyDescent="0.25">
      <c r="A3162" s="14" t="s">
        <v>3027</v>
      </c>
      <c r="B3162" s="14" t="s">
        <v>10920</v>
      </c>
      <c r="C3162" s="14" t="s">
        <v>3143</v>
      </c>
      <c r="D3162" s="16">
        <v>45981</v>
      </c>
      <c r="E3162" s="16">
        <v>46058</v>
      </c>
      <c r="F3162" s="14" t="s">
        <v>10928</v>
      </c>
      <c r="G3162" s="14" t="s">
        <v>3989</v>
      </c>
      <c r="H3162" s="14" t="s">
        <v>3990</v>
      </c>
      <c r="I3162" s="15">
        <v>1207.5</v>
      </c>
      <c r="J3162" s="77">
        <v>1</v>
      </c>
      <c r="K3162" s="92"/>
    </row>
    <row r="3163" spans="1:11" ht="110" x14ac:dyDescent="0.25">
      <c r="A3163" s="14" t="s">
        <v>3027</v>
      </c>
      <c r="B3163" s="14" t="s">
        <v>10920</v>
      </c>
      <c r="C3163" s="14" t="s">
        <v>3060</v>
      </c>
      <c r="D3163" s="16">
        <v>45989</v>
      </c>
      <c r="E3163" s="16">
        <v>46058</v>
      </c>
      <c r="F3163" s="14" t="s">
        <v>10929</v>
      </c>
      <c r="G3163" s="14"/>
      <c r="H3163" s="14" t="s">
        <v>3990</v>
      </c>
      <c r="I3163" s="15">
        <v>115.09</v>
      </c>
      <c r="J3163" s="77">
        <v>1</v>
      </c>
      <c r="K3163" s="92"/>
    </row>
    <row r="3164" spans="1:11" ht="70" x14ac:dyDescent="0.25">
      <c r="A3164" s="14" t="s">
        <v>3027</v>
      </c>
      <c r="B3164" s="14" t="s">
        <v>10920</v>
      </c>
      <c r="C3164" s="14" t="s">
        <v>10930</v>
      </c>
      <c r="D3164" s="16">
        <v>45898</v>
      </c>
      <c r="E3164" s="16">
        <v>46058</v>
      </c>
      <c r="F3164" s="14" t="s">
        <v>10931</v>
      </c>
      <c r="G3164" s="14" t="s">
        <v>10932</v>
      </c>
      <c r="H3164" s="14" t="s">
        <v>10933</v>
      </c>
      <c r="I3164" s="15">
        <v>202.97</v>
      </c>
      <c r="J3164" s="77">
        <v>1</v>
      </c>
      <c r="K3164" s="92"/>
    </row>
    <row r="3165" spans="1:11" ht="70" x14ac:dyDescent="0.25">
      <c r="A3165" s="14" t="s">
        <v>3027</v>
      </c>
      <c r="B3165" s="14" t="s">
        <v>10920</v>
      </c>
      <c r="C3165" s="14" t="s">
        <v>10934</v>
      </c>
      <c r="D3165" s="16">
        <v>45866</v>
      </c>
      <c r="E3165" s="16">
        <v>46058</v>
      </c>
      <c r="F3165" s="14" t="s">
        <v>10935</v>
      </c>
      <c r="G3165" s="14" t="s">
        <v>4335</v>
      </c>
      <c r="H3165" s="14" t="s">
        <v>4336</v>
      </c>
      <c r="I3165" s="15">
        <v>315</v>
      </c>
      <c r="J3165" s="77">
        <v>1</v>
      </c>
      <c r="K3165" s="92"/>
    </row>
    <row r="3166" spans="1:11" ht="110" x14ac:dyDescent="0.25">
      <c r="A3166" s="14" t="s">
        <v>3027</v>
      </c>
      <c r="B3166" s="14" t="s">
        <v>10920</v>
      </c>
      <c r="C3166" s="14" t="s">
        <v>5344</v>
      </c>
      <c r="D3166" s="16">
        <v>45989</v>
      </c>
      <c r="E3166" s="16">
        <v>46058</v>
      </c>
      <c r="F3166" s="14" t="s">
        <v>10936</v>
      </c>
      <c r="G3166" s="14"/>
      <c r="H3166" s="14" t="s">
        <v>3990</v>
      </c>
      <c r="I3166" s="15">
        <v>112.43</v>
      </c>
      <c r="J3166" s="77">
        <v>1</v>
      </c>
      <c r="K3166" s="92"/>
    </row>
    <row r="3167" spans="1:11" ht="110" x14ac:dyDescent="0.25">
      <c r="A3167" s="14" t="s">
        <v>3027</v>
      </c>
      <c r="B3167" s="14" t="s">
        <v>10920</v>
      </c>
      <c r="C3167" s="14" t="s">
        <v>5344</v>
      </c>
      <c r="D3167" s="16">
        <v>45989</v>
      </c>
      <c r="E3167" s="16">
        <v>46058</v>
      </c>
      <c r="F3167" s="14" t="s">
        <v>10937</v>
      </c>
      <c r="G3167" s="14"/>
      <c r="H3167" s="14" t="s">
        <v>3978</v>
      </c>
      <c r="I3167" s="15">
        <v>132.18</v>
      </c>
      <c r="J3167" s="77">
        <v>1</v>
      </c>
      <c r="K3167" s="92"/>
    </row>
    <row r="3168" spans="1:11" ht="80" x14ac:dyDescent="0.25">
      <c r="A3168" s="14" t="s">
        <v>3027</v>
      </c>
      <c r="B3168" s="14" t="s">
        <v>10920</v>
      </c>
      <c r="C3168" s="14" t="s">
        <v>10938</v>
      </c>
      <c r="D3168" s="16">
        <v>45843</v>
      </c>
      <c r="E3168" s="16">
        <v>46058</v>
      </c>
      <c r="F3168" s="14" t="s">
        <v>10939</v>
      </c>
      <c r="G3168" s="14" t="s">
        <v>4700</v>
      </c>
      <c r="H3168" s="14" t="s">
        <v>4701</v>
      </c>
      <c r="I3168" s="15">
        <v>29</v>
      </c>
      <c r="J3168" s="77">
        <v>1</v>
      </c>
      <c r="K3168" s="92"/>
    </row>
    <row r="3169" spans="1:11" ht="60" x14ac:dyDescent="0.25">
      <c r="A3169" s="14" t="s">
        <v>3027</v>
      </c>
      <c r="B3169" s="14" t="s">
        <v>10920</v>
      </c>
      <c r="C3169" s="14" t="s">
        <v>10940</v>
      </c>
      <c r="D3169" s="16">
        <v>45968</v>
      </c>
      <c r="E3169" s="16">
        <v>46058</v>
      </c>
      <c r="F3169" s="14" t="s">
        <v>10941</v>
      </c>
      <c r="G3169" s="14"/>
      <c r="H3169" s="14" t="s">
        <v>10942</v>
      </c>
      <c r="I3169" s="15">
        <v>4088</v>
      </c>
      <c r="J3169" s="77">
        <v>1</v>
      </c>
      <c r="K3169" s="92"/>
    </row>
    <row r="3170" spans="1:11" ht="120" x14ac:dyDescent="0.25">
      <c r="A3170" s="14" t="s">
        <v>3027</v>
      </c>
      <c r="B3170" s="14" t="s">
        <v>10920</v>
      </c>
      <c r="C3170" s="14" t="s">
        <v>10943</v>
      </c>
      <c r="D3170" s="16">
        <v>45932</v>
      </c>
      <c r="E3170" s="16">
        <v>46058</v>
      </c>
      <c r="F3170" s="14" t="s">
        <v>10944</v>
      </c>
      <c r="G3170" s="14"/>
      <c r="H3170" s="14" t="s">
        <v>3617</v>
      </c>
      <c r="I3170" s="15">
        <v>147.88</v>
      </c>
      <c r="J3170" s="77">
        <v>1</v>
      </c>
      <c r="K3170" s="92"/>
    </row>
    <row r="3171" spans="1:11" ht="100" x14ac:dyDescent="0.25">
      <c r="A3171" s="14" t="s">
        <v>3027</v>
      </c>
      <c r="B3171" s="14" t="s">
        <v>10945</v>
      </c>
      <c r="C3171" s="14" t="s">
        <v>10946</v>
      </c>
      <c r="D3171" s="16">
        <v>45961</v>
      </c>
      <c r="E3171" s="16">
        <v>46058</v>
      </c>
      <c r="F3171" s="14" t="s">
        <v>10947</v>
      </c>
      <c r="G3171" s="14" t="s">
        <v>7098</v>
      </c>
      <c r="H3171" s="14" t="s">
        <v>7099</v>
      </c>
      <c r="I3171" s="15">
        <v>375</v>
      </c>
      <c r="J3171" s="77">
        <v>2</v>
      </c>
      <c r="K3171" s="92"/>
    </row>
    <row r="3172" spans="1:11" ht="60" x14ac:dyDescent="0.25">
      <c r="A3172" s="14" t="s">
        <v>3027</v>
      </c>
      <c r="B3172" s="14" t="s">
        <v>10948</v>
      </c>
      <c r="C3172" s="14" t="s">
        <v>10949</v>
      </c>
      <c r="D3172" s="16">
        <v>45688</v>
      </c>
      <c r="E3172" s="16">
        <v>46058</v>
      </c>
      <c r="F3172" s="14" t="s">
        <v>10950</v>
      </c>
      <c r="G3172" s="14" t="s">
        <v>3558</v>
      </c>
      <c r="H3172" s="14" t="s">
        <v>3559</v>
      </c>
      <c r="I3172" s="15">
        <v>499.38</v>
      </c>
      <c r="J3172" s="77">
        <v>1</v>
      </c>
      <c r="K3172" s="92"/>
    </row>
    <row r="3173" spans="1:11" ht="60" x14ac:dyDescent="0.25">
      <c r="A3173" s="14" t="s">
        <v>3027</v>
      </c>
      <c r="B3173" s="14" t="s">
        <v>10948</v>
      </c>
      <c r="C3173" s="14" t="s">
        <v>10951</v>
      </c>
      <c r="D3173" s="16">
        <v>45706</v>
      </c>
      <c r="E3173" s="16">
        <v>46058</v>
      </c>
      <c r="F3173" s="14" t="s">
        <v>10952</v>
      </c>
      <c r="G3173" s="14" t="s">
        <v>10953</v>
      </c>
      <c r="H3173" s="14" t="s">
        <v>10954</v>
      </c>
      <c r="I3173" s="15">
        <v>259.35000000000002</v>
      </c>
      <c r="J3173" s="77">
        <v>1</v>
      </c>
      <c r="K3173" s="92"/>
    </row>
    <row r="3174" spans="1:11" ht="60" x14ac:dyDescent="0.25">
      <c r="A3174" s="14" t="s">
        <v>3027</v>
      </c>
      <c r="B3174" s="14" t="s">
        <v>10948</v>
      </c>
      <c r="C3174" s="14" t="s">
        <v>10955</v>
      </c>
      <c r="D3174" s="16">
        <v>45708</v>
      </c>
      <c r="E3174" s="16">
        <v>46058</v>
      </c>
      <c r="F3174" s="14" t="s">
        <v>10956</v>
      </c>
      <c r="G3174" s="14"/>
      <c r="H3174" s="14" t="s">
        <v>10957</v>
      </c>
      <c r="I3174" s="15">
        <v>21.61</v>
      </c>
      <c r="J3174" s="77">
        <v>1</v>
      </c>
      <c r="K3174" s="92"/>
    </row>
    <row r="3175" spans="1:11" ht="50" x14ac:dyDescent="0.25">
      <c r="A3175" s="14" t="s">
        <v>3027</v>
      </c>
      <c r="B3175" s="14" t="s">
        <v>10948</v>
      </c>
      <c r="C3175" s="14" t="s">
        <v>10958</v>
      </c>
      <c r="D3175" s="16">
        <v>45715</v>
      </c>
      <c r="E3175" s="16">
        <v>46058</v>
      </c>
      <c r="F3175" s="14" t="s">
        <v>10959</v>
      </c>
      <c r="G3175" s="14" t="s">
        <v>10960</v>
      </c>
      <c r="H3175" s="14" t="s">
        <v>10961</v>
      </c>
      <c r="I3175" s="15">
        <v>204.95</v>
      </c>
      <c r="J3175" s="77">
        <v>1</v>
      </c>
      <c r="K3175" s="92"/>
    </row>
    <row r="3176" spans="1:11" ht="60" x14ac:dyDescent="0.25">
      <c r="A3176" s="14" t="s">
        <v>3027</v>
      </c>
      <c r="B3176" s="14" t="s">
        <v>10948</v>
      </c>
      <c r="C3176" s="14" t="s">
        <v>10962</v>
      </c>
      <c r="D3176" s="16">
        <v>45740</v>
      </c>
      <c r="E3176" s="16">
        <v>46058</v>
      </c>
      <c r="F3176" s="14" t="s">
        <v>10950</v>
      </c>
      <c r="G3176" s="14" t="s">
        <v>3558</v>
      </c>
      <c r="H3176" s="14" t="s">
        <v>3559</v>
      </c>
      <c r="I3176" s="15">
        <v>802.58</v>
      </c>
      <c r="J3176" s="77">
        <v>1</v>
      </c>
      <c r="K3176" s="92"/>
    </row>
    <row r="3177" spans="1:11" ht="70" x14ac:dyDescent="0.25">
      <c r="A3177" s="14" t="s">
        <v>3027</v>
      </c>
      <c r="B3177" s="14" t="s">
        <v>10948</v>
      </c>
      <c r="C3177" s="14" t="s">
        <v>10963</v>
      </c>
      <c r="D3177" s="16">
        <v>45762</v>
      </c>
      <c r="E3177" s="16">
        <v>46058</v>
      </c>
      <c r="F3177" s="14" t="s">
        <v>10964</v>
      </c>
      <c r="G3177" s="14" t="s">
        <v>10965</v>
      </c>
      <c r="H3177" s="14" t="s">
        <v>10966</v>
      </c>
      <c r="I3177" s="15">
        <v>250</v>
      </c>
      <c r="J3177" s="77">
        <v>1</v>
      </c>
      <c r="K3177" s="92"/>
    </row>
    <row r="3178" spans="1:11" ht="70" x14ac:dyDescent="0.25">
      <c r="A3178" s="14" t="s">
        <v>3027</v>
      </c>
      <c r="B3178" s="14" t="s">
        <v>10948</v>
      </c>
      <c r="C3178" s="14" t="s">
        <v>10967</v>
      </c>
      <c r="D3178" s="16">
        <v>45761</v>
      </c>
      <c r="E3178" s="16">
        <v>46058</v>
      </c>
      <c r="F3178" s="14" t="s">
        <v>10968</v>
      </c>
      <c r="G3178" s="14" t="s">
        <v>10965</v>
      </c>
      <c r="H3178" s="14" t="s">
        <v>10966</v>
      </c>
      <c r="I3178" s="15">
        <v>170</v>
      </c>
      <c r="J3178" s="77">
        <v>1</v>
      </c>
      <c r="K3178" s="92"/>
    </row>
    <row r="3179" spans="1:11" ht="70" x14ac:dyDescent="0.25">
      <c r="A3179" s="14" t="s">
        <v>3027</v>
      </c>
      <c r="B3179" s="14" t="s">
        <v>10948</v>
      </c>
      <c r="C3179" s="14" t="s">
        <v>10969</v>
      </c>
      <c r="D3179" s="16">
        <v>45761</v>
      </c>
      <c r="E3179" s="16">
        <v>46058</v>
      </c>
      <c r="F3179" s="14" t="s">
        <v>10970</v>
      </c>
      <c r="G3179" s="14" t="s">
        <v>10965</v>
      </c>
      <c r="H3179" s="14" t="s">
        <v>10966</v>
      </c>
      <c r="I3179" s="15">
        <v>110</v>
      </c>
      <c r="J3179" s="77">
        <v>1</v>
      </c>
      <c r="K3179" s="92"/>
    </row>
    <row r="3180" spans="1:11" ht="50" x14ac:dyDescent="0.25">
      <c r="A3180" s="14" t="s">
        <v>3027</v>
      </c>
      <c r="B3180" s="14" t="s">
        <v>10948</v>
      </c>
      <c r="C3180" s="14" t="s">
        <v>10971</v>
      </c>
      <c r="D3180" s="16">
        <v>45757</v>
      </c>
      <c r="E3180" s="16">
        <v>46058</v>
      </c>
      <c r="F3180" s="14" t="s">
        <v>10959</v>
      </c>
      <c r="G3180" s="14"/>
      <c r="H3180" s="14" t="s">
        <v>4146</v>
      </c>
      <c r="I3180" s="15">
        <v>53.85</v>
      </c>
      <c r="J3180" s="77">
        <v>1</v>
      </c>
      <c r="K3180" s="92"/>
    </row>
    <row r="3181" spans="1:11" ht="70" x14ac:dyDescent="0.25">
      <c r="A3181" s="14" t="s">
        <v>3027</v>
      </c>
      <c r="B3181" s="14" t="s">
        <v>10948</v>
      </c>
      <c r="C3181" s="14" t="s">
        <v>10972</v>
      </c>
      <c r="D3181" s="16">
        <v>45791</v>
      </c>
      <c r="E3181" s="16">
        <v>46058</v>
      </c>
      <c r="F3181" s="14" t="s">
        <v>10973</v>
      </c>
      <c r="G3181" s="14" t="s">
        <v>10965</v>
      </c>
      <c r="H3181" s="14" t="s">
        <v>10966</v>
      </c>
      <c r="I3181" s="15">
        <v>220</v>
      </c>
      <c r="J3181" s="77">
        <v>1</v>
      </c>
      <c r="K3181" s="92"/>
    </row>
    <row r="3182" spans="1:11" ht="70" x14ac:dyDescent="0.25">
      <c r="A3182" s="14" t="s">
        <v>3027</v>
      </c>
      <c r="B3182" s="14" t="s">
        <v>10948</v>
      </c>
      <c r="C3182" s="14" t="s">
        <v>10974</v>
      </c>
      <c r="D3182" s="16">
        <v>45791</v>
      </c>
      <c r="E3182" s="16">
        <v>46058</v>
      </c>
      <c r="F3182" s="14" t="s">
        <v>10975</v>
      </c>
      <c r="G3182" s="14" t="s">
        <v>10965</v>
      </c>
      <c r="H3182" s="14" t="s">
        <v>10966</v>
      </c>
      <c r="I3182" s="15">
        <v>150</v>
      </c>
      <c r="J3182" s="77">
        <v>1</v>
      </c>
      <c r="K3182" s="92"/>
    </row>
    <row r="3183" spans="1:11" ht="70" x14ac:dyDescent="0.25">
      <c r="A3183" s="14" t="s">
        <v>3027</v>
      </c>
      <c r="B3183" s="14" t="s">
        <v>10948</v>
      </c>
      <c r="C3183" s="14" t="s">
        <v>10976</v>
      </c>
      <c r="D3183" s="16">
        <v>45861</v>
      </c>
      <c r="E3183" s="16">
        <v>46058</v>
      </c>
      <c r="F3183" s="14" t="s">
        <v>10977</v>
      </c>
      <c r="G3183" s="14" t="s">
        <v>10965</v>
      </c>
      <c r="H3183" s="14" t="s">
        <v>10966</v>
      </c>
      <c r="I3183" s="15">
        <v>250</v>
      </c>
      <c r="J3183" s="77">
        <v>1</v>
      </c>
      <c r="K3183" s="92"/>
    </row>
    <row r="3184" spans="1:11" ht="70" x14ac:dyDescent="0.25">
      <c r="A3184" s="14" t="s">
        <v>3027</v>
      </c>
      <c r="B3184" s="14" t="s">
        <v>10948</v>
      </c>
      <c r="C3184" s="14" t="s">
        <v>10978</v>
      </c>
      <c r="D3184" s="16">
        <v>45861</v>
      </c>
      <c r="E3184" s="16">
        <v>46058</v>
      </c>
      <c r="F3184" s="14" t="s">
        <v>10979</v>
      </c>
      <c r="G3184" s="14" t="s">
        <v>10965</v>
      </c>
      <c r="H3184" s="14" t="s">
        <v>10966</v>
      </c>
      <c r="I3184" s="15">
        <v>360</v>
      </c>
      <c r="J3184" s="77">
        <v>1</v>
      </c>
      <c r="K3184" s="92"/>
    </row>
    <row r="3185" spans="1:11" ht="60" x14ac:dyDescent="0.25">
      <c r="A3185" s="14" t="s">
        <v>3027</v>
      </c>
      <c r="B3185" s="14" t="s">
        <v>10948</v>
      </c>
      <c r="C3185" s="14" t="s">
        <v>4075</v>
      </c>
      <c r="D3185" s="16">
        <v>45823</v>
      </c>
      <c r="E3185" s="16">
        <v>46058</v>
      </c>
      <c r="F3185" s="14" t="s">
        <v>10980</v>
      </c>
      <c r="G3185" s="14" t="s">
        <v>10981</v>
      </c>
      <c r="H3185" s="14" t="s">
        <v>10982</v>
      </c>
      <c r="I3185" s="15">
        <v>163</v>
      </c>
      <c r="J3185" s="77">
        <v>1</v>
      </c>
      <c r="K3185" s="92"/>
    </row>
    <row r="3186" spans="1:11" ht="70" x14ac:dyDescent="0.25">
      <c r="A3186" s="14" t="s">
        <v>3027</v>
      </c>
      <c r="B3186" s="14" t="s">
        <v>10948</v>
      </c>
      <c r="C3186" s="14" t="s">
        <v>10983</v>
      </c>
      <c r="D3186" s="16">
        <v>45827</v>
      </c>
      <c r="E3186" s="16">
        <v>46058</v>
      </c>
      <c r="F3186" s="14" t="s">
        <v>10984</v>
      </c>
      <c r="G3186" s="14" t="s">
        <v>10953</v>
      </c>
      <c r="H3186" s="14" t="s">
        <v>10954</v>
      </c>
      <c r="I3186" s="15">
        <v>145</v>
      </c>
      <c r="J3186" s="77">
        <v>1</v>
      </c>
      <c r="K3186" s="92"/>
    </row>
    <row r="3187" spans="1:11" ht="70" x14ac:dyDescent="0.25">
      <c r="A3187" s="14" t="s">
        <v>3027</v>
      </c>
      <c r="B3187" s="14" t="s">
        <v>10948</v>
      </c>
      <c r="C3187" s="14" t="s">
        <v>10985</v>
      </c>
      <c r="D3187" s="16">
        <v>45861</v>
      </c>
      <c r="E3187" s="16">
        <v>46058</v>
      </c>
      <c r="F3187" s="14" t="s">
        <v>10986</v>
      </c>
      <c r="G3187" s="14" t="s">
        <v>10965</v>
      </c>
      <c r="H3187" s="14" t="s">
        <v>10966</v>
      </c>
      <c r="I3187" s="15">
        <v>280</v>
      </c>
      <c r="J3187" s="77">
        <v>1</v>
      </c>
      <c r="K3187" s="92"/>
    </row>
    <row r="3188" spans="1:11" ht="70" x14ac:dyDescent="0.25">
      <c r="A3188" s="14" t="s">
        <v>3027</v>
      </c>
      <c r="B3188" s="14" t="s">
        <v>10948</v>
      </c>
      <c r="C3188" s="14" t="s">
        <v>10987</v>
      </c>
      <c r="D3188" s="16">
        <v>45861</v>
      </c>
      <c r="E3188" s="16">
        <v>46058</v>
      </c>
      <c r="F3188" s="14" t="s">
        <v>10988</v>
      </c>
      <c r="G3188" s="14" t="s">
        <v>10965</v>
      </c>
      <c r="H3188" s="14" t="s">
        <v>10966</v>
      </c>
      <c r="I3188" s="15">
        <v>290</v>
      </c>
      <c r="J3188" s="77">
        <v>1</v>
      </c>
      <c r="K3188" s="92"/>
    </row>
    <row r="3189" spans="1:11" ht="50" x14ac:dyDescent="0.25">
      <c r="A3189" s="14" t="s">
        <v>3027</v>
      </c>
      <c r="B3189" s="14" t="s">
        <v>10948</v>
      </c>
      <c r="C3189" s="14" t="s">
        <v>5531</v>
      </c>
      <c r="D3189" s="16">
        <v>45861</v>
      </c>
      <c r="E3189" s="16">
        <v>46058</v>
      </c>
      <c r="F3189" s="14" t="s">
        <v>10989</v>
      </c>
      <c r="G3189" s="14" t="s">
        <v>9634</v>
      </c>
      <c r="H3189" s="14" t="s">
        <v>9635</v>
      </c>
      <c r="I3189" s="15">
        <v>85.5</v>
      </c>
      <c r="J3189" s="77">
        <v>1</v>
      </c>
      <c r="K3189" s="92"/>
    </row>
    <row r="3190" spans="1:11" ht="60" x14ac:dyDescent="0.25">
      <c r="A3190" s="14" t="s">
        <v>3027</v>
      </c>
      <c r="B3190" s="14" t="s">
        <v>10948</v>
      </c>
      <c r="C3190" s="14" t="s">
        <v>10990</v>
      </c>
      <c r="D3190" s="16">
        <v>45902</v>
      </c>
      <c r="E3190" s="16">
        <v>46058</v>
      </c>
      <c r="F3190" s="14" t="s">
        <v>10991</v>
      </c>
      <c r="G3190" s="14" t="s">
        <v>10953</v>
      </c>
      <c r="H3190" s="14" t="s">
        <v>10954</v>
      </c>
      <c r="I3190" s="15">
        <v>234</v>
      </c>
      <c r="J3190" s="77">
        <v>1</v>
      </c>
      <c r="K3190" s="92"/>
    </row>
    <row r="3191" spans="1:11" ht="60" x14ac:dyDescent="0.25">
      <c r="A3191" s="14" t="s">
        <v>3027</v>
      </c>
      <c r="B3191" s="14" t="s">
        <v>10948</v>
      </c>
      <c r="C3191" s="14" t="s">
        <v>10992</v>
      </c>
      <c r="D3191" s="16">
        <v>45946</v>
      </c>
      <c r="E3191" s="16">
        <v>46058</v>
      </c>
      <c r="F3191" s="14" t="s">
        <v>10956</v>
      </c>
      <c r="G3191" s="14" t="s">
        <v>5512</v>
      </c>
      <c r="H3191" s="14" t="s">
        <v>5513</v>
      </c>
      <c r="I3191" s="15">
        <v>278.7</v>
      </c>
      <c r="J3191" s="77">
        <v>1</v>
      </c>
      <c r="K3191" s="92"/>
    </row>
    <row r="3192" spans="1:11" ht="50" x14ac:dyDescent="0.25">
      <c r="A3192" s="14" t="s">
        <v>3027</v>
      </c>
      <c r="B3192" s="14" t="s">
        <v>10948</v>
      </c>
      <c r="C3192" s="14" t="s">
        <v>10993</v>
      </c>
      <c r="D3192" s="16">
        <v>45930</v>
      </c>
      <c r="E3192" s="16">
        <v>46058</v>
      </c>
      <c r="F3192" s="14" t="s">
        <v>10959</v>
      </c>
      <c r="G3192" s="14" t="s">
        <v>10960</v>
      </c>
      <c r="H3192" s="14" t="s">
        <v>10961</v>
      </c>
      <c r="I3192" s="15">
        <v>680.28</v>
      </c>
      <c r="J3192" s="77">
        <v>1</v>
      </c>
      <c r="K3192" s="92"/>
    </row>
    <row r="3193" spans="1:11" ht="70" x14ac:dyDescent="0.25">
      <c r="A3193" s="14" t="s">
        <v>3027</v>
      </c>
      <c r="B3193" s="14" t="s">
        <v>10948</v>
      </c>
      <c r="C3193" s="14" t="s">
        <v>7983</v>
      </c>
      <c r="D3193" s="16">
        <v>45950</v>
      </c>
      <c r="E3193" s="16">
        <v>46058</v>
      </c>
      <c r="F3193" s="14" t="s">
        <v>10994</v>
      </c>
      <c r="G3193" s="14" t="s">
        <v>10965</v>
      </c>
      <c r="H3193" s="14" t="s">
        <v>10966</v>
      </c>
      <c r="I3193" s="15">
        <v>257.8</v>
      </c>
      <c r="J3193" s="77">
        <v>1</v>
      </c>
      <c r="K3193" s="92"/>
    </row>
    <row r="3194" spans="1:11" ht="110" x14ac:dyDescent="0.25">
      <c r="A3194" s="14" t="s">
        <v>3027</v>
      </c>
      <c r="B3194" s="14" t="s">
        <v>10995</v>
      </c>
      <c r="C3194" s="14" t="s">
        <v>10996</v>
      </c>
      <c r="D3194" s="16">
        <v>45978</v>
      </c>
      <c r="E3194" s="16">
        <v>46058</v>
      </c>
      <c r="F3194" s="14" t="s">
        <v>10997</v>
      </c>
      <c r="G3194" s="14"/>
      <c r="H3194" s="14" t="s">
        <v>10998</v>
      </c>
      <c r="I3194" s="15">
        <v>420</v>
      </c>
      <c r="J3194" s="77">
        <v>2</v>
      </c>
      <c r="K3194" s="92"/>
    </row>
    <row r="3195" spans="1:11" ht="30" x14ac:dyDescent="0.25">
      <c r="A3195" s="14" t="s">
        <v>3027</v>
      </c>
      <c r="B3195" s="14" t="s">
        <v>10999</v>
      </c>
      <c r="C3195" s="14" t="s">
        <v>5477</v>
      </c>
      <c r="D3195" s="16">
        <v>45978</v>
      </c>
      <c r="E3195" s="16">
        <v>46058</v>
      </c>
      <c r="F3195" s="14" t="s">
        <v>11000</v>
      </c>
      <c r="G3195" s="14" t="s">
        <v>11001</v>
      </c>
      <c r="H3195" s="14" t="s">
        <v>11002</v>
      </c>
      <c r="I3195" s="15">
        <v>140</v>
      </c>
      <c r="J3195" s="77">
        <v>2</v>
      </c>
      <c r="K3195" s="92"/>
    </row>
    <row r="3196" spans="1:11" ht="30" x14ac:dyDescent="0.25">
      <c r="A3196" s="14" t="s">
        <v>3027</v>
      </c>
      <c r="B3196" s="14" t="s">
        <v>10999</v>
      </c>
      <c r="C3196" s="14" t="s">
        <v>11003</v>
      </c>
      <c r="D3196" s="16">
        <v>45967</v>
      </c>
      <c r="E3196" s="16">
        <v>46058</v>
      </c>
      <c r="F3196" s="14" t="s">
        <v>11004</v>
      </c>
      <c r="G3196" s="14" t="s">
        <v>8535</v>
      </c>
      <c r="H3196" s="14" t="s">
        <v>8536</v>
      </c>
      <c r="I3196" s="15">
        <v>130</v>
      </c>
      <c r="J3196" s="77">
        <v>2</v>
      </c>
      <c r="K3196" s="92"/>
    </row>
    <row r="3197" spans="1:11" ht="30" x14ac:dyDescent="0.25">
      <c r="A3197" s="14" t="s">
        <v>3027</v>
      </c>
      <c r="B3197" s="14" t="s">
        <v>10999</v>
      </c>
      <c r="C3197" s="14" t="s">
        <v>11005</v>
      </c>
      <c r="D3197" s="16">
        <v>45981</v>
      </c>
      <c r="E3197" s="16">
        <v>46058</v>
      </c>
      <c r="F3197" s="14" t="s">
        <v>11006</v>
      </c>
      <c r="G3197" s="14" t="s">
        <v>11007</v>
      </c>
      <c r="H3197" s="14" t="s">
        <v>11008</v>
      </c>
      <c r="I3197" s="15">
        <v>290</v>
      </c>
      <c r="J3197" s="77">
        <v>2</v>
      </c>
      <c r="K3197" s="92"/>
    </row>
    <row r="3198" spans="1:11" ht="100" x14ac:dyDescent="0.25">
      <c r="A3198" s="14" t="s">
        <v>3027</v>
      </c>
      <c r="B3198" s="14" t="s">
        <v>11009</v>
      </c>
      <c r="C3198" s="14" t="s">
        <v>11010</v>
      </c>
      <c r="D3198" s="16">
        <v>45688</v>
      </c>
      <c r="E3198" s="16">
        <v>46058</v>
      </c>
      <c r="F3198" s="14" t="s">
        <v>11011</v>
      </c>
      <c r="G3198" s="14" t="s">
        <v>4053</v>
      </c>
      <c r="H3198" s="14" t="s">
        <v>4054</v>
      </c>
      <c r="I3198" s="15">
        <v>600</v>
      </c>
      <c r="J3198" s="77">
        <v>2</v>
      </c>
      <c r="K3198" s="92"/>
    </row>
    <row r="3199" spans="1:11" ht="80" x14ac:dyDescent="0.25">
      <c r="A3199" s="14" t="s">
        <v>3027</v>
      </c>
      <c r="B3199" s="14" t="s">
        <v>11009</v>
      </c>
      <c r="C3199" s="14" t="s">
        <v>11009</v>
      </c>
      <c r="D3199" s="16">
        <v>45968</v>
      </c>
      <c r="E3199" s="16">
        <v>46058</v>
      </c>
      <c r="F3199" s="14" t="s">
        <v>11012</v>
      </c>
      <c r="G3199" s="14"/>
      <c r="H3199" s="14" t="s">
        <v>11013</v>
      </c>
      <c r="I3199" s="15">
        <v>900</v>
      </c>
      <c r="J3199" s="77">
        <v>2</v>
      </c>
      <c r="K3199" s="92"/>
    </row>
    <row r="3200" spans="1:11" ht="40" x14ac:dyDescent="0.25">
      <c r="A3200" s="14" t="s">
        <v>3027</v>
      </c>
      <c r="B3200" s="14" t="s">
        <v>11014</v>
      </c>
      <c r="C3200" s="14" t="s">
        <v>11015</v>
      </c>
      <c r="D3200" s="16">
        <v>45860</v>
      </c>
      <c r="E3200" s="16">
        <v>46058</v>
      </c>
      <c r="F3200" s="14" t="s">
        <v>11016</v>
      </c>
      <c r="G3200" s="14">
        <v>29213291</v>
      </c>
      <c r="H3200" s="14" t="s">
        <v>3029</v>
      </c>
      <c r="I3200" s="15">
        <v>128.24</v>
      </c>
      <c r="J3200" s="77">
        <v>2</v>
      </c>
      <c r="K3200" s="92"/>
    </row>
    <row r="3201" spans="1:11" ht="30" x14ac:dyDescent="0.25">
      <c r="A3201" s="14" t="s">
        <v>3027</v>
      </c>
      <c r="B3201" s="14" t="s">
        <v>11014</v>
      </c>
      <c r="C3201" s="14" t="s">
        <v>11017</v>
      </c>
      <c r="D3201" s="16">
        <v>45805</v>
      </c>
      <c r="E3201" s="16">
        <v>46058</v>
      </c>
      <c r="F3201" s="14" t="s">
        <v>11018</v>
      </c>
      <c r="G3201" s="14">
        <v>29213291</v>
      </c>
      <c r="H3201" s="14" t="s">
        <v>3029</v>
      </c>
      <c r="I3201" s="15">
        <v>170.99</v>
      </c>
      <c r="J3201" s="77">
        <v>2</v>
      </c>
      <c r="K3201" s="92"/>
    </row>
    <row r="3202" spans="1:11" ht="30" x14ac:dyDescent="0.25">
      <c r="A3202" s="14" t="s">
        <v>3027</v>
      </c>
      <c r="B3202" s="14" t="s">
        <v>11014</v>
      </c>
      <c r="C3202" s="14" t="s">
        <v>11019</v>
      </c>
      <c r="D3202" s="16">
        <v>45957</v>
      </c>
      <c r="E3202" s="16">
        <v>46058</v>
      </c>
      <c r="F3202" s="14" t="s">
        <v>11020</v>
      </c>
      <c r="G3202" s="14" t="s">
        <v>5102</v>
      </c>
      <c r="H3202" s="14" t="s">
        <v>5103</v>
      </c>
      <c r="I3202" s="15">
        <v>52.48</v>
      </c>
      <c r="J3202" s="77">
        <v>2</v>
      </c>
      <c r="K3202" s="92"/>
    </row>
    <row r="3203" spans="1:11" ht="60" x14ac:dyDescent="0.25">
      <c r="A3203" s="14" t="s">
        <v>3027</v>
      </c>
      <c r="B3203" s="14" t="s">
        <v>11021</v>
      </c>
      <c r="C3203" s="14" t="s">
        <v>11022</v>
      </c>
      <c r="D3203" s="16">
        <v>45952</v>
      </c>
      <c r="E3203" s="16">
        <v>46058</v>
      </c>
      <c r="F3203" s="14" t="s">
        <v>11023</v>
      </c>
      <c r="G3203" s="14" t="s">
        <v>11024</v>
      </c>
      <c r="H3203" s="14" t="s">
        <v>11025</v>
      </c>
      <c r="I3203" s="15">
        <v>422.03</v>
      </c>
      <c r="J3203" s="77">
        <v>1</v>
      </c>
      <c r="K3203" s="92"/>
    </row>
    <row r="3204" spans="1:11" ht="70" x14ac:dyDescent="0.25">
      <c r="A3204" s="14" t="s">
        <v>3027</v>
      </c>
      <c r="B3204" s="14" t="s">
        <v>11021</v>
      </c>
      <c r="C3204" s="14" t="s">
        <v>7294</v>
      </c>
      <c r="D3204" s="16">
        <v>45694</v>
      </c>
      <c r="E3204" s="16">
        <v>46058</v>
      </c>
      <c r="F3204" s="14" t="s">
        <v>11026</v>
      </c>
      <c r="G3204" s="14" t="s">
        <v>11027</v>
      </c>
      <c r="H3204" s="14" t="s">
        <v>11028</v>
      </c>
      <c r="I3204" s="15">
        <v>300</v>
      </c>
      <c r="J3204" s="77">
        <v>1</v>
      </c>
      <c r="K3204" s="92"/>
    </row>
    <row r="3205" spans="1:11" ht="50" x14ac:dyDescent="0.25">
      <c r="A3205" s="14" t="s">
        <v>3027</v>
      </c>
      <c r="B3205" s="14" t="s">
        <v>11021</v>
      </c>
      <c r="C3205" s="14" t="s">
        <v>11029</v>
      </c>
      <c r="D3205" s="16">
        <v>45987</v>
      </c>
      <c r="E3205" s="16">
        <v>46058</v>
      </c>
      <c r="F3205" s="14" t="s">
        <v>13137</v>
      </c>
      <c r="G3205" s="14" t="s">
        <v>11030</v>
      </c>
      <c r="H3205" s="14" t="s">
        <v>11031</v>
      </c>
      <c r="I3205" s="15">
        <v>38.57</v>
      </c>
      <c r="J3205" s="77">
        <v>1</v>
      </c>
      <c r="K3205" s="92"/>
    </row>
    <row r="3206" spans="1:11" ht="50" x14ac:dyDescent="0.25">
      <c r="A3206" s="14" t="s">
        <v>3027</v>
      </c>
      <c r="B3206" s="14" t="s">
        <v>11021</v>
      </c>
      <c r="C3206" s="14" t="s">
        <v>11032</v>
      </c>
      <c r="D3206" s="16">
        <v>45979</v>
      </c>
      <c r="E3206" s="16">
        <v>46058</v>
      </c>
      <c r="F3206" s="14" t="s">
        <v>13137</v>
      </c>
      <c r="G3206" s="14" t="s">
        <v>6409</v>
      </c>
      <c r="H3206" s="14" t="s">
        <v>6410</v>
      </c>
      <c r="I3206" s="15">
        <v>399</v>
      </c>
      <c r="J3206" s="77">
        <v>1</v>
      </c>
      <c r="K3206" s="92"/>
    </row>
    <row r="3207" spans="1:11" ht="70" x14ac:dyDescent="0.25">
      <c r="A3207" s="14" t="s">
        <v>3027</v>
      </c>
      <c r="B3207" s="14" t="s">
        <v>11021</v>
      </c>
      <c r="C3207" s="14" t="s">
        <v>11033</v>
      </c>
      <c r="D3207" s="16">
        <v>45837</v>
      </c>
      <c r="E3207" s="16">
        <v>46058</v>
      </c>
      <c r="F3207" s="14" t="s">
        <v>11034</v>
      </c>
      <c r="G3207" s="14" t="s">
        <v>7579</v>
      </c>
      <c r="H3207" s="14" t="s">
        <v>7580</v>
      </c>
      <c r="I3207" s="15">
        <v>250</v>
      </c>
      <c r="J3207" s="77">
        <v>1</v>
      </c>
      <c r="K3207" s="92"/>
    </row>
    <row r="3208" spans="1:11" ht="80" x14ac:dyDescent="0.25">
      <c r="A3208" s="14" t="s">
        <v>3027</v>
      </c>
      <c r="B3208" s="14" t="s">
        <v>11021</v>
      </c>
      <c r="C3208" s="14" t="s">
        <v>11035</v>
      </c>
      <c r="D3208" s="16">
        <v>45796</v>
      </c>
      <c r="E3208" s="16">
        <v>46058</v>
      </c>
      <c r="F3208" s="14" t="s">
        <v>11036</v>
      </c>
      <c r="G3208" s="14" t="s">
        <v>7579</v>
      </c>
      <c r="H3208" s="14" t="s">
        <v>7580</v>
      </c>
      <c r="I3208" s="15">
        <v>498.95</v>
      </c>
      <c r="J3208" s="77">
        <v>1</v>
      </c>
      <c r="K3208" s="92"/>
    </row>
    <row r="3209" spans="1:11" ht="50" x14ac:dyDescent="0.25">
      <c r="A3209" s="14" t="s">
        <v>3027</v>
      </c>
      <c r="B3209" s="14" t="s">
        <v>11021</v>
      </c>
      <c r="C3209" s="14" t="s">
        <v>11037</v>
      </c>
      <c r="D3209" s="16">
        <v>45965</v>
      </c>
      <c r="E3209" s="16">
        <v>46058</v>
      </c>
      <c r="F3209" s="14" t="s">
        <v>11038</v>
      </c>
      <c r="G3209" s="14" t="s">
        <v>3354</v>
      </c>
      <c r="H3209" s="14" t="s">
        <v>3355</v>
      </c>
      <c r="I3209" s="15">
        <v>98.45</v>
      </c>
      <c r="J3209" s="77">
        <v>1</v>
      </c>
      <c r="K3209" s="92"/>
    </row>
    <row r="3210" spans="1:11" ht="50" x14ac:dyDescent="0.25">
      <c r="A3210" s="14" t="s">
        <v>3027</v>
      </c>
      <c r="B3210" s="14" t="s">
        <v>11021</v>
      </c>
      <c r="C3210" s="14" t="s">
        <v>11039</v>
      </c>
      <c r="D3210" s="16">
        <v>45867</v>
      </c>
      <c r="E3210" s="16">
        <v>46058</v>
      </c>
      <c r="F3210" s="14" t="s">
        <v>11040</v>
      </c>
      <c r="G3210" s="14" t="s">
        <v>11041</v>
      </c>
      <c r="H3210" s="14" t="s">
        <v>11042</v>
      </c>
      <c r="I3210" s="15">
        <v>801</v>
      </c>
      <c r="J3210" s="77">
        <v>1</v>
      </c>
      <c r="K3210" s="92"/>
    </row>
    <row r="3211" spans="1:11" ht="80" x14ac:dyDescent="0.25">
      <c r="A3211" s="14" t="s">
        <v>3027</v>
      </c>
      <c r="B3211" s="14" t="s">
        <v>11043</v>
      </c>
      <c r="C3211" s="14" t="s">
        <v>11044</v>
      </c>
      <c r="D3211" s="16">
        <v>45989</v>
      </c>
      <c r="E3211" s="16">
        <v>46058</v>
      </c>
      <c r="F3211" s="14" t="s">
        <v>11045</v>
      </c>
      <c r="G3211" s="14"/>
      <c r="H3211" s="14" t="s">
        <v>11046</v>
      </c>
      <c r="I3211" s="15">
        <v>1700</v>
      </c>
      <c r="J3211" s="77">
        <v>2</v>
      </c>
      <c r="K3211" s="92"/>
    </row>
    <row r="3212" spans="1:11" ht="70" x14ac:dyDescent="0.25">
      <c r="A3212" s="14" t="s">
        <v>3027</v>
      </c>
      <c r="B3212" s="14" t="s">
        <v>11047</v>
      </c>
      <c r="C3212" s="14" t="s">
        <v>11047</v>
      </c>
      <c r="D3212" s="16">
        <v>46058</v>
      </c>
      <c r="E3212" s="16"/>
      <c r="F3212" s="14" t="s">
        <v>11048</v>
      </c>
      <c r="G3212" s="14"/>
      <c r="H3212" s="14" t="s">
        <v>3876</v>
      </c>
      <c r="I3212" s="15">
        <v>54.96</v>
      </c>
      <c r="J3212" s="77">
        <v>4</v>
      </c>
      <c r="K3212" s="92"/>
    </row>
    <row r="3213" spans="1:11" ht="70" x14ac:dyDescent="0.25">
      <c r="A3213" s="14" t="s">
        <v>3027</v>
      </c>
      <c r="B3213" s="14" t="s">
        <v>11049</v>
      </c>
      <c r="C3213" s="14" t="s">
        <v>11049</v>
      </c>
      <c r="D3213" s="16">
        <v>46058</v>
      </c>
      <c r="E3213" s="16"/>
      <c r="F3213" s="14" t="s">
        <v>11050</v>
      </c>
      <c r="G3213" s="14"/>
      <c r="H3213" s="14" t="s">
        <v>11051</v>
      </c>
      <c r="I3213" s="15">
        <v>128.33000000000001</v>
      </c>
      <c r="J3213" s="77">
        <v>4</v>
      </c>
      <c r="K3213" s="92"/>
    </row>
    <row r="3214" spans="1:11" ht="70" x14ac:dyDescent="0.25">
      <c r="A3214" s="14" t="s">
        <v>3027</v>
      </c>
      <c r="B3214" s="14" t="s">
        <v>11052</v>
      </c>
      <c r="C3214" s="14" t="s">
        <v>11052</v>
      </c>
      <c r="D3214" s="16">
        <v>46058</v>
      </c>
      <c r="E3214" s="16"/>
      <c r="F3214" s="14" t="s">
        <v>11053</v>
      </c>
      <c r="G3214" s="14"/>
      <c r="H3214" s="14" t="s">
        <v>3346</v>
      </c>
      <c r="I3214" s="15">
        <v>51.96</v>
      </c>
      <c r="J3214" s="77">
        <v>4</v>
      </c>
      <c r="K3214" s="92"/>
    </row>
    <row r="3215" spans="1:11" ht="70" x14ac:dyDescent="0.25">
      <c r="A3215" s="14" t="s">
        <v>3027</v>
      </c>
      <c r="B3215" s="14" t="s">
        <v>11054</v>
      </c>
      <c r="C3215" s="14" t="s">
        <v>11054</v>
      </c>
      <c r="D3215" s="16">
        <v>46058</v>
      </c>
      <c r="E3215" s="16"/>
      <c r="F3215" s="14" t="s">
        <v>11055</v>
      </c>
      <c r="G3215" s="14"/>
      <c r="H3215" s="14" t="s">
        <v>3287</v>
      </c>
      <c r="I3215" s="15">
        <v>143.97999999999999</v>
      </c>
      <c r="J3215" s="77">
        <v>4</v>
      </c>
      <c r="K3215" s="92"/>
    </row>
    <row r="3216" spans="1:11" ht="70" x14ac:dyDescent="0.25">
      <c r="A3216" s="14" t="s">
        <v>3027</v>
      </c>
      <c r="B3216" s="14" t="s">
        <v>11056</v>
      </c>
      <c r="C3216" s="14" t="s">
        <v>11056</v>
      </c>
      <c r="D3216" s="16">
        <v>46058</v>
      </c>
      <c r="E3216" s="16"/>
      <c r="F3216" s="14" t="s">
        <v>11057</v>
      </c>
      <c r="G3216" s="14"/>
      <c r="H3216" s="14" t="s">
        <v>3284</v>
      </c>
      <c r="I3216" s="15">
        <v>35.68</v>
      </c>
      <c r="J3216" s="77">
        <v>4</v>
      </c>
      <c r="K3216" s="92"/>
    </row>
    <row r="3217" spans="1:11" ht="70" x14ac:dyDescent="0.25">
      <c r="A3217" s="14" t="s">
        <v>3027</v>
      </c>
      <c r="B3217" s="14" t="s">
        <v>11058</v>
      </c>
      <c r="C3217" s="14" t="s">
        <v>11058</v>
      </c>
      <c r="D3217" s="16">
        <v>46058</v>
      </c>
      <c r="E3217" s="16"/>
      <c r="F3217" s="14" t="s">
        <v>11059</v>
      </c>
      <c r="G3217" s="14"/>
      <c r="H3217" s="14" t="s">
        <v>3859</v>
      </c>
      <c r="I3217" s="15">
        <v>137.72</v>
      </c>
      <c r="J3217" s="77">
        <v>4</v>
      </c>
      <c r="K3217" s="92"/>
    </row>
    <row r="3218" spans="1:11" ht="70" x14ac:dyDescent="0.25">
      <c r="A3218" s="14" t="s">
        <v>3027</v>
      </c>
      <c r="B3218" s="14" t="s">
        <v>11060</v>
      </c>
      <c r="C3218" s="14" t="s">
        <v>11061</v>
      </c>
      <c r="D3218" s="16">
        <v>45667</v>
      </c>
      <c r="E3218" s="16">
        <v>46058</v>
      </c>
      <c r="F3218" s="14" t="s">
        <v>11062</v>
      </c>
      <c r="G3218" s="14" t="s">
        <v>3886</v>
      </c>
      <c r="H3218" s="14" t="s">
        <v>3887</v>
      </c>
      <c r="I3218" s="15">
        <v>51.4</v>
      </c>
      <c r="J3218" s="77">
        <v>4</v>
      </c>
      <c r="K3218" s="92"/>
    </row>
    <row r="3219" spans="1:11" ht="70" x14ac:dyDescent="0.25">
      <c r="A3219" s="14" t="s">
        <v>3027</v>
      </c>
      <c r="B3219" s="14" t="s">
        <v>11063</v>
      </c>
      <c r="C3219" s="14" t="s">
        <v>11064</v>
      </c>
      <c r="D3219" s="16">
        <v>45677</v>
      </c>
      <c r="E3219" s="16">
        <v>46058</v>
      </c>
      <c r="F3219" s="14" t="s">
        <v>11065</v>
      </c>
      <c r="G3219" s="14" t="s">
        <v>3882</v>
      </c>
      <c r="H3219" s="14" t="s">
        <v>3883</v>
      </c>
      <c r="I3219" s="15">
        <v>5</v>
      </c>
      <c r="J3219" s="77">
        <v>4</v>
      </c>
      <c r="K3219" s="92"/>
    </row>
    <row r="3220" spans="1:11" ht="70" x14ac:dyDescent="0.25">
      <c r="A3220" s="14" t="s">
        <v>3027</v>
      </c>
      <c r="B3220" s="14" t="s">
        <v>11063</v>
      </c>
      <c r="C3220" s="14" t="s">
        <v>11066</v>
      </c>
      <c r="D3220" s="16">
        <v>45669</v>
      </c>
      <c r="E3220" s="16">
        <v>46058</v>
      </c>
      <c r="F3220" s="14" t="s">
        <v>11067</v>
      </c>
      <c r="G3220" s="14" t="s">
        <v>3886</v>
      </c>
      <c r="H3220" s="14" t="s">
        <v>3887</v>
      </c>
      <c r="I3220" s="15">
        <v>52</v>
      </c>
      <c r="J3220" s="77">
        <v>4</v>
      </c>
      <c r="K3220" s="92"/>
    </row>
    <row r="3221" spans="1:11" ht="70" x14ac:dyDescent="0.25">
      <c r="A3221" s="14" t="s">
        <v>3027</v>
      </c>
      <c r="B3221" s="14" t="s">
        <v>11068</v>
      </c>
      <c r="C3221" s="14" t="s">
        <v>11068</v>
      </c>
      <c r="D3221" s="16">
        <v>46058</v>
      </c>
      <c r="E3221" s="16"/>
      <c r="F3221" s="14" t="s">
        <v>11069</v>
      </c>
      <c r="G3221" s="14"/>
      <c r="H3221" s="14" t="s">
        <v>4151</v>
      </c>
      <c r="I3221" s="15">
        <v>185.3</v>
      </c>
      <c r="J3221" s="77">
        <v>3</v>
      </c>
      <c r="K3221" s="92"/>
    </row>
    <row r="3222" spans="1:11" ht="100" x14ac:dyDescent="0.25">
      <c r="A3222" s="14" t="s">
        <v>3027</v>
      </c>
      <c r="B3222" s="14" t="s">
        <v>11070</v>
      </c>
      <c r="C3222" s="14" t="s">
        <v>11071</v>
      </c>
      <c r="D3222" s="16">
        <v>46001</v>
      </c>
      <c r="E3222" s="16">
        <v>46058</v>
      </c>
      <c r="F3222" s="14" t="s">
        <v>11072</v>
      </c>
      <c r="G3222" s="14"/>
      <c r="H3222" s="14" t="s">
        <v>3617</v>
      </c>
      <c r="I3222" s="15">
        <v>1215.22</v>
      </c>
      <c r="J3222" s="77">
        <v>3</v>
      </c>
      <c r="K3222" s="92"/>
    </row>
    <row r="3223" spans="1:11" ht="100" x14ac:dyDescent="0.25">
      <c r="A3223" s="14" t="s">
        <v>3027</v>
      </c>
      <c r="B3223" s="14" t="s">
        <v>11070</v>
      </c>
      <c r="C3223" s="14" t="s">
        <v>11070</v>
      </c>
      <c r="D3223" s="16">
        <v>46058</v>
      </c>
      <c r="E3223" s="16">
        <v>46058</v>
      </c>
      <c r="F3223" s="14" t="s">
        <v>11073</v>
      </c>
      <c r="G3223" s="14"/>
      <c r="H3223" s="14" t="s">
        <v>3566</v>
      </c>
      <c r="I3223" s="15">
        <v>119.57</v>
      </c>
      <c r="J3223" s="77">
        <v>3</v>
      </c>
      <c r="K3223" s="92"/>
    </row>
    <row r="3224" spans="1:11" ht="80" x14ac:dyDescent="0.25">
      <c r="A3224" s="14" t="s">
        <v>3027</v>
      </c>
      <c r="B3224" s="14" t="s">
        <v>11070</v>
      </c>
      <c r="C3224" s="14" t="s">
        <v>11074</v>
      </c>
      <c r="D3224" s="16" t="s">
        <v>11075</v>
      </c>
      <c r="E3224" s="16">
        <v>46058</v>
      </c>
      <c r="F3224" s="14" t="s">
        <v>11076</v>
      </c>
      <c r="G3224" s="14"/>
      <c r="H3224" s="14" t="s">
        <v>11077</v>
      </c>
      <c r="I3224" s="15">
        <v>58.6</v>
      </c>
      <c r="J3224" s="77">
        <v>3</v>
      </c>
      <c r="K3224" s="92"/>
    </row>
    <row r="3225" spans="1:11" ht="80" x14ac:dyDescent="0.25">
      <c r="A3225" s="14" t="s">
        <v>3027</v>
      </c>
      <c r="B3225" s="14" t="s">
        <v>11070</v>
      </c>
      <c r="C3225" s="14" t="s">
        <v>11078</v>
      </c>
      <c r="D3225" s="16">
        <v>46013</v>
      </c>
      <c r="E3225" s="16">
        <v>46058</v>
      </c>
      <c r="F3225" s="14" t="s">
        <v>11079</v>
      </c>
      <c r="G3225" s="14"/>
      <c r="H3225" s="14" t="s">
        <v>4286</v>
      </c>
      <c r="I3225" s="15">
        <v>4314</v>
      </c>
      <c r="J3225" s="77">
        <v>3</v>
      </c>
      <c r="K3225" s="92"/>
    </row>
    <row r="3226" spans="1:11" ht="80" x14ac:dyDescent="0.25">
      <c r="A3226" s="14" t="s">
        <v>3027</v>
      </c>
      <c r="B3226" s="14" t="s">
        <v>11070</v>
      </c>
      <c r="C3226" s="14" t="s">
        <v>11080</v>
      </c>
      <c r="D3226" s="16">
        <v>46039</v>
      </c>
      <c r="E3226" s="16">
        <v>46058</v>
      </c>
      <c r="F3226" s="14" t="s">
        <v>11081</v>
      </c>
      <c r="G3226" s="14" t="s">
        <v>9100</v>
      </c>
      <c r="H3226" s="14" t="s">
        <v>11082</v>
      </c>
      <c r="I3226" s="15">
        <v>250.49</v>
      </c>
      <c r="J3226" s="77">
        <v>3</v>
      </c>
      <c r="K3226" s="92"/>
    </row>
    <row r="3227" spans="1:11" ht="90" x14ac:dyDescent="0.25">
      <c r="A3227" s="14" t="s">
        <v>3027</v>
      </c>
      <c r="B3227" s="14" t="s">
        <v>11070</v>
      </c>
      <c r="C3227" s="14" t="s">
        <v>11083</v>
      </c>
      <c r="D3227" s="16">
        <v>46044</v>
      </c>
      <c r="E3227" s="16">
        <v>46058</v>
      </c>
      <c r="F3227" s="14" t="s">
        <v>11084</v>
      </c>
      <c r="G3227" s="14" t="s">
        <v>9100</v>
      </c>
      <c r="H3227" s="14" t="s">
        <v>11082</v>
      </c>
      <c r="I3227" s="15">
        <v>62.2</v>
      </c>
      <c r="J3227" s="77">
        <v>3</v>
      </c>
      <c r="K3227" s="92"/>
    </row>
    <row r="3228" spans="1:11" ht="90" x14ac:dyDescent="0.25">
      <c r="A3228" s="14" t="s">
        <v>3027</v>
      </c>
      <c r="B3228" s="14" t="s">
        <v>11070</v>
      </c>
      <c r="C3228" s="14" t="s">
        <v>11085</v>
      </c>
      <c r="D3228" s="16">
        <v>46042</v>
      </c>
      <c r="E3228" s="16">
        <v>46058</v>
      </c>
      <c r="F3228" s="14" t="s">
        <v>11086</v>
      </c>
      <c r="G3228" s="14" t="s">
        <v>3701</v>
      </c>
      <c r="H3228" s="14" t="s">
        <v>10869</v>
      </c>
      <c r="I3228" s="15">
        <v>17.600000000000001</v>
      </c>
      <c r="J3228" s="77">
        <v>3</v>
      </c>
      <c r="K3228" s="92"/>
    </row>
    <row r="3229" spans="1:11" ht="60" x14ac:dyDescent="0.25">
      <c r="A3229" s="14" t="s">
        <v>3027</v>
      </c>
      <c r="B3229" s="14" t="s">
        <v>11087</v>
      </c>
      <c r="C3229" s="14" t="s">
        <v>11088</v>
      </c>
      <c r="D3229" s="16" t="s">
        <v>11089</v>
      </c>
      <c r="E3229" s="16">
        <v>46058</v>
      </c>
      <c r="F3229" s="14" t="s">
        <v>11090</v>
      </c>
      <c r="G3229" s="14"/>
      <c r="H3229" s="14" t="s">
        <v>11091</v>
      </c>
      <c r="I3229" s="15">
        <v>80</v>
      </c>
      <c r="J3229" s="77">
        <v>3</v>
      </c>
      <c r="K3229" s="92"/>
    </row>
    <row r="3230" spans="1:11" ht="60" x14ac:dyDescent="0.25">
      <c r="A3230" s="14" t="s">
        <v>3027</v>
      </c>
      <c r="B3230" s="14" t="s">
        <v>11087</v>
      </c>
      <c r="C3230" s="14" t="s">
        <v>11092</v>
      </c>
      <c r="D3230" s="16">
        <v>46030</v>
      </c>
      <c r="E3230" s="16">
        <v>46058</v>
      </c>
      <c r="F3230" s="14" t="s">
        <v>11093</v>
      </c>
      <c r="G3230" s="14"/>
      <c r="H3230" s="14" t="s">
        <v>11094</v>
      </c>
      <c r="I3230" s="15">
        <v>35</v>
      </c>
      <c r="J3230" s="77">
        <v>3</v>
      </c>
      <c r="K3230" s="92"/>
    </row>
    <row r="3231" spans="1:11" ht="60" x14ac:dyDescent="0.25">
      <c r="A3231" s="14" t="s">
        <v>3027</v>
      </c>
      <c r="B3231" s="14" t="s">
        <v>11087</v>
      </c>
      <c r="C3231" s="14" t="s">
        <v>11095</v>
      </c>
      <c r="D3231" s="16">
        <v>46032</v>
      </c>
      <c r="E3231" s="16">
        <v>46058</v>
      </c>
      <c r="F3231" s="14" t="s">
        <v>11093</v>
      </c>
      <c r="G3231" s="14"/>
      <c r="H3231" s="14" t="s">
        <v>11096</v>
      </c>
      <c r="I3231" s="15">
        <v>63</v>
      </c>
      <c r="J3231" s="77">
        <v>3</v>
      </c>
      <c r="K3231" s="92"/>
    </row>
    <row r="3232" spans="1:11" ht="60" x14ac:dyDescent="0.25">
      <c r="A3232" s="14" t="s">
        <v>3027</v>
      </c>
      <c r="B3232" s="14" t="s">
        <v>11087</v>
      </c>
      <c r="C3232" s="14" t="s">
        <v>11097</v>
      </c>
      <c r="D3232" s="16">
        <v>46035</v>
      </c>
      <c r="E3232" s="16">
        <v>46058</v>
      </c>
      <c r="F3232" s="14" t="s">
        <v>11093</v>
      </c>
      <c r="G3232" s="14"/>
      <c r="H3232" s="14" t="s">
        <v>11098</v>
      </c>
      <c r="I3232" s="15">
        <v>65</v>
      </c>
      <c r="J3232" s="77">
        <v>3</v>
      </c>
      <c r="K3232" s="92"/>
    </row>
    <row r="3233" spans="1:11" ht="60" x14ac:dyDescent="0.25">
      <c r="A3233" s="14" t="s">
        <v>3027</v>
      </c>
      <c r="B3233" s="14" t="s">
        <v>11087</v>
      </c>
      <c r="C3233" s="14" t="s">
        <v>11099</v>
      </c>
      <c r="D3233" s="16">
        <v>46037</v>
      </c>
      <c r="E3233" s="16">
        <v>46058</v>
      </c>
      <c r="F3233" s="14" t="s">
        <v>11100</v>
      </c>
      <c r="G3233" s="14"/>
      <c r="H3233" s="14" t="s">
        <v>11101</v>
      </c>
      <c r="I3233" s="15">
        <v>8.99</v>
      </c>
      <c r="J3233" s="77">
        <v>3</v>
      </c>
      <c r="K3233" s="92"/>
    </row>
    <row r="3234" spans="1:11" ht="60" x14ac:dyDescent="0.25">
      <c r="A3234" s="14" t="s">
        <v>3027</v>
      </c>
      <c r="B3234" s="14" t="s">
        <v>11102</v>
      </c>
      <c r="C3234" s="14" t="s">
        <v>11103</v>
      </c>
      <c r="D3234" s="16" t="s">
        <v>11089</v>
      </c>
      <c r="E3234" s="16">
        <v>46058</v>
      </c>
      <c r="F3234" s="14" t="s">
        <v>11104</v>
      </c>
      <c r="G3234" s="14"/>
      <c r="H3234" s="14" t="s">
        <v>11091</v>
      </c>
      <c r="I3234" s="15">
        <v>80</v>
      </c>
      <c r="J3234" s="77">
        <v>3</v>
      </c>
      <c r="K3234" s="92"/>
    </row>
    <row r="3235" spans="1:11" ht="60" x14ac:dyDescent="0.25">
      <c r="A3235" s="14" t="s">
        <v>3027</v>
      </c>
      <c r="B3235" s="14" t="s">
        <v>11102</v>
      </c>
      <c r="C3235" s="14" t="s">
        <v>11105</v>
      </c>
      <c r="D3235" s="16">
        <v>46030</v>
      </c>
      <c r="E3235" s="16">
        <v>46058</v>
      </c>
      <c r="F3235" s="14" t="s">
        <v>11106</v>
      </c>
      <c r="G3235" s="14"/>
      <c r="H3235" s="14" t="s">
        <v>11094</v>
      </c>
      <c r="I3235" s="15">
        <v>35</v>
      </c>
      <c r="J3235" s="77">
        <v>3</v>
      </c>
      <c r="K3235" s="92"/>
    </row>
    <row r="3236" spans="1:11" ht="60" x14ac:dyDescent="0.25">
      <c r="A3236" s="14" t="s">
        <v>3027</v>
      </c>
      <c r="B3236" s="14" t="s">
        <v>11102</v>
      </c>
      <c r="C3236" s="14" t="s">
        <v>11107</v>
      </c>
      <c r="D3236" s="16">
        <v>46032</v>
      </c>
      <c r="E3236" s="16">
        <v>46058</v>
      </c>
      <c r="F3236" s="14" t="s">
        <v>11106</v>
      </c>
      <c r="G3236" s="14"/>
      <c r="H3236" s="14" t="s">
        <v>11096</v>
      </c>
      <c r="I3236" s="15">
        <v>63</v>
      </c>
      <c r="J3236" s="77">
        <v>3</v>
      </c>
      <c r="K3236" s="92"/>
    </row>
    <row r="3237" spans="1:11" ht="60" x14ac:dyDescent="0.25">
      <c r="A3237" s="14" t="s">
        <v>3027</v>
      </c>
      <c r="B3237" s="14" t="s">
        <v>11102</v>
      </c>
      <c r="C3237" s="14" t="s">
        <v>11108</v>
      </c>
      <c r="D3237" s="16">
        <v>46035</v>
      </c>
      <c r="E3237" s="16">
        <v>46058</v>
      </c>
      <c r="F3237" s="14" t="s">
        <v>11106</v>
      </c>
      <c r="G3237" s="14"/>
      <c r="H3237" s="14" t="s">
        <v>11098</v>
      </c>
      <c r="I3237" s="15">
        <v>65</v>
      </c>
      <c r="J3237" s="77">
        <v>3</v>
      </c>
      <c r="K3237" s="92"/>
    </row>
    <row r="3238" spans="1:11" ht="60" x14ac:dyDescent="0.25">
      <c r="A3238" s="14" t="s">
        <v>3027</v>
      </c>
      <c r="B3238" s="14" t="s">
        <v>11102</v>
      </c>
      <c r="C3238" s="14" t="s">
        <v>11109</v>
      </c>
      <c r="D3238" s="16">
        <v>46038</v>
      </c>
      <c r="E3238" s="16">
        <v>46058</v>
      </c>
      <c r="F3238" s="14" t="s">
        <v>11110</v>
      </c>
      <c r="G3238" s="14"/>
      <c r="H3238" s="14" t="s">
        <v>11111</v>
      </c>
      <c r="I3238" s="15">
        <v>45</v>
      </c>
      <c r="J3238" s="77">
        <v>3</v>
      </c>
      <c r="K3238" s="92"/>
    </row>
    <row r="3239" spans="1:11" ht="30" x14ac:dyDescent="0.25">
      <c r="A3239" s="14" t="s">
        <v>3027</v>
      </c>
      <c r="B3239" s="14" t="s">
        <v>11112</v>
      </c>
      <c r="C3239" s="14" t="s">
        <v>11113</v>
      </c>
      <c r="D3239" s="16">
        <v>45669</v>
      </c>
      <c r="E3239" s="16">
        <v>46058</v>
      </c>
      <c r="F3239" s="14" t="s">
        <v>5925</v>
      </c>
      <c r="G3239" s="14">
        <v>29213291</v>
      </c>
      <c r="H3239" s="14" t="s">
        <v>3029</v>
      </c>
      <c r="I3239" s="15">
        <v>213.75</v>
      </c>
      <c r="J3239" s="77">
        <v>2</v>
      </c>
      <c r="K3239" s="92"/>
    </row>
    <row r="3240" spans="1:11" ht="12.5" x14ac:dyDescent="0.25">
      <c r="A3240" s="14" t="s">
        <v>3027</v>
      </c>
      <c r="B3240" s="14" t="s">
        <v>11114</v>
      </c>
      <c r="C3240" s="14" t="s">
        <v>11115</v>
      </c>
      <c r="D3240" s="16">
        <v>46058</v>
      </c>
      <c r="E3240" s="16"/>
      <c r="F3240" s="14" t="s">
        <v>11116</v>
      </c>
      <c r="G3240" s="14" t="s">
        <v>9572</v>
      </c>
      <c r="H3240" s="14" t="s">
        <v>9573</v>
      </c>
      <c r="I3240" s="15">
        <v>364.08</v>
      </c>
      <c r="J3240" s="77">
        <v>4</v>
      </c>
      <c r="K3240" s="92"/>
    </row>
    <row r="3241" spans="1:11" ht="12.5" x14ac:dyDescent="0.25">
      <c r="A3241" s="14" t="s">
        <v>3027</v>
      </c>
      <c r="B3241" s="14" t="s">
        <v>11117</v>
      </c>
      <c r="C3241" s="14" t="s">
        <v>11118</v>
      </c>
      <c r="D3241" s="16">
        <v>46058</v>
      </c>
      <c r="E3241" s="16"/>
      <c r="F3241" s="14" t="s">
        <v>11119</v>
      </c>
      <c r="G3241" s="14" t="s">
        <v>9572</v>
      </c>
      <c r="H3241" s="14" t="s">
        <v>9573</v>
      </c>
      <c r="I3241" s="15">
        <v>1190.05</v>
      </c>
      <c r="J3241" s="77">
        <v>4</v>
      </c>
      <c r="K3241" s="92"/>
    </row>
    <row r="3242" spans="1:11" ht="20" x14ac:dyDescent="0.25">
      <c r="A3242" s="14" t="s">
        <v>3027</v>
      </c>
      <c r="B3242" s="14" t="s">
        <v>11120</v>
      </c>
      <c r="C3242" s="14" t="s">
        <v>11121</v>
      </c>
      <c r="D3242" s="16">
        <v>46058</v>
      </c>
      <c r="E3242" s="16"/>
      <c r="F3242" s="14" t="s">
        <v>11122</v>
      </c>
      <c r="G3242" s="14" t="s">
        <v>3512</v>
      </c>
      <c r="H3242" s="14" t="s">
        <v>3513</v>
      </c>
      <c r="I3242" s="15">
        <v>7218.46</v>
      </c>
      <c r="J3242" s="77">
        <v>4</v>
      </c>
      <c r="K3242" s="92"/>
    </row>
    <row r="3243" spans="1:11" ht="20" x14ac:dyDescent="0.25">
      <c r="A3243" s="14" t="s">
        <v>3027</v>
      </c>
      <c r="B3243" s="14" t="s">
        <v>11123</v>
      </c>
      <c r="C3243" s="14" t="s">
        <v>11124</v>
      </c>
      <c r="D3243" s="16">
        <v>46058</v>
      </c>
      <c r="E3243" s="16"/>
      <c r="F3243" s="14" t="s">
        <v>11125</v>
      </c>
      <c r="G3243" s="14" t="s">
        <v>3512</v>
      </c>
      <c r="H3243" s="14" t="s">
        <v>3513</v>
      </c>
      <c r="I3243" s="15">
        <v>2983.45</v>
      </c>
      <c r="J3243" s="77">
        <v>4</v>
      </c>
      <c r="K3243" s="92"/>
    </row>
    <row r="3244" spans="1:11" ht="12.5" x14ac:dyDescent="0.25">
      <c r="A3244" s="14" t="s">
        <v>3027</v>
      </c>
      <c r="B3244" s="14" t="s">
        <v>11126</v>
      </c>
      <c r="C3244" s="14" t="s">
        <v>11127</v>
      </c>
      <c r="D3244" s="16">
        <v>46058</v>
      </c>
      <c r="E3244" s="16"/>
      <c r="F3244" s="14" t="s">
        <v>11128</v>
      </c>
      <c r="G3244" s="14" t="s">
        <v>3824</v>
      </c>
      <c r="H3244" s="14" t="s">
        <v>11129</v>
      </c>
      <c r="I3244" s="15">
        <v>195</v>
      </c>
      <c r="J3244" s="77">
        <v>4</v>
      </c>
      <c r="K3244" s="92"/>
    </row>
    <row r="3245" spans="1:11" ht="12.5" x14ac:dyDescent="0.25">
      <c r="A3245" s="14" t="s">
        <v>3027</v>
      </c>
      <c r="B3245" s="14" t="s">
        <v>11130</v>
      </c>
      <c r="C3245" s="14" t="s">
        <v>11131</v>
      </c>
      <c r="D3245" s="16">
        <v>46058</v>
      </c>
      <c r="E3245" s="16"/>
      <c r="F3245" s="14" t="s">
        <v>11132</v>
      </c>
      <c r="G3245" s="14" t="s">
        <v>3116</v>
      </c>
      <c r="H3245" s="14" t="s">
        <v>3117</v>
      </c>
      <c r="I3245" s="15">
        <v>61.99</v>
      </c>
      <c r="J3245" s="77">
        <v>4</v>
      </c>
      <c r="K3245" s="92"/>
    </row>
    <row r="3246" spans="1:11" ht="12.5" x14ac:dyDescent="0.25">
      <c r="A3246" s="14" t="s">
        <v>3027</v>
      </c>
      <c r="B3246" s="14" t="s">
        <v>11133</v>
      </c>
      <c r="C3246" s="14" t="s">
        <v>11134</v>
      </c>
      <c r="D3246" s="16">
        <v>46058</v>
      </c>
      <c r="E3246" s="16"/>
      <c r="F3246" s="14" t="s">
        <v>11135</v>
      </c>
      <c r="G3246" s="14" t="s">
        <v>3829</v>
      </c>
      <c r="H3246" s="14" t="s">
        <v>3830</v>
      </c>
      <c r="I3246" s="15">
        <v>10.25</v>
      </c>
      <c r="J3246" s="77">
        <v>4</v>
      </c>
      <c r="K3246" s="92"/>
    </row>
    <row r="3247" spans="1:11" ht="20" x14ac:dyDescent="0.25">
      <c r="A3247" s="14" t="s">
        <v>3027</v>
      </c>
      <c r="B3247" s="14" t="s">
        <v>11136</v>
      </c>
      <c r="C3247" s="14" t="s">
        <v>11137</v>
      </c>
      <c r="D3247" s="16">
        <v>46058</v>
      </c>
      <c r="E3247" s="16"/>
      <c r="F3247" s="14" t="s">
        <v>11138</v>
      </c>
      <c r="G3247" s="14" t="s">
        <v>4048</v>
      </c>
      <c r="H3247" s="14" t="s">
        <v>4049</v>
      </c>
      <c r="I3247" s="15">
        <v>1379</v>
      </c>
      <c r="J3247" s="77">
        <v>3</v>
      </c>
      <c r="K3247" s="92"/>
    </row>
    <row r="3248" spans="1:11" ht="20" x14ac:dyDescent="0.25">
      <c r="A3248" s="14" t="s">
        <v>3027</v>
      </c>
      <c r="B3248" s="14" t="s">
        <v>11139</v>
      </c>
      <c r="C3248" s="14" t="s">
        <v>11139</v>
      </c>
      <c r="D3248" s="16">
        <v>46078</v>
      </c>
      <c r="E3248" s="16"/>
      <c r="F3248" s="14" t="s">
        <v>11140</v>
      </c>
      <c r="G3248" s="14"/>
      <c r="H3248" s="14" t="s">
        <v>3059</v>
      </c>
      <c r="I3248" s="15">
        <v>317.17</v>
      </c>
      <c r="J3248" s="77">
        <v>3</v>
      </c>
      <c r="K3248" s="92"/>
    </row>
    <row r="3249" spans="1:11" ht="20" x14ac:dyDescent="0.25">
      <c r="A3249" s="14" t="s">
        <v>3027</v>
      </c>
      <c r="B3249" s="14" t="s">
        <v>11141</v>
      </c>
      <c r="C3249" s="14" t="s">
        <v>11142</v>
      </c>
      <c r="D3249" s="16">
        <v>46058</v>
      </c>
      <c r="E3249" s="16"/>
      <c r="F3249" s="14" t="s">
        <v>11143</v>
      </c>
      <c r="G3249" s="14" t="s">
        <v>4048</v>
      </c>
      <c r="H3249" s="14" t="s">
        <v>4049</v>
      </c>
      <c r="I3249" s="15">
        <v>808</v>
      </c>
      <c r="J3249" s="77">
        <v>3</v>
      </c>
      <c r="K3249" s="92"/>
    </row>
    <row r="3250" spans="1:11" ht="20" x14ac:dyDescent="0.25">
      <c r="A3250" s="14" t="s">
        <v>3027</v>
      </c>
      <c r="B3250" s="14" t="s">
        <v>11144</v>
      </c>
      <c r="C3250" s="14" t="s">
        <v>11144</v>
      </c>
      <c r="D3250" s="16">
        <v>46078</v>
      </c>
      <c r="E3250" s="16"/>
      <c r="F3250" s="14" t="s">
        <v>11145</v>
      </c>
      <c r="G3250" s="14"/>
      <c r="H3250" s="14" t="s">
        <v>3059</v>
      </c>
      <c r="I3250" s="15">
        <v>185.84</v>
      </c>
      <c r="J3250" s="77">
        <v>3</v>
      </c>
      <c r="K3250" s="92"/>
    </row>
    <row r="3251" spans="1:11" ht="20" x14ac:dyDescent="0.25">
      <c r="A3251" s="14" t="s">
        <v>3027</v>
      </c>
      <c r="B3251" s="14" t="s">
        <v>11146</v>
      </c>
      <c r="C3251" s="14" t="s">
        <v>11147</v>
      </c>
      <c r="D3251" s="16">
        <v>46058</v>
      </c>
      <c r="E3251" s="16"/>
      <c r="F3251" s="14" t="s">
        <v>11148</v>
      </c>
      <c r="G3251" s="14" t="s">
        <v>5437</v>
      </c>
      <c r="H3251" s="14" t="s">
        <v>5438</v>
      </c>
      <c r="I3251" s="15">
        <v>112</v>
      </c>
      <c r="J3251" s="77">
        <v>3</v>
      </c>
      <c r="K3251" s="92"/>
    </row>
    <row r="3252" spans="1:11" ht="30" x14ac:dyDescent="0.25">
      <c r="A3252" s="14" t="s">
        <v>3027</v>
      </c>
      <c r="B3252" s="14" t="s">
        <v>11149</v>
      </c>
      <c r="C3252" s="14" t="s">
        <v>6128</v>
      </c>
      <c r="D3252" s="16">
        <v>46058</v>
      </c>
      <c r="E3252" s="16"/>
      <c r="F3252" s="14" t="s">
        <v>11150</v>
      </c>
      <c r="G3252" s="14" t="s">
        <v>3964</v>
      </c>
      <c r="H3252" s="14" t="s">
        <v>3965</v>
      </c>
      <c r="I3252" s="15">
        <v>280</v>
      </c>
      <c r="J3252" s="77">
        <v>2</v>
      </c>
      <c r="K3252" s="92"/>
    </row>
    <row r="3253" spans="1:11" ht="20" x14ac:dyDescent="0.25">
      <c r="A3253" s="14" t="s">
        <v>3027</v>
      </c>
      <c r="B3253" s="14" t="s">
        <v>11151</v>
      </c>
      <c r="C3253" s="14" t="s">
        <v>11152</v>
      </c>
      <c r="D3253" s="16">
        <v>46058</v>
      </c>
      <c r="E3253" s="16"/>
      <c r="F3253" s="14" t="s">
        <v>11153</v>
      </c>
      <c r="G3253" s="14" t="s">
        <v>3787</v>
      </c>
      <c r="H3253" s="14" t="s">
        <v>3788</v>
      </c>
      <c r="I3253" s="15">
        <v>831.18</v>
      </c>
      <c r="J3253" s="77">
        <v>5</v>
      </c>
      <c r="K3253" s="92"/>
    </row>
    <row r="3254" spans="1:11" ht="30" x14ac:dyDescent="0.25">
      <c r="A3254" s="14" t="s">
        <v>3027</v>
      </c>
      <c r="B3254" s="14" t="s">
        <v>11151</v>
      </c>
      <c r="C3254" s="14" t="s">
        <v>11151</v>
      </c>
      <c r="D3254" s="16">
        <v>46094</v>
      </c>
      <c r="E3254" s="16"/>
      <c r="F3254" s="14" t="s">
        <v>13131</v>
      </c>
      <c r="G3254" s="14"/>
      <c r="H3254" s="14" t="s">
        <v>3059</v>
      </c>
      <c r="I3254" s="15">
        <v>63.55</v>
      </c>
      <c r="J3254" s="77">
        <v>5</v>
      </c>
      <c r="K3254" s="92"/>
    </row>
    <row r="3255" spans="1:11" ht="20" x14ac:dyDescent="0.25">
      <c r="A3255" s="14" t="s">
        <v>3027</v>
      </c>
      <c r="B3255" s="14" t="s">
        <v>11154</v>
      </c>
      <c r="C3255" s="14" t="s">
        <v>6609</v>
      </c>
      <c r="D3255" s="16">
        <v>46058</v>
      </c>
      <c r="E3255" s="16"/>
      <c r="F3255" s="14" t="s">
        <v>11155</v>
      </c>
      <c r="G3255" s="14" t="s">
        <v>3787</v>
      </c>
      <c r="H3255" s="14" t="s">
        <v>3788</v>
      </c>
      <c r="I3255" s="15">
        <v>959.02</v>
      </c>
      <c r="J3255" s="77">
        <v>3</v>
      </c>
      <c r="K3255" s="92"/>
    </row>
    <row r="3256" spans="1:11" ht="30" x14ac:dyDescent="0.25">
      <c r="A3256" s="14" t="s">
        <v>3027</v>
      </c>
      <c r="B3256" s="14" t="s">
        <v>11154</v>
      </c>
      <c r="C3256" s="14" t="s">
        <v>11154</v>
      </c>
      <c r="D3256" s="16">
        <v>46094</v>
      </c>
      <c r="E3256" s="16"/>
      <c r="F3256" s="14" t="s">
        <v>13130</v>
      </c>
      <c r="G3256" s="14"/>
      <c r="H3256" s="14" t="s">
        <v>3059</v>
      </c>
      <c r="I3256" s="15">
        <v>224.96</v>
      </c>
      <c r="J3256" s="77">
        <v>3</v>
      </c>
      <c r="K3256" s="92"/>
    </row>
    <row r="3257" spans="1:11" ht="30" x14ac:dyDescent="0.25">
      <c r="A3257" s="14" t="s">
        <v>3027</v>
      </c>
      <c r="B3257" s="14" t="s">
        <v>11156</v>
      </c>
      <c r="C3257" s="14" t="s">
        <v>11157</v>
      </c>
      <c r="D3257" s="16">
        <v>46058</v>
      </c>
      <c r="E3257" s="16"/>
      <c r="F3257" s="14" t="s">
        <v>11158</v>
      </c>
      <c r="G3257" s="14" t="s">
        <v>3147</v>
      </c>
      <c r="H3257" s="14" t="s">
        <v>11159</v>
      </c>
      <c r="I3257" s="15">
        <v>780</v>
      </c>
      <c r="J3257" s="77">
        <v>3</v>
      </c>
      <c r="K3257" s="92"/>
    </row>
    <row r="3258" spans="1:11" ht="20" x14ac:dyDescent="0.25">
      <c r="A3258" s="14" t="s">
        <v>3027</v>
      </c>
      <c r="B3258" s="14" t="s">
        <v>11160</v>
      </c>
      <c r="C3258" s="14" t="s">
        <v>11161</v>
      </c>
      <c r="D3258" s="16">
        <v>46058</v>
      </c>
      <c r="E3258" s="16"/>
      <c r="F3258" s="14" t="s">
        <v>11162</v>
      </c>
      <c r="G3258" s="14" t="s">
        <v>6836</v>
      </c>
      <c r="H3258" s="14" t="s">
        <v>6837</v>
      </c>
      <c r="I3258" s="15">
        <v>132</v>
      </c>
      <c r="J3258" s="77">
        <v>3</v>
      </c>
      <c r="K3258" s="92"/>
    </row>
    <row r="3259" spans="1:11" ht="20" x14ac:dyDescent="0.25">
      <c r="A3259" s="14" t="s">
        <v>3027</v>
      </c>
      <c r="B3259" s="14" t="s">
        <v>11163</v>
      </c>
      <c r="C3259" s="14" t="s">
        <v>11164</v>
      </c>
      <c r="D3259" s="16">
        <v>46058</v>
      </c>
      <c r="E3259" s="16"/>
      <c r="F3259" s="14" t="s">
        <v>11165</v>
      </c>
      <c r="G3259" s="14" t="s">
        <v>3977</v>
      </c>
      <c r="H3259" s="14" t="s">
        <v>3978</v>
      </c>
      <c r="I3259" s="15">
        <v>226.8</v>
      </c>
      <c r="J3259" s="77">
        <v>2</v>
      </c>
      <c r="K3259" s="92"/>
    </row>
    <row r="3260" spans="1:11" ht="30" x14ac:dyDescent="0.25">
      <c r="A3260" s="14" t="s">
        <v>3027</v>
      </c>
      <c r="B3260" s="14" t="s">
        <v>11163</v>
      </c>
      <c r="C3260" s="14" t="s">
        <v>11163</v>
      </c>
      <c r="D3260" s="326">
        <v>46094</v>
      </c>
      <c r="E3260" s="16"/>
      <c r="F3260" s="14" t="s">
        <v>13129</v>
      </c>
      <c r="G3260" s="14"/>
      <c r="H3260" s="14" t="s">
        <v>3059</v>
      </c>
      <c r="I3260" s="15">
        <v>53.2</v>
      </c>
      <c r="J3260" s="77">
        <v>2</v>
      </c>
      <c r="K3260" s="92"/>
    </row>
    <row r="3261" spans="1:11" ht="20" x14ac:dyDescent="0.25">
      <c r="A3261" s="14" t="s">
        <v>3027</v>
      </c>
      <c r="B3261" s="14" t="s">
        <v>11166</v>
      </c>
      <c r="C3261" s="14" t="s">
        <v>11167</v>
      </c>
      <c r="D3261" s="16">
        <v>46058</v>
      </c>
      <c r="E3261" s="16"/>
      <c r="F3261" s="14" t="s">
        <v>11168</v>
      </c>
      <c r="G3261" s="14"/>
      <c r="H3261" s="14" t="s">
        <v>11169</v>
      </c>
      <c r="I3261" s="15">
        <v>365.43</v>
      </c>
      <c r="J3261" s="77">
        <v>5</v>
      </c>
      <c r="K3261" s="92"/>
    </row>
    <row r="3262" spans="1:11" ht="50" x14ac:dyDescent="0.25">
      <c r="A3262" s="14" t="s">
        <v>3027</v>
      </c>
      <c r="B3262" s="14" t="s">
        <v>11170</v>
      </c>
      <c r="C3262" s="14" t="s">
        <v>11170</v>
      </c>
      <c r="D3262" s="16">
        <v>46000</v>
      </c>
      <c r="E3262" s="16">
        <v>46058</v>
      </c>
      <c r="F3262" s="14" t="s">
        <v>11171</v>
      </c>
      <c r="G3262" s="14"/>
      <c r="H3262" s="14" t="s">
        <v>11172</v>
      </c>
      <c r="I3262" s="15">
        <v>45</v>
      </c>
      <c r="J3262" s="77">
        <v>4</v>
      </c>
      <c r="K3262" s="92"/>
    </row>
    <row r="3263" spans="1:11" ht="20" x14ac:dyDescent="0.25">
      <c r="A3263" s="14" t="s">
        <v>3027</v>
      </c>
      <c r="B3263" s="14" t="s">
        <v>11173</v>
      </c>
      <c r="C3263" s="14" t="s">
        <v>11174</v>
      </c>
      <c r="D3263" s="16">
        <v>46059</v>
      </c>
      <c r="E3263" s="16"/>
      <c r="F3263" s="14" t="s">
        <v>11175</v>
      </c>
      <c r="G3263" s="14" t="s">
        <v>6832</v>
      </c>
      <c r="H3263" s="14" t="s">
        <v>4911</v>
      </c>
      <c r="I3263" s="15">
        <v>234</v>
      </c>
      <c r="J3263" s="77">
        <v>5</v>
      </c>
      <c r="K3263" s="92"/>
    </row>
    <row r="3264" spans="1:11" ht="30" x14ac:dyDescent="0.25">
      <c r="A3264" s="14" t="s">
        <v>3027</v>
      </c>
      <c r="B3264" s="14" t="s">
        <v>11176</v>
      </c>
      <c r="C3264" s="14" t="s">
        <v>11177</v>
      </c>
      <c r="D3264" s="16">
        <v>45988</v>
      </c>
      <c r="E3264" s="16">
        <v>46059</v>
      </c>
      <c r="F3264" s="14" t="s">
        <v>11178</v>
      </c>
      <c r="G3264" s="14" t="s">
        <v>4053</v>
      </c>
      <c r="H3264" s="14" t="s">
        <v>4054</v>
      </c>
      <c r="I3264" s="15">
        <v>2595.04</v>
      </c>
      <c r="J3264" s="77">
        <v>3</v>
      </c>
      <c r="K3264" s="92"/>
    </row>
    <row r="3265" spans="1:11" ht="40" x14ac:dyDescent="0.25">
      <c r="A3265" s="14" t="s">
        <v>3027</v>
      </c>
      <c r="B3265" s="14" t="s">
        <v>11179</v>
      </c>
      <c r="C3265" s="14" t="s">
        <v>11180</v>
      </c>
      <c r="D3265" s="16">
        <v>45951</v>
      </c>
      <c r="E3265" s="16">
        <v>46062</v>
      </c>
      <c r="F3265" s="14" t="s">
        <v>11181</v>
      </c>
      <c r="G3265" s="14" t="s">
        <v>11182</v>
      </c>
      <c r="H3265" s="14" t="s">
        <v>11183</v>
      </c>
      <c r="I3265" s="15">
        <v>53.32</v>
      </c>
      <c r="J3265" s="77">
        <v>2</v>
      </c>
      <c r="K3265" s="92"/>
    </row>
    <row r="3266" spans="1:11" ht="40" x14ac:dyDescent="0.25">
      <c r="A3266" s="14" t="s">
        <v>3027</v>
      </c>
      <c r="B3266" s="14" t="s">
        <v>11179</v>
      </c>
      <c r="C3266" s="14" t="s">
        <v>11184</v>
      </c>
      <c r="D3266" s="16">
        <v>45951</v>
      </c>
      <c r="E3266" s="16">
        <v>46062</v>
      </c>
      <c r="F3266" s="14" t="s">
        <v>11185</v>
      </c>
      <c r="G3266" s="14" t="s">
        <v>11182</v>
      </c>
      <c r="H3266" s="14" t="s">
        <v>11183</v>
      </c>
      <c r="I3266" s="15">
        <v>159.52000000000001</v>
      </c>
      <c r="J3266" s="77">
        <v>2</v>
      </c>
      <c r="K3266" s="92"/>
    </row>
    <row r="3267" spans="1:11" ht="40" x14ac:dyDescent="0.25">
      <c r="A3267" s="14" t="s">
        <v>3027</v>
      </c>
      <c r="B3267" s="14" t="s">
        <v>11179</v>
      </c>
      <c r="C3267" s="14" t="s">
        <v>11186</v>
      </c>
      <c r="D3267" s="16">
        <v>45966</v>
      </c>
      <c r="E3267" s="16">
        <v>46062</v>
      </c>
      <c r="F3267" s="14" t="s">
        <v>11187</v>
      </c>
      <c r="G3267" s="14" t="s">
        <v>8597</v>
      </c>
      <c r="H3267" s="14" t="s">
        <v>8598</v>
      </c>
      <c r="I3267" s="15">
        <v>167.77</v>
      </c>
      <c r="J3267" s="77">
        <v>2</v>
      </c>
      <c r="K3267" s="92"/>
    </row>
    <row r="3268" spans="1:11" ht="50" x14ac:dyDescent="0.25">
      <c r="A3268" s="14" t="s">
        <v>3027</v>
      </c>
      <c r="B3268" s="14" t="s">
        <v>11179</v>
      </c>
      <c r="C3268" s="14" t="s">
        <v>11188</v>
      </c>
      <c r="D3268" s="16">
        <v>45974</v>
      </c>
      <c r="E3268" s="16">
        <v>46062</v>
      </c>
      <c r="F3268" s="14" t="s">
        <v>11189</v>
      </c>
      <c r="G3268" s="14" t="s">
        <v>3718</v>
      </c>
      <c r="H3268" s="14" t="s">
        <v>3157</v>
      </c>
      <c r="I3268" s="15">
        <v>500</v>
      </c>
      <c r="J3268" s="77">
        <v>2</v>
      </c>
      <c r="K3268" s="92"/>
    </row>
    <row r="3269" spans="1:11" ht="60" x14ac:dyDescent="0.25">
      <c r="A3269" s="14" t="s">
        <v>3027</v>
      </c>
      <c r="B3269" s="14" t="s">
        <v>11179</v>
      </c>
      <c r="C3269" s="14" t="s">
        <v>11190</v>
      </c>
      <c r="D3269" s="16">
        <v>45951</v>
      </c>
      <c r="E3269" s="16">
        <v>46062</v>
      </c>
      <c r="F3269" s="14" t="s">
        <v>11191</v>
      </c>
      <c r="G3269" s="14" t="s">
        <v>6447</v>
      </c>
      <c r="H3269" s="14" t="s">
        <v>6448</v>
      </c>
      <c r="I3269" s="15">
        <v>150</v>
      </c>
      <c r="J3269" s="77">
        <v>2</v>
      </c>
      <c r="K3269" s="92"/>
    </row>
    <row r="3270" spans="1:11" ht="40" x14ac:dyDescent="0.25">
      <c r="A3270" s="14" t="s">
        <v>3027</v>
      </c>
      <c r="B3270" s="14" t="s">
        <v>11179</v>
      </c>
      <c r="C3270" s="14" t="s">
        <v>11192</v>
      </c>
      <c r="D3270" s="16">
        <v>45971</v>
      </c>
      <c r="E3270" s="16">
        <v>46062</v>
      </c>
      <c r="F3270" s="14" t="s">
        <v>11193</v>
      </c>
      <c r="G3270" s="14" t="s">
        <v>3793</v>
      </c>
      <c r="H3270" s="14" t="s">
        <v>3794</v>
      </c>
      <c r="I3270" s="15">
        <v>25.49</v>
      </c>
      <c r="J3270" s="77">
        <v>2</v>
      </c>
      <c r="K3270" s="92"/>
    </row>
    <row r="3271" spans="1:11" ht="50" x14ac:dyDescent="0.25">
      <c r="A3271" s="14" t="s">
        <v>3027</v>
      </c>
      <c r="B3271" s="14" t="s">
        <v>11179</v>
      </c>
      <c r="C3271" s="14" t="s">
        <v>11194</v>
      </c>
      <c r="D3271" s="16">
        <v>45982</v>
      </c>
      <c r="E3271" s="16">
        <v>46062</v>
      </c>
      <c r="F3271" s="14" t="s">
        <v>11195</v>
      </c>
      <c r="G3271" s="14" t="s">
        <v>11196</v>
      </c>
      <c r="H3271" s="14" t="s">
        <v>11197</v>
      </c>
      <c r="I3271" s="15">
        <v>96</v>
      </c>
      <c r="J3271" s="77">
        <v>2</v>
      </c>
      <c r="K3271" s="92"/>
    </row>
    <row r="3272" spans="1:11" ht="50" x14ac:dyDescent="0.25">
      <c r="A3272" s="14" t="s">
        <v>3027</v>
      </c>
      <c r="B3272" s="14" t="s">
        <v>11179</v>
      </c>
      <c r="C3272" s="14" t="s">
        <v>11198</v>
      </c>
      <c r="D3272" s="16">
        <v>45951</v>
      </c>
      <c r="E3272" s="16">
        <v>46062</v>
      </c>
      <c r="F3272" s="14" t="s">
        <v>11199</v>
      </c>
      <c r="G3272" s="14" t="s">
        <v>11196</v>
      </c>
      <c r="H3272" s="14" t="s">
        <v>11197</v>
      </c>
      <c r="I3272" s="15">
        <v>90</v>
      </c>
      <c r="J3272" s="77">
        <v>2</v>
      </c>
      <c r="K3272" s="92"/>
    </row>
    <row r="3273" spans="1:11" ht="50" x14ac:dyDescent="0.25">
      <c r="A3273" s="14" t="s">
        <v>3027</v>
      </c>
      <c r="B3273" s="14" t="s">
        <v>11179</v>
      </c>
      <c r="C3273" s="14" t="s">
        <v>11200</v>
      </c>
      <c r="D3273" s="16">
        <v>45982</v>
      </c>
      <c r="E3273" s="16">
        <v>46062</v>
      </c>
      <c r="F3273" s="14" t="s">
        <v>11201</v>
      </c>
      <c r="G3273" s="14" t="s">
        <v>3216</v>
      </c>
      <c r="H3273" s="14" t="s">
        <v>11202</v>
      </c>
      <c r="I3273" s="15">
        <v>395</v>
      </c>
      <c r="J3273" s="77">
        <v>2</v>
      </c>
      <c r="K3273" s="92"/>
    </row>
    <row r="3274" spans="1:11" ht="60" x14ac:dyDescent="0.25">
      <c r="A3274" s="14" t="s">
        <v>3027</v>
      </c>
      <c r="B3274" s="14" t="s">
        <v>11179</v>
      </c>
      <c r="C3274" s="14" t="s">
        <v>11203</v>
      </c>
      <c r="D3274" s="16">
        <v>45951</v>
      </c>
      <c r="E3274" s="16">
        <v>46062</v>
      </c>
      <c r="F3274" s="14" t="s">
        <v>11204</v>
      </c>
      <c r="G3274" s="14" t="s">
        <v>3212</v>
      </c>
      <c r="H3274" s="14" t="s">
        <v>3213</v>
      </c>
      <c r="I3274" s="15">
        <v>1750</v>
      </c>
      <c r="J3274" s="77">
        <v>2</v>
      </c>
      <c r="K3274" s="92"/>
    </row>
    <row r="3275" spans="1:11" ht="60" x14ac:dyDescent="0.25">
      <c r="A3275" s="14" t="s">
        <v>3027</v>
      </c>
      <c r="B3275" s="14" t="s">
        <v>11179</v>
      </c>
      <c r="C3275" s="14" t="s">
        <v>11205</v>
      </c>
      <c r="D3275" s="16">
        <v>45951</v>
      </c>
      <c r="E3275" s="16">
        <v>46062</v>
      </c>
      <c r="F3275" s="14" t="s">
        <v>11206</v>
      </c>
      <c r="G3275" s="14" t="s">
        <v>3212</v>
      </c>
      <c r="H3275" s="14" t="s">
        <v>3213</v>
      </c>
      <c r="I3275" s="15">
        <v>700</v>
      </c>
      <c r="J3275" s="77">
        <v>2</v>
      </c>
      <c r="K3275" s="92"/>
    </row>
    <row r="3276" spans="1:11" ht="70" x14ac:dyDescent="0.25">
      <c r="A3276" s="14" t="s">
        <v>3027</v>
      </c>
      <c r="B3276" s="14" t="s">
        <v>11179</v>
      </c>
      <c r="C3276" s="14" t="s">
        <v>7538</v>
      </c>
      <c r="D3276" s="16">
        <v>45951</v>
      </c>
      <c r="E3276" s="16">
        <v>46062</v>
      </c>
      <c r="F3276" s="14" t="s">
        <v>11207</v>
      </c>
      <c r="G3276" s="14" t="s">
        <v>6923</v>
      </c>
      <c r="H3276" s="14" t="s">
        <v>11208</v>
      </c>
      <c r="I3276" s="15">
        <v>100</v>
      </c>
      <c r="J3276" s="77">
        <v>2</v>
      </c>
      <c r="K3276" s="92"/>
    </row>
    <row r="3277" spans="1:11" ht="60" x14ac:dyDescent="0.25">
      <c r="A3277" s="14" t="s">
        <v>3027</v>
      </c>
      <c r="B3277" s="14" t="s">
        <v>11179</v>
      </c>
      <c r="C3277" s="14" t="s">
        <v>11209</v>
      </c>
      <c r="D3277" s="16">
        <v>46006</v>
      </c>
      <c r="E3277" s="16">
        <v>46062</v>
      </c>
      <c r="F3277" s="14" t="s">
        <v>11210</v>
      </c>
      <c r="G3277" s="14" t="s">
        <v>11211</v>
      </c>
      <c r="H3277" s="14" t="s">
        <v>11212</v>
      </c>
      <c r="I3277" s="15">
        <v>1000</v>
      </c>
      <c r="J3277" s="77">
        <v>2</v>
      </c>
      <c r="K3277" s="92"/>
    </row>
    <row r="3278" spans="1:11" ht="50" x14ac:dyDescent="0.25">
      <c r="A3278" s="14" t="s">
        <v>3027</v>
      </c>
      <c r="B3278" s="14" t="s">
        <v>11179</v>
      </c>
      <c r="C3278" s="14" t="s">
        <v>11213</v>
      </c>
      <c r="D3278" s="16">
        <v>45994</v>
      </c>
      <c r="E3278" s="16">
        <v>46062</v>
      </c>
      <c r="F3278" s="14" t="s">
        <v>11214</v>
      </c>
      <c r="G3278" s="14" t="s">
        <v>11215</v>
      </c>
      <c r="H3278" s="14" t="s">
        <v>11216</v>
      </c>
      <c r="I3278" s="15">
        <v>50</v>
      </c>
      <c r="J3278" s="77">
        <v>2</v>
      </c>
      <c r="K3278" s="92"/>
    </row>
    <row r="3279" spans="1:11" ht="60" x14ac:dyDescent="0.25">
      <c r="A3279" s="14" t="s">
        <v>3027</v>
      </c>
      <c r="B3279" s="14" t="s">
        <v>11179</v>
      </c>
      <c r="C3279" s="14" t="s">
        <v>5233</v>
      </c>
      <c r="D3279" s="16">
        <v>45994</v>
      </c>
      <c r="E3279" s="16">
        <v>46062</v>
      </c>
      <c r="F3279" s="14" t="s">
        <v>11217</v>
      </c>
      <c r="G3279" s="14" t="s">
        <v>11218</v>
      </c>
      <c r="H3279" s="14" t="s">
        <v>11219</v>
      </c>
      <c r="I3279" s="15">
        <v>420</v>
      </c>
      <c r="J3279" s="77">
        <v>2</v>
      </c>
      <c r="K3279" s="92"/>
    </row>
    <row r="3280" spans="1:11" ht="50" x14ac:dyDescent="0.25">
      <c r="A3280" s="14" t="s">
        <v>3027</v>
      </c>
      <c r="B3280" s="14" t="s">
        <v>11179</v>
      </c>
      <c r="C3280" s="14" t="s">
        <v>8487</v>
      </c>
      <c r="D3280" s="16">
        <v>45994</v>
      </c>
      <c r="E3280" s="16">
        <v>46062</v>
      </c>
      <c r="F3280" s="14" t="s">
        <v>11220</v>
      </c>
      <c r="G3280" s="14" t="s">
        <v>11221</v>
      </c>
      <c r="H3280" s="14" t="s">
        <v>11222</v>
      </c>
      <c r="I3280" s="15">
        <v>200</v>
      </c>
      <c r="J3280" s="77">
        <v>2</v>
      </c>
      <c r="K3280" s="92"/>
    </row>
    <row r="3281" spans="1:11" ht="50" x14ac:dyDescent="0.25">
      <c r="A3281" s="14" t="s">
        <v>3027</v>
      </c>
      <c r="B3281" s="14" t="s">
        <v>11179</v>
      </c>
      <c r="C3281" s="14" t="s">
        <v>11223</v>
      </c>
      <c r="D3281" s="16">
        <v>45967</v>
      </c>
      <c r="E3281" s="16">
        <v>46062</v>
      </c>
      <c r="F3281" s="14" t="s">
        <v>13138</v>
      </c>
      <c r="G3281" s="14" t="s">
        <v>4938</v>
      </c>
      <c r="H3281" s="14" t="s">
        <v>4939</v>
      </c>
      <c r="I3281" s="15">
        <v>142.9</v>
      </c>
      <c r="J3281" s="77">
        <v>2</v>
      </c>
      <c r="K3281" s="92"/>
    </row>
    <row r="3282" spans="1:11" ht="40" x14ac:dyDescent="0.25">
      <c r="A3282" s="14" t="s">
        <v>3027</v>
      </c>
      <c r="B3282" s="14" t="s">
        <v>11179</v>
      </c>
      <c r="C3282" s="14" t="s">
        <v>11223</v>
      </c>
      <c r="D3282" s="16">
        <v>45967</v>
      </c>
      <c r="E3282" s="16">
        <v>46064</v>
      </c>
      <c r="F3282" s="14" t="s">
        <v>13139</v>
      </c>
      <c r="G3282" s="14" t="s">
        <v>4938</v>
      </c>
      <c r="H3282" s="14" t="s">
        <v>4939</v>
      </c>
      <c r="I3282" s="15">
        <v>315.10000000000002</v>
      </c>
      <c r="J3282" s="77">
        <v>2</v>
      </c>
      <c r="K3282" s="92"/>
    </row>
    <row r="3283" spans="1:11" ht="30" x14ac:dyDescent="0.25">
      <c r="A3283" s="14" t="s">
        <v>3027</v>
      </c>
      <c r="B3283" s="14" t="s">
        <v>11179</v>
      </c>
      <c r="C3283" s="14" t="s">
        <v>11224</v>
      </c>
      <c r="D3283" s="16">
        <v>45981</v>
      </c>
      <c r="E3283" s="16">
        <v>46064</v>
      </c>
      <c r="F3283" s="14" t="s">
        <v>11225</v>
      </c>
      <c r="G3283" s="14" t="s">
        <v>7640</v>
      </c>
      <c r="H3283" s="14" t="s">
        <v>7641</v>
      </c>
      <c r="I3283" s="15">
        <v>699.87</v>
      </c>
      <c r="J3283" s="77">
        <v>2</v>
      </c>
      <c r="K3283" s="92"/>
    </row>
    <row r="3284" spans="1:11" ht="30" x14ac:dyDescent="0.25">
      <c r="A3284" s="14" t="s">
        <v>3027</v>
      </c>
      <c r="B3284" s="14" t="s">
        <v>11179</v>
      </c>
      <c r="C3284" s="14" t="s">
        <v>11226</v>
      </c>
      <c r="D3284" s="16">
        <v>45951</v>
      </c>
      <c r="E3284" s="16">
        <v>46064</v>
      </c>
      <c r="F3284" s="14" t="s">
        <v>11227</v>
      </c>
      <c r="G3284" s="14" t="s">
        <v>3726</v>
      </c>
      <c r="H3284" s="14" t="s">
        <v>11228</v>
      </c>
      <c r="I3284" s="15">
        <v>364</v>
      </c>
      <c r="J3284" s="77">
        <v>2</v>
      </c>
      <c r="K3284" s="92"/>
    </row>
    <row r="3285" spans="1:11" ht="30" x14ac:dyDescent="0.25">
      <c r="A3285" s="14" t="s">
        <v>3027</v>
      </c>
      <c r="B3285" s="14" t="s">
        <v>11179</v>
      </c>
      <c r="C3285" s="14" t="s">
        <v>11229</v>
      </c>
      <c r="D3285" s="16">
        <v>45981</v>
      </c>
      <c r="E3285" s="16">
        <v>46064</v>
      </c>
      <c r="F3285" s="14" t="s">
        <v>11227</v>
      </c>
      <c r="G3285" s="14" t="s">
        <v>3726</v>
      </c>
      <c r="H3285" s="14" t="s">
        <v>11228</v>
      </c>
      <c r="I3285" s="15">
        <v>164</v>
      </c>
      <c r="J3285" s="77">
        <v>2</v>
      </c>
      <c r="K3285" s="92"/>
    </row>
    <row r="3286" spans="1:11" ht="30" x14ac:dyDescent="0.25">
      <c r="A3286" s="14" t="s">
        <v>3027</v>
      </c>
      <c r="B3286" s="14" t="s">
        <v>11179</v>
      </c>
      <c r="C3286" s="14" t="s">
        <v>11230</v>
      </c>
      <c r="D3286" s="16">
        <v>45957</v>
      </c>
      <c r="E3286" s="16">
        <v>46064</v>
      </c>
      <c r="F3286" s="14" t="s">
        <v>11227</v>
      </c>
      <c r="G3286" s="14" t="s">
        <v>3726</v>
      </c>
      <c r="H3286" s="14" t="s">
        <v>11228</v>
      </c>
      <c r="I3286" s="15">
        <v>378</v>
      </c>
      <c r="J3286" s="77">
        <v>2</v>
      </c>
      <c r="K3286" s="92"/>
    </row>
    <row r="3287" spans="1:11" ht="30" x14ac:dyDescent="0.25">
      <c r="A3287" s="14" t="s">
        <v>3027</v>
      </c>
      <c r="B3287" s="14" t="s">
        <v>11179</v>
      </c>
      <c r="C3287" s="14" t="s">
        <v>11231</v>
      </c>
      <c r="D3287" s="16">
        <v>45975</v>
      </c>
      <c r="E3287" s="16">
        <v>46064</v>
      </c>
      <c r="F3287" s="14" t="s">
        <v>11232</v>
      </c>
      <c r="G3287" s="14" t="s">
        <v>3032</v>
      </c>
      <c r="H3287" s="14" t="s">
        <v>3033</v>
      </c>
      <c r="I3287" s="15">
        <v>795.2</v>
      </c>
      <c r="J3287" s="77">
        <v>2</v>
      </c>
      <c r="K3287" s="92"/>
    </row>
    <row r="3288" spans="1:11" ht="90" x14ac:dyDescent="0.25">
      <c r="A3288" s="14" t="s">
        <v>3027</v>
      </c>
      <c r="B3288" s="14" t="s">
        <v>11179</v>
      </c>
      <c r="C3288" s="14" t="s">
        <v>6389</v>
      </c>
      <c r="D3288" s="16">
        <v>45983</v>
      </c>
      <c r="E3288" s="16">
        <v>46064</v>
      </c>
      <c r="F3288" s="14" t="s">
        <v>11233</v>
      </c>
      <c r="G3288" s="14"/>
      <c r="H3288" s="14" t="s">
        <v>11234</v>
      </c>
      <c r="I3288" s="15">
        <v>100</v>
      </c>
      <c r="J3288" s="77">
        <v>2</v>
      </c>
      <c r="K3288" s="92"/>
    </row>
    <row r="3289" spans="1:11" ht="30" x14ac:dyDescent="0.25">
      <c r="A3289" s="14" t="s">
        <v>3027</v>
      </c>
      <c r="B3289" s="14" t="s">
        <v>11235</v>
      </c>
      <c r="C3289" s="14" t="s">
        <v>5543</v>
      </c>
      <c r="D3289" s="16">
        <v>46062</v>
      </c>
      <c r="E3289" s="16"/>
      <c r="F3289" s="14" t="s">
        <v>11236</v>
      </c>
      <c r="G3289" s="14"/>
      <c r="H3289" s="14" t="s">
        <v>11237</v>
      </c>
      <c r="I3289" s="15">
        <v>2000</v>
      </c>
      <c r="J3289" s="77">
        <v>3</v>
      </c>
      <c r="K3289" s="92"/>
    </row>
    <row r="3290" spans="1:11" ht="60" x14ac:dyDescent="0.25">
      <c r="A3290" s="14" t="s">
        <v>3027</v>
      </c>
      <c r="B3290" s="14" t="s">
        <v>11238</v>
      </c>
      <c r="C3290" s="14" t="s">
        <v>11239</v>
      </c>
      <c r="D3290" s="16">
        <v>45823</v>
      </c>
      <c r="E3290" s="16">
        <v>46062</v>
      </c>
      <c r="F3290" s="14" t="s">
        <v>11240</v>
      </c>
      <c r="G3290" s="14"/>
      <c r="H3290" s="14" t="s">
        <v>11241</v>
      </c>
      <c r="I3290" s="15">
        <v>21.27</v>
      </c>
      <c r="J3290" s="77">
        <v>4</v>
      </c>
      <c r="K3290" s="92"/>
    </row>
    <row r="3291" spans="1:11" ht="12.5" x14ac:dyDescent="0.25">
      <c r="A3291" s="14" t="s">
        <v>3027</v>
      </c>
      <c r="B3291" s="14" t="s">
        <v>11242</v>
      </c>
      <c r="C3291" s="14" t="s">
        <v>11243</v>
      </c>
      <c r="D3291" s="16">
        <v>46062</v>
      </c>
      <c r="E3291" s="16"/>
      <c r="F3291" s="14" t="s">
        <v>11244</v>
      </c>
      <c r="G3291" s="14" t="s">
        <v>3501</v>
      </c>
      <c r="H3291" s="14" t="s">
        <v>3502</v>
      </c>
      <c r="I3291" s="15">
        <v>3295.17</v>
      </c>
      <c r="J3291" s="77">
        <v>5</v>
      </c>
      <c r="K3291" s="92"/>
    </row>
    <row r="3292" spans="1:11" ht="12.5" x14ac:dyDescent="0.25">
      <c r="A3292" s="14" t="s">
        <v>3027</v>
      </c>
      <c r="B3292" s="14" t="s">
        <v>11245</v>
      </c>
      <c r="C3292" s="14" t="s">
        <v>11246</v>
      </c>
      <c r="D3292" s="16">
        <v>46062</v>
      </c>
      <c r="E3292" s="16"/>
      <c r="F3292" s="14" t="s">
        <v>11247</v>
      </c>
      <c r="G3292" s="14" t="s">
        <v>3501</v>
      </c>
      <c r="H3292" s="14" t="s">
        <v>3502</v>
      </c>
      <c r="I3292" s="15">
        <v>246</v>
      </c>
      <c r="J3292" s="77">
        <v>3</v>
      </c>
      <c r="K3292" s="92"/>
    </row>
    <row r="3293" spans="1:11" ht="12.5" x14ac:dyDescent="0.25">
      <c r="A3293" s="14" t="s">
        <v>3027</v>
      </c>
      <c r="B3293" s="14" t="s">
        <v>11248</v>
      </c>
      <c r="C3293" s="14" t="s">
        <v>11249</v>
      </c>
      <c r="D3293" s="16">
        <v>46062</v>
      </c>
      <c r="E3293" s="16"/>
      <c r="F3293" s="14" t="s">
        <v>3077</v>
      </c>
      <c r="G3293" s="14" t="s">
        <v>3078</v>
      </c>
      <c r="H3293" s="14" t="s">
        <v>3079</v>
      </c>
      <c r="I3293" s="15">
        <v>191.76</v>
      </c>
      <c r="J3293" s="77">
        <v>4</v>
      </c>
      <c r="K3293" s="92"/>
    </row>
    <row r="3294" spans="1:11" ht="40" x14ac:dyDescent="0.25">
      <c r="A3294" s="14" t="s">
        <v>3027</v>
      </c>
      <c r="B3294" s="14" t="s">
        <v>11250</v>
      </c>
      <c r="C3294" s="14" t="s">
        <v>11251</v>
      </c>
      <c r="D3294" s="16">
        <v>46062</v>
      </c>
      <c r="E3294" s="16"/>
      <c r="F3294" s="14" t="s">
        <v>11252</v>
      </c>
      <c r="G3294" s="14"/>
      <c r="H3294" s="14" t="s">
        <v>11253</v>
      </c>
      <c r="I3294" s="15">
        <v>4180</v>
      </c>
      <c r="J3294" s="77">
        <v>2</v>
      </c>
      <c r="K3294" s="92"/>
    </row>
    <row r="3295" spans="1:11" ht="20" x14ac:dyDescent="0.25">
      <c r="A3295" s="14" t="s">
        <v>3027</v>
      </c>
      <c r="B3295" s="14" t="s">
        <v>11254</v>
      </c>
      <c r="C3295" s="14" t="s">
        <v>11255</v>
      </c>
      <c r="D3295" s="16">
        <v>46062</v>
      </c>
      <c r="E3295" s="16"/>
      <c r="F3295" s="14" t="s">
        <v>11256</v>
      </c>
      <c r="G3295" s="14"/>
      <c r="H3295" s="14" t="s">
        <v>11257</v>
      </c>
      <c r="I3295" s="15">
        <v>11451.28</v>
      </c>
      <c r="J3295" s="77">
        <v>2</v>
      </c>
      <c r="K3295" s="92"/>
    </row>
    <row r="3296" spans="1:11" ht="80" x14ac:dyDescent="0.25">
      <c r="A3296" s="14" t="s">
        <v>3027</v>
      </c>
      <c r="B3296" s="14" t="s">
        <v>11258</v>
      </c>
      <c r="C3296" s="14" t="s">
        <v>3697</v>
      </c>
      <c r="D3296" s="16">
        <v>45936</v>
      </c>
      <c r="E3296" s="16">
        <v>46064</v>
      </c>
      <c r="F3296" s="14" t="s">
        <v>11259</v>
      </c>
      <c r="G3296" s="14"/>
      <c r="H3296" s="14" t="s">
        <v>11260</v>
      </c>
      <c r="I3296" s="15">
        <v>290.5</v>
      </c>
      <c r="J3296" s="77">
        <v>2</v>
      </c>
      <c r="K3296" s="92"/>
    </row>
    <row r="3297" spans="1:11" ht="80" x14ac:dyDescent="0.25">
      <c r="A3297" s="14" t="s">
        <v>3027</v>
      </c>
      <c r="B3297" s="14" t="s">
        <v>11258</v>
      </c>
      <c r="C3297" s="14" t="s">
        <v>11261</v>
      </c>
      <c r="D3297" s="16">
        <v>45789</v>
      </c>
      <c r="E3297" s="16">
        <v>46064</v>
      </c>
      <c r="F3297" s="14" t="s">
        <v>11262</v>
      </c>
      <c r="G3297" s="14"/>
      <c r="H3297" s="14" t="s">
        <v>11263</v>
      </c>
      <c r="I3297" s="15">
        <v>806</v>
      </c>
      <c r="J3297" s="77">
        <v>2</v>
      </c>
      <c r="K3297" s="92"/>
    </row>
    <row r="3298" spans="1:11" ht="80" x14ac:dyDescent="0.25">
      <c r="A3298" s="14" t="s">
        <v>3027</v>
      </c>
      <c r="B3298" s="14" t="s">
        <v>11258</v>
      </c>
      <c r="C3298" s="14" t="s">
        <v>11264</v>
      </c>
      <c r="D3298" s="16">
        <v>45997</v>
      </c>
      <c r="E3298" s="16">
        <v>46064</v>
      </c>
      <c r="F3298" s="14" t="s">
        <v>11265</v>
      </c>
      <c r="G3298" s="14"/>
      <c r="H3298" s="14" t="s">
        <v>11266</v>
      </c>
      <c r="I3298" s="15">
        <v>73.5</v>
      </c>
      <c r="J3298" s="77">
        <v>2</v>
      </c>
      <c r="K3298" s="92"/>
    </row>
    <row r="3299" spans="1:11" ht="70" x14ac:dyDescent="0.25">
      <c r="A3299" s="14" t="s">
        <v>3027</v>
      </c>
      <c r="B3299" s="14" t="s">
        <v>11267</v>
      </c>
      <c r="C3299" s="14" t="s">
        <v>11267</v>
      </c>
      <c r="D3299" s="16">
        <v>46064</v>
      </c>
      <c r="E3299" s="16"/>
      <c r="F3299" s="14" t="s">
        <v>11268</v>
      </c>
      <c r="G3299" s="14"/>
      <c r="H3299" s="14" t="s">
        <v>11269</v>
      </c>
      <c r="I3299" s="15">
        <v>18.78</v>
      </c>
      <c r="J3299" s="77">
        <v>5</v>
      </c>
      <c r="K3299" s="92"/>
    </row>
    <row r="3300" spans="1:11" ht="70" x14ac:dyDescent="0.25">
      <c r="A3300" s="14" t="s">
        <v>3027</v>
      </c>
      <c r="B3300" s="14" t="s">
        <v>11270</v>
      </c>
      <c r="C3300" s="14" t="s">
        <v>11270</v>
      </c>
      <c r="D3300" s="16">
        <v>46064</v>
      </c>
      <c r="E3300" s="16"/>
      <c r="F3300" s="14" t="s">
        <v>11271</v>
      </c>
      <c r="G3300" s="14"/>
      <c r="H3300" s="14" t="s">
        <v>11269</v>
      </c>
      <c r="I3300" s="15">
        <v>33.18</v>
      </c>
      <c r="J3300" s="77">
        <v>5</v>
      </c>
      <c r="K3300" s="92"/>
    </row>
    <row r="3301" spans="1:11" ht="90" x14ac:dyDescent="0.25">
      <c r="A3301" s="14" t="s">
        <v>3027</v>
      </c>
      <c r="B3301" s="14" t="s">
        <v>11272</v>
      </c>
      <c r="C3301" s="14" t="s">
        <v>11273</v>
      </c>
      <c r="D3301" s="16">
        <v>46036</v>
      </c>
      <c r="E3301" s="16">
        <v>46064</v>
      </c>
      <c r="F3301" s="14" t="s">
        <v>11274</v>
      </c>
      <c r="G3301" s="14"/>
      <c r="H3301" s="14" t="s">
        <v>11275</v>
      </c>
      <c r="I3301" s="15">
        <v>330</v>
      </c>
      <c r="J3301" s="77">
        <v>2</v>
      </c>
      <c r="K3301" s="92"/>
    </row>
    <row r="3302" spans="1:11" ht="80" x14ac:dyDescent="0.25">
      <c r="A3302" s="14" t="s">
        <v>3027</v>
      </c>
      <c r="B3302" s="14" t="s">
        <v>11272</v>
      </c>
      <c r="C3302" s="14" t="s">
        <v>11276</v>
      </c>
      <c r="D3302" s="16">
        <v>46035</v>
      </c>
      <c r="E3302" s="16">
        <v>46064</v>
      </c>
      <c r="F3302" s="14" t="s">
        <v>11277</v>
      </c>
      <c r="G3302" s="14"/>
      <c r="H3302" s="14" t="s">
        <v>11275</v>
      </c>
      <c r="I3302" s="15">
        <v>462</v>
      </c>
      <c r="J3302" s="77">
        <v>2</v>
      </c>
      <c r="K3302" s="92"/>
    </row>
    <row r="3303" spans="1:11" ht="60" x14ac:dyDescent="0.25">
      <c r="A3303" s="14" t="s">
        <v>3027</v>
      </c>
      <c r="B3303" s="14" t="s">
        <v>11278</v>
      </c>
      <c r="C3303" s="14" t="s">
        <v>11279</v>
      </c>
      <c r="D3303" s="16">
        <v>45931</v>
      </c>
      <c r="E3303" s="16">
        <v>46064</v>
      </c>
      <c r="F3303" s="14" t="s">
        <v>11280</v>
      </c>
      <c r="G3303" s="14" t="s">
        <v>11281</v>
      </c>
      <c r="H3303" s="14" t="s">
        <v>11282</v>
      </c>
      <c r="I3303" s="15">
        <v>352.13</v>
      </c>
      <c r="J3303" s="77">
        <v>2</v>
      </c>
      <c r="K3303" s="92"/>
    </row>
    <row r="3304" spans="1:11" ht="70" x14ac:dyDescent="0.25">
      <c r="A3304" s="14" t="s">
        <v>3027</v>
      </c>
      <c r="B3304" s="14" t="s">
        <v>11283</v>
      </c>
      <c r="C3304" s="14" t="s">
        <v>11283</v>
      </c>
      <c r="D3304" s="16">
        <v>46064</v>
      </c>
      <c r="E3304" s="16"/>
      <c r="F3304" s="14" t="s">
        <v>11284</v>
      </c>
      <c r="G3304" s="14"/>
      <c r="H3304" s="14" t="s">
        <v>11269</v>
      </c>
      <c r="I3304" s="15">
        <v>18.78</v>
      </c>
      <c r="J3304" s="77">
        <v>5</v>
      </c>
      <c r="K3304" s="92"/>
    </row>
    <row r="3305" spans="1:11" ht="70" x14ac:dyDescent="0.25">
      <c r="A3305" s="14" t="s">
        <v>3027</v>
      </c>
      <c r="B3305" s="14" t="s">
        <v>11285</v>
      </c>
      <c r="C3305" s="14" t="s">
        <v>11285</v>
      </c>
      <c r="D3305" s="16">
        <v>46064</v>
      </c>
      <c r="E3305" s="16"/>
      <c r="F3305" s="14" t="s">
        <v>11286</v>
      </c>
      <c r="G3305" s="14"/>
      <c r="H3305" s="14" t="s">
        <v>11269</v>
      </c>
      <c r="I3305" s="15">
        <v>17.53</v>
      </c>
      <c r="J3305" s="77">
        <v>5</v>
      </c>
      <c r="K3305" s="92"/>
    </row>
    <row r="3306" spans="1:11" ht="70" x14ac:dyDescent="0.25">
      <c r="A3306" s="14" t="s">
        <v>3027</v>
      </c>
      <c r="B3306" s="14" t="s">
        <v>11287</v>
      </c>
      <c r="C3306" s="14" t="s">
        <v>11287</v>
      </c>
      <c r="D3306" s="16">
        <v>46064</v>
      </c>
      <c r="E3306" s="16"/>
      <c r="F3306" s="14" t="s">
        <v>11271</v>
      </c>
      <c r="G3306" s="14"/>
      <c r="H3306" s="14" t="s">
        <v>11269</v>
      </c>
      <c r="I3306" s="15">
        <v>33.18</v>
      </c>
      <c r="J3306" s="77">
        <v>5</v>
      </c>
      <c r="K3306" s="92"/>
    </row>
    <row r="3307" spans="1:11" ht="90" x14ac:dyDescent="0.25">
      <c r="A3307" s="14" t="s">
        <v>3027</v>
      </c>
      <c r="B3307" s="14" t="s">
        <v>11288</v>
      </c>
      <c r="C3307" s="14" t="s">
        <v>11273</v>
      </c>
      <c r="D3307" s="16">
        <v>46036</v>
      </c>
      <c r="E3307" s="16">
        <v>46064</v>
      </c>
      <c r="F3307" s="14" t="s">
        <v>11289</v>
      </c>
      <c r="G3307" s="14"/>
      <c r="H3307" s="14" t="s">
        <v>11275</v>
      </c>
      <c r="I3307" s="15">
        <v>330</v>
      </c>
      <c r="J3307" s="77">
        <v>2</v>
      </c>
      <c r="K3307" s="92"/>
    </row>
    <row r="3308" spans="1:11" ht="80" x14ac:dyDescent="0.25">
      <c r="A3308" s="14" t="s">
        <v>3027</v>
      </c>
      <c r="B3308" s="14" t="s">
        <v>11288</v>
      </c>
      <c r="C3308" s="14" t="s">
        <v>11276</v>
      </c>
      <c r="D3308" s="16">
        <v>46035</v>
      </c>
      <c r="E3308" s="16">
        <v>46064</v>
      </c>
      <c r="F3308" s="14" t="s">
        <v>11290</v>
      </c>
      <c r="G3308" s="14"/>
      <c r="H3308" s="14" t="s">
        <v>11275</v>
      </c>
      <c r="I3308" s="15">
        <v>750</v>
      </c>
      <c r="J3308" s="77">
        <v>2</v>
      </c>
      <c r="K3308" s="92"/>
    </row>
    <row r="3309" spans="1:11" ht="12.5" x14ac:dyDescent="0.25">
      <c r="A3309" s="14" t="s">
        <v>3027</v>
      </c>
      <c r="B3309" s="14" t="s">
        <v>11291</v>
      </c>
      <c r="C3309" s="14" t="s">
        <v>11292</v>
      </c>
      <c r="D3309" s="16">
        <v>46064</v>
      </c>
      <c r="E3309" s="16"/>
      <c r="F3309" s="14" t="s">
        <v>11293</v>
      </c>
      <c r="G3309" s="14" t="s">
        <v>4048</v>
      </c>
      <c r="H3309" s="14" t="s">
        <v>4049</v>
      </c>
      <c r="I3309" s="15">
        <v>3006.54</v>
      </c>
      <c r="J3309" s="77">
        <v>2</v>
      </c>
      <c r="K3309" s="92"/>
    </row>
    <row r="3310" spans="1:11" ht="20" x14ac:dyDescent="0.25">
      <c r="A3310" s="14" t="s">
        <v>3027</v>
      </c>
      <c r="B3310" s="14" t="s">
        <v>11294</v>
      </c>
      <c r="C3310" s="14" t="s">
        <v>11295</v>
      </c>
      <c r="D3310" s="16">
        <v>46064</v>
      </c>
      <c r="E3310" s="16"/>
      <c r="F3310" s="14" t="s">
        <v>11296</v>
      </c>
      <c r="G3310" s="14" t="s">
        <v>3049</v>
      </c>
      <c r="H3310" s="14" t="s">
        <v>3050</v>
      </c>
      <c r="I3310" s="15">
        <v>20</v>
      </c>
      <c r="J3310" s="77">
        <v>4</v>
      </c>
      <c r="K3310" s="92"/>
    </row>
    <row r="3311" spans="1:11" ht="20" x14ac:dyDescent="0.25">
      <c r="A3311" s="14" t="s">
        <v>3027</v>
      </c>
      <c r="B3311" s="14" t="s">
        <v>11297</v>
      </c>
      <c r="C3311" s="14" t="s">
        <v>11297</v>
      </c>
      <c r="D3311" s="16">
        <v>46078</v>
      </c>
      <c r="E3311" s="16"/>
      <c r="F3311" s="14" t="s">
        <v>11298</v>
      </c>
      <c r="G3311" s="14"/>
      <c r="H3311" s="14" t="s">
        <v>3059</v>
      </c>
      <c r="I3311" s="15">
        <v>676.13</v>
      </c>
      <c r="J3311" s="77">
        <v>4</v>
      </c>
      <c r="K3311" s="92"/>
    </row>
    <row r="3312" spans="1:11" ht="12.5" x14ac:dyDescent="0.25">
      <c r="A3312" s="14" t="s">
        <v>3027</v>
      </c>
      <c r="B3312" s="14" t="s">
        <v>11299</v>
      </c>
      <c r="C3312" s="14" t="s">
        <v>11300</v>
      </c>
      <c r="D3312" s="16">
        <v>46064</v>
      </c>
      <c r="E3312" s="16"/>
      <c r="F3312" s="14" t="s">
        <v>11301</v>
      </c>
      <c r="G3312" s="14"/>
      <c r="H3312" s="14" t="s">
        <v>11302</v>
      </c>
      <c r="I3312" s="15">
        <v>502.2</v>
      </c>
      <c r="J3312" s="77">
        <v>5</v>
      </c>
      <c r="K3312" s="92"/>
    </row>
    <row r="3313" spans="1:11" ht="20" x14ac:dyDescent="0.25">
      <c r="A3313" s="14" t="s">
        <v>3027</v>
      </c>
      <c r="B3313" s="14" t="s">
        <v>11299</v>
      </c>
      <c r="C3313" s="14" t="s">
        <v>11299</v>
      </c>
      <c r="D3313" s="16">
        <v>46094</v>
      </c>
      <c r="E3313" s="16"/>
      <c r="F3313" s="14" t="s">
        <v>13128</v>
      </c>
      <c r="G3313" s="14"/>
      <c r="H3313" s="14" t="s">
        <v>3059</v>
      </c>
      <c r="I3313" s="15">
        <v>117.8</v>
      </c>
      <c r="J3313" s="77">
        <v>5</v>
      </c>
      <c r="K3313" s="92"/>
    </row>
    <row r="3314" spans="1:11" ht="12.5" x14ac:dyDescent="0.25">
      <c r="A3314" s="14" t="s">
        <v>3027</v>
      </c>
      <c r="B3314" s="14" t="s">
        <v>11299</v>
      </c>
      <c r="C3314" s="14" t="s">
        <v>11300</v>
      </c>
      <c r="D3314" s="16">
        <v>46064</v>
      </c>
      <c r="E3314" s="16"/>
      <c r="F3314" s="14" t="s">
        <v>11301</v>
      </c>
      <c r="G3314" s="14"/>
      <c r="H3314" s="14" t="s">
        <v>11303</v>
      </c>
      <c r="I3314" s="15">
        <v>453.6</v>
      </c>
      <c r="J3314" s="77">
        <v>5</v>
      </c>
      <c r="K3314" s="92"/>
    </row>
    <row r="3315" spans="1:11" ht="20" x14ac:dyDescent="0.25">
      <c r="A3315" s="14" t="s">
        <v>3027</v>
      </c>
      <c r="B3315" s="14" t="s">
        <v>11299</v>
      </c>
      <c r="C3315" s="14" t="s">
        <v>11299</v>
      </c>
      <c r="D3315" s="16">
        <v>46094</v>
      </c>
      <c r="E3315" s="16"/>
      <c r="F3315" s="14" t="s">
        <v>13128</v>
      </c>
      <c r="G3315" s="14"/>
      <c r="H3315" s="14" t="s">
        <v>3059</v>
      </c>
      <c r="I3315" s="15">
        <v>106.4</v>
      </c>
      <c r="J3315" s="77">
        <v>5</v>
      </c>
      <c r="K3315" s="92"/>
    </row>
    <row r="3316" spans="1:11" ht="20" x14ac:dyDescent="0.25">
      <c r="A3316" s="14" t="s">
        <v>3027</v>
      </c>
      <c r="B3316" s="14" t="s">
        <v>11304</v>
      </c>
      <c r="C3316" s="14" t="s">
        <v>11305</v>
      </c>
      <c r="D3316" s="16">
        <v>46064</v>
      </c>
      <c r="E3316" s="16"/>
      <c r="F3316" s="14" t="s">
        <v>11306</v>
      </c>
      <c r="G3316" s="14" t="s">
        <v>3969</v>
      </c>
      <c r="H3316" s="14" t="s">
        <v>3970</v>
      </c>
      <c r="I3316" s="15">
        <v>135.30000000000001</v>
      </c>
      <c r="J3316" s="77">
        <v>4</v>
      </c>
      <c r="K3316" s="92"/>
    </row>
    <row r="3317" spans="1:11" ht="30" x14ac:dyDescent="0.25">
      <c r="A3317" s="14" t="s">
        <v>3027</v>
      </c>
      <c r="B3317" s="14" t="s">
        <v>13140</v>
      </c>
      <c r="C3317" s="14" t="s">
        <v>11307</v>
      </c>
      <c r="D3317" s="16">
        <v>45848</v>
      </c>
      <c r="E3317" s="16">
        <v>46064</v>
      </c>
      <c r="F3317" s="14" t="s">
        <v>11308</v>
      </c>
      <c r="G3317" s="14" t="s">
        <v>11309</v>
      </c>
      <c r="H3317" s="14" t="s">
        <v>11310</v>
      </c>
      <c r="I3317" s="15">
        <v>5.19</v>
      </c>
      <c r="J3317" s="77">
        <v>2</v>
      </c>
      <c r="K3317" s="92"/>
    </row>
    <row r="3318" spans="1:11" ht="40" x14ac:dyDescent="0.25">
      <c r="A3318" s="14" t="s">
        <v>3027</v>
      </c>
      <c r="B3318" s="14" t="s">
        <v>13140</v>
      </c>
      <c r="C3318" s="14" t="s">
        <v>11311</v>
      </c>
      <c r="D3318" s="16">
        <v>45917</v>
      </c>
      <c r="E3318" s="16">
        <v>46064</v>
      </c>
      <c r="F3318" s="14" t="s">
        <v>11312</v>
      </c>
      <c r="G3318" s="14" t="s">
        <v>5102</v>
      </c>
      <c r="H3318" s="14" t="s">
        <v>5103</v>
      </c>
      <c r="I3318" s="15">
        <v>62.08</v>
      </c>
      <c r="J3318" s="77">
        <v>2</v>
      </c>
      <c r="K3318" s="92"/>
    </row>
    <row r="3319" spans="1:11" ht="30" x14ac:dyDescent="0.25">
      <c r="A3319" s="14" t="s">
        <v>3027</v>
      </c>
      <c r="B3319" s="14" t="s">
        <v>13140</v>
      </c>
      <c r="C3319" s="14" t="s">
        <v>8563</v>
      </c>
      <c r="D3319" s="16">
        <v>45751</v>
      </c>
      <c r="E3319" s="16">
        <v>46064</v>
      </c>
      <c r="F3319" s="14" t="s">
        <v>11313</v>
      </c>
      <c r="G3319" s="14" t="s">
        <v>3032</v>
      </c>
      <c r="H3319" s="14" t="s">
        <v>3033</v>
      </c>
      <c r="I3319" s="15">
        <v>14.45</v>
      </c>
      <c r="J3319" s="77">
        <v>2</v>
      </c>
      <c r="K3319" s="92"/>
    </row>
    <row r="3320" spans="1:11" ht="30" x14ac:dyDescent="0.25">
      <c r="A3320" s="14" t="s">
        <v>3027</v>
      </c>
      <c r="B3320" s="14" t="s">
        <v>13140</v>
      </c>
      <c r="C3320" s="14" t="s">
        <v>11314</v>
      </c>
      <c r="D3320" s="16">
        <v>45687</v>
      </c>
      <c r="E3320" s="16">
        <v>46064</v>
      </c>
      <c r="F3320" s="14" t="s">
        <v>11315</v>
      </c>
      <c r="G3320" s="14" t="s">
        <v>9895</v>
      </c>
      <c r="H3320" s="14" t="s">
        <v>9896</v>
      </c>
      <c r="I3320" s="15">
        <v>28</v>
      </c>
      <c r="J3320" s="77">
        <v>2</v>
      </c>
      <c r="K3320" s="92"/>
    </row>
    <row r="3321" spans="1:11" ht="12.5" x14ac:dyDescent="0.25">
      <c r="A3321" s="14" t="s">
        <v>3027</v>
      </c>
      <c r="B3321" s="14" t="s">
        <v>11316</v>
      </c>
      <c r="C3321" s="14" t="s">
        <v>11317</v>
      </c>
      <c r="D3321" s="16">
        <v>46064</v>
      </c>
      <c r="E3321" s="16"/>
      <c r="F3321" s="14" t="s">
        <v>11318</v>
      </c>
      <c r="G3321" s="14" t="s">
        <v>10372</v>
      </c>
      <c r="H3321" s="14" t="s">
        <v>10373</v>
      </c>
      <c r="I3321" s="15">
        <v>700</v>
      </c>
      <c r="J3321" s="77">
        <v>5</v>
      </c>
      <c r="K3321" s="92"/>
    </row>
    <row r="3322" spans="1:11" ht="40" x14ac:dyDescent="0.25">
      <c r="A3322" s="14" t="s">
        <v>3027</v>
      </c>
      <c r="B3322" s="14" t="s">
        <v>11319</v>
      </c>
      <c r="C3322" s="14" t="s">
        <v>9708</v>
      </c>
      <c r="D3322" s="16">
        <v>46064</v>
      </c>
      <c r="E3322" s="16"/>
      <c r="F3322" s="14" t="s">
        <v>11320</v>
      </c>
      <c r="G3322" s="14" t="s">
        <v>3816</v>
      </c>
      <c r="H3322" s="14" t="s">
        <v>3817</v>
      </c>
      <c r="I3322" s="15">
        <v>1687.33</v>
      </c>
      <c r="J3322" s="77">
        <v>4</v>
      </c>
      <c r="K3322" s="92"/>
    </row>
    <row r="3323" spans="1:11" ht="12.5" x14ac:dyDescent="0.25">
      <c r="A3323" s="14" t="s">
        <v>3027</v>
      </c>
      <c r="B3323" s="14" t="s">
        <v>11321</v>
      </c>
      <c r="C3323" s="14" t="s">
        <v>11322</v>
      </c>
      <c r="D3323" s="16">
        <v>46064</v>
      </c>
      <c r="E3323" s="16"/>
      <c r="F3323" s="14" t="s">
        <v>11318</v>
      </c>
      <c r="G3323" s="14" t="s">
        <v>3943</v>
      </c>
      <c r="H3323" s="14" t="s">
        <v>3944</v>
      </c>
      <c r="I3323" s="15">
        <v>1500</v>
      </c>
      <c r="J3323" s="77">
        <v>5</v>
      </c>
      <c r="K3323" s="92"/>
    </row>
    <row r="3324" spans="1:11" ht="100" x14ac:dyDescent="0.25">
      <c r="A3324" s="14" t="s">
        <v>3027</v>
      </c>
      <c r="B3324" s="14" t="s">
        <v>11323</v>
      </c>
      <c r="C3324" s="14" t="s">
        <v>11323</v>
      </c>
      <c r="D3324" s="16">
        <v>46064</v>
      </c>
      <c r="E3324" s="16">
        <v>46064</v>
      </c>
      <c r="F3324" s="14" t="s">
        <v>11324</v>
      </c>
      <c r="G3324" s="14"/>
      <c r="H3324" s="14" t="s">
        <v>4367</v>
      </c>
      <c r="I3324" s="15">
        <v>315.3</v>
      </c>
      <c r="J3324" s="77">
        <v>2</v>
      </c>
      <c r="K3324" s="92"/>
    </row>
    <row r="3325" spans="1:11" ht="80" x14ac:dyDescent="0.25">
      <c r="A3325" s="14" t="s">
        <v>3027</v>
      </c>
      <c r="B3325" s="14" t="s">
        <v>11323</v>
      </c>
      <c r="C3325" s="14" t="s">
        <v>11325</v>
      </c>
      <c r="D3325" s="16">
        <v>46041</v>
      </c>
      <c r="E3325" s="16">
        <v>46064</v>
      </c>
      <c r="F3325" s="14" t="s">
        <v>11326</v>
      </c>
      <c r="G3325" s="14"/>
      <c r="H3325" s="14" t="s">
        <v>11275</v>
      </c>
      <c r="I3325" s="15">
        <v>975.4</v>
      </c>
      <c r="J3325" s="77">
        <v>2</v>
      </c>
      <c r="K3325" s="92"/>
    </row>
    <row r="3326" spans="1:11" ht="30" x14ac:dyDescent="0.25">
      <c r="A3326" s="14" t="s">
        <v>3027</v>
      </c>
      <c r="B3326" s="14" t="s">
        <v>11327</v>
      </c>
      <c r="C3326" s="14" t="s">
        <v>11328</v>
      </c>
      <c r="D3326" s="16">
        <v>45968</v>
      </c>
      <c r="E3326" s="16">
        <v>46064</v>
      </c>
      <c r="F3326" s="14" t="s">
        <v>5925</v>
      </c>
      <c r="G3326" s="14">
        <v>29213291</v>
      </c>
      <c r="H3326" s="14" t="s">
        <v>3029</v>
      </c>
      <c r="I3326" s="15">
        <v>105.21</v>
      </c>
      <c r="J3326" s="77">
        <v>2</v>
      </c>
      <c r="K3326" s="92"/>
    </row>
    <row r="3327" spans="1:11" ht="30" x14ac:dyDescent="0.25">
      <c r="A3327" s="14" t="s">
        <v>3027</v>
      </c>
      <c r="B3327" s="14" t="s">
        <v>11327</v>
      </c>
      <c r="C3327" s="14" t="s">
        <v>11329</v>
      </c>
      <c r="D3327" s="16">
        <v>45770</v>
      </c>
      <c r="E3327" s="16">
        <v>46064</v>
      </c>
      <c r="F3327" s="14" t="s">
        <v>11330</v>
      </c>
      <c r="G3327" s="14" t="s">
        <v>5156</v>
      </c>
      <c r="H3327" s="14" t="s">
        <v>5157</v>
      </c>
      <c r="I3327" s="15">
        <v>22.49</v>
      </c>
      <c r="J3327" s="77">
        <v>2</v>
      </c>
      <c r="K3327" s="92"/>
    </row>
    <row r="3328" spans="1:11" ht="30" x14ac:dyDescent="0.25">
      <c r="A3328" s="14" t="s">
        <v>3027</v>
      </c>
      <c r="B3328" s="14" t="s">
        <v>11327</v>
      </c>
      <c r="C3328" s="14" t="s">
        <v>11331</v>
      </c>
      <c r="D3328" s="16">
        <v>45774</v>
      </c>
      <c r="E3328" s="16">
        <v>46064</v>
      </c>
      <c r="F3328" s="14" t="s">
        <v>11330</v>
      </c>
      <c r="G3328" s="14" t="s">
        <v>5156</v>
      </c>
      <c r="H3328" s="14" t="s">
        <v>5157</v>
      </c>
      <c r="I3328" s="15">
        <v>12.92</v>
      </c>
      <c r="J3328" s="77">
        <v>2</v>
      </c>
      <c r="K3328" s="92"/>
    </row>
    <row r="3329" spans="1:11" ht="40" x14ac:dyDescent="0.25">
      <c r="A3329" s="14" t="s">
        <v>3027</v>
      </c>
      <c r="B3329" s="14" t="s">
        <v>11327</v>
      </c>
      <c r="C3329" s="14" t="s">
        <v>11332</v>
      </c>
      <c r="D3329" s="16">
        <v>45789</v>
      </c>
      <c r="E3329" s="16">
        <v>46064</v>
      </c>
      <c r="F3329" s="14" t="s">
        <v>11333</v>
      </c>
      <c r="G3329" s="14" t="s">
        <v>5156</v>
      </c>
      <c r="H3329" s="14" t="s">
        <v>5157</v>
      </c>
      <c r="I3329" s="15">
        <v>34.47</v>
      </c>
      <c r="J3329" s="77">
        <v>2</v>
      </c>
      <c r="K3329" s="92"/>
    </row>
    <row r="3330" spans="1:11" ht="30" x14ac:dyDescent="0.25">
      <c r="A3330" s="14" t="s">
        <v>3027</v>
      </c>
      <c r="B3330" s="14" t="s">
        <v>11327</v>
      </c>
      <c r="C3330" s="14" t="s">
        <v>11334</v>
      </c>
      <c r="D3330" s="16">
        <v>45812</v>
      </c>
      <c r="E3330" s="16">
        <v>46064</v>
      </c>
      <c r="F3330" s="14" t="s">
        <v>11330</v>
      </c>
      <c r="G3330" s="14" t="s">
        <v>5156</v>
      </c>
      <c r="H3330" s="14" t="s">
        <v>5157</v>
      </c>
      <c r="I3330" s="15">
        <v>24.45</v>
      </c>
      <c r="J3330" s="77">
        <v>2</v>
      </c>
      <c r="K3330" s="92"/>
    </row>
    <row r="3331" spans="1:11" ht="30" x14ac:dyDescent="0.25">
      <c r="A3331" s="14" t="s">
        <v>3027</v>
      </c>
      <c r="B3331" s="14" t="s">
        <v>11327</v>
      </c>
      <c r="C3331" s="14" t="s">
        <v>11335</v>
      </c>
      <c r="D3331" s="16">
        <v>45812</v>
      </c>
      <c r="E3331" s="16">
        <v>46064</v>
      </c>
      <c r="F3331" s="14" t="s">
        <v>11330</v>
      </c>
      <c r="G3331" s="14" t="s">
        <v>5156</v>
      </c>
      <c r="H3331" s="14" t="s">
        <v>5157</v>
      </c>
      <c r="I3331" s="15">
        <v>15.23</v>
      </c>
      <c r="J3331" s="77">
        <v>2</v>
      </c>
      <c r="K3331" s="92"/>
    </row>
    <row r="3332" spans="1:11" ht="90" x14ac:dyDescent="0.25">
      <c r="A3332" s="14" t="s">
        <v>3027</v>
      </c>
      <c r="B3332" s="14" t="s">
        <v>11327</v>
      </c>
      <c r="C3332" s="14" t="s">
        <v>11336</v>
      </c>
      <c r="D3332" s="16">
        <v>45747</v>
      </c>
      <c r="E3332" s="16">
        <v>46064</v>
      </c>
      <c r="F3332" s="14" t="s">
        <v>11337</v>
      </c>
      <c r="G3332" s="14" t="s">
        <v>4053</v>
      </c>
      <c r="H3332" s="14" t="s">
        <v>4054</v>
      </c>
      <c r="I3332" s="15">
        <v>226.61</v>
      </c>
      <c r="J3332" s="77">
        <v>2</v>
      </c>
      <c r="K3332" s="92"/>
    </row>
    <row r="3333" spans="1:11" ht="40" x14ac:dyDescent="0.25">
      <c r="A3333" s="14" t="s">
        <v>3027</v>
      </c>
      <c r="B3333" s="14" t="s">
        <v>11327</v>
      </c>
      <c r="C3333" s="14" t="s">
        <v>6601</v>
      </c>
      <c r="D3333" s="16">
        <v>46001</v>
      </c>
      <c r="E3333" s="16">
        <v>46064</v>
      </c>
      <c r="F3333" s="14" t="s">
        <v>11338</v>
      </c>
      <c r="G3333" s="14" t="s">
        <v>11339</v>
      </c>
      <c r="H3333" s="14" t="s">
        <v>11340</v>
      </c>
      <c r="I3333" s="15">
        <v>52.87</v>
      </c>
      <c r="J3333" s="77">
        <v>2</v>
      </c>
      <c r="K3333" s="92"/>
    </row>
    <row r="3334" spans="1:11" ht="50" x14ac:dyDescent="0.25">
      <c r="A3334" s="14" t="s">
        <v>3027</v>
      </c>
      <c r="B3334" s="14" t="s">
        <v>11341</v>
      </c>
      <c r="C3334" s="14" t="s">
        <v>5652</v>
      </c>
      <c r="D3334" s="16">
        <v>45947</v>
      </c>
      <c r="E3334" s="16">
        <v>46064</v>
      </c>
      <c r="F3334" s="14" t="s">
        <v>11342</v>
      </c>
      <c r="G3334" s="14" t="s">
        <v>11343</v>
      </c>
      <c r="H3334" s="14" t="s">
        <v>11344</v>
      </c>
      <c r="I3334" s="15">
        <v>2277</v>
      </c>
      <c r="J3334" s="77">
        <v>3</v>
      </c>
      <c r="K3334" s="92"/>
    </row>
    <row r="3335" spans="1:11" ht="50" x14ac:dyDescent="0.25">
      <c r="A3335" s="14" t="s">
        <v>3027</v>
      </c>
      <c r="B3335" s="14" t="s">
        <v>11341</v>
      </c>
      <c r="C3335" s="14" t="s">
        <v>11345</v>
      </c>
      <c r="D3335" s="16">
        <v>45679</v>
      </c>
      <c r="E3335" s="16">
        <v>46064</v>
      </c>
      <c r="F3335" s="14" t="s">
        <v>11346</v>
      </c>
      <c r="G3335" s="14" t="s">
        <v>11347</v>
      </c>
      <c r="H3335" s="14" t="s">
        <v>11348</v>
      </c>
      <c r="I3335" s="15">
        <v>423</v>
      </c>
      <c r="J3335" s="77">
        <v>3</v>
      </c>
      <c r="K3335" s="92"/>
    </row>
    <row r="3336" spans="1:11" ht="60" x14ac:dyDescent="0.25">
      <c r="A3336" s="14" t="s">
        <v>3027</v>
      </c>
      <c r="B3336" s="14" t="s">
        <v>11349</v>
      </c>
      <c r="C3336" s="14" t="s">
        <v>11350</v>
      </c>
      <c r="D3336" s="16">
        <v>45940</v>
      </c>
      <c r="E3336" s="16">
        <v>46064</v>
      </c>
      <c r="F3336" s="14" t="s">
        <v>11351</v>
      </c>
      <c r="G3336" s="14" t="s">
        <v>10914</v>
      </c>
      <c r="H3336" s="14" t="s">
        <v>10915</v>
      </c>
      <c r="I3336" s="15">
        <v>297.37</v>
      </c>
      <c r="J3336" s="77">
        <v>2</v>
      </c>
      <c r="K3336" s="92"/>
    </row>
    <row r="3337" spans="1:11" ht="50" x14ac:dyDescent="0.25">
      <c r="A3337" s="14" t="s">
        <v>3027</v>
      </c>
      <c r="B3337" s="14" t="s">
        <v>11352</v>
      </c>
      <c r="C3337" s="14" t="s">
        <v>11353</v>
      </c>
      <c r="D3337" s="16">
        <v>45673</v>
      </c>
      <c r="E3337" s="16">
        <v>46064</v>
      </c>
      <c r="F3337" s="14" t="s">
        <v>13141</v>
      </c>
      <c r="G3337" s="14" t="s">
        <v>11354</v>
      </c>
      <c r="H3337" s="14" t="s">
        <v>11355</v>
      </c>
      <c r="I3337" s="15">
        <v>8</v>
      </c>
      <c r="J3337" s="77">
        <v>1</v>
      </c>
      <c r="K3337" s="92"/>
    </row>
    <row r="3338" spans="1:11" ht="50" x14ac:dyDescent="0.25">
      <c r="A3338" s="14" t="s">
        <v>3027</v>
      </c>
      <c r="B3338" s="14" t="s">
        <v>11352</v>
      </c>
      <c r="C3338" s="14" t="s">
        <v>11356</v>
      </c>
      <c r="D3338" s="16">
        <v>45688</v>
      </c>
      <c r="E3338" s="16">
        <v>46064</v>
      </c>
      <c r="F3338" s="14" t="s">
        <v>13142</v>
      </c>
      <c r="G3338" s="14" t="s">
        <v>4116</v>
      </c>
      <c r="H3338" s="14" t="s">
        <v>4117</v>
      </c>
      <c r="I3338" s="15">
        <v>8.4499999999999993</v>
      </c>
      <c r="J3338" s="77">
        <v>1</v>
      </c>
      <c r="K3338" s="92"/>
    </row>
    <row r="3339" spans="1:11" ht="50" x14ac:dyDescent="0.25">
      <c r="A3339" s="14" t="s">
        <v>3027</v>
      </c>
      <c r="B3339" s="14" t="s">
        <v>11352</v>
      </c>
      <c r="C3339" s="14" t="s">
        <v>11357</v>
      </c>
      <c r="D3339" s="16">
        <v>45690</v>
      </c>
      <c r="E3339" s="16">
        <v>46064</v>
      </c>
      <c r="F3339" s="14" t="s">
        <v>13143</v>
      </c>
      <c r="G3339" s="14" t="s">
        <v>4116</v>
      </c>
      <c r="H3339" s="14" t="s">
        <v>4117</v>
      </c>
      <c r="I3339" s="15">
        <v>10.35</v>
      </c>
      <c r="J3339" s="77">
        <v>1</v>
      </c>
      <c r="K3339" s="92"/>
    </row>
    <row r="3340" spans="1:11" ht="60" x14ac:dyDescent="0.25">
      <c r="A3340" s="14" t="s">
        <v>3027</v>
      </c>
      <c r="B3340" s="14" t="s">
        <v>11352</v>
      </c>
      <c r="C3340" s="14" t="s">
        <v>11358</v>
      </c>
      <c r="D3340" s="16">
        <v>45690</v>
      </c>
      <c r="E3340" s="16">
        <v>46064</v>
      </c>
      <c r="F3340" s="14" t="s">
        <v>13144</v>
      </c>
      <c r="G3340" s="14" t="s">
        <v>3032</v>
      </c>
      <c r="H3340" s="14" t="s">
        <v>3033</v>
      </c>
      <c r="I3340" s="15">
        <v>123.95</v>
      </c>
      <c r="J3340" s="77">
        <v>1</v>
      </c>
      <c r="K3340" s="92"/>
    </row>
    <row r="3341" spans="1:11" ht="50" x14ac:dyDescent="0.25">
      <c r="A3341" s="14" t="s">
        <v>3027</v>
      </c>
      <c r="B3341" s="14" t="s">
        <v>11352</v>
      </c>
      <c r="C3341" s="14" t="s">
        <v>11359</v>
      </c>
      <c r="D3341" s="16">
        <v>45703</v>
      </c>
      <c r="E3341" s="16">
        <v>46064</v>
      </c>
      <c r="F3341" s="14" t="s">
        <v>13141</v>
      </c>
      <c r="G3341" s="14"/>
      <c r="H3341" s="14" t="s">
        <v>11360</v>
      </c>
      <c r="I3341" s="15">
        <v>22.54</v>
      </c>
      <c r="J3341" s="77">
        <v>1</v>
      </c>
      <c r="K3341" s="92"/>
    </row>
    <row r="3342" spans="1:11" ht="50" x14ac:dyDescent="0.25">
      <c r="A3342" s="14" t="s">
        <v>3027</v>
      </c>
      <c r="B3342" s="14" t="s">
        <v>11352</v>
      </c>
      <c r="C3342" s="14" t="s">
        <v>11361</v>
      </c>
      <c r="D3342" s="16">
        <v>45970</v>
      </c>
      <c r="E3342" s="16">
        <v>46064</v>
      </c>
      <c r="F3342" s="14" t="s">
        <v>13145</v>
      </c>
      <c r="G3342" s="14" t="s">
        <v>5533</v>
      </c>
      <c r="H3342" s="14" t="s">
        <v>5534</v>
      </c>
      <c r="I3342" s="15">
        <v>174.85</v>
      </c>
      <c r="J3342" s="77">
        <v>1</v>
      </c>
      <c r="K3342" s="92"/>
    </row>
    <row r="3343" spans="1:11" ht="50" x14ac:dyDescent="0.25">
      <c r="A3343" s="14" t="s">
        <v>3027</v>
      </c>
      <c r="B3343" s="14" t="s">
        <v>11352</v>
      </c>
      <c r="C3343" s="14" t="s">
        <v>11362</v>
      </c>
      <c r="D3343" s="16">
        <v>45976</v>
      </c>
      <c r="E3343" s="16">
        <v>46064</v>
      </c>
      <c r="F3343" s="14" t="s">
        <v>13146</v>
      </c>
      <c r="G3343" s="14" t="s">
        <v>3032</v>
      </c>
      <c r="H3343" s="14" t="s">
        <v>3033</v>
      </c>
      <c r="I3343" s="15">
        <v>173.25</v>
      </c>
      <c r="J3343" s="77">
        <v>1</v>
      </c>
      <c r="K3343" s="92"/>
    </row>
    <row r="3344" spans="1:11" ht="50" x14ac:dyDescent="0.25">
      <c r="A3344" s="14" t="s">
        <v>3027</v>
      </c>
      <c r="B3344" s="14" t="s">
        <v>11352</v>
      </c>
      <c r="C3344" s="14" t="s">
        <v>11363</v>
      </c>
      <c r="D3344" s="16">
        <v>45976</v>
      </c>
      <c r="E3344" s="16">
        <v>46064</v>
      </c>
      <c r="F3344" s="14" t="s">
        <v>13143</v>
      </c>
      <c r="G3344" s="14" t="s">
        <v>4116</v>
      </c>
      <c r="H3344" s="14" t="s">
        <v>4117</v>
      </c>
      <c r="I3344" s="15">
        <v>12.9</v>
      </c>
      <c r="J3344" s="77">
        <v>1</v>
      </c>
      <c r="K3344" s="92"/>
    </row>
    <row r="3345" spans="1:11" ht="50" x14ac:dyDescent="0.25">
      <c r="A3345" s="14" t="s">
        <v>3027</v>
      </c>
      <c r="B3345" s="14" t="s">
        <v>11352</v>
      </c>
      <c r="C3345" s="14" t="s">
        <v>11364</v>
      </c>
      <c r="D3345" s="16">
        <v>45981</v>
      </c>
      <c r="E3345" s="16">
        <v>46064</v>
      </c>
      <c r="F3345" s="14" t="s">
        <v>13143</v>
      </c>
      <c r="G3345" s="14" t="s">
        <v>4116</v>
      </c>
      <c r="H3345" s="14" t="s">
        <v>4117</v>
      </c>
      <c r="I3345" s="15">
        <v>97.6</v>
      </c>
      <c r="J3345" s="77">
        <v>1</v>
      </c>
      <c r="K3345" s="92"/>
    </row>
    <row r="3346" spans="1:11" ht="100" x14ac:dyDescent="0.25">
      <c r="A3346" s="14" t="s">
        <v>3027</v>
      </c>
      <c r="B3346" s="14" t="s">
        <v>11365</v>
      </c>
      <c r="C3346" s="14" t="s">
        <v>6389</v>
      </c>
      <c r="D3346" s="16">
        <v>45964</v>
      </c>
      <c r="E3346" s="16">
        <v>46064</v>
      </c>
      <c r="F3346" s="14" t="s">
        <v>11366</v>
      </c>
      <c r="G3346" s="14"/>
      <c r="H3346" s="14" t="s">
        <v>11367</v>
      </c>
      <c r="I3346" s="15">
        <v>61.48</v>
      </c>
      <c r="J3346" s="77">
        <v>2</v>
      </c>
      <c r="K3346" s="92"/>
    </row>
    <row r="3347" spans="1:11" ht="100" x14ac:dyDescent="0.25">
      <c r="A3347" s="14" t="s">
        <v>3027</v>
      </c>
      <c r="B3347" s="14" t="s">
        <v>11365</v>
      </c>
      <c r="C3347" s="14" t="s">
        <v>6389</v>
      </c>
      <c r="D3347" s="16">
        <v>45964</v>
      </c>
      <c r="E3347" s="16">
        <v>46064</v>
      </c>
      <c r="F3347" s="14" t="s">
        <v>11366</v>
      </c>
      <c r="G3347" s="14"/>
      <c r="H3347" s="14" t="s">
        <v>11368</v>
      </c>
      <c r="I3347" s="15">
        <v>61.48</v>
      </c>
      <c r="J3347" s="77">
        <v>2</v>
      </c>
      <c r="K3347" s="92"/>
    </row>
    <row r="3348" spans="1:11" ht="110" x14ac:dyDescent="0.25">
      <c r="A3348" s="14" t="s">
        <v>3027</v>
      </c>
      <c r="B3348" s="14" t="s">
        <v>11365</v>
      </c>
      <c r="C3348" s="14" t="s">
        <v>6389</v>
      </c>
      <c r="D3348" s="16">
        <v>45964</v>
      </c>
      <c r="E3348" s="16">
        <v>46064</v>
      </c>
      <c r="F3348" s="14" t="s">
        <v>11369</v>
      </c>
      <c r="G3348" s="14"/>
      <c r="H3348" s="14" t="s">
        <v>11370</v>
      </c>
      <c r="I3348" s="15">
        <v>56.92</v>
      </c>
      <c r="J3348" s="77">
        <v>2</v>
      </c>
      <c r="K3348" s="92"/>
    </row>
    <row r="3349" spans="1:11" ht="80" x14ac:dyDescent="0.25">
      <c r="A3349" s="14" t="s">
        <v>3027</v>
      </c>
      <c r="B3349" s="14" t="s">
        <v>11371</v>
      </c>
      <c r="C3349" s="14" t="s">
        <v>11372</v>
      </c>
      <c r="D3349" s="16">
        <v>45927</v>
      </c>
      <c r="E3349" s="16">
        <v>46064</v>
      </c>
      <c r="F3349" s="14" t="s">
        <v>11373</v>
      </c>
      <c r="G3349" s="14"/>
      <c r="H3349" s="14" t="s">
        <v>11374</v>
      </c>
      <c r="I3349" s="15">
        <v>300</v>
      </c>
      <c r="J3349" s="77">
        <v>3</v>
      </c>
      <c r="K3349" s="92"/>
    </row>
    <row r="3350" spans="1:11" ht="90" x14ac:dyDescent="0.25">
      <c r="A3350" s="14" t="s">
        <v>3027</v>
      </c>
      <c r="B3350" s="14" t="s">
        <v>11375</v>
      </c>
      <c r="C3350" s="14" t="s">
        <v>11375</v>
      </c>
      <c r="D3350" s="16">
        <v>46064</v>
      </c>
      <c r="E3350" s="16">
        <v>46064</v>
      </c>
      <c r="F3350" s="14" t="s">
        <v>11376</v>
      </c>
      <c r="G3350" s="14"/>
      <c r="H3350" s="14" t="s">
        <v>10419</v>
      </c>
      <c r="I3350" s="15">
        <v>118.4</v>
      </c>
      <c r="J3350" s="77">
        <v>3</v>
      </c>
      <c r="K3350" s="92"/>
    </row>
    <row r="3351" spans="1:11" ht="90" x14ac:dyDescent="0.25">
      <c r="A3351" s="14" t="s">
        <v>3027</v>
      </c>
      <c r="B3351" s="14" t="s">
        <v>11375</v>
      </c>
      <c r="C3351" s="14" t="s">
        <v>11377</v>
      </c>
      <c r="D3351" s="16">
        <v>45937</v>
      </c>
      <c r="E3351" s="16">
        <v>46064</v>
      </c>
      <c r="F3351" s="14" t="s">
        <v>11378</v>
      </c>
      <c r="G3351" s="14"/>
      <c r="H3351" s="14" t="s">
        <v>6737</v>
      </c>
      <c r="I3351" s="15">
        <v>209.43</v>
      </c>
      <c r="J3351" s="77">
        <v>3</v>
      </c>
      <c r="K3351" s="92"/>
    </row>
    <row r="3352" spans="1:11" ht="90" x14ac:dyDescent="0.25">
      <c r="A3352" s="14" t="s">
        <v>3027</v>
      </c>
      <c r="B3352" s="14" t="s">
        <v>11375</v>
      </c>
      <c r="C3352" s="14" t="s">
        <v>11379</v>
      </c>
      <c r="D3352" s="16">
        <v>45937</v>
      </c>
      <c r="E3352" s="16">
        <v>46064</v>
      </c>
      <c r="F3352" s="14" t="s">
        <v>11380</v>
      </c>
      <c r="G3352" s="14"/>
      <c r="H3352" s="14" t="s">
        <v>11381</v>
      </c>
      <c r="I3352" s="15">
        <v>128.59</v>
      </c>
      <c r="J3352" s="77">
        <v>3</v>
      </c>
      <c r="K3352" s="92"/>
    </row>
    <row r="3353" spans="1:11" ht="60" x14ac:dyDescent="0.25">
      <c r="A3353" s="14" t="s">
        <v>3027</v>
      </c>
      <c r="B3353" s="14" t="s">
        <v>11375</v>
      </c>
      <c r="C3353" s="14" t="s">
        <v>11382</v>
      </c>
      <c r="D3353" s="16">
        <v>45954</v>
      </c>
      <c r="E3353" s="16">
        <v>46064</v>
      </c>
      <c r="F3353" s="14" t="s">
        <v>11383</v>
      </c>
      <c r="G3353" s="14"/>
      <c r="H3353" s="14" t="s">
        <v>11384</v>
      </c>
      <c r="I3353" s="15">
        <v>29.9</v>
      </c>
      <c r="J3353" s="77">
        <v>3</v>
      </c>
      <c r="K3353" s="92"/>
    </row>
    <row r="3354" spans="1:11" ht="60" x14ac:dyDescent="0.25">
      <c r="A3354" s="14" t="s">
        <v>3027</v>
      </c>
      <c r="B3354" s="14" t="s">
        <v>11375</v>
      </c>
      <c r="C3354" s="14" t="s">
        <v>11385</v>
      </c>
      <c r="D3354" s="16">
        <v>45943</v>
      </c>
      <c r="E3354" s="16">
        <v>46064</v>
      </c>
      <c r="F3354" s="14" t="s">
        <v>11386</v>
      </c>
      <c r="G3354" s="14"/>
      <c r="H3354" s="14" t="s">
        <v>11387</v>
      </c>
      <c r="I3354" s="15">
        <v>406.09</v>
      </c>
      <c r="J3354" s="77">
        <v>3</v>
      </c>
      <c r="K3354" s="92"/>
    </row>
    <row r="3355" spans="1:11" ht="60" x14ac:dyDescent="0.25">
      <c r="A3355" s="14" t="s">
        <v>3027</v>
      </c>
      <c r="B3355" s="14" t="s">
        <v>11375</v>
      </c>
      <c r="C3355" s="14" t="s">
        <v>11388</v>
      </c>
      <c r="D3355" s="16">
        <v>45952</v>
      </c>
      <c r="E3355" s="16">
        <v>46064</v>
      </c>
      <c r="F3355" s="14" t="s">
        <v>11389</v>
      </c>
      <c r="G3355" s="14"/>
      <c r="H3355" s="14" t="s">
        <v>10761</v>
      </c>
      <c r="I3355" s="15">
        <v>23.94</v>
      </c>
      <c r="J3355" s="77">
        <v>3</v>
      </c>
      <c r="K3355" s="92"/>
    </row>
    <row r="3356" spans="1:11" ht="90" x14ac:dyDescent="0.25">
      <c r="A3356" s="14" t="s">
        <v>3027</v>
      </c>
      <c r="B3356" s="14" t="s">
        <v>11375</v>
      </c>
      <c r="C3356" s="14" t="s">
        <v>11375</v>
      </c>
      <c r="D3356" s="16">
        <v>46064</v>
      </c>
      <c r="E3356" s="16">
        <v>46064</v>
      </c>
      <c r="F3356" s="14" t="s">
        <v>11390</v>
      </c>
      <c r="G3356" s="14"/>
      <c r="H3356" s="14" t="s">
        <v>10419</v>
      </c>
      <c r="I3356" s="15">
        <v>48.84</v>
      </c>
      <c r="J3356" s="77">
        <v>3</v>
      </c>
      <c r="K3356" s="92"/>
    </row>
    <row r="3357" spans="1:11" ht="90" x14ac:dyDescent="0.25">
      <c r="A3357" s="14" t="s">
        <v>3027</v>
      </c>
      <c r="B3357" s="14" t="s">
        <v>11375</v>
      </c>
      <c r="C3357" s="14" t="s">
        <v>11375</v>
      </c>
      <c r="D3357" s="16">
        <v>46064</v>
      </c>
      <c r="E3357" s="16">
        <v>46064</v>
      </c>
      <c r="F3357" s="14" t="s">
        <v>11391</v>
      </c>
      <c r="G3357" s="14"/>
      <c r="H3357" s="14" t="s">
        <v>10419</v>
      </c>
      <c r="I3357" s="15">
        <v>320.27</v>
      </c>
      <c r="J3357" s="77">
        <v>3</v>
      </c>
      <c r="K3357" s="92"/>
    </row>
    <row r="3358" spans="1:11" ht="90" x14ac:dyDescent="0.25">
      <c r="A3358" s="14" t="s">
        <v>3027</v>
      </c>
      <c r="B3358" s="14" t="s">
        <v>11375</v>
      </c>
      <c r="C3358" s="14" t="s">
        <v>11375</v>
      </c>
      <c r="D3358" s="16">
        <v>46064</v>
      </c>
      <c r="E3358" s="16">
        <v>46064</v>
      </c>
      <c r="F3358" s="14" t="s">
        <v>11392</v>
      </c>
      <c r="G3358" s="14"/>
      <c r="H3358" s="14" t="s">
        <v>10419</v>
      </c>
      <c r="I3358" s="15">
        <v>417.36</v>
      </c>
      <c r="J3358" s="77">
        <v>3</v>
      </c>
      <c r="K3358" s="92"/>
    </row>
    <row r="3359" spans="1:11" ht="30" x14ac:dyDescent="0.25">
      <c r="A3359" s="14" t="s">
        <v>3027</v>
      </c>
      <c r="B3359" s="14" t="s">
        <v>11375</v>
      </c>
      <c r="C3359" s="14" t="s">
        <v>11393</v>
      </c>
      <c r="D3359" s="16" t="s">
        <v>11394</v>
      </c>
      <c r="E3359" s="16">
        <v>46064</v>
      </c>
      <c r="F3359" s="14" t="s">
        <v>11395</v>
      </c>
      <c r="G3359" s="14" t="s">
        <v>3670</v>
      </c>
      <c r="H3359" s="14" t="s">
        <v>3671</v>
      </c>
      <c r="I3359" s="15">
        <v>132.1</v>
      </c>
      <c r="J3359" s="77">
        <v>3</v>
      </c>
      <c r="K3359" s="92"/>
    </row>
    <row r="3360" spans="1:11" ht="40" x14ac:dyDescent="0.25">
      <c r="A3360" s="14" t="s">
        <v>3027</v>
      </c>
      <c r="B3360" s="14" t="s">
        <v>11375</v>
      </c>
      <c r="C3360" s="14" t="s">
        <v>11396</v>
      </c>
      <c r="D3360" s="16">
        <v>45901</v>
      </c>
      <c r="E3360" s="16">
        <v>46064</v>
      </c>
      <c r="F3360" s="14" t="s">
        <v>11397</v>
      </c>
      <c r="G3360" s="14"/>
      <c r="H3360" s="14" t="s">
        <v>11398</v>
      </c>
      <c r="I3360" s="15">
        <v>66.900000000000006</v>
      </c>
      <c r="J3360" s="77">
        <v>3</v>
      </c>
      <c r="K3360" s="92"/>
    </row>
    <row r="3361" spans="1:11" ht="30" x14ac:dyDescent="0.25">
      <c r="A3361" s="14" t="s">
        <v>3027</v>
      </c>
      <c r="B3361" s="14" t="s">
        <v>11375</v>
      </c>
      <c r="C3361" s="14" t="s">
        <v>10252</v>
      </c>
      <c r="D3361" s="16">
        <v>45901</v>
      </c>
      <c r="E3361" s="16">
        <v>46064</v>
      </c>
      <c r="F3361" s="14" t="s">
        <v>11399</v>
      </c>
      <c r="G3361" s="14"/>
      <c r="H3361" s="14" t="s">
        <v>10253</v>
      </c>
      <c r="I3361" s="15">
        <v>79</v>
      </c>
      <c r="J3361" s="77">
        <v>3</v>
      </c>
      <c r="K3361" s="92"/>
    </row>
    <row r="3362" spans="1:11" ht="40" x14ac:dyDescent="0.25">
      <c r="A3362" s="14" t="s">
        <v>3027</v>
      </c>
      <c r="B3362" s="14" t="s">
        <v>11375</v>
      </c>
      <c r="C3362" s="14" t="s">
        <v>11400</v>
      </c>
      <c r="D3362" s="16">
        <v>45877</v>
      </c>
      <c r="E3362" s="16">
        <v>46064</v>
      </c>
      <c r="F3362" s="14" t="s">
        <v>11401</v>
      </c>
      <c r="G3362" s="14" t="s">
        <v>5275</v>
      </c>
      <c r="H3362" s="14" t="s">
        <v>5276</v>
      </c>
      <c r="I3362" s="15">
        <v>19.18</v>
      </c>
      <c r="J3362" s="77">
        <v>3</v>
      </c>
      <c r="K3362" s="92"/>
    </row>
    <row r="3363" spans="1:11" ht="30" x14ac:dyDescent="0.25">
      <c r="A3363" s="14" t="s">
        <v>3027</v>
      </c>
      <c r="B3363" s="14" t="s">
        <v>11402</v>
      </c>
      <c r="C3363" s="14" t="s">
        <v>11403</v>
      </c>
      <c r="D3363" s="16">
        <v>45954</v>
      </c>
      <c r="E3363" s="16">
        <v>46064</v>
      </c>
      <c r="F3363" s="14" t="s">
        <v>11404</v>
      </c>
      <c r="G3363" s="14" t="s">
        <v>5933</v>
      </c>
      <c r="H3363" s="14" t="s">
        <v>5934</v>
      </c>
      <c r="I3363" s="15">
        <v>47</v>
      </c>
      <c r="J3363" s="77">
        <v>2</v>
      </c>
      <c r="K3363" s="92"/>
    </row>
    <row r="3364" spans="1:11" ht="40" x14ac:dyDescent="0.25">
      <c r="A3364" s="14" t="s">
        <v>3027</v>
      </c>
      <c r="B3364" s="14" t="s">
        <v>11402</v>
      </c>
      <c r="C3364" s="14" t="s">
        <v>11405</v>
      </c>
      <c r="D3364" s="16">
        <v>45954</v>
      </c>
      <c r="E3364" s="16">
        <v>46064</v>
      </c>
      <c r="F3364" s="14" t="s">
        <v>11406</v>
      </c>
      <c r="G3364" s="14"/>
      <c r="H3364" s="14" t="s">
        <v>11407</v>
      </c>
      <c r="I3364" s="15">
        <v>158.94999999999999</v>
      </c>
      <c r="J3364" s="77">
        <v>2</v>
      </c>
      <c r="K3364" s="92"/>
    </row>
    <row r="3365" spans="1:11" ht="40" x14ac:dyDescent="0.25">
      <c r="A3365" s="14" t="s">
        <v>3027</v>
      </c>
      <c r="B3365" s="14" t="s">
        <v>11402</v>
      </c>
      <c r="C3365" s="14" t="s">
        <v>11408</v>
      </c>
      <c r="D3365" s="16">
        <v>45954</v>
      </c>
      <c r="E3365" s="16">
        <v>46064</v>
      </c>
      <c r="F3365" s="14" t="s">
        <v>11406</v>
      </c>
      <c r="G3365" s="14"/>
      <c r="H3365" s="14" t="s">
        <v>11398</v>
      </c>
      <c r="I3365" s="15">
        <v>60</v>
      </c>
      <c r="J3365" s="77">
        <v>2</v>
      </c>
      <c r="K3365" s="92"/>
    </row>
    <row r="3366" spans="1:11" ht="30" x14ac:dyDescent="0.25">
      <c r="A3366" s="14" t="s">
        <v>3027</v>
      </c>
      <c r="B3366" s="14" t="s">
        <v>11402</v>
      </c>
      <c r="C3366" s="14" t="s">
        <v>11409</v>
      </c>
      <c r="D3366" s="16">
        <v>45958</v>
      </c>
      <c r="E3366" s="16">
        <v>46064</v>
      </c>
      <c r="F3366" s="14" t="s">
        <v>11410</v>
      </c>
      <c r="G3366" s="14" t="s">
        <v>11411</v>
      </c>
      <c r="H3366" s="14" t="s">
        <v>11412</v>
      </c>
      <c r="I3366" s="15">
        <v>178.1</v>
      </c>
      <c r="J3366" s="77">
        <v>2</v>
      </c>
      <c r="K3366" s="92"/>
    </row>
    <row r="3367" spans="1:11" ht="100" x14ac:dyDescent="0.25">
      <c r="A3367" s="14" t="s">
        <v>3027</v>
      </c>
      <c r="B3367" s="14" t="s">
        <v>11402</v>
      </c>
      <c r="C3367" s="14" t="s">
        <v>11413</v>
      </c>
      <c r="D3367" s="16">
        <v>45915</v>
      </c>
      <c r="E3367" s="16">
        <v>46064</v>
      </c>
      <c r="F3367" s="14" t="s">
        <v>11414</v>
      </c>
      <c r="G3367" s="14"/>
      <c r="H3367" s="14" t="s">
        <v>3910</v>
      </c>
      <c r="I3367" s="15">
        <v>205.95</v>
      </c>
      <c r="J3367" s="77">
        <v>2</v>
      </c>
      <c r="K3367" s="92"/>
    </row>
    <row r="3368" spans="1:11" ht="12.5" x14ac:dyDescent="0.25">
      <c r="A3368" s="14" t="s">
        <v>3027</v>
      </c>
      <c r="B3368" s="14" t="s">
        <v>11415</v>
      </c>
      <c r="C3368" s="14" t="s">
        <v>11416</v>
      </c>
      <c r="D3368" s="16">
        <v>46064</v>
      </c>
      <c r="E3368" s="16"/>
      <c r="F3368" s="14" t="s">
        <v>11417</v>
      </c>
      <c r="G3368" s="14" t="s">
        <v>3526</v>
      </c>
      <c r="H3368" s="14" t="s">
        <v>3527</v>
      </c>
      <c r="I3368" s="15">
        <v>369</v>
      </c>
      <c r="J3368" s="77">
        <v>4</v>
      </c>
      <c r="K3368" s="92"/>
    </row>
    <row r="3369" spans="1:11" ht="12.5" x14ac:dyDescent="0.25">
      <c r="A3369" s="14" t="s">
        <v>3027</v>
      </c>
      <c r="B3369" s="14" t="s">
        <v>11418</v>
      </c>
      <c r="C3369" s="14" t="s">
        <v>11419</v>
      </c>
      <c r="D3369" s="16">
        <v>46064</v>
      </c>
      <c r="E3369" s="16"/>
      <c r="F3369" s="14" t="s">
        <v>11420</v>
      </c>
      <c r="G3369" s="14" t="s">
        <v>3030</v>
      </c>
      <c r="H3369" s="14" t="s">
        <v>3031</v>
      </c>
      <c r="I3369" s="15">
        <v>1103.31</v>
      </c>
      <c r="J3369" s="77">
        <v>2</v>
      </c>
      <c r="K3369" s="92"/>
    </row>
    <row r="3370" spans="1:11" ht="12.5" x14ac:dyDescent="0.25">
      <c r="A3370" s="14" t="s">
        <v>3027</v>
      </c>
      <c r="B3370" s="14" t="s">
        <v>11421</v>
      </c>
      <c r="C3370" s="14" t="s">
        <v>11422</v>
      </c>
      <c r="D3370" s="16">
        <v>46064</v>
      </c>
      <c r="E3370" s="16"/>
      <c r="F3370" s="14" t="s">
        <v>11423</v>
      </c>
      <c r="G3370" s="14" t="s">
        <v>3133</v>
      </c>
      <c r="H3370" s="14" t="s">
        <v>3134</v>
      </c>
      <c r="I3370" s="15">
        <v>4987.59</v>
      </c>
      <c r="J3370" s="77">
        <v>2</v>
      </c>
      <c r="K3370" s="92"/>
    </row>
    <row r="3371" spans="1:11" ht="12.5" x14ac:dyDescent="0.25">
      <c r="A3371" s="14" t="s">
        <v>3027</v>
      </c>
      <c r="B3371" s="14" t="s">
        <v>11424</v>
      </c>
      <c r="C3371" s="14" t="s">
        <v>11425</v>
      </c>
      <c r="D3371" s="16">
        <v>46064</v>
      </c>
      <c r="E3371" s="16"/>
      <c r="F3371" s="14" t="s">
        <v>11420</v>
      </c>
      <c r="G3371" s="14" t="s">
        <v>3030</v>
      </c>
      <c r="H3371" s="14" t="s">
        <v>3031</v>
      </c>
      <c r="I3371" s="15">
        <v>911.43</v>
      </c>
      <c r="J3371" s="77">
        <v>2</v>
      </c>
      <c r="K3371" s="92"/>
    </row>
    <row r="3372" spans="1:11" ht="12.5" x14ac:dyDescent="0.25">
      <c r="A3372" s="14" t="s">
        <v>3027</v>
      </c>
      <c r="B3372" s="14" t="s">
        <v>11426</v>
      </c>
      <c r="C3372" s="14" t="s">
        <v>11427</v>
      </c>
      <c r="D3372" s="16">
        <v>46064</v>
      </c>
      <c r="E3372" s="16"/>
      <c r="F3372" s="14" t="s">
        <v>9760</v>
      </c>
      <c r="G3372" s="14" t="s">
        <v>3030</v>
      </c>
      <c r="H3372" s="14" t="s">
        <v>3031</v>
      </c>
      <c r="I3372" s="15">
        <v>70.41</v>
      </c>
      <c r="J3372" s="77">
        <v>2</v>
      </c>
      <c r="K3372" s="92"/>
    </row>
    <row r="3373" spans="1:11" ht="40" x14ac:dyDescent="0.25">
      <c r="A3373" s="14" t="s">
        <v>3027</v>
      </c>
      <c r="B3373" s="14" t="s">
        <v>11428</v>
      </c>
      <c r="C3373" s="14" t="s">
        <v>11429</v>
      </c>
      <c r="D3373" s="16">
        <v>45943</v>
      </c>
      <c r="E3373" s="16">
        <v>46064</v>
      </c>
      <c r="F3373" s="14" t="s">
        <v>11430</v>
      </c>
      <c r="G3373" s="14" t="s">
        <v>3657</v>
      </c>
      <c r="H3373" s="14" t="s">
        <v>3658</v>
      </c>
      <c r="I3373" s="15">
        <v>3921.73</v>
      </c>
      <c r="J3373" s="77">
        <v>3</v>
      </c>
      <c r="K3373" s="92"/>
    </row>
    <row r="3374" spans="1:11" ht="40" x14ac:dyDescent="0.25">
      <c r="A3374" s="14" t="s">
        <v>3027</v>
      </c>
      <c r="B3374" s="14" t="s">
        <v>11431</v>
      </c>
      <c r="C3374" s="14" t="s">
        <v>11432</v>
      </c>
      <c r="D3374" s="16">
        <v>45943</v>
      </c>
      <c r="E3374" s="16">
        <v>46064</v>
      </c>
      <c r="F3374" s="14" t="s">
        <v>11433</v>
      </c>
      <c r="G3374" s="14" t="s">
        <v>3657</v>
      </c>
      <c r="H3374" s="14" t="s">
        <v>3658</v>
      </c>
      <c r="I3374" s="15">
        <v>1621.61</v>
      </c>
      <c r="J3374" s="77">
        <v>3</v>
      </c>
      <c r="K3374" s="92"/>
    </row>
    <row r="3375" spans="1:11" ht="40" x14ac:dyDescent="0.25">
      <c r="A3375" s="14" t="s">
        <v>3027</v>
      </c>
      <c r="B3375" s="14" t="s">
        <v>11434</v>
      </c>
      <c r="C3375" s="14" t="s">
        <v>11435</v>
      </c>
      <c r="D3375" s="16">
        <v>46035</v>
      </c>
      <c r="E3375" s="16">
        <v>46064</v>
      </c>
      <c r="F3375" s="14" t="s">
        <v>11436</v>
      </c>
      <c r="G3375" s="14" t="s">
        <v>11437</v>
      </c>
      <c r="H3375" s="14" t="s">
        <v>11438</v>
      </c>
      <c r="I3375" s="15">
        <v>941</v>
      </c>
      <c r="J3375" s="77">
        <v>3</v>
      </c>
      <c r="K3375" s="92"/>
    </row>
    <row r="3376" spans="1:11" ht="30" x14ac:dyDescent="0.25">
      <c r="A3376" s="14" t="s">
        <v>3027</v>
      </c>
      <c r="B3376" s="14" t="s">
        <v>11439</v>
      </c>
      <c r="C3376" s="14" t="s">
        <v>11440</v>
      </c>
      <c r="D3376" s="16">
        <v>46038</v>
      </c>
      <c r="E3376" s="16">
        <v>46064</v>
      </c>
      <c r="F3376" s="14" t="s">
        <v>11441</v>
      </c>
      <c r="G3376" s="14" t="s">
        <v>11442</v>
      </c>
      <c r="H3376" s="14" t="s">
        <v>11443</v>
      </c>
      <c r="I3376" s="15">
        <v>581.79</v>
      </c>
      <c r="J3376" s="77">
        <v>4</v>
      </c>
      <c r="K3376" s="92"/>
    </row>
    <row r="3377" spans="1:11" ht="30" x14ac:dyDescent="0.25">
      <c r="A3377" s="14" t="s">
        <v>3027</v>
      </c>
      <c r="B3377" s="14" t="s">
        <v>11444</v>
      </c>
      <c r="C3377" s="14" t="s">
        <v>11445</v>
      </c>
      <c r="D3377" s="16">
        <v>46043</v>
      </c>
      <c r="E3377" s="16">
        <v>46064</v>
      </c>
      <c r="F3377" s="14" t="s">
        <v>11446</v>
      </c>
      <c r="G3377" s="14"/>
      <c r="H3377" s="14" t="s">
        <v>10942</v>
      </c>
      <c r="I3377" s="15">
        <v>12474</v>
      </c>
      <c r="J3377" s="77">
        <v>3</v>
      </c>
      <c r="K3377" s="92"/>
    </row>
    <row r="3378" spans="1:11" ht="50" x14ac:dyDescent="0.25">
      <c r="A3378" s="14" t="s">
        <v>3027</v>
      </c>
      <c r="B3378" s="14" t="s">
        <v>11447</v>
      </c>
      <c r="C3378" s="14" t="s">
        <v>11448</v>
      </c>
      <c r="D3378" s="16">
        <v>46064</v>
      </c>
      <c r="E3378" s="16"/>
      <c r="F3378" s="14" t="s">
        <v>11449</v>
      </c>
      <c r="G3378" s="14" t="s">
        <v>3147</v>
      </c>
      <c r="H3378" s="14" t="s">
        <v>11450</v>
      </c>
      <c r="I3378" s="15">
        <v>1560</v>
      </c>
      <c r="J3378" s="77">
        <v>2</v>
      </c>
      <c r="K3378" s="92"/>
    </row>
    <row r="3379" spans="1:11" ht="30" x14ac:dyDescent="0.25">
      <c r="A3379" s="14" t="s">
        <v>3027</v>
      </c>
      <c r="B3379" s="14" t="s">
        <v>11447</v>
      </c>
      <c r="C3379" s="14" t="s">
        <v>11448</v>
      </c>
      <c r="D3379" s="16">
        <v>46064</v>
      </c>
      <c r="E3379" s="16"/>
      <c r="F3379" s="14" t="s">
        <v>11451</v>
      </c>
      <c r="G3379" s="14" t="s">
        <v>3147</v>
      </c>
      <c r="H3379" s="14" t="s">
        <v>11450</v>
      </c>
      <c r="I3379" s="15">
        <v>780</v>
      </c>
      <c r="J3379" s="77">
        <v>3</v>
      </c>
      <c r="K3379" s="92"/>
    </row>
    <row r="3380" spans="1:11" ht="30" x14ac:dyDescent="0.25">
      <c r="A3380" s="14" t="s">
        <v>3027</v>
      </c>
      <c r="B3380" s="14" t="s">
        <v>11447</v>
      </c>
      <c r="C3380" s="14" t="s">
        <v>11448</v>
      </c>
      <c r="D3380" s="16">
        <v>46064</v>
      </c>
      <c r="E3380" s="16"/>
      <c r="F3380" s="14" t="s">
        <v>11452</v>
      </c>
      <c r="G3380" s="14" t="s">
        <v>3147</v>
      </c>
      <c r="H3380" s="14" t="s">
        <v>11450</v>
      </c>
      <c r="I3380" s="15">
        <v>57</v>
      </c>
      <c r="J3380" s="77">
        <v>5</v>
      </c>
      <c r="K3380" s="92"/>
    </row>
    <row r="3381" spans="1:11" ht="70" x14ac:dyDescent="0.25">
      <c r="A3381" s="14" t="s">
        <v>3027</v>
      </c>
      <c r="B3381" s="14" t="s">
        <v>11453</v>
      </c>
      <c r="C3381" s="14" t="s">
        <v>11453</v>
      </c>
      <c r="D3381" s="16">
        <v>46066</v>
      </c>
      <c r="E3381" s="16"/>
      <c r="F3381" s="14" t="s">
        <v>11454</v>
      </c>
      <c r="G3381" s="14"/>
      <c r="H3381" s="14" t="s">
        <v>11269</v>
      </c>
      <c r="I3381" s="15">
        <v>33.18</v>
      </c>
      <c r="J3381" s="77">
        <v>5</v>
      </c>
      <c r="K3381" s="92"/>
    </row>
    <row r="3382" spans="1:11" ht="70" x14ac:dyDescent="0.25">
      <c r="A3382" s="14" t="s">
        <v>3027</v>
      </c>
      <c r="B3382" s="14" t="s">
        <v>11455</v>
      </c>
      <c r="C3382" s="14" t="s">
        <v>11455</v>
      </c>
      <c r="D3382" s="16">
        <v>46066</v>
      </c>
      <c r="E3382" s="16"/>
      <c r="F3382" s="14" t="s">
        <v>11456</v>
      </c>
      <c r="G3382" s="14"/>
      <c r="H3382" s="14" t="s">
        <v>4165</v>
      </c>
      <c r="I3382" s="15">
        <v>75.12</v>
      </c>
      <c r="J3382" s="77">
        <v>3</v>
      </c>
      <c r="K3382" s="92"/>
    </row>
    <row r="3383" spans="1:11" ht="70" x14ac:dyDescent="0.25">
      <c r="A3383" s="14" t="s">
        <v>3027</v>
      </c>
      <c r="B3383" s="14" t="s">
        <v>11457</v>
      </c>
      <c r="C3383" s="14" t="s">
        <v>11457</v>
      </c>
      <c r="D3383" s="16">
        <v>46066</v>
      </c>
      <c r="E3383" s="16"/>
      <c r="F3383" s="14" t="s">
        <v>11458</v>
      </c>
      <c r="G3383" s="14"/>
      <c r="H3383" s="14" t="s">
        <v>3284</v>
      </c>
      <c r="I3383" s="15">
        <v>35.68</v>
      </c>
      <c r="J3383" s="77">
        <v>4</v>
      </c>
      <c r="K3383" s="92"/>
    </row>
    <row r="3384" spans="1:11" ht="20" x14ac:dyDescent="0.25">
      <c r="A3384" s="14" t="s">
        <v>3027</v>
      </c>
      <c r="B3384" s="14" t="s">
        <v>11459</v>
      </c>
      <c r="C3384" s="14" t="s">
        <v>11460</v>
      </c>
      <c r="D3384" s="16">
        <v>46066</v>
      </c>
      <c r="E3384" s="16"/>
      <c r="F3384" s="14" t="s">
        <v>11461</v>
      </c>
      <c r="G3384" s="14" t="s">
        <v>3718</v>
      </c>
      <c r="H3384" s="14" t="s">
        <v>3157</v>
      </c>
      <c r="I3384" s="15">
        <v>823.69</v>
      </c>
      <c r="J3384" s="77">
        <v>3</v>
      </c>
      <c r="K3384" s="92"/>
    </row>
    <row r="3385" spans="1:11" ht="20" x14ac:dyDescent="0.25">
      <c r="A3385" s="14" t="s">
        <v>3027</v>
      </c>
      <c r="B3385" s="14" t="s">
        <v>11462</v>
      </c>
      <c r="C3385" s="14" t="s">
        <v>11463</v>
      </c>
      <c r="D3385" s="16">
        <v>46066</v>
      </c>
      <c r="E3385" s="16"/>
      <c r="F3385" s="14" t="s">
        <v>11464</v>
      </c>
      <c r="G3385" s="14" t="s">
        <v>11465</v>
      </c>
      <c r="H3385" s="14" t="s">
        <v>11466</v>
      </c>
      <c r="I3385" s="15">
        <v>172</v>
      </c>
      <c r="J3385" s="77">
        <v>3</v>
      </c>
      <c r="K3385" s="92"/>
    </row>
    <row r="3386" spans="1:11" ht="20" x14ac:dyDescent="0.25">
      <c r="A3386" s="14" t="s">
        <v>3027</v>
      </c>
      <c r="B3386" s="14" t="s">
        <v>11467</v>
      </c>
      <c r="C3386" s="14" t="s">
        <v>11467</v>
      </c>
      <c r="D3386" s="16">
        <v>46078</v>
      </c>
      <c r="E3386" s="16"/>
      <c r="F3386" s="14" t="s">
        <v>11468</v>
      </c>
      <c r="G3386" s="14"/>
      <c r="H3386" s="14" t="s">
        <v>3059</v>
      </c>
      <c r="I3386" s="15">
        <v>39.56</v>
      </c>
      <c r="J3386" s="77">
        <v>3</v>
      </c>
      <c r="K3386" s="92"/>
    </row>
    <row r="3387" spans="1:11" ht="20" x14ac:dyDescent="0.25">
      <c r="A3387" s="14" t="s">
        <v>3027</v>
      </c>
      <c r="B3387" s="14" t="s">
        <v>11469</v>
      </c>
      <c r="C3387" s="14" t="s">
        <v>11470</v>
      </c>
      <c r="D3387" s="16">
        <v>46066</v>
      </c>
      <c r="E3387" s="16"/>
      <c r="F3387" s="14" t="s">
        <v>11471</v>
      </c>
      <c r="G3387" s="14"/>
      <c r="H3387" s="14" t="s">
        <v>11472</v>
      </c>
      <c r="I3387" s="15">
        <v>2363.35</v>
      </c>
      <c r="J3387" s="77">
        <v>3</v>
      </c>
      <c r="K3387" s="92"/>
    </row>
    <row r="3388" spans="1:11" ht="20" x14ac:dyDescent="0.25">
      <c r="A3388" s="14" t="s">
        <v>3027</v>
      </c>
      <c r="B3388" s="14" t="s">
        <v>11473</v>
      </c>
      <c r="C3388" s="14" t="s">
        <v>11474</v>
      </c>
      <c r="D3388" s="16">
        <v>46031</v>
      </c>
      <c r="E3388" s="16">
        <v>46069</v>
      </c>
      <c r="F3388" s="14" t="s">
        <v>11475</v>
      </c>
      <c r="G3388" s="14" t="s">
        <v>3760</v>
      </c>
      <c r="H3388" s="14" t="s">
        <v>3761</v>
      </c>
      <c r="I3388" s="15">
        <v>41.21</v>
      </c>
      <c r="J3388" s="77">
        <v>4</v>
      </c>
      <c r="K3388" s="92"/>
    </row>
    <row r="3389" spans="1:11" ht="20" x14ac:dyDescent="0.25">
      <c r="A3389" s="14" t="s">
        <v>3027</v>
      </c>
      <c r="B3389" s="14" t="s">
        <v>11476</v>
      </c>
      <c r="C3389" s="14" t="s">
        <v>11477</v>
      </c>
      <c r="D3389" s="16">
        <v>46043</v>
      </c>
      <c r="E3389" s="16">
        <v>46069</v>
      </c>
      <c r="F3389" s="14" t="s">
        <v>11478</v>
      </c>
      <c r="G3389" s="14" t="s">
        <v>3760</v>
      </c>
      <c r="H3389" s="14" t="s">
        <v>3761</v>
      </c>
      <c r="I3389" s="15">
        <v>47.49</v>
      </c>
      <c r="J3389" s="77">
        <v>4</v>
      </c>
      <c r="K3389" s="92"/>
    </row>
    <row r="3390" spans="1:11" ht="20" x14ac:dyDescent="0.25">
      <c r="A3390" s="14" t="s">
        <v>3027</v>
      </c>
      <c r="B3390" s="14" t="s">
        <v>11479</v>
      </c>
      <c r="C3390" s="14" t="s">
        <v>11480</v>
      </c>
      <c r="D3390" s="16">
        <v>46050</v>
      </c>
      <c r="E3390" s="16">
        <v>46069</v>
      </c>
      <c r="F3390" s="14" t="s">
        <v>11481</v>
      </c>
      <c r="G3390" s="14" t="s">
        <v>3760</v>
      </c>
      <c r="H3390" s="14" t="s">
        <v>3761</v>
      </c>
      <c r="I3390" s="15">
        <v>42.24</v>
      </c>
      <c r="J3390" s="77">
        <v>4</v>
      </c>
      <c r="K3390" s="92"/>
    </row>
    <row r="3391" spans="1:11" ht="80" x14ac:dyDescent="0.25">
      <c r="A3391" s="14" t="s">
        <v>3027</v>
      </c>
      <c r="B3391" s="14" t="s">
        <v>11482</v>
      </c>
      <c r="C3391" s="14" t="s">
        <v>11483</v>
      </c>
      <c r="D3391" s="16">
        <v>45850</v>
      </c>
      <c r="E3391" s="16">
        <v>46070</v>
      </c>
      <c r="F3391" s="14" t="s">
        <v>11484</v>
      </c>
      <c r="G3391" s="14" t="s">
        <v>3886</v>
      </c>
      <c r="H3391" s="14" t="s">
        <v>3887</v>
      </c>
      <c r="I3391" s="15">
        <v>23.6</v>
      </c>
      <c r="J3391" s="77">
        <v>4</v>
      </c>
      <c r="K3391" s="92"/>
    </row>
    <row r="3392" spans="1:11" ht="20" x14ac:dyDescent="0.25">
      <c r="A3392" s="14" t="s">
        <v>3027</v>
      </c>
      <c r="B3392" s="14" t="s">
        <v>11485</v>
      </c>
      <c r="C3392" s="14" t="s">
        <v>11486</v>
      </c>
      <c r="D3392" s="16">
        <v>45980</v>
      </c>
      <c r="E3392" s="16">
        <v>46070</v>
      </c>
      <c r="F3392" s="14" t="s">
        <v>11487</v>
      </c>
      <c r="G3392" s="14" t="s">
        <v>6638</v>
      </c>
      <c r="H3392" s="14" t="s">
        <v>6639</v>
      </c>
      <c r="I3392" s="15">
        <v>6.8</v>
      </c>
      <c r="J3392" s="77">
        <v>4</v>
      </c>
      <c r="K3392" s="92"/>
    </row>
    <row r="3393" spans="1:11" ht="50" x14ac:dyDescent="0.25">
      <c r="A3393" s="14" t="s">
        <v>3027</v>
      </c>
      <c r="B3393" s="14" t="s">
        <v>11488</v>
      </c>
      <c r="C3393" s="14" t="s">
        <v>11489</v>
      </c>
      <c r="D3393" s="16">
        <v>45849</v>
      </c>
      <c r="E3393" s="16">
        <v>46070</v>
      </c>
      <c r="F3393" s="14" t="s">
        <v>11490</v>
      </c>
      <c r="G3393" s="14" t="s">
        <v>9903</v>
      </c>
      <c r="H3393" s="14" t="s">
        <v>9904</v>
      </c>
      <c r="I3393" s="15">
        <v>66.5</v>
      </c>
      <c r="J3393" s="77">
        <v>4</v>
      </c>
      <c r="K3393" s="92"/>
    </row>
    <row r="3394" spans="1:11" ht="80" x14ac:dyDescent="0.25">
      <c r="A3394" s="14" t="s">
        <v>3027</v>
      </c>
      <c r="B3394" s="14" t="s">
        <v>11491</v>
      </c>
      <c r="C3394" s="14" t="s">
        <v>11492</v>
      </c>
      <c r="D3394" s="16">
        <v>45930</v>
      </c>
      <c r="E3394" s="16">
        <v>46070</v>
      </c>
      <c r="F3394" s="14" t="s">
        <v>11493</v>
      </c>
      <c r="G3394" s="14" t="s">
        <v>3886</v>
      </c>
      <c r="H3394" s="14" t="s">
        <v>3887</v>
      </c>
      <c r="I3394" s="15">
        <v>47.2</v>
      </c>
      <c r="J3394" s="77">
        <v>4</v>
      </c>
      <c r="K3394" s="92"/>
    </row>
    <row r="3395" spans="1:11" ht="20" x14ac:dyDescent="0.25">
      <c r="A3395" s="14" t="s">
        <v>3027</v>
      </c>
      <c r="B3395" s="14" t="s">
        <v>11494</v>
      </c>
      <c r="C3395" s="14" t="s">
        <v>9218</v>
      </c>
      <c r="D3395" s="16">
        <v>46030</v>
      </c>
      <c r="E3395" s="16">
        <v>46070</v>
      </c>
      <c r="F3395" s="14" t="s">
        <v>11495</v>
      </c>
      <c r="G3395" s="14" t="s">
        <v>11496</v>
      </c>
      <c r="H3395" s="14" t="s">
        <v>11497</v>
      </c>
      <c r="I3395" s="15">
        <v>300</v>
      </c>
      <c r="J3395" s="77">
        <v>4</v>
      </c>
      <c r="K3395" s="92"/>
    </row>
    <row r="3396" spans="1:11" ht="30" x14ac:dyDescent="0.25">
      <c r="A3396" s="14" t="s">
        <v>3027</v>
      </c>
      <c r="B3396" s="14" t="s">
        <v>11498</v>
      </c>
      <c r="C3396" s="14" t="s">
        <v>11499</v>
      </c>
      <c r="D3396" s="16">
        <v>46044</v>
      </c>
      <c r="E3396" s="16">
        <v>46070</v>
      </c>
      <c r="F3396" s="14" t="s">
        <v>11500</v>
      </c>
      <c r="G3396" s="14" t="s">
        <v>3418</v>
      </c>
      <c r="H3396" s="14" t="s">
        <v>3419</v>
      </c>
      <c r="I3396" s="15">
        <v>284.7</v>
      </c>
      <c r="J3396" s="77">
        <v>4</v>
      </c>
      <c r="K3396" s="92"/>
    </row>
    <row r="3397" spans="1:11" ht="20" x14ac:dyDescent="0.25">
      <c r="A3397" s="14" t="s">
        <v>3027</v>
      </c>
      <c r="B3397" s="14" t="s">
        <v>11501</v>
      </c>
      <c r="C3397" s="14" t="s">
        <v>11502</v>
      </c>
      <c r="D3397" s="16">
        <v>45988</v>
      </c>
      <c r="E3397" s="16">
        <v>46070</v>
      </c>
      <c r="F3397" s="14" t="s">
        <v>11503</v>
      </c>
      <c r="G3397" s="14" t="s">
        <v>11504</v>
      </c>
      <c r="H3397" s="14" t="s">
        <v>11505</v>
      </c>
      <c r="I3397" s="15">
        <v>37</v>
      </c>
      <c r="J3397" s="77">
        <v>4</v>
      </c>
      <c r="K3397" s="92"/>
    </row>
    <row r="3398" spans="1:11" ht="20" x14ac:dyDescent="0.25">
      <c r="A3398" s="14" t="s">
        <v>3027</v>
      </c>
      <c r="B3398" s="14" t="s">
        <v>11506</v>
      </c>
      <c r="C3398" s="14" t="s">
        <v>11507</v>
      </c>
      <c r="D3398" s="16">
        <v>46048</v>
      </c>
      <c r="E3398" s="16">
        <v>46070</v>
      </c>
      <c r="F3398" s="14" t="s">
        <v>11508</v>
      </c>
      <c r="G3398" s="14" t="s">
        <v>5874</v>
      </c>
      <c r="H3398" s="14" t="s">
        <v>5875</v>
      </c>
      <c r="I3398" s="15">
        <v>60</v>
      </c>
      <c r="J3398" s="77">
        <v>4</v>
      </c>
      <c r="K3398" s="92"/>
    </row>
    <row r="3399" spans="1:11" ht="20" x14ac:dyDescent="0.25">
      <c r="A3399" s="14" t="s">
        <v>3027</v>
      </c>
      <c r="B3399" s="14" t="s">
        <v>11509</v>
      </c>
      <c r="C3399" s="14" t="s">
        <v>11510</v>
      </c>
      <c r="D3399" s="16">
        <v>45939</v>
      </c>
      <c r="E3399" s="16">
        <v>46071</v>
      </c>
      <c r="F3399" s="14" t="s">
        <v>11511</v>
      </c>
      <c r="G3399" s="14" t="s">
        <v>11512</v>
      </c>
      <c r="H3399" s="14" t="s">
        <v>11513</v>
      </c>
      <c r="I3399" s="15">
        <v>132.78</v>
      </c>
      <c r="J3399" s="77">
        <v>3</v>
      </c>
      <c r="K3399" s="92"/>
    </row>
    <row r="3400" spans="1:11" ht="50" x14ac:dyDescent="0.25">
      <c r="A3400" s="14" t="s">
        <v>3027</v>
      </c>
      <c r="B3400" s="14" t="s">
        <v>11514</v>
      </c>
      <c r="C3400" s="14" t="s">
        <v>11515</v>
      </c>
      <c r="D3400" s="16">
        <v>45813</v>
      </c>
      <c r="E3400" s="16">
        <v>46071</v>
      </c>
      <c r="F3400" s="14" t="s">
        <v>11516</v>
      </c>
      <c r="G3400" s="14" t="s">
        <v>9887</v>
      </c>
      <c r="H3400" s="14" t="s">
        <v>9888</v>
      </c>
      <c r="I3400" s="15">
        <v>105.16</v>
      </c>
      <c r="J3400" s="77">
        <v>4</v>
      </c>
      <c r="K3400" s="92"/>
    </row>
    <row r="3401" spans="1:11" ht="12.5" x14ac:dyDescent="0.25">
      <c r="A3401" s="14" t="s">
        <v>3027</v>
      </c>
      <c r="B3401" s="14" t="s">
        <v>11517</v>
      </c>
      <c r="C3401" s="14" t="s">
        <v>11518</v>
      </c>
      <c r="D3401" s="16">
        <v>46071</v>
      </c>
      <c r="E3401" s="16"/>
      <c r="F3401" s="14" t="s">
        <v>11519</v>
      </c>
      <c r="G3401" s="14" t="s">
        <v>3983</v>
      </c>
      <c r="H3401" s="14" t="s">
        <v>3984</v>
      </c>
      <c r="I3401" s="15">
        <v>405</v>
      </c>
      <c r="J3401" s="77">
        <v>3</v>
      </c>
      <c r="K3401" s="92"/>
    </row>
    <row r="3402" spans="1:11" ht="20" x14ac:dyDescent="0.25">
      <c r="A3402" s="14" t="s">
        <v>3027</v>
      </c>
      <c r="B3402" s="14" t="s">
        <v>11517</v>
      </c>
      <c r="C3402" s="14" t="s">
        <v>11517</v>
      </c>
      <c r="D3402" s="16">
        <v>46094</v>
      </c>
      <c r="E3402" s="16"/>
      <c r="F3402" s="14" t="s">
        <v>13127</v>
      </c>
      <c r="G3402" s="14"/>
      <c r="H3402" s="14" t="s">
        <v>3059</v>
      </c>
      <c r="I3402" s="15">
        <v>95</v>
      </c>
      <c r="J3402" s="77">
        <v>3</v>
      </c>
      <c r="K3402" s="92"/>
    </row>
    <row r="3403" spans="1:11" ht="20" x14ac:dyDescent="0.25">
      <c r="A3403" s="14" t="s">
        <v>3027</v>
      </c>
      <c r="B3403" s="14" t="s">
        <v>11520</v>
      </c>
      <c r="C3403" s="14" t="s">
        <v>3064</v>
      </c>
      <c r="D3403" s="16">
        <v>46071</v>
      </c>
      <c r="E3403" s="16"/>
      <c r="F3403" s="14" t="s">
        <v>11521</v>
      </c>
      <c r="G3403" s="14" t="s">
        <v>3066</v>
      </c>
      <c r="H3403" s="14" t="s">
        <v>3067</v>
      </c>
      <c r="I3403" s="15">
        <v>518.75</v>
      </c>
      <c r="J3403" s="77">
        <v>4</v>
      </c>
      <c r="K3403" s="92"/>
    </row>
    <row r="3404" spans="1:11" ht="30" x14ac:dyDescent="0.25">
      <c r="A3404" s="14" t="s">
        <v>3027</v>
      </c>
      <c r="B3404" s="14" t="s">
        <v>11522</v>
      </c>
      <c r="C3404" s="14" t="s">
        <v>11523</v>
      </c>
      <c r="D3404" s="16">
        <v>46071</v>
      </c>
      <c r="E3404" s="16"/>
      <c r="F3404" s="14" t="s">
        <v>11524</v>
      </c>
      <c r="G3404" s="14" t="s">
        <v>4028</v>
      </c>
      <c r="H3404" s="14" t="s">
        <v>4029</v>
      </c>
      <c r="I3404" s="15">
        <v>1083.3399999999999</v>
      </c>
      <c r="J3404" s="77">
        <v>5</v>
      </c>
      <c r="K3404" s="92"/>
    </row>
    <row r="3405" spans="1:11" ht="60" x14ac:dyDescent="0.25">
      <c r="A3405" s="14" t="s">
        <v>3027</v>
      </c>
      <c r="B3405" s="14" t="s">
        <v>11525</v>
      </c>
      <c r="C3405" s="14" t="s">
        <v>11525</v>
      </c>
      <c r="D3405" s="16">
        <v>46071</v>
      </c>
      <c r="E3405" s="16"/>
      <c r="F3405" s="14" t="s">
        <v>11526</v>
      </c>
      <c r="G3405" s="14"/>
      <c r="H3405" s="14" t="s">
        <v>11527</v>
      </c>
      <c r="I3405" s="15">
        <v>999</v>
      </c>
      <c r="J3405" s="77">
        <v>3</v>
      </c>
      <c r="K3405" s="92"/>
    </row>
    <row r="3406" spans="1:11" ht="30" x14ac:dyDescent="0.25">
      <c r="A3406" s="14" t="s">
        <v>3027</v>
      </c>
      <c r="B3406" s="14" t="s">
        <v>11528</v>
      </c>
      <c r="C3406" s="14" t="s">
        <v>11529</v>
      </c>
      <c r="D3406" s="16">
        <v>46072</v>
      </c>
      <c r="E3406" s="16"/>
      <c r="F3406" s="14" t="s">
        <v>11530</v>
      </c>
      <c r="G3406" s="14" t="s">
        <v>11531</v>
      </c>
      <c r="H3406" s="14" t="s">
        <v>11532</v>
      </c>
      <c r="I3406" s="15">
        <v>200</v>
      </c>
      <c r="J3406" s="77">
        <v>5</v>
      </c>
      <c r="K3406" s="92"/>
    </row>
    <row r="3407" spans="1:11" ht="100" x14ac:dyDescent="0.25">
      <c r="A3407" s="14" t="s">
        <v>3027</v>
      </c>
      <c r="B3407" s="14" t="s">
        <v>11533</v>
      </c>
      <c r="C3407" s="14" t="s">
        <v>11534</v>
      </c>
      <c r="D3407" s="16">
        <v>45695</v>
      </c>
      <c r="E3407" s="16">
        <v>46072</v>
      </c>
      <c r="F3407" s="14" t="s">
        <v>11535</v>
      </c>
      <c r="G3407" s="14" t="s">
        <v>7629</v>
      </c>
      <c r="H3407" s="14" t="s">
        <v>7630</v>
      </c>
      <c r="I3407" s="15">
        <v>125</v>
      </c>
      <c r="J3407" s="77">
        <v>3</v>
      </c>
      <c r="K3407" s="92"/>
    </row>
    <row r="3408" spans="1:11" ht="120" x14ac:dyDescent="0.25">
      <c r="A3408" s="14" t="s">
        <v>3027</v>
      </c>
      <c r="B3408" s="14" t="s">
        <v>11533</v>
      </c>
      <c r="C3408" s="14" t="s">
        <v>8604</v>
      </c>
      <c r="D3408" s="16">
        <v>45705</v>
      </c>
      <c r="E3408" s="16">
        <v>46072</v>
      </c>
      <c r="F3408" s="14" t="s">
        <v>11536</v>
      </c>
      <c r="G3408" s="14"/>
      <c r="H3408" s="14" t="s">
        <v>11537</v>
      </c>
      <c r="I3408" s="15">
        <v>49</v>
      </c>
      <c r="J3408" s="77">
        <v>3</v>
      </c>
      <c r="K3408" s="92"/>
    </row>
    <row r="3409" spans="1:11" ht="120" x14ac:dyDescent="0.25">
      <c r="A3409" s="14" t="s">
        <v>3027</v>
      </c>
      <c r="B3409" s="14" t="s">
        <v>11533</v>
      </c>
      <c r="C3409" s="14" t="s">
        <v>8604</v>
      </c>
      <c r="D3409" s="16">
        <v>45705</v>
      </c>
      <c r="E3409" s="16">
        <v>46072</v>
      </c>
      <c r="F3409" s="14" t="s">
        <v>11538</v>
      </c>
      <c r="G3409" s="14"/>
      <c r="H3409" s="14" t="s">
        <v>11537</v>
      </c>
      <c r="I3409" s="15">
        <v>186</v>
      </c>
      <c r="J3409" s="77">
        <v>3</v>
      </c>
      <c r="K3409" s="92"/>
    </row>
    <row r="3410" spans="1:11" ht="40" x14ac:dyDescent="0.25">
      <c r="A3410" s="14" t="s">
        <v>3027</v>
      </c>
      <c r="B3410" s="14" t="s">
        <v>11539</v>
      </c>
      <c r="C3410" s="14" t="s">
        <v>11540</v>
      </c>
      <c r="D3410" s="16">
        <v>45995</v>
      </c>
      <c r="E3410" s="16">
        <v>46072</v>
      </c>
      <c r="F3410" s="14" t="s">
        <v>11541</v>
      </c>
      <c r="G3410" s="14" t="s">
        <v>11542</v>
      </c>
      <c r="H3410" s="14" t="s">
        <v>11543</v>
      </c>
      <c r="I3410" s="15">
        <v>700</v>
      </c>
      <c r="J3410" s="77">
        <v>2</v>
      </c>
      <c r="K3410" s="92"/>
    </row>
    <row r="3411" spans="1:11" ht="60" x14ac:dyDescent="0.25">
      <c r="A3411" s="14" t="s">
        <v>3027</v>
      </c>
      <c r="B3411" s="14" t="s">
        <v>11539</v>
      </c>
      <c r="C3411" s="14" t="s">
        <v>11544</v>
      </c>
      <c r="D3411" s="16">
        <v>45845</v>
      </c>
      <c r="E3411" s="16">
        <v>46072</v>
      </c>
      <c r="F3411" s="14" t="s">
        <v>11545</v>
      </c>
      <c r="G3411" s="14" t="s">
        <v>5541</v>
      </c>
      <c r="H3411" s="14" t="s">
        <v>11546</v>
      </c>
      <c r="I3411" s="15">
        <v>100</v>
      </c>
      <c r="J3411" s="77">
        <v>2</v>
      </c>
      <c r="K3411" s="92"/>
    </row>
    <row r="3412" spans="1:11" ht="100" x14ac:dyDescent="0.25">
      <c r="A3412" s="14" t="s">
        <v>3027</v>
      </c>
      <c r="B3412" s="14" t="s">
        <v>11539</v>
      </c>
      <c r="C3412" s="14" t="s">
        <v>11547</v>
      </c>
      <c r="D3412" s="16">
        <v>45943</v>
      </c>
      <c r="E3412" s="16">
        <v>46072</v>
      </c>
      <c r="F3412" s="14" t="s">
        <v>11548</v>
      </c>
      <c r="G3412" s="14" t="s">
        <v>43</v>
      </c>
      <c r="H3412" s="14" t="s">
        <v>11549</v>
      </c>
      <c r="I3412" s="15">
        <v>26.98</v>
      </c>
      <c r="J3412" s="77">
        <v>2</v>
      </c>
      <c r="K3412" s="92"/>
    </row>
    <row r="3413" spans="1:11" ht="100" x14ac:dyDescent="0.25">
      <c r="A3413" s="14" t="s">
        <v>3027</v>
      </c>
      <c r="B3413" s="14" t="s">
        <v>11539</v>
      </c>
      <c r="C3413" s="14" t="s">
        <v>6087</v>
      </c>
      <c r="D3413" s="16">
        <v>45943</v>
      </c>
      <c r="E3413" s="16">
        <v>46072</v>
      </c>
      <c r="F3413" s="14" t="s">
        <v>11550</v>
      </c>
      <c r="G3413" s="14" t="s">
        <v>43</v>
      </c>
      <c r="H3413" s="14" t="s">
        <v>11549</v>
      </c>
      <c r="I3413" s="15">
        <v>82.05</v>
      </c>
      <c r="J3413" s="77">
        <v>2</v>
      </c>
      <c r="K3413" s="92"/>
    </row>
    <row r="3414" spans="1:11" ht="110" x14ac:dyDescent="0.25">
      <c r="A3414" s="14" t="s">
        <v>3027</v>
      </c>
      <c r="B3414" s="14" t="s">
        <v>11539</v>
      </c>
      <c r="C3414" s="14" t="s">
        <v>11551</v>
      </c>
      <c r="D3414" s="16">
        <v>45943</v>
      </c>
      <c r="E3414" s="16">
        <v>46072</v>
      </c>
      <c r="F3414" s="14" t="s">
        <v>11552</v>
      </c>
      <c r="G3414" s="14" t="s">
        <v>43</v>
      </c>
      <c r="H3414" s="14" t="s">
        <v>11549</v>
      </c>
      <c r="I3414" s="15">
        <v>48.89</v>
      </c>
      <c r="J3414" s="77">
        <v>2</v>
      </c>
      <c r="K3414" s="92"/>
    </row>
    <row r="3415" spans="1:11" ht="100" x14ac:dyDescent="0.25">
      <c r="A3415" s="14" t="s">
        <v>3027</v>
      </c>
      <c r="B3415" s="14" t="s">
        <v>11539</v>
      </c>
      <c r="C3415" s="14" t="s">
        <v>11553</v>
      </c>
      <c r="D3415" s="16">
        <v>45945</v>
      </c>
      <c r="E3415" s="16">
        <v>46072</v>
      </c>
      <c r="F3415" s="14" t="s">
        <v>11554</v>
      </c>
      <c r="G3415" s="14" t="s">
        <v>43</v>
      </c>
      <c r="H3415" s="14" t="s">
        <v>11549</v>
      </c>
      <c r="I3415" s="15">
        <v>46.08</v>
      </c>
      <c r="J3415" s="77">
        <v>2</v>
      </c>
      <c r="K3415" s="92"/>
    </row>
    <row r="3416" spans="1:11" ht="100" x14ac:dyDescent="0.25">
      <c r="A3416" s="14" t="s">
        <v>3027</v>
      </c>
      <c r="B3416" s="14" t="s">
        <v>11539</v>
      </c>
      <c r="C3416" s="14" t="s">
        <v>11555</v>
      </c>
      <c r="D3416" s="16">
        <v>45945</v>
      </c>
      <c r="E3416" s="16">
        <v>46072</v>
      </c>
      <c r="F3416" s="14" t="s">
        <v>11556</v>
      </c>
      <c r="G3416" s="14" t="s">
        <v>43</v>
      </c>
      <c r="H3416" s="14" t="s">
        <v>11549</v>
      </c>
      <c r="I3416" s="15">
        <v>51.5</v>
      </c>
      <c r="J3416" s="77">
        <v>2</v>
      </c>
      <c r="K3416" s="92"/>
    </row>
    <row r="3417" spans="1:11" ht="110" x14ac:dyDescent="0.25">
      <c r="A3417" s="14" t="s">
        <v>3027</v>
      </c>
      <c r="B3417" s="14" t="s">
        <v>11539</v>
      </c>
      <c r="C3417" s="14" t="s">
        <v>11557</v>
      </c>
      <c r="D3417" s="16">
        <v>45945</v>
      </c>
      <c r="E3417" s="16">
        <v>46072</v>
      </c>
      <c r="F3417" s="14" t="s">
        <v>11558</v>
      </c>
      <c r="G3417" s="14" t="s">
        <v>43</v>
      </c>
      <c r="H3417" s="14" t="s">
        <v>11549</v>
      </c>
      <c r="I3417" s="15">
        <v>58.02</v>
      </c>
      <c r="J3417" s="77">
        <v>2</v>
      </c>
      <c r="K3417" s="92"/>
    </row>
    <row r="3418" spans="1:11" ht="100" x14ac:dyDescent="0.25">
      <c r="A3418" s="14" t="s">
        <v>3027</v>
      </c>
      <c r="B3418" s="14" t="s">
        <v>11539</v>
      </c>
      <c r="C3418" s="14" t="s">
        <v>4041</v>
      </c>
      <c r="D3418" s="16">
        <v>46003</v>
      </c>
      <c r="E3418" s="16">
        <v>46072</v>
      </c>
      <c r="F3418" s="14" t="s">
        <v>11559</v>
      </c>
      <c r="G3418" s="14"/>
      <c r="H3418" s="14" t="s">
        <v>11560</v>
      </c>
      <c r="I3418" s="15">
        <v>34.840000000000003</v>
      </c>
      <c r="J3418" s="77">
        <v>2</v>
      </c>
      <c r="K3418" s="92"/>
    </row>
    <row r="3419" spans="1:11" ht="100" x14ac:dyDescent="0.25">
      <c r="A3419" s="14" t="s">
        <v>3027</v>
      </c>
      <c r="B3419" s="14" t="s">
        <v>11539</v>
      </c>
      <c r="C3419" s="14" t="s">
        <v>4041</v>
      </c>
      <c r="D3419" s="16">
        <v>46003</v>
      </c>
      <c r="E3419" s="16">
        <v>46072</v>
      </c>
      <c r="F3419" s="14" t="s">
        <v>11561</v>
      </c>
      <c r="G3419" s="14"/>
      <c r="H3419" s="14" t="s">
        <v>11560</v>
      </c>
      <c r="I3419" s="15">
        <v>87.11</v>
      </c>
      <c r="J3419" s="77">
        <v>2</v>
      </c>
      <c r="K3419" s="92"/>
    </row>
    <row r="3420" spans="1:11" ht="100" x14ac:dyDescent="0.25">
      <c r="A3420" s="14" t="s">
        <v>3027</v>
      </c>
      <c r="B3420" s="14" t="s">
        <v>11539</v>
      </c>
      <c r="C3420" s="14" t="s">
        <v>4041</v>
      </c>
      <c r="D3420" s="16">
        <v>46003</v>
      </c>
      <c r="E3420" s="16">
        <v>46072</v>
      </c>
      <c r="F3420" s="14" t="s">
        <v>11562</v>
      </c>
      <c r="G3420" s="14"/>
      <c r="H3420" s="14" t="s">
        <v>11560</v>
      </c>
      <c r="I3420" s="15">
        <v>34.840000000000003</v>
      </c>
      <c r="J3420" s="77">
        <v>2</v>
      </c>
      <c r="K3420" s="92"/>
    </row>
    <row r="3421" spans="1:11" ht="100" x14ac:dyDescent="0.25">
      <c r="A3421" s="14" t="s">
        <v>3027</v>
      </c>
      <c r="B3421" s="14" t="s">
        <v>11539</v>
      </c>
      <c r="C3421" s="14" t="s">
        <v>4041</v>
      </c>
      <c r="D3421" s="16">
        <v>46003</v>
      </c>
      <c r="E3421" s="16">
        <v>46072</v>
      </c>
      <c r="F3421" s="14" t="s">
        <v>11563</v>
      </c>
      <c r="G3421" s="14"/>
      <c r="H3421" s="14" t="s">
        <v>11560</v>
      </c>
      <c r="I3421" s="15">
        <v>56.2</v>
      </c>
      <c r="J3421" s="77">
        <v>2</v>
      </c>
      <c r="K3421" s="92"/>
    </row>
    <row r="3422" spans="1:11" ht="100" x14ac:dyDescent="0.25">
      <c r="A3422" s="14" t="s">
        <v>3027</v>
      </c>
      <c r="B3422" s="14" t="s">
        <v>11539</v>
      </c>
      <c r="C3422" s="14" t="s">
        <v>4041</v>
      </c>
      <c r="D3422" s="16">
        <v>46003</v>
      </c>
      <c r="E3422" s="16">
        <v>46072</v>
      </c>
      <c r="F3422" s="14" t="s">
        <v>11564</v>
      </c>
      <c r="G3422" s="14"/>
      <c r="H3422" s="14" t="s">
        <v>11560</v>
      </c>
      <c r="I3422" s="15">
        <v>53.39</v>
      </c>
      <c r="J3422" s="77">
        <v>2</v>
      </c>
      <c r="K3422" s="92"/>
    </row>
    <row r="3423" spans="1:11" ht="100" x14ac:dyDescent="0.25">
      <c r="A3423" s="14" t="s">
        <v>3027</v>
      </c>
      <c r="B3423" s="14" t="s">
        <v>11539</v>
      </c>
      <c r="C3423" s="14" t="s">
        <v>4041</v>
      </c>
      <c r="D3423" s="16">
        <v>46003</v>
      </c>
      <c r="E3423" s="16">
        <v>46072</v>
      </c>
      <c r="F3423" s="14" t="s">
        <v>11565</v>
      </c>
      <c r="G3423" s="14"/>
      <c r="H3423" s="14" t="s">
        <v>11560</v>
      </c>
      <c r="I3423" s="15">
        <v>53.39</v>
      </c>
      <c r="J3423" s="77">
        <v>2</v>
      </c>
      <c r="K3423" s="92"/>
    </row>
    <row r="3424" spans="1:11" ht="100" x14ac:dyDescent="0.25">
      <c r="A3424" s="14" t="s">
        <v>3027</v>
      </c>
      <c r="B3424" s="14" t="s">
        <v>11539</v>
      </c>
      <c r="C3424" s="14" t="s">
        <v>4041</v>
      </c>
      <c r="D3424" s="16">
        <v>46003</v>
      </c>
      <c r="E3424" s="16">
        <v>46072</v>
      </c>
      <c r="F3424" s="14" t="s">
        <v>11566</v>
      </c>
      <c r="G3424" s="14"/>
      <c r="H3424" s="14" t="s">
        <v>11560</v>
      </c>
      <c r="I3424" s="15">
        <v>53.39</v>
      </c>
      <c r="J3424" s="77">
        <v>2</v>
      </c>
      <c r="K3424" s="92"/>
    </row>
    <row r="3425" spans="1:11" ht="100" x14ac:dyDescent="0.25">
      <c r="A3425" s="14" t="s">
        <v>3027</v>
      </c>
      <c r="B3425" s="14" t="s">
        <v>11539</v>
      </c>
      <c r="C3425" s="14" t="s">
        <v>4041</v>
      </c>
      <c r="D3425" s="16">
        <v>46003</v>
      </c>
      <c r="E3425" s="16">
        <v>46072</v>
      </c>
      <c r="F3425" s="14" t="s">
        <v>11567</v>
      </c>
      <c r="G3425" s="14"/>
      <c r="H3425" s="14" t="s">
        <v>11560</v>
      </c>
      <c r="I3425" s="15">
        <v>36.700000000000003</v>
      </c>
      <c r="J3425" s="77">
        <v>2</v>
      </c>
      <c r="K3425" s="92"/>
    </row>
    <row r="3426" spans="1:11" ht="100" x14ac:dyDescent="0.25">
      <c r="A3426" s="14" t="s">
        <v>3027</v>
      </c>
      <c r="B3426" s="14" t="s">
        <v>11539</v>
      </c>
      <c r="C3426" s="14" t="s">
        <v>4041</v>
      </c>
      <c r="D3426" s="16">
        <v>46003</v>
      </c>
      <c r="E3426" s="16">
        <v>46072</v>
      </c>
      <c r="F3426" s="14" t="s">
        <v>11568</v>
      </c>
      <c r="G3426" s="14"/>
      <c r="H3426" s="14" t="s">
        <v>11560</v>
      </c>
      <c r="I3426" s="15">
        <v>91.76</v>
      </c>
      <c r="J3426" s="77">
        <v>2</v>
      </c>
      <c r="K3426" s="92"/>
    </row>
    <row r="3427" spans="1:11" ht="100" x14ac:dyDescent="0.25">
      <c r="A3427" s="14" t="s">
        <v>3027</v>
      </c>
      <c r="B3427" s="14" t="s">
        <v>11539</v>
      </c>
      <c r="C3427" s="14" t="s">
        <v>4041</v>
      </c>
      <c r="D3427" s="16">
        <v>46003</v>
      </c>
      <c r="E3427" s="16">
        <v>46072</v>
      </c>
      <c r="F3427" s="14" t="s">
        <v>11569</v>
      </c>
      <c r="G3427" s="14"/>
      <c r="H3427" s="14" t="s">
        <v>11560</v>
      </c>
      <c r="I3427" s="15">
        <v>59.2</v>
      </c>
      <c r="J3427" s="77">
        <v>2</v>
      </c>
      <c r="K3427" s="92"/>
    </row>
    <row r="3428" spans="1:11" ht="110" x14ac:dyDescent="0.25">
      <c r="A3428" s="14" t="s">
        <v>3027</v>
      </c>
      <c r="B3428" s="14" t="s">
        <v>11539</v>
      </c>
      <c r="C3428" s="14" t="s">
        <v>4041</v>
      </c>
      <c r="D3428" s="16">
        <v>46003</v>
      </c>
      <c r="E3428" s="16">
        <v>46072</v>
      </c>
      <c r="F3428" s="14" t="s">
        <v>11570</v>
      </c>
      <c r="G3428" s="14"/>
      <c r="H3428" s="14" t="s">
        <v>11560</v>
      </c>
      <c r="I3428" s="15">
        <v>71.040000000000006</v>
      </c>
      <c r="J3428" s="77">
        <v>2</v>
      </c>
      <c r="K3428" s="92"/>
    </row>
    <row r="3429" spans="1:11" ht="100" x14ac:dyDescent="0.25">
      <c r="A3429" s="14" t="s">
        <v>3027</v>
      </c>
      <c r="B3429" s="14" t="s">
        <v>11539</v>
      </c>
      <c r="C3429" s="14" t="s">
        <v>4041</v>
      </c>
      <c r="D3429" s="16">
        <v>46003</v>
      </c>
      <c r="E3429" s="16">
        <v>46072</v>
      </c>
      <c r="F3429" s="14" t="s">
        <v>11571</v>
      </c>
      <c r="G3429" s="14"/>
      <c r="H3429" s="14" t="s">
        <v>11560</v>
      </c>
      <c r="I3429" s="15">
        <v>91.76</v>
      </c>
      <c r="J3429" s="77">
        <v>2</v>
      </c>
      <c r="K3429" s="92"/>
    </row>
    <row r="3430" spans="1:11" ht="100" x14ac:dyDescent="0.25">
      <c r="A3430" s="14" t="s">
        <v>3027</v>
      </c>
      <c r="B3430" s="14" t="s">
        <v>11539</v>
      </c>
      <c r="C3430" s="14" t="s">
        <v>4041</v>
      </c>
      <c r="D3430" s="16">
        <v>46003</v>
      </c>
      <c r="E3430" s="16">
        <v>46072</v>
      </c>
      <c r="F3430" s="14" t="s">
        <v>11572</v>
      </c>
      <c r="G3430" s="14"/>
      <c r="H3430" s="14" t="s">
        <v>11560</v>
      </c>
      <c r="I3430" s="15">
        <v>56.24</v>
      </c>
      <c r="J3430" s="77">
        <v>2</v>
      </c>
      <c r="K3430" s="92"/>
    </row>
    <row r="3431" spans="1:11" ht="90" x14ac:dyDescent="0.25">
      <c r="A3431" s="14" t="s">
        <v>3027</v>
      </c>
      <c r="B3431" s="14" t="s">
        <v>11539</v>
      </c>
      <c r="C3431" s="14" t="s">
        <v>4041</v>
      </c>
      <c r="D3431" s="16">
        <v>46003</v>
      </c>
      <c r="E3431" s="16">
        <v>46072</v>
      </c>
      <c r="F3431" s="14" t="s">
        <v>11573</v>
      </c>
      <c r="G3431" s="14"/>
      <c r="H3431" s="14" t="s">
        <v>11560</v>
      </c>
      <c r="I3431" s="15">
        <v>71.040000000000006</v>
      </c>
      <c r="J3431" s="77">
        <v>2</v>
      </c>
      <c r="K3431" s="92"/>
    </row>
    <row r="3432" spans="1:11" ht="100" x14ac:dyDescent="0.25">
      <c r="A3432" s="14" t="s">
        <v>3027</v>
      </c>
      <c r="B3432" s="14" t="s">
        <v>11539</v>
      </c>
      <c r="C3432" s="14" t="s">
        <v>4041</v>
      </c>
      <c r="D3432" s="16">
        <v>46003</v>
      </c>
      <c r="E3432" s="16">
        <v>46072</v>
      </c>
      <c r="F3432" s="14" t="s">
        <v>11574</v>
      </c>
      <c r="G3432" s="14"/>
      <c r="H3432" s="14" t="s">
        <v>11560</v>
      </c>
      <c r="I3432" s="15">
        <v>91.76</v>
      </c>
      <c r="J3432" s="77">
        <v>2</v>
      </c>
      <c r="K3432" s="92"/>
    </row>
    <row r="3433" spans="1:11" ht="90" x14ac:dyDescent="0.25">
      <c r="A3433" s="14" t="s">
        <v>3027</v>
      </c>
      <c r="B3433" s="14" t="s">
        <v>11539</v>
      </c>
      <c r="C3433" s="14" t="s">
        <v>4041</v>
      </c>
      <c r="D3433" s="16">
        <v>46003</v>
      </c>
      <c r="E3433" s="16">
        <v>46072</v>
      </c>
      <c r="F3433" s="14" t="s">
        <v>11575</v>
      </c>
      <c r="G3433" s="14"/>
      <c r="H3433" s="14" t="s">
        <v>11560</v>
      </c>
      <c r="I3433" s="15">
        <v>74</v>
      </c>
      <c r="J3433" s="77">
        <v>2</v>
      </c>
      <c r="K3433" s="92"/>
    </row>
    <row r="3434" spans="1:11" ht="100" x14ac:dyDescent="0.25">
      <c r="A3434" s="14" t="s">
        <v>3027</v>
      </c>
      <c r="B3434" s="14" t="s">
        <v>11539</v>
      </c>
      <c r="C3434" s="14" t="s">
        <v>5307</v>
      </c>
      <c r="D3434" s="16">
        <v>46003</v>
      </c>
      <c r="E3434" s="16">
        <v>46072</v>
      </c>
      <c r="F3434" s="14" t="s">
        <v>11576</v>
      </c>
      <c r="G3434" s="14"/>
      <c r="H3434" s="14" t="s">
        <v>3293</v>
      </c>
      <c r="I3434" s="15">
        <v>47.21</v>
      </c>
      <c r="J3434" s="77">
        <v>2</v>
      </c>
      <c r="K3434" s="92"/>
    </row>
    <row r="3435" spans="1:11" ht="100" x14ac:dyDescent="0.25">
      <c r="A3435" s="14" t="s">
        <v>3027</v>
      </c>
      <c r="B3435" s="14" t="s">
        <v>11539</v>
      </c>
      <c r="C3435" s="14" t="s">
        <v>5307</v>
      </c>
      <c r="D3435" s="16">
        <v>46003</v>
      </c>
      <c r="E3435" s="16">
        <v>46072</v>
      </c>
      <c r="F3435" s="14" t="s">
        <v>11577</v>
      </c>
      <c r="G3435" s="14"/>
      <c r="H3435" s="14" t="s">
        <v>3293</v>
      </c>
      <c r="I3435" s="15">
        <v>60.7</v>
      </c>
      <c r="J3435" s="77">
        <v>2</v>
      </c>
      <c r="K3435" s="92"/>
    </row>
    <row r="3436" spans="1:11" ht="100" x14ac:dyDescent="0.25">
      <c r="A3436" s="14" t="s">
        <v>3027</v>
      </c>
      <c r="B3436" s="14" t="s">
        <v>11539</v>
      </c>
      <c r="C3436" s="14" t="s">
        <v>5307</v>
      </c>
      <c r="D3436" s="16">
        <v>46003</v>
      </c>
      <c r="E3436" s="16">
        <v>46072</v>
      </c>
      <c r="F3436" s="14" t="s">
        <v>11578</v>
      </c>
      <c r="G3436" s="14"/>
      <c r="H3436" s="14" t="s">
        <v>3293</v>
      </c>
      <c r="I3436" s="15">
        <v>47.21</v>
      </c>
      <c r="J3436" s="77">
        <v>2</v>
      </c>
      <c r="K3436" s="92"/>
    </row>
    <row r="3437" spans="1:11" ht="100" x14ac:dyDescent="0.25">
      <c r="A3437" s="14" t="s">
        <v>3027</v>
      </c>
      <c r="B3437" s="14" t="s">
        <v>11539</v>
      </c>
      <c r="C3437" s="14" t="s">
        <v>5307</v>
      </c>
      <c r="D3437" s="16">
        <v>46003</v>
      </c>
      <c r="E3437" s="16">
        <v>46072</v>
      </c>
      <c r="F3437" s="14" t="s">
        <v>11579</v>
      </c>
      <c r="G3437" s="14"/>
      <c r="H3437" s="14" t="s">
        <v>3293</v>
      </c>
      <c r="I3437" s="15">
        <v>50.58</v>
      </c>
      <c r="J3437" s="77">
        <v>2</v>
      </c>
      <c r="K3437" s="92"/>
    </row>
    <row r="3438" spans="1:11" ht="100" x14ac:dyDescent="0.25">
      <c r="A3438" s="14" t="s">
        <v>3027</v>
      </c>
      <c r="B3438" s="14" t="s">
        <v>11539</v>
      </c>
      <c r="C3438" s="14" t="s">
        <v>5307</v>
      </c>
      <c r="D3438" s="16">
        <v>46003</v>
      </c>
      <c r="E3438" s="16">
        <v>46072</v>
      </c>
      <c r="F3438" s="14" t="s">
        <v>11580</v>
      </c>
      <c r="G3438" s="14"/>
      <c r="H3438" s="14" t="s">
        <v>3293</v>
      </c>
      <c r="I3438" s="15">
        <v>28.1</v>
      </c>
      <c r="J3438" s="77">
        <v>2</v>
      </c>
      <c r="K3438" s="92"/>
    </row>
    <row r="3439" spans="1:11" ht="100" x14ac:dyDescent="0.25">
      <c r="A3439" s="14" t="s">
        <v>3027</v>
      </c>
      <c r="B3439" s="14" t="s">
        <v>11539</v>
      </c>
      <c r="C3439" s="14" t="s">
        <v>5307</v>
      </c>
      <c r="D3439" s="16">
        <v>46003</v>
      </c>
      <c r="E3439" s="16">
        <v>46072</v>
      </c>
      <c r="F3439" s="14" t="s">
        <v>11581</v>
      </c>
      <c r="G3439" s="14"/>
      <c r="H3439" s="14" t="s">
        <v>3293</v>
      </c>
      <c r="I3439" s="15">
        <v>28.1</v>
      </c>
      <c r="J3439" s="77">
        <v>2</v>
      </c>
      <c r="K3439" s="92"/>
    </row>
    <row r="3440" spans="1:11" ht="100" x14ac:dyDescent="0.25">
      <c r="A3440" s="14" t="s">
        <v>3027</v>
      </c>
      <c r="B3440" s="14" t="s">
        <v>11539</v>
      </c>
      <c r="C3440" s="14" t="s">
        <v>5307</v>
      </c>
      <c r="D3440" s="16">
        <v>46003</v>
      </c>
      <c r="E3440" s="16">
        <v>46072</v>
      </c>
      <c r="F3440" s="14" t="s">
        <v>11582</v>
      </c>
      <c r="G3440" s="14"/>
      <c r="H3440" s="14" t="s">
        <v>3293</v>
      </c>
      <c r="I3440" s="15">
        <v>28.1</v>
      </c>
      <c r="J3440" s="77">
        <v>2</v>
      </c>
      <c r="K3440" s="92"/>
    </row>
    <row r="3441" spans="1:11" ht="100" x14ac:dyDescent="0.25">
      <c r="A3441" s="14" t="s">
        <v>3027</v>
      </c>
      <c r="B3441" s="14" t="s">
        <v>11539</v>
      </c>
      <c r="C3441" s="14" t="s">
        <v>5307</v>
      </c>
      <c r="D3441" s="16">
        <v>46003</v>
      </c>
      <c r="E3441" s="16">
        <v>46072</v>
      </c>
      <c r="F3441" s="14" t="s">
        <v>11583</v>
      </c>
      <c r="G3441" s="14"/>
      <c r="H3441" s="14" t="s">
        <v>3293</v>
      </c>
      <c r="I3441" s="15">
        <v>49.73</v>
      </c>
      <c r="J3441" s="77">
        <v>2</v>
      </c>
      <c r="K3441" s="92"/>
    </row>
    <row r="3442" spans="1:11" ht="100" x14ac:dyDescent="0.25">
      <c r="A3442" s="14" t="s">
        <v>3027</v>
      </c>
      <c r="B3442" s="14" t="s">
        <v>11539</v>
      </c>
      <c r="C3442" s="14" t="s">
        <v>5307</v>
      </c>
      <c r="D3442" s="16">
        <v>46003</v>
      </c>
      <c r="E3442" s="16">
        <v>46072</v>
      </c>
      <c r="F3442" s="14" t="s">
        <v>11584</v>
      </c>
      <c r="G3442" s="14"/>
      <c r="H3442" s="14" t="s">
        <v>3293</v>
      </c>
      <c r="I3442" s="15">
        <v>53.28</v>
      </c>
      <c r="J3442" s="77">
        <v>2</v>
      </c>
      <c r="K3442" s="92"/>
    </row>
    <row r="3443" spans="1:11" ht="110" x14ac:dyDescent="0.25">
      <c r="A3443" s="14" t="s">
        <v>3027</v>
      </c>
      <c r="B3443" s="14" t="s">
        <v>11539</v>
      </c>
      <c r="C3443" s="14" t="s">
        <v>5307</v>
      </c>
      <c r="D3443" s="16">
        <v>46003</v>
      </c>
      <c r="E3443" s="16">
        <v>46072</v>
      </c>
      <c r="F3443" s="14" t="s">
        <v>11585</v>
      </c>
      <c r="G3443" s="14"/>
      <c r="H3443" s="14" t="s">
        <v>3293</v>
      </c>
      <c r="I3443" s="15">
        <v>52.1</v>
      </c>
      <c r="J3443" s="77">
        <v>2</v>
      </c>
      <c r="K3443" s="92"/>
    </row>
    <row r="3444" spans="1:11" ht="100" x14ac:dyDescent="0.25">
      <c r="A3444" s="14" t="s">
        <v>3027</v>
      </c>
      <c r="B3444" s="14" t="s">
        <v>11539</v>
      </c>
      <c r="C3444" s="14" t="s">
        <v>5307</v>
      </c>
      <c r="D3444" s="16">
        <v>46003</v>
      </c>
      <c r="E3444" s="16">
        <v>46072</v>
      </c>
      <c r="F3444" s="14" t="s">
        <v>11586</v>
      </c>
      <c r="G3444" s="14"/>
      <c r="H3444" s="14" t="s">
        <v>3293</v>
      </c>
      <c r="I3444" s="15">
        <v>63.94</v>
      </c>
      <c r="J3444" s="77">
        <v>2</v>
      </c>
      <c r="K3444" s="92"/>
    </row>
    <row r="3445" spans="1:11" ht="100" x14ac:dyDescent="0.25">
      <c r="A3445" s="14" t="s">
        <v>3027</v>
      </c>
      <c r="B3445" s="14" t="s">
        <v>11539</v>
      </c>
      <c r="C3445" s="14" t="s">
        <v>5307</v>
      </c>
      <c r="D3445" s="16">
        <v>46003</v>
      </c>
      <c r="E3445" s="16">
        <v>46072</v>
      </c>
      <c r="F3445" s="14" t="s">
        <v>11587</v>
      </c>
      <c r="G3445" s="14"/>
      <c r="H3445" s="14" t="s">
        <v>3293</v>
      </c>
      <c r="I3445" s="15">
        <v>29.6</v>
      </c>
      <c r="J3445" s="77">
        <v>2</v>
      </c>
      <c r="K3445" s="92"/>
    </row>
    <row r="3446" spans="1:11" ht="100" x14ac:dyDescent="0.25">
      <c r="A3446" s="14" t="s">
        <v>3027</v>
      </c>
      <c r="B3446" s="14" t="s">
        <v>11539</v>
      </c>
      <c r="C3446" s="14" t="s">
        <v>5307</v>
      </c>
      <c r="D3446" s="16">
        <v>46003</v>
      </c>
      <c r="E3446" s="16">
        <v>46072</v>
      </c>
      <c r="F3446" s="14" t="s">
        <v>11588</v>
      </c>
      <c r="G3446" s="14"/>
      <c r="H3446" s="14" t="s">
        <v>3293</v>
      </c>
      <c r="I3446" s="15">
        <v>63.94</v>
      </c>
      <c r="J3446" s="77">
        <v>2</v>
      </c>
      <c r="K3446" s="92"/>
    </row>
    <row r="3447" spans="1:11" ht="100" x14ac:dyDescent="0.25">
      <c r="A3447" s="14" t="s">
        <v>3027</v>
      </c>
      <c r="B3447" s="14" t="s">
        <v>11539</v>
      </c>
      <c r="C3447" s="14" t="s">
        <v>11589</v>
      </c>
      <c r="D3447" s="16">
        <v>46008</v>
      </c>
      <c r="E3447" s="16">
        <v>46072</v>
      </c>
      <c r="F3447" s="14" t="s">
        <v>11590</v>
      </c>
      <c r="G3447" s="14"/>
      <c r="H3447" s="14" t="s">
        <v>11591</v>
      </c>
      <c r="I3447" s="15">
        <v>39.340000000000003</v>
      </c>
      <c r="J3447" s="77">
        <v>2</v>
      </c>
      <c r="K3447" s="92"/>
    </row>
    <row r="3448" spans="1:11" ht="100" x14ac:dyDescent="0.25">
      <c r="A3448" s="14" t="s">
        <v>3027</v>
      </c>
      <c r="B3448" s="14" t="s">
        <v>11539</v>
      </c>
      <c r="C3448" s="14" t="s">
        <v>11589</v>
      </c>
      <c r="D3448" s="16">
        <v>46008</v>
      </c>
      <c r="E3448" s="16">
        <v>46072</v>
      </c>
      <c r="F3448" s="14" t="s">
        <v>11592</v>
      </c>
      <c r="G3448" s="14"/>
      <c r="H3448" s="14" t="s">
        <v>11591</v>
      </c>
      <c r="I3448" s="15">
        <v>18.829999999999998</v>
      </c>
      <c r="J3448" s="77">
        <v>2</v>
      </c>
      <c r="K3448" s="92"/>
    </row>
    <row r="3449" spans="1:11" ht="100" x14ac:dyDescent="0.25">
      <c r="A3449" s="14" t="s">
        <v>3027</v>
      </c>
      <c r="B3449" s="14" t="s">
        <v>11539</v>
      </c>
      <c r="C3449" s="14" t="s">
        <v>11589</v>
      </c>
      <c r="D3449" s="16">
        <v>46008</v>
      </c>
      <c r="E3449" s="16">
        <v>46072</v>
      </c>
      <c r="F3449" s="14" t="s">
        <v>11593</v>
      </c>
      <c r="G3449" s="14"/>
      <c r="H3449" s="14" t="s">
        <v>11591</v>
      </c>
      <c r="I3449" s="15">
        <v>39.9</v>
      </c>
      <c r="J3449" s="77">
        <v>2</v>
      </c>
      <c r="K3449" s="92"/>
    </row>
    <row r="3450" spans="1:11" ht="100" x14ac:dyDescent="0.25">
      <c r="A3450" s="14" t="s">
        <v>3027</v>
      </c>
      <c r="B3450" s="14" t="s">
        <v>11539</v>
      </c>
      <c r="C3450" s="14" t="s">
        <v>11589</v>
      </c>
      <c r="D3450" s="16">
        <v>46008</v>
      </c>
      <c r="E3450" s="16">
        <v>46072</v>
      </c>
      <c r="F3450" s="14" t="s">
        <v>11594</v>
      </c>
      <c r="G3450" s="14"/>
      <c r="H3450" s="14" t="s">
        <v>11591</v>
      </c>
      <c r="I3450" s="15">
        <v>59.01</v>
      </c>
      <c r="J3450" s="77">
        <v>2</v>
      </c>
      <c r="K3450" s="92"/>
    </row>
    <row r="3451" spans="1:11" ht="100" x14ac:dyDescent="0.25">
      <c r="A3451" s="14" t="s">
        <v>3027</v>
      </c>
      <c r="B3451" s="14" t="s">
        <v>11539</v>
      </c>
      <c r="C3451" s="14" t="s">
        <v>11589</v>
      </c>
      <c r="D3451" s="16">
        <v>46008</v>
      </c>
      <c r="E3451" s="16">
        <v>46072</v>
      </c>
      <c r="F3451" s="14" t="s">
        <v>11595</v>
      </c>
      <c r="G3451" s="14"/>
      <c r="H3451" s="14" t="s">
        <v>11591</v>
      </c>
      <c r="I3451" s="15">
        <v>22.48</v>
      </c>
      <c r="J3451" s="77">
        <v>2</v>
      </c>
      <c r="K3451" s="92"/>
    </row>
    <row r="3452" spans="1:11" ht="100" x14ac:dyDescent="0.25">
      <c r="A3452" s="14" t="s">
        <v>3027</v>
      </c>
      <c r="B3452" s="14" t="s">
        <v>11539</v>
      </c>
      <c r="C3452" s="14" t="s">
        <v>11589</v>
      </c>
      <c r="D3452" s="16">
        <v>46008</v>
      </c>
      <c r="E3452" s="16">
        <v>46072</v>
      </c>
      <c r="F3452" s="14" t="s">
        <v>11596</v>
      </c>
      <c r="G3452" s="14"/>
      <c r="H3452" s="14" t="s">
        <v>11591</v>
      </c>
      <c r="I3452" s="15">
        <v>22.48</v>
      </c>
      <c r="J3452" s="77">
        <v>2</v>
      </c>
      <c r="K3452" s="92"/>
    </row>
    <row r="3453" spans="1:11" ht="100" x14ac:dyDescent="0.25">
      <c r="A3453" s="14" t="s">
        <v>3027</v>
      </c>
      <c r="B3453" s="14" t="s">
        <v>11539</v>
      </c>
      <c r="C3453" s="14" t="s">
        <v>11589</v>
      </c>
      <c r="D3453" s="16">
        <v>46008</v>
      </c>
      <c r="E3453" s="16">
        <v>46072</v>
      </c>
      <c r="F3453" s="14" t="s">
        <v>11597</v>
      </c>
      <c r="G3453" s="14"/>
      <c r="H3453" s="14" t="s">
        <v>11591</v>
      </c>
      <c r="I3453" s="15">
        <v>22.48</v>
      </c>
      <c r="J3453" s="77">
        <v>2</v>
      </c>
      <c r="K3453" s="92"/>
    </row>
    <row r="3454" spans="1:11" ht="100" x14ac:dyDescent="0.25">
      <c r="A3454" s="14" t="s">
        <v>3027</v>
      </c>
      <c r="B3454" s="14" t="s">
        <v>11539</v>
      </c>
      <c r="C3454" s="14" t="s">
        <v>11589</v>
      </c>
      <c r="D3454" s="16">
        <v>46008</v>
      </c>
      <c r="E3454" s="16">
        <v>46072</v>
      </c>
      <c r="F3454" s="14" t="s">
        <v>11598</v>
      </c>
      <c r="G3454" s="14"/>
      <c r="H3454" s="14" t="s">
        <v>11591</v>
      </c>
      <c r="I3454" s="15">
        <v>42.03</v>
      </c>
      <c r="J3454" s="77">
        <v>2</v>
      </c>
      <c r="K3454" s="92"/>
    </row>
    <row r="3455" spans="1:11" ht="100" x14ac:dyDescent="0.25">
      <c r="A3455" s="14" t="s">
        <v>3027</v>
      </c>
      <c r="B3455" s="14" t="s">
        <v>11539</v>
      </c>
      <c r="C3455" s="14" t="s">
        <v>11589</v>
      </c>
      <c r="D3455" s="16">
        <v>46008</v>
      </c>
      <c r="E3455" s="16">
        <v>46072</v>
      </c>
      <c r="F3455" s="14" t="s">
        <v>11599</v>
      </c>
      <c r="G3455" s="14"/>
      <c r="H3455" s="14" t="s">
        <v>11591</v>
      </c>
      <c r="I3455" s="15">
        <v>62.16</v>
      </c>
      <c r="J3455" s="77">
        <v>2</v>
      </c>
      <c r="K3455" s="92"/>
    </row>
    <row r="3456" spans="1:11" ht="110" x14ac:dyDescent="0.25">
      <c r="A3456" s="14" t="s">
        <v>3027</v>
      </c>
      <c r="B3456" s="14" t="s">
        <v>11539</v>
      </c>
      <c r="C3456" s="14" t="s">
        <v>11589</v>
      </c>
      <c r="D3456" s="16">
        <v>46008</v>
      </c>
      <c r="E3456" s="16">
        <v>46072</v>
      </c>
      <c r="F3456" s="14" t="s">
        <v>11600</v>
      </c>
      <c r="G3456" s="14"/>
      <c r="H3456" s="14" t="s">
        <v>11591</v>
      </c>
      <c r="I3456" s="15">
        <v>17.170000000000002</v>
      </c>
      <c r="J3456" s="77">
        <v>2</v>
      </c>
      <c r="K3456" s="92"/>
    </row>
    <row r="3457" spans="1:11" ht="100" x14ac:dyDescent="0.25">
      <c r="A3457" s="14" t="s">
        <v>3027</v>
      </c>
      <c r="B3457" s="14" t="s">
        <v>11539</v>
      </c>
      <c r="C3457" s="14" t="s">
        <v>11589</v>
      </c>
      <c r="D3457" s="16">
        <v>46008</v>
      </c>
      <c r="E3457" s="16">
        <v>46072</v>
      </c>
      <c r="F3457" s="14" t="s">
        <v>11601</v>
      </c>
      <c r="G3457" s="14"/>
      <c r="H3457" s="14" t="s">
        <v>11591</v>
      </c>
      <c r="I3457" s="15">
        <v>19.829999999999998</v>
      </c>
      <c r="J3457" s="77">
        <v>2</v>
      </c>
      <c r="K3457" s="92"/>
    </row>
    <row r="3458" spans="1:11" ht="100" x14ac:dyDescent="0.25">
      <c r="A3458" s="14" t="s">
        <v>3027</v>
      </c>
      <c r="B3458" s="14" t="s">
        <v>11539</v>
      </c>
      <c r="C3458" s="14" t="s">
        <v>11589</v>
      </c>
      <c r="D3458" s="16">
        <v>46008</v>
      </c>
      <c r="E3458" s="16">
        <v>46072</v>
      </c>
      <c r="F3458" s="14" t="s">
        <v>11602</v>
      </c>
      <c r="G3458" s="14"/>
      <c r="H3458" s="14" t="s">
        <v>11591</v>
      </c>
      <c r="I3458" s="15">
        <v>23.68</v>
      </c>
      <c r="J3458" s="77">
        <v>2</v>
      </c>
      <c r="K3458" s="92"/>
    </row>
    <row r="3459" spans="1:11" ht="90" x14ac:dyDescent="0.25">
      <c r="A3459" s="14" t="s">
        <v>3027</v>
      </c>
      <c r="B3459" s="14" t="s">
        <v>11539</v>
      </c>
      <c r="C3459" s="14" t="s">
        <v>11589</v>
      </c>
      <c r="D3459" s="16">
        <v>46008</v>
      </c>
      <c r="E3459" s="16">
        <v>46072</v>
      </c>
      <c r="F3459" s="14" t="s">
        <v>11603</v>
      </c>
      <c r="G3459" s="14"/>
      <c r="H3459" s="14" t="s">
        <v>11591</v>
      </c>
      <c r="I3459" s="15">
        <v>17.170000000000002</v>
      </c>
      <c r="J3459" s="77">
        <v>2</v>
      </c>
      <c r="K3459" s="92"/>
    </row>
    <row r="3460" spans="1:11" ht="100" x14ac:dyDescent="0.25">
      <c r="A3460" s="14" t="s">
        <v>3027</v>
      </c>
      <c r="B3460" s="14" t="s">
        <v>11539</v>
      </c>
      <c r="C3460" s="14" t="s">
        <v>11589</v>
      </c>
      <c r="D3460" s="16">
        <v>46008</v>
      </c>
      <c r="E3460" s="16">
        <v>46072</v>
      </c>
      <c r="F3460" s="14" t="s">
        <v>11604</v>
      </c>
      <c r="G3460" s="14"/>
      <c r="H3460" s="14" t="s">
        <v>11591</v>
      </c>
      <c r="I3460" s="15">
        <v>19.829999999999998</v>
      </c>
      <c r="J3460" s="77">
        <v>2</v>
      </c>
      <c r="K3460" s="92"/>
    </row>
    <row r="3461" spans="1:11" ht="100" x14ac:dyDescent="0.25">
      <c r="A3461" s="14" t="s">
        <v>3027</v>
      </c>
      <c r="B3461" s="14" t="s">
        <v>11539</v>
      </c>
      <c r="C3461" s="14" t="s">
        <v>6589</v>
      </c>
      <c r="D3461" s="16">
        <v>46008</v>
      </c>
      <c r="E3461" s="16">
        <v>46072</v>
      </c>
      <c r="F3461" s="14" t="s">
        <v>11605</v>
      </c>
      <c r="G3461" s="14"/>
      <c r="H3461" s="14" t="s">
        <v>3852</v>
      </c>
      <c r="I3461" s="15">
        <v>36.53</v>
      </c>
      <c r="J3461" s="77">
        <v>2</v>
      </c>
      <c r="K3461" s="92"/>
    </row>
    <row r="3462" spans="1:11" ht="100" x14ac:dyDescent="0.25">
      <c r="A3462" s="14" t="s">
        <v>3027</v>
      </c>
      <c r="B3462" s="14" t="s">
        <v>11539</v>
      </c>
      <c r="C3462" s="14" t="s">
        <v>6589</v>
      </c>
      <c r="D3462" s="16">
        <v>46008</v>
      </c>
      <c r="E3462" s="16">
        <v>46072</v>
      </c>
      <c r="F3462" s="14" t="s">
        <v>11606</v>
      </c>
      <c r="G3462" s="14"/>
      <c r="H3462" s="14" t="s">
        <v>3852</v>
      </c>
      <c r="I3462" s="15">
        <v>20.23</v>
      </c>
      <c r="J3462" s="77">
        <v>2</v>
      </c>
      <c r="K3462" s="92"/>
    </row>
    <row r="3463" spans="1:11" ht="100" x14ac:dyDescent="0.25">
      <c r="A3463" s="14" t="s">
        <v>3027</v>
      </c>
      <c r="B3463" s="14" t="s">
        <v>11539</v>
      </c>
      <c r="C3463" s="14" t="s">
        <v>6589</v>
      </c>
      <c r="D3463" s="16">
        <v>46008</v>
      </c>
      <c r="E3463" s="16">
        <v>46072</v>
      </c>
      <c r="F3463" s="14" t="s">
        <v>11607</v>
      </c>
      <c r="G3463" s="14"/>
      <c r="H3463" s="14" t="s">
        <v>3852</v>
      </c>
      <c r="I3463" s="15">
        <v>36.53</v>
      </c>
      <c r="J3463" s="77">
        <v>2</v>
      </c>
      <c r="K3463" s="92"/>
    </row>
    <row r="3464" spans="1:11" ht="100" x14ac:dyDescent="0.25">
      <c r="A3464" s="14" t="s">
        <v>3027</v>
      </c>
      <c r="B3464" s="14" t="s">
        <v>11539</v>
      </c>
      <c r="C3464" s="14" t="s">
        <v>6589</v>
      </c>
      <c r="D3464" s="16">
        <v>46008</v>
      </c>
      <c r="E3464" s="16">
        <v>46072</v>
      </c>
      <c r="F3464" s="14" t="s">
        <v>11608</v>
      </c>
      <c r="G3464" s="14"/>
      <c r="H3464" s="14" t="s">
        <v>3852</v>
      </c>
      <c r="I3464" s="15">
        <v>57.32</v>
      </c>
      <c r="J3464" s="77">
        <v>2</v>
      </c>
      <c r="K3464" s="92"/>
    </row>
    <row r="3465" spans="1:11" ht="100" x14ac:dyDescent="0.25">
      <c r="A3465" s="14" t="s">
        <v>3027</v>
      </c>
      <c r="B3465" s="14" t="s">
        <v>11539</v>
      </c>
      <c r="C3465" s="14" t="s">
        <v>6589</v>
      </c>
      <c r="D3465" s="16">
        <v>46008</v>
      </c>
      <c r="E3465" s="16">
        <v>46072</v>
      </c>
      <c r="F3465" s="14" t="s">
        <v>11609</v>
      </c>
      <c r="G3465" s="14"/>
      <c r="H3465" s="14" t="s">
        <v>3852</v>
      </c>
      <c r="I3465" s="15">
        <v>19.670000000000002</v>
      </c>
      <c r="J3465" s="77">
        <v>2</v>
      </c>
      <c r="K3465" s="92"/>
    </row>
    <row r="3466" spans="1:11" ht="100" x14ac:dyDescent="0.25">
      <c r="A3466" s="14" t="s">
        <v>3027</v>
      </c>
      <c r="B3466" s="14" t="s">
        <v>11539</v>
      </c>
      <c r="C3466" s="14" t="s">
        <v>6589</v>
      </c>
      <c r="D3466" s="16">
        <v>46008</v>
      </c>
      <c r="E3466" s="16">
        <v>46072</v>
      </c>
      <c r="F3466" s="14" t="s">
        <v>11610</v>
      </c>
      <c r="G3466" s="14"/>
      <c r="H3466" s="14" t="s">
        <v>3852</v>
      </c>
      <c r="I3466" s="15">
        <v>19.670000000000002</v>
      </c>
      <c r="J3466" s="77">
        <v>2</v>
      </c>
      <c r="K3466" s="92"/>
    </row>
    <row r="3467" spans="1:11" ht="100" x14ac:dyDescent="0.25">
      <c r="A3467" s="14" t="s">
        <v>3027</v>
      </c>
      <c r="B3467" s="14" t="s">
        <v>11539</v>
      </c>
      <c r="C3467" s="14" t="s">
        <v>6589</v>
      </c>
      <c r="D3467" s="16">
        <v>46008</v>
      </c>
      <c r="E3467" s="16">
        <v>46072</v>
      </c>
      <c r="F3467" s="14" t="s">
        <v>11611</v>
      </c>
      <c r="G3467" s="14"/>
      <c r="H3467" s="14" t="s">
        <v>3852</v>
      </c>
      <c r="I3467" s="15">
        <v>19.670000000000002</v>
      </c>
      <c r="J3467" s="77">
        <v>2</v>
      </c>
      <c r="K3467" s="92"/>
    </row>
    <row r="3468" spans="1:11" ht="100" x14ac:dyDescent="0.25">
      <c r="A3468" s="14" t="s">
        <v>3027</v>
      </c>
      <c r="B3468" s="14" t="s">
        <v>11539</v>
      </c>
      <c r="C3468" s="14" t="s">
        <v>6589</v>
      </c>
      <c r="D3468" s="16">
        <v>46008</v>
      </c>
      <c r="E3468" s="16">
        <v>46072</v>
      </c>
      <c r="F3468" s="14" t="s">
        <v>11612</v>
      </c>
      <c r="G3468" s="14"/>
      <c r="H3468" s="14" t="s">
        <v>3852</v>
      </c>
      <c r="I3468" s="15">
        <v>38.479999999999997</v>
      </c>
      <c r="J3468" s="77">
        <v>2</v>
      </c>
      <c r="K3468" s="92"/>
    </row>
    <row r="3469" spans="1:11" ht="100" x14ac:dyDescent="0.25">
      <c r="A3469" s="14" t="s">
        <v>3027</v>
      </c>
      <c r="B3469" s="14" t="s">
        <v>11539</v>
      </c>
      <c r="C3469" s="14" t="s">
        <v>6589</v>
      </c>
      <c r="D3469" s="16">
        <v>46008</v>
      </c>
      <c r="E3469" s="16">
        <v>46072</v>
      </c>
      <c r="F3469" s="14" t="s">
        <v>11613</v>
      </c>
      <c r="G3469" s="14"/>
      <c r="H3469" s="14" t="s">
        <v>3852</v>
      </c>
      <c r="I3469" s="15">
        <v>21.31</v>
      </c>
      <c r="J3469" s="77">
        <v>2</v>
      </c>
      <c r="K3469" s="92"/>
    </row>
    <row r="3470" spans="1:11" ht="100" x14ac:dyDescent="0.25">
      <c r="A3470" s="14" t="s">
        <v>3027</v>
      </c>
      <c r="B3470" s="14" t="s">
        <v>11539</v>
      </c>
      <c r="C3470" s="14" t="s">
        <v>6589</v>
      </c>
      <c r="D3470" s="16">
        <v>46008</v>
      </c>
      <c r="E3470" s="16">
        <v>46072</v>
      </c>
      <c r="F3470" s="14" t="s">
        <v>11614</v>
      </c>
      <c r="G3470" s="14"/>
      <c r="H3470" s="14" t="s">
        <v>3852</v>
      </c>
      <c r="I3470" s="15">
        <v>60.38</v>
      </c>
      <c r="J3470" s="77">
        <v>2</v>
      </c>
      <c r="K3470" s="92"/>
    </row>
    <row r="3471" spans="1:11" ht="110" x14ac:dyDescent="0.25">
      <c r="A3471" s="14" t="s">
        <v>3027</v>
      </c>
      <c r="B3471" s="14" t="s">
        <v>11539</v>
      </c>
      <c r="C3471" s="14" t="s">
        <v>6589</v>
      </c>
      <c r="D3471" s="16">
        <v>46008</v>
      </c>
      <c r="E3471" s="16">
        <v>46072</v>
      </c>
      <c r="F3471" s="14" t="s">
        <v>11615</v>
      </c>
      <c r="G3471" s="14"/>
      <c r="H3471" s="14" t="s">
        <v>3852</v>
      </c>
      <c r="I3471" s="15">
        <v>17.760000000000002</v>
      </c>
      <c r="J3471" s="77">
        <v>2</v>
      </c>
      <c r="K3471" s="92"/>
    </row>
    <row r="3472" spans="1:11" ht="100" x14ac:dyDescent="0.25">
      <c r="A3472" s="14" t="s">
        <v>3027</v>
      </c>
      <c r="B3472" s="14" t="s">
        <v>11539</v>
      </c>
      <c r="C3472" s="14" t="s">
        <v>6589</v>
      </c>
      <c r="D3472" s="16">
        <v>46008</v>
      </c>
      <c r="E3472" s="16">
        <v>46072</v>
      </c>
      <c r="F3472" s="14" t="s">
        <v>11616</v>
      </c>
      <c r="G3472" s="14"/>
      <c r="H3472" s="14" t="s">
        <v>3852</v>
      </c>
      <c r="I3472" s="15">
        <v>21.31</v>
      </c>
      <c r="J3472" s="77">
        <v>2</v>
      </c>
      <c r="K3472" s="92"/>
    </row>
    <row r="3473" spans="1:11" ht="100" x14ac:dyDescent="0.25">
      <c r="A3473" s="14" t="s">
        <v>3027</v>
      </c>
      <c r="B3473" s="14" t="s">
        <v>11539</v>
      </c>
      <c r="C3473" s="14" t="s">
        <v>6589</v>
      </c>
      <c r="D3473" s="16">
        <v>46008</v>
      </c>
      <c r="E3473" s="16">
        <v>46072</v>
      </c>
      <c r="F3473" s="14" t="s">
        <v>11617</v>
      </c>
      <c r="G3473" s="14"/>
      <c r="H3473" s="14" t="s">
        <v>3852</v>
      </c>
      <c r="I3473" s="15">
        <v>20.72</v>
      </c>
      <c r="J3473" s="77">
        <v>2</v>
      </c>
      <c r="K3473" s="92"/>
    </row>
    <row r="3474" spans="1:11" ht="100" x14ac:dyDescent="0.25">
      <c r="A3474" s="14" t="s">
        <v>3027</v>
      </c>
      <c r="B3474" s="14" t="s">
        <v>11539</v>
      </c>
      <c r="C3474" s="14" t="s">
        <v>6589</v>
      </c>
      <c r="D3474" s="16">
        <v>46008</v>
      </c>
      <c r="E3474" s="16">
        <v>46072</v>
      </c>
      <c r="F3474" s="14" t="s">
        <v>11618</v>
      </c>
      <c r="G3474" s="14"/>
      <c r="H3474" s="14" t="s">
        <v>3852</v>
      </c>
      <c r="I3474" s="15">
        <v>6.32</v>
      </c>
      <c r="J3474" s="77">
        <v>2</v>
      </c>
      <c r="K3474" s="92"/>
    </row>
    <row r="3475" spans="1:11" ht="60" x14ac:dyDescent="0.25">
      <c r="A3475" s="14" t="s">
        <v>3027</v>
      </c>
      <c r="B3475" s="14" t="s">
        <v>11619</v>
      </c>
      <c r="C3475" s="14" t="s">
        <v>11619</v>
      </c>
      <c r="D3475" s="16">
        <v>46072</v>
      </c>
      <c r="E3475" s="16"/>
      <c r="F3475" s="14" t="s">
        <v>11620</v>
      </c>
      <c r="G3475" s="14"/>
      <c r="H3475" s="14" t="s">
        <v>11621</v>
      </c>
      <c r="I3475" s="15">
        <v>657</v>
      </c>
      <c r="J3475" s="77">
        <v>3</v>
      </c>
      <c r="K3475" s="92"/>
    </row>
    <row r="3476" spans="1:11" ht="20" x14ac:dyDescent="0.25">
      <c r="A3476" s="14" t="s">
        <v>3027</v>
      </c>
      <c r="B3476" s="14" t="s">
        <v>11622</v>
      </c>
      <c r="C3476" s="14" t="s">
        <v>11623</v>
      </c>
      <c r="D3476" s="16">
        <v>46072</v>
      </c>
      <c r="E3476" s="16"/>
      <c r="F3476" s="14" t="s">
        <v>11624</v>
      </c>
      <c r="G3476" s="14" t="s">
        <v>11625</v>
      </c>
      <c r="H3476" s="14" t="s">
        <v>11626</v>
      </c>
      <c r="I3476" s="15">
        <v>490</v>
      </c>
      <c r="J3476" s="77">
        <v>2</v>
      </c>
      <c r="K3476" s="92"/>
    </row>
    <row r="3477" spans="1:11" ht="30" x14ac:dyDescent="0.25">
      <c r="A3477" s="14" t="s">
        <v>3027</v>
      </c>
      <c r="B3477" s="14" t="s">
        <v>11627</v>
      </c>
      <c r="C3477" s="14" t="s">
        <v>11628</v>
      </c>
      <c r="D3477" s="16">
        <v>46066</v>
      </c>
      <c r="E3477" s="16">
        <v>46072</v>
      </c>
      <c r="F3477" s="14" t="s">
        <v>11629</v>
      </c>
      <c r="G3477" s="14"/>
      <c r="H3477" s="14" t="s">
        <v>11630</v>
      </c>
      <c r="I3477" s="15">
        <v>35.22</v>
      </c>
      <c r="J3477" s="77">
        <v>4</v>
      </c>
      <c r="K3477" s="92"/>
    </row>
    <row r="3478" spans="1:11" ht="30" x14ac:dyDescent="0.25">
      <c r="A3478" s="14" t="s">
        <v>3027</v>
      </c>
      <c r="B3478" s="14" t="s">
        <v>11631</v>
      </c>
      <c r="C3478" s="14" t="s">
        <v>11632</v>
      </c>
      <c r="D3478" s="16">
        <v>46066</v>
      </c>
      <c r="E3478" s="16">
        <v>46072</v>
      </c>
      <c r="F3478" s="14" t="s">
        <v>11633</v>
      </c>
      <c r="G3478" s="14"/>
      <c r="H3478" s="14" t="s">
        <v>11630</v>
      </c>
      <c r="I3478" s="15">
        <v>35.22</v>
      </c>
      <c r="J3478" s="77">
        <v>4</v>
      </c>
      <c r="K3478" s="92"/>
    </row>
    <row r="3479" spans="1:11" ht="20" x14ac:dyDescent="0.25">
      <c r="A3479" s="14" t="s">
        <v>3027</v>
      </c>
      <c r="B3479" s="14" t="s">
        <v>11634</v>
      </c>
      <c r="C3479" s="14" t="s">
        <v>11635</v>
      </c>
      <c r="D3479" s="16">
        <v>46071</v>
      </c>
      <c r="E3479" s="16">
        <v>46072</v>
      </c>
      <c r="F3479" s="14" t="s">
        <v>11636</v>
      </c>
      <c r="G3479" s="14" t="s">
        <v>3105</v>
      </c>
      <c r="H3479" s="14" t="s">
        <v>3106</v>
      </c>
      <c r="I3479" s="15">
        <v>88</v>
      </c>
      <c r="J3479" s="77">
        <v>4</v>
      </c>
      <c r="K3479" s="92"/>
    </row>
    <row r="3480" spans="1:11" ht="20" x14ac:dyDescent="0.25">
      <c r="A3480" s="14" t="s">
        <v>3027</v>
      </c>
      <c r="B3480" s="14" t="s">
        <v>11637</v>
      </c>
      <c r="C3480" s="14" t="s">
        <v>11638</v>
      </c>
      <c r="D3480" s="16">
        <v>46058</v>
      </c>
      <c r="E3480" s="16">
        <v>46072</v>
      </c>
      <c r="F3480" s="14" t="s">
        <v>11639</v>
      </c>
      <c r="G3480" s="14" t="s">
        <v>3418</v>
      </c>
      <c r="H3480" s="14" t="s">
        <v>3419</v>
      </c>
      <c r="I3480" s="15">
        <v>174.75</v>
      </c>
      <c r="J3480" s="77">
        <v>4</v>
      </c>
      <c r="K3480" s="92"/>
    </row>
    <row r="3481" spans="1:11" ht="20" x14ac:dyDescent="0.25">
      <c r="A3481" s="14" t="s">
        <v>3027</v>
      </c>
      <c r="B3481" s="14" t="s">
        <v>11640</v>
      </c>
      <c r="C3481" s="14" t="s">
        <v>11641</v>
      </c>
      <c r="D3481" s="16">
        <v>46062</v>
      </c>
      <c r="E3481" s="16">
        <v>46072</v>
      </c>
      <c r="F3481" s="14" t="s">
        <v>11642</v>
      </c>
      <c r="G3481" s="14" t="s">
        <v>11643</v>
      </c>
      <c r="H3481" s="14" t="s">
        <v>11644</v>
      </c>
      <c r="I3481" s="15">
        <v>1945.8</v>
      </c>
      <c r="J3481" s="77">
        <v>4</v>
      </c>
      <c r="K3481" s="92"/>
    </row>
    <row r="3482" spans="1:11" ht="30" x14ac:dyDescent="0.25">
      <c r="A3482" s="14" t="s">
        <v>3027</v>
      </c>
      <c r="B3482" s="14" t="s">
        <v>11645</v>
      </c>
      <c r="C3482" s="14" t="s">
        <v>11646</v>
      </c>
      <c r="D3482" s="16">
        <v>46006</v>
      </c>
      <c r="E3482" s="16">
        <v>46072</v>
      </c>
      <c r="F3482" s="14" t="s">
        <v>11647</v>
      </c>
      <c r="G3482" s="14" t="s">
        <v>11648</v>
      </c>
      <c r="H3482" s="14" t="s">
        <v>11649</v>
      </c>
      <c r="I3482" s="15">
        <v>90</v>
      </c>
      <c r="J3482" s="77">
        <v>4</v>
      </c>
      <c r="K3482" s="92"/>
    </row>
    <row r="3483" spans="1:11" ht="40" x14ac:dyDescent="0.25">
      <c r="A3483" s="14" t="s">
        <v>3027</v>
      </c>
      <c r="B3483" s="14" t="s">
        <v>11650</v>
      </c>
      <c r="C3483" s="14" t="s">
        <v>11651</v>
      </c>
      <c r="D3483" s="16">
        <v>46070</v>
      </c>
      <c r="E3483" s="16">
        <v>46072</v>
      </c>
      <c r="F3483" s="14" t="s">
        <v>11652</v>
      </c>
      <c r="G3483" s="14" t="s">
        <v>6419</v>
      </c>
      <c r="H3483" s="14" t="s">
        <v>6420</v>
      </c>
      <c r="I3483" s="15">
        <v>98.4</v>
      </c>
      <c r="J3483" s="77">
        <v>4</v>
      </c>
      <c r="K3483" s="92"/>
    </row>
    <row r="3484" spans="1:11" ht="20" x14ac:dyDescent="0.25">
      <c r="A3484" s="14" t="s">
        <v>3027</v>
      </c>
      <c r="B3484" s="14" t="s">
        <v>13132</v>
      </c>
      <c r="C3484" s="14" t="s">
        <v>13132</v>
      </c>
      <c r="D3484" s="16">
        <v>46105</v>
      </c>
      <c r="E3484" s="16"/>
      <c r="F3484" s="14" t="s">
        <v>13133</v>
      </c>
      <c r="G3484" s="14"/>
      <c r="H3484" s="14" t="s">
        <v>3059</v>
      </c>
      <c r="I3484" s="15">
        <v>22.63</v>
      </c>
      <c r="J3484" s="77">
        <v>4</v>
      </c>
      <c r="K3484" s="92"/>
    </row>
    <row r="3485" spans="1:11" ht="20" x14ac:dyDescent="0.25">
      <c r="A3485" s="14" t="s">
        <v>3027</v>
      </c>
      <c r="B3485" s="14" t="s">
        <v>11653</v>
      </c>
      <c r="C3485" s="14" t="s">
        <v>11654</v>
      </c>
      <c r="D3485" s="16">
        <v>46064</v>
      </c>
      <c r="E3485" s="16">
        <v>46072</v>
      </c>
      <c r="F3485" s="14" t="s">
        <v>11655</v>
      </c>
      <c r="G3485" s="14" t="s">
        <v>5156</v>
      </c>
      <c r="H3485" s="14" t="s">
        <v>5157</v>
      </c>
      <c r="I3485" s="15">
        <v>33.94</v>
      </c>
      <c r="J3485" s="77">
        <v>4</v>
      </c>
      <c r="K3485" s="92"/>
    </row>
    <row r="3486" spans="1:11" ht="12.5" x14ac:dyDescent="0.25">
      <c r="A3486" s="14" t="s">
        <v>3027</v>
      </c>
      <c r="B3486" s="14" t="s">
        <v>11656</v>
      </c>
      <c r="C3486" s="14" t="s">
        <v>11657</v>
      </c>
      <c r="D3486" s="16">
        <v>46072</v>
      </c>
      <c r="E3486" s="16"/>
      <c r="F3486" s="14" t="s">
        <v>11658</v>
      </c>
      <c r="G3486" s="14" t="s">
        <v>3030</v>
      </c>
      <c r="H3486" s="14" t="s">
        <v>3031</v>
      </c>
      <c r="I3486" s="15">
        <v>1477.85</v>
      </c>
      <c r="J3486" s="77">
        <v>5</v>
      </c>
      <c r="K3486" s="92"/>
    </row>
    <row r="3487" spans="1:11" ht="12.5" x14ac:dyDescent="0.25">
      <c r="A3487" s="14" t="s">
        <v>3027</v>
      </c>
      <c r="B3487" s="14" t="s">
        <v>11659</v>
      </c>
      <c r="C3487" s="14" t="s">
        <v>11660</v>
      </c>
      <c r="D3487" s="16">
        <v>46072</v>
      </c>
      <c r="E3487" s="16"/>
      <c r="F3487" s="14" t="s">
        <v>9771</v>
      </c>
      <c r="G3487" s="14" t="s">
        <v>3030</v>
      </c>
      <c r="H3487" s="14" t="s">
        <v>3031</v>
      </c>
      <c r="I3487" s="15">
        <v>984.49</v>
      </c>
      <c r="J3487" s="77">
        <v>2</v>
      </c>
      <c r="K3487" s="92"/>
    </row>
    <row r="3488" spans="1:11" ht="20" x14ac:dyDescent="0.25">
      <c r="A3488" s="14" t="s">
        <v>3027</v>
      </c>
      <c r="B3488" s="14" t="s">
        <v>11661</v>
      </c>
      <c r="C3488" s="14" t="s">
        <v>9708</v>
      </c>
      <c r="D3488" s="16">
        <v>46072</v>
      </c>
      <c r="E3488" s="16"/>
      <c r="F3488" s="14" t="s">
        <v>11662</v>
      </c>
      <c r="G3488" s="14" t="s">
        <v>3989</v>
      </c>
      <c r="H3488" s="14" t="s">
        <v>3990</v>
      </c>
      <c r="I3488" s="15">
        <v>526.5</v>
      </c>
      <c r="J3488" s="77">
        <v>2</v>
      </c>
      <c r="K3488" s="92"/>
    </row>
    <row r="3489" spans="1:11" ht="30" x14ac:dyDescent="0.25">
      <c r="A3489" s="14" t="s">
        <v>3027</v>
      </c>
      <c r="B3489" s="14" t="s">
        <v>11661</v>
      </c>
      <c r="C3489" s="14" t="s">
        <v>11661</v>
      </c>
      <c r="D3489" s="16">
        <v>46094</v>
      </c>
      <c r="E3489" s="16"/>
      <c r="F3489" s="14" t="s">
        <v>13126</v>
      </c>
      <c r="G3489" s="14"/>
      <c r="H3489" s="14" t="s">
        <v>3059</v>
      </c>
      <c r="I3489" s="15">
        <v>123.5</v>
      </c>
      <c r="J3489" s="77">
        <v>2</v>
      </c>
      <c r="K3489" s="92"/>
    </row>
    <row r="3490" spans="1:11" ht="12.5" x14ac:dyDescent="0.25">
      <c r="A3490" s="14" t="s">
        <v>3027</v>
      </c>
      <c r="B3490" s="14" t="s">
        <v>11663</v>
      </c>
      <c r="C3490" s="14" t="s">
        <v>9715</v>
      </c>
      <c r="D3490" s="16">
        <v>46072</v>
      </c>
      <c r="E3490" s="16"/>
      <c r="F3490" s="14" t="s">
        <v>11318</v>
      </c>
      <c r="G3490" s="14" t="s">
        <v>3947</v>
      </c>
      <c r="H3490" s="14" t="s">
        <v>3948</v>
      </c>
      <c r="I3490" s="15">
        <v>140</v>
      </c>
      <c r="J3490" s="77">
        <v>5</v>
      </c>
      <c r="K3490" s="92"/>
    </row>
    <row r="3491" spans="1:11" ht="50" x14ac:dyDescent="0.25">
      <c r="A3491" s="14" t="s">
        <v>3027</v>
      </c>
      <c r="B3491" s="14" t="s">
        <v>11664</v>
      </c>
      <c r="C3491" s="14" t="s">
        <v>11665</v>
      </c>
      <c r="D3491" s="16">
        <v>45916</v>
      </c>
      <c r="E3491" s="16">
        <v>46072</v>
      </c>
      <c r="F3491" s="14" t="s">
        <v>11666</v>
      </c>
      <c r="G3491" s="14" t="s">
        <v>3718</v>
      </c>
      <c r="H3491" s="14" t="s">
        <v>3157</v>
      </c>
      <c r="I3491" s="15">
        <v>5000</v>
      </c>
      <c r="J3491" s="77">
        <v>2</v>
      </c>
      <c r="K3491" s="92"/>
    </row>
    <row r="3492" spans="1:11" ht="70" x14ac:dyDescent="0.25">
      <c r="A3492" s="14" t="s">
        <v>3027</v>
      </c>
      <c r="B3492" s="14" t="s">
        <v>11667</v>
      </c>
      <c r="C3492" s="14" t="s">
        <v>11668</v>
      </c>
      <c r="D3492" s="16">
        <v>46116</v>
      </c>
      <c r="E3492" s="16">
        <v>46072</v>
      </c>
      <c r="F3492" s="14" t="s">
        <v>11669</v>
      </c>
      <c r="G3492" s="14"/>
      <c r="H3492" s="14" t="s">
        <v>11670</v>
      </c>
      <c r="I3492" s="15">
        <v>7454.94</v>
      </c>
      <c r="J3492" s="77">
        <v>2</v>
      </c>
      <c r="K3492" s="92"/>
    </row>
    <row r="3493" spans="1:11" ht="50" x14ac:dyDescent="0.25">
      <c r="A3493" s="14" t="s">
        <v>3027</v>
      </c>
      <c r="B3493" s="14" t="s">
        <v>11667</v>
      </c>
      <c r="C3493" s="14" t="s">
        <v>11671</v>
      </c>
      <c r="D3493" s="16">
        <v>45959</v>
      </c>
      <c r="E3493" s="16">
        <v>46072</v>
      </c>
      <c r="F3493" s="14" t="s">
        <v>11672</v>
      </c>
      <c r="G3493" s="14" t="s">
        <v>6178</v>
      </c>
      <c r="H3493" s="14" t="s">
        <v>6179</v>
      </c>
      <c r="I3493" s="15">
        <v>1599</v>
      </c>
      <c r="J3493" s="77">
        <v>2</v>
      </c>
      <c r="K3493" s="92"/>
    </row>
    <row r="3494" spans="1:11" ht="50" x14ac:dyDescent="0.25">
      <c r="A3494" s="14" t="s">
        <v>3027</v>
      </c>
      <c r="B3494" s="14" t="s">
        <v>11667</v>
      </c>
      <c r="C3494" s="14" t="s">
        <v>11673</v>
      </c>
      <c r="D3494" s="16">
        <v>45959</v>
      </c>
      <c r="E3494" s="16">
        <v>46072</v>
      </c>
      <c r="F3494" s="14" t="s">
        <v>11674</v>
      </c>
      <c r="G3494" s="14" t="s">
        <v>6178</v>
      </c>
      <c r="H3494" s="14" t="s">
        <v>6179</v>
      </c>
      <c r="I3494" s="15">
        <v>642.05999999999995</v>
      </c>
      <c r="J3494" s="77">
        <v>2</v>
      </c>
      <c r="K3494" s="92"/>
    </row>
    <row r="3495" spans="1:11" ht="50" x14ac:dyDescent="0.25">
      <c r="A3495" s="14" t="s">
        <v>3027</v>
      </c>
      <c r="B3495" s="14" t="s">
        <v>11667</v>
      </c>
      <c r="C3495" s="14" t="s">
        <v>11675</v>
      </c>
      <c r="D3495" s="16">
        <v>45770</v>
      </c>
      <c r="E3495" s="16">
        <v>46072</v>
      </c>
      <c r="F3495" s="14" t="s">
        <v>11676</v>
      </c>
      <c r="G3495" s="14"/>
      <c r="H3495" s="14" t="s">
        <v>11677</v>
      </c>
      <c r="I3495" s="15">
        <v>342</v>
      </c>
      <c r="J3495" s="77">
        <v>2</v>
      </c>
      <c r="K3495" s="92"/>
    </row>
    <row r="3496" spans="1:11" ht="60" x14ac:dyDescent="0.25">
      <c r="A3496" s="14" t="s">
        <v>3027</v>
      </c>
      <c r="B3496" s="14" t="s">
        <v>11678</v>
      </c>
      <c r="C3496" s="14" t="s">
        <v>11679</v>
      </c>
      <c r="D3496" s="16">
        <v>45710</v>
      </c>
      <c r="E3496" s="16">
        <v>46072</v>
      </c>
      <c r="F3496" s="14" t="s">
        <v>11680</v>
      </c>
      <c r="G3496" s="14"/>
      <c r="H3496" s="14" t="s">
        <v>10942</v>
      </c>
      <c r="I3496" s="15">
        <v>120</v>
      </c>
      <c r="J3496" s="77">
        <v>2</v>
      </c>
      <c r="K3496" s="92"/>
    </row>
    <row r="3497" spans="1:11" ht="60" x14ac:dyDescent="0.25">
      <c r="A3497" s="14" t="s">
        <v>3027</v>
      </c>
      <c r="B3497" s="14" t="s">
        <v>11678</v>
      </c>
      <c r="C3497" s="14" t="s">
        <v>11681</v>
      </c>
      <c r="D3497" s="16">
        <v>45710</v>
      </c>
      <c r="E3497" s="16">
        <v>46072</v>
      </c>
      <c r="F3497" s="14" t="s">
        <v>11682</v>
      </c>
      <c r="G3497" s="14"/>
      <c r="H3497" s="14" t="s">
        <v>10942</v>
      </c>
      <c r="I3497" s="15">
        <v>2485</v>
      </c>
      <c r="J3497" s="77">
        <v>2</v>
      </c>
      <c r="K3497" s="92"/>
    </row>
    <row r="3498" spans="1:11" ht="110" x14ac:dyDescent="0.25">
      <c r="A3498" s="14" t="s">
        <v>3027</v>
      </c>
      <c r="B3498" s="14" t="s">
        <v>11678</v>
      </c>
      <c r="C3498" s="14" t="s">
        <v>11683</v>
      </c>
      <c r="D3498" s="16">
        <v>45710</v>
      </c>
      <c r="E3498" s="16">
        <v>46072</v>
      </c>
      <c r="F3498" s="14" t="s">
        <v>11684</v>
      </c>
      <c r="G3498" s="14"/>
      <c r="H3498" s="14" t="s">
        <v>7071</v>
      </c>
      <c r="I3498" s="15">
        <v>209.54</v>
      </c>
      <c r="J3498" s="77">
        <v>2</v>
      </c>
      <c r="K3498" s="92"/>
    </row>
    <row r="3499" spans="1:11" ht="80" x14ac:dyDescent="0.25">
      <c r="A3499" s="14" t="s">
        <v>3027</v>
      </c>
      <c r="B3499" s="14" t="s">
        <v>11678</v>
      </c>
      <c r="C3499" s="14" t="s">
        <v>7872</v>
      </c>
      <c r="D3499" s="16">
        <v>45817</v>
      </c>
      <c r="E3499" s="16">
        <v>46072</v>
      </c>
      <c r="F3499" s="14" t="s">
        <v>11685</v>
      </c>
      <c r="G3499" s="14"/>
      <c r="H3499" s="14" t="s">
        <v>11686</v>
      </c>
      <c r="I3499" s="15">
        <v>559</v>
      </c>
      <c r="J3499" s="77">
        <v>2</v>
      </c>
      <c r="K3499" s="92"/>
    </row>
    <row r="3500" spans="1:11" ht="110" x14ac:dyDescent="0.25">
      <c r="A3500" s="14" t="s">
        <v>3027</v>
      </c>
      <c r="B3500" s="14" t="s">
        <v>11678</v>
      </c>
      <c r="C3500" s="14" t="s">
        <v>11687</v>
      </c>
      <c r="D3500" s="16">
        <v>45710</v>
      </c>
      <c r="E3500" s="16">
        <v>46072</v>
      </c>
      <c r="F3500" s="14" t="s">
        <v>11688</v>
      </c>
      <c r="G3500" s="14"/>
      <c r="H3500" s="14" t="s">
        <v>7071</v>
      </c>
      <c r="I3500" s="15">
        <v>209.04</v>
      </c>
      <c r="J3500" s="77">
        <v>2</v>
      </c>
      <c r="K3500" s="92"/>
    </row>
    <row r="3501" spans="1:11" ht="80" x14ac:dyDescent="0.25">
      <c r="A3501" s="14" t="s">
        <v>3027</v>
      </c>
      <c r="B3501" s="14" t="s">
        <v>11678</v>
      </c>
      <c r="C3501" s="14" t="s">
        <v>7872</v>
      </c>
      <c r="D3501" s="16">
        <v>45817</v>
      </c>
      <c r="E3501" s="16">
        <v>46072</v>
      </c>
      <c r="F3501" s="14" t="s">
        <v>11689</v>
      </c>
      <c r="G3501" s="14"/>
      <c r="H3501" s="14" t="s">
        <v>11690</v>
      </c>
      <c r="I3501" s="15">
        <v>559</v>
      </c>
      <c r="J3501" s="77">
        <v>2</v>
      </c>
      <c r="K3501" s="92"/>
    </row>
    <row r="3502" spans="1:11" ht="60" x14ac:dyDescent="0.25">
      <c r="A3502" s="14" t="s">
        <v>3027</v>
      </c>
      <c r="B3502" s="14" t="s">
        <v>11678</v>
      </c>
      <c r="C3502" s="14" t="s">
        <v>11691</v>
      </c>
      <c r="D3502" s="16">
        <v>45932</v>
      </c>
      <c r="E3502" s="16">
        <v>46072</v>
      </c>
      <c r="F3502" s="14" t="s">
        <v>11692</v>
      </c>
      <c r="G3502" s="14" t="s">
        <v>10918</v>
      </c>
      <c r="H3502" s="14" t="s">
        <v>10919</v>
      </c>
      <c r="I3502" s="15">
        <v>360</v>
      </c>
      <c r="J3502" s="77">
        <v>2</v>
      </c>
      <c r="K3502" s="92"/>
    </row>
    <row r="3503" spans="1:11" ht="60" x14ac:dyDescent="0.25">
      <c r="A3503" s="14" t="s">
        <v>3027</v>
      </c>
      <c r="B3503" s="14" t="s">
        <v>11678</v>
      </c>
      <c r="C3503" s="14" t="s">
        <v>11693</v>
      </c>
      <c r="D3503" s="16">
        <v>45845</v>
      </c>
      <c r="E3503" s="16">
        <v>46072</v>
      </c>
      <c r="F3503" s="14" t="s">
        <v>11692</v>
      </c>
      <c r="G3503" s="14" t="s">
        <v>10918</v>
      </c>
      <c r="H3503" s="14" t="s">
        <v>10919</v>
      </c>
      <c r="I3503" s="15">
        <v>360</v>
      </c>
      <c r="J3503" s="77">
        <v>2</v>
      </c>
      <c r="K3503" s="92"/>
    </row>
    <row r="3504" spans="1:11" ht="50" x14ac:dyDescent="0.25">
      <c r="A3504" s="14" t="s">
        <v>3027</v>
      </c>
      <c r="B3504" s="14" t="s">
        <v>11678</v>
      </c>
      <c r="C3504" s="14" t="s">
        <v>3082</v>
      </c>
      <c r="D3504" s="16">
        <v>45793</v>
      </c>
      <c r="E3504" s="16">
        <v>46072</v>
      </c>
      <c r="F3504" s="14" t="s">
        <v>11694</v>
      </c>
      <c r="G3504" s="14" t="s">
        <v>3977</v>
      </c>
      <c r="H3504" s="14" t="s">
        <v>3978</v>
      </c>
      <c r="I3504" s="15">
        <v>753.75</v>
      </c>
      <c r="J3504" s="77">
        <v>2</v>
      </c>
      <c r="K3504" s="92"/>
    </row>
    <row r="3505" spans="1:11" ht="50" x14ac:dyDescent="0.25">
      <c r="A3505" s="14" t="s">
        <v>3027</v>
      </c>
      <c r="B3505" s="14" t="s">
        <v>11678</v>
      </c>
      <c r="C3505" s="14" t="s">
        <v>10583</v>
      </c>
      <c r="D3505" s="16">
        <v>45876</v>
      </c>
      <c r="E3505" s="16">
        <v>46072</v>
      </c>
      <c r="F3505" s="14" t="s">
        <v>11695</v>
      </c>
      <c r="G3505" s="14" t="s">
        <v>3977</v>
      </c>
      <c r="H3505" s="14" t="s">
        <v>3978</v>
      </c>
      <c r="I3505" s="15">
        <v>838.75</v>
      </c>
      <c r="J3505" s="77">
        <v>2</v>
      </c>
      <c r="K3505" s="92"/>
    </row>
    <row r="3506" spans="1:11" ht="50" x14ac:dyDescent="0.25">
      <c r="A3506" s="14" t="s">
        <v>3027</v>
      </c>
      <c r="B3506" s="14" t="s">
        <v>11678</v>
      </c>
      <c r="C3506" s="14" t="s">
        <v>3141</v>
      </c>
      <c r="D3506" s="16">
        <v>45845</v>
      </c>
      <c r="E3506" s="16">
        <v>46072</v>
      </c>
      <c r="F3506" s="14" t="s">
        <v>11696</v>
      </c>
      <c r="G3506" s="14" t="s">
        <v>3989</v>
      </c>
      <c r="H3506" s="14" t="s">
        <v>3990</v>
      </c>
      <c r="I3506" s="15">
        <v>748.75</v>
      </c>
      <c r="J3506" s="77">
        <v>2</v>
      </c>
      <c r="K3506" s="92"/>
    </row>
    <row r="3507" spans="1:11" ht="50" x14ac:dyDescent="0.25">
      <c r="A3507" s="14" t="s">
        <v>3027</v>
      </c>
      <c r="B3507" s="14" t="s">
        <v>11678</v>
      </c>
      <c r="C3507" s="14" t="s">
        <v>11697</v>
      </c>
      <c r="D3507" s="16">
        <v>45704</v>
      </c>
      <c r="E3507" s="16">
        <v>46072</v>
      </c>
      <c r="F3507" s="14" t="s">
        <v>11698</v>
      </c>
      <c r="G3507" s="14" t="s">
        <v>3977</v>
      </c>
      <c r="H3507" s="14" t="s">
        <v>3978</v>
      </c>
      <c r="I3507" s="15">
        <v>1045</v>
      </c>
      <c r="J3507" s="77">
        <v>2</v>
      </c>
      <c r="K3507" s="92"/>
    </row>
    <row r="3508" spans="1:11" ht="60" x14ac:dyDescent="0.25">
      <c r="A3508" s="14" t="s">
        <v>3027</v>
      </c>
      <c r="B3508" s="14" t="s">
        <v>11678</v>
      </c>
      <c r="C3508" s="14" t="s">
        <v>3247</v>
      </c>
      <c r="D3508" s="16">
        <v>45704</v>
      </c>
      <c r="E3508" s="16">
        <v>46072</v>
      </c>
      <c r="F3508" s="14" t="s">
        <v>11699</v>
      </c>
      <c r="G3508" s="14" t="s">
        <v>3989</v>
      </c>
      <c r="H3508" s="14" t="s">
        <v>3990</v>
      </c>
      <c r="I3508" s="15">
        <v>58.17</v>
      </c>
      <c r="J3508" s="77">
        <v>2</v>
      </c>
      <c r="K3508" s="92"/>
    </row>
    <row r="3509" spans="1:11" ht="40" x14ac:dyDescent="0.25">
      <c r="A3509" s="14" t="s">
        <v>3027</v>
      </c>
      <c r="B3509" s="14" t="s">
        <v>11700</v>
      </c>
      <c r="C3509" s="14" t="s">
        <v>11701</v>
      </c>
      <c r="D3509" s="16">
        <v>45695</v>
      </c>
      <c r="E3509" s="16">
        <v>46072</v>
      </c>
      <c r="F3509" s="14" t="s">
        <v>13147</v>
      </c>
      <c r="G3509" s="14" t="s">
        <v>11702</v>
      </c>
      <c r="H3509" s="14" t="s">
        <v>11703</v>
      </c>
      <c r="I3509" s="15">
        <v>210</v>
      </c>
      <c r="J3509" s="77">
        <v>3</v>
      </c>
      <c r="K3509" s="92"/>
    </row>
    <row r="3510" spans="1:11" ht="40" x14ac:dyDescent="0.25">
      <c r="A3510" s="14" t="s">
        <v>3027</v>
      </c>
      <c r="B3510" s="14" t="s">
        <v>11700</v>
      </c>
      <c r="C3510" s="14" t="s">
        <v>11704</v>
      </c>
      <c r="D3510" s="16">
        <v>45695</v>
      </c>
      <c r="E3510" s="16">
        <v>46072</v>
      </c>
      <c r="F3510" s="14" t="s">
        <v>13148</v>
      </c>
      <c r="G3510" s="14" t="s">
        <v>11702</v>
      </c>
      <c r="H3510" s="14" t="s">
        <v>11703</v>
      </c>
      <c r="I3510" s="15">
        <v>140</v>
      </c>
      <c r="J3510" s="77">
        <v>3</v>
      </c>
      <c r="K3510" s="92"/>
    </row>
    <row r="3511" spans="1:11" ht="40" x14ac:dyDescent="0.25">
      <c r="A3511" s="14" t="s">
        <v>3027</v>
      </c>
      <c r="B3511" s="14" t="s">
        <v>11700</v>
      </c>
      <c r="C3511" s="14" t="s">
        <v>11705</v>
      </c>
      <c r="D3511" s="16">
        <v>45744</v>
      </c>
      <c r="E3511" s="16">
        <v>46072</v>
      </c>
      <c r="F3511" s="14" t="s">
        <v>13149</v>
      </c>
      <c r="G3511" s="14" t="s">
        <v>11702</v>
      </c>
      <c r="H3511" s="14" t="s">
        <v>11703</v>
      </c>
      <c r="I3511" s="15">
        <v>240</v>
      </c>
      <c r="J3511" s="77">
        <v>3</v>
      </c>
      <c r="K3511" s="92"/>
    </row>
    <row r="3512" spans="1:11" ht="40" x14ac:dyDescent="0.25">
      <c r="A3512" s="14" t="s">
        <v>3027</v>
      </c>
      <c r="B3512" s="14" t="s">
        <v>11700</v>
      </c>
      <c r="C3512" s="14" t="s">
        <v>11706</v>
      </c>
      <c r="D3512" s="16">
        <v>45752</v>
      </c>
      <c r="E3512" s="16">
        <v>46072</v>
      </c>
      <c r="F3512" s="14" t="s">
        <v>11707</v>
      </c>
      <c r="G3512" s="14" t="s">
        <v>3824</v>
      </c>
      <c r="H3512" s="14" t="s">
        <v>11129</v>
      </c>
      <c r="I3512" s="15">
        <v>258.3</v>
      </c>
      <c r="J3512" s="77">
        <v>3</v>
      </c>
      <c r="K3512" s="92"/>
    </row>
    <row r="3513" spans="1:11" ht="50" x14ac:dyDescent="0.25">
      <c r="A3513" s="14" t="s">
        <v>3027</v>
      </c>
      <c r="B3513" s="14" t="s">
        <v>11700</v>
      </c>
      <c r="C3513" s="14" t="s">
        <v>11708</v>
      </c>
      <c r="D3513" s="16">
        <v>45721</v>
      </c>
      <c r="E3513" s="16">
        <v>46072</v>
      </c>
      <c r="F3513" s="14" t="s">
        <v>11709</v>
      </c>
      <c r="G3513" s="14" t="s">
        <v>3824</v>
      </c>
      <c r="H3513" s="14" t="s">
        <v>11129</v>
      </c>
      <c r="I3513" s="15">
        <v>215.7</v>
      </c>
      <c r="J3513" s="77">
        <v>3</v>
      </c>
      <c r="K3513" s="92"/>
    </row>
    <row r="3514" spans="1:11" ht="12.5" x14ac:dyDescent="0.25">
      <c r="A3514" s="14" t="s">
        <v>3027</v>
      </c>
      <c r="B3514" s="14" t="s">
        <v>11710</v>
      </c>
      <c r="C3514" s="14" t="s">
        <v>11711</v>
      </c>
      <c r="D3514" s="16">
        <v>46072</v>
      </c>
      <c r="E3514" s="16"/>
      <c r="F3514" s="14" t="s">
        <v>11712</v>
      </c>
      <c r="G3514" s="14" t="s">
        <v>3512</v>
      </c>
      <c r="H3514" s="14" t="s">
        <v>3513</v>
      </c>
      <c r="I3514" s="15">
        <v>120.85</v>
      </c>
      <c r="J3514" s="77">
        <v>4</v>
      </c>
      <c r="K3514" s="92"/>
    </row>
    <row r="3515" spans="1:11" ht="20" x14ac:dyDescent="0.25">
      <c r="A3515" s="14" t="s">
        <v>3027</v>
      </c>
      <c r="B3515" s="14" t="s">
        <v>11713</v>
      </c>
      <c r="C3515" s="14" t="s">
        <v>11714</v>
      </c>
      <c r="D3515" s="16">
        <v>46072</v>
      </c>
      <c r="E3515" s="16"/>
      <c r="F3515" s="14" t="s">
        <v>11715</v>
      </c>
      <c r="G3515" s="14" t="s">
        <v>11465</v>
      </c>
      <c r="H3515" s="14" t="s">
        <v>11466</v>
      </c>
      <c r="I3515" s="15">
        <v>172</v>
      </c>
      <c r="J3515" s="77">
        <v>3</v>
      </c>
      <c r="K3515" s="92"/>
    </row>
    <row r="3516" spans="1:11" ht="20" x14ac:dyDescent="0.25">
      <c r="A3516" s="14" t="s">
        <v>3027</v>
      </c>
      <c r="B3516" s="14" t="s">
        <v>13124</v>
      </c>
      <c r="C3516" s="14" t="s">
        <v>13124</v>
      </c>
      <c r="D3516" s="16">
        <v>46105</v>
      </c>
      <c r="E3516" s="16"/>
      <c r="F3516" s="14" t="s">
        <v>13125</v>
      </c>
      <c r="G3516" s="14"/>
      <c r="H3516" s="14" t="s">
        <v>3059</v>
      </c>
      <c r="I3516" s="15">
        <v>39.56</v>
      </c>
      <c r="J3516" s="77">
        <v>3</v>
      </c>
      <c r="K3516" s="92"/>
    </row>
    <row r="3517" spans="1:11" ht="20" x14ac:dyDescent="0.25">
      <c r="A3517" s="14" t="s">
        <v>3027</v>
      </c>
      <c r="B3517" s="14" t="s">
        <v>11716</v>
      </c>
      <c r="C3517" s="14" t="s">
        <v>11717</v>
      </c>
      <c r="D3517" s="16">
        <v>46072</v>
      </c>
      <c r="E3517" s="16"/>
      <c r="F3517" s="14" t="s">
        <v>11718</v>
      </c>
      <c r="G3517" s="14" t="s">
        <v>4048</v>
      </c>
      <c r="H3517" s="14" t="s">
        <v>4049</v>
      </c>
      <c r="I3517" s="15">
        <v>808</v>
      </c>
      <c r="J3517" s="77">
        <v>3</v>
      </c>
      <c r="K3517" s="92"/>
    </row>
    <row r="3518" spans="1:11" ht="20" x14ac:dyDescent="0.25">
      <c r="A3518" s="14" t="s">
        <v>3027</v>
      </c>
      <c r="B3518" s="14" t="s">
        <v>13122</v>
      </c>
      <c r="C3518" s="14" t="s">
        <v>13122</v>
      </c>
      <c r="D3518" s="16">
        <v>46105</v>
      </c>
      <c r="E3518" s="16"/>
      <c r="F3518" s="14" t="s">
        <v>13123</v>
      </c>
      <c r="G3518" s="14"/>
      <c r="H3518" s="14" t="s">
        <v>3059</v>
      </c>
      <c r="I3518" s="15">
        <v>185.84</v>
      </c>
      <c r="J3518" s="77">
        <v>3</v>
      </c>
      <c r="K3518" s="92"/>
    </row>
    <row r="3519" spans="1:11" ht="40" x14ac:dyDescent="0.25">
      <c r="A3519" s="14" t="s">
        <v>3027</v>
      </c>
      <c r="B3519" s="14" t="s">
        <v>11719</v>
      </c>
      <c r="C3519" s="14" t="s">
        <v>3130</v>
      </c>
      <c r="D3519" s="16">
        <v>45816</v>
      </c>
      <c r="E3519" s="16">
        <v>46072</v>
      </c>
      <c r="F3519" s="14" t="s">
        <v>11720</v>
      </c>
      <c r="G3519" s="14" t="s">
        <v>3833</v>
      </c>
      <c r="H3519" s="14" t="s">
        <v>3834</v>
      </c>
      <c r="I3519" s="15">
        <v>400</v>
      </c>
      <c r="J3519" s="77">
        <v>3</v>
      </c>
      <c r="K3519" s="92"/>
    </row>
    <row r="3520" spans="1:11" ht="40" x14ac:dyDescent="0.25">
      <c r="A3520" s="14" t="s">
        <v>3027</v>
      </c>
      <c r="B3520" s="14" t="s">
        <v>11719</v>
      </c>
      <c r="C3520" s="14" t="s">
        <v>5895</v>
      </c>
      <c r="D3520" s="16">
        <v>45850</v>
      </c>
      <c r="E3520" s="16">
        <v>46072</v>
      </c>
      <c r="F3520" s="14" t="s">
        <v>11721</v>
      </c>
      <c r="G3520" s="14" t="s">
        <v>3833</v>
      </c>
      <c r="H3520" s="14" t="s">
        <v>3834</v>
      </c>
      <c r="I3520" s="15">
        <v>400</v>
      </c>
      <c r="J3520" s="77">
        <v>3</v>
      </c>
      <c r="K3520" s="92"/>
    </row>
    <row r="3521" spans="1:11" ht="70" x14ac:dyDescent="0.25">
      <c r="A3521" s="14" t="s">
        <v>3027</v>
      </c>
      <c r="B3521" s="14" t="s">
        <v>11722</v>
      </c>
      <c r="C3521" s="14" t="s">
        <v>11723</v>
      </c>
      <c r="D3521" s="16">
        <v>45822</v>
      </c>
      <c r="E3521" s="16">
        <v>46072</v>
      </c>
      <c r="F3521" s="14" t="s">
        <v>11724</v>
      </c>
      <c r="G3521" s="14" t="s">
        <v>8836</v>
      </c>
      <c r="H3521" s="14" t="s">
        <v>8837</v>
      </c>
      <c r="I3521" s="15">
        <v>25.1</v>
      </c>
      <c r="J3521" s="77">
        <v>2</v>
      </c>
      <c r="K3521" s="92"/>
    </row>
    <row r="3522" spans="1:11" ht="70" x14ac:dyDescent="0.25">
      <c r="A3522" s="14" t="s">
        <v>3027</v>
      </c>
      <c r="B3522" s="14" t="s">
        <v>11722</v>
      </c>
      <c r="C3522" s="14" t="s">
        <v>11725</v>
      </c>
      <c r="D3522" s="16">
        <v>45822</v>
      </c>
      <c r="E3522" s="16">
        <v>46072</v>
      </c>
      <c r="F3522" s="14" t="s">
        <v>11726</v>
      </c>
      <c r="G3522" s="14" t="s">
        <v>11727</v>
      </c>
      <c r="H3522" s="14" t="s">
        <v>11728</v>
      </c>
      <c r="I3522" s="15">
        <v>8.65</v>
      </c>
      <c r="J3522" s="77">
        <v>2</v>
      </c>
      <c r="K3522" s="92"/>
    </row>
    <row r="3523" spans="1:11" ht="70" x14ac:dyDescent="0.25">
      <c r="A3523" s="14" t="s">
        <v>3027</v>
      </c>
      <c r="B3523" s="14" t="s">
        <v>11722</v>
      </c>
      <c r="C3523" s="14" t="s">
        <v>11729</v>
      </c>
      <c r="D3523" s="16">
        <v>45822</v>
      </c>
      <c r="E3523" s="16">
        <v>46072</v>
      </c>
      <c r="F3523" s="14" t="s">
        <v>11730</v>
      </c>
      <c r="G3523" s="14" t="s">
        <v>3197</v>
      </c>
      <c r="H3523" s="14" t="s">
        <v>3198</v>
      </c>
      <c r="I3523" s="15">
        <v>8.49</v>
      </c>
      <c r="J3523" s="77">
        <v>2</v>
      </c>
      <c r="K3523" s="92"/>
    </row>
    <row r="3524" spans="1:11" ht="70" x14ac:dyDescent="0.25">
      <c r="A3524" s="14" t="s">
        <v>3027</v>
      </c>
      <c r="B3524" s="14" t="s">
        <v>11722</v>
      </c>
      <c r="C3524" s="14" t="s">
        <v>11731</v>
      </c>
      <c r="D3524" s="16">
        <v>45821</v>
      </c>
      <c r="E3524" s="16">
        <v>46072</v>
      </c>
      <c r="F3524" s="14" t="s">
        <v>11732</v>
      </c>
      <c r="G3524" s="14" t="s">
        <v>4103</v>
      </c>
      <c r="H3524" s="14" t="s">
        <v>11733</v>
      </c>
      <c r="I3524" s="15">
        <v>11.75</v>
      </c>
      <c r="J3524" s="77">
        <v>2</v>
      </c>
      <c r="K3524" s="92"/>
    </row>
    <row r="3525" spans="1:11" ht="70" x14ac:dyDescent="0.25">
      <c r="A3525" s="14" t="s">
        <v>3027</v>
      </c>
      <c r="B3525" s="14" t="s">
        <v>11722</v>
      </c>
      <c r="C3525" s="14" t="s">
        <v>11734</v>
      </c>
      <c r="D3525" s="16">
        <v>45821</v>
      </c>
      <c r="E3525" s="16">
        <v>46072</v>
      </c>
      <c r="F3525" s="14" t="s">
        <v>11730</v>
      </c>
      <c r="G3525" s="14" t="s">
        <v>11727</v>
      </c>
      <c r="H3525" s="14" t="s">
        <v>11728</v>
      </c>
      <c r="I3525" s="15">
        <v>8.3800000000000008</v>
      </c>
      <c r="J3525" s="77">
        <v>2</v>
      </c>
      <c r="K3525" s="92"/>
    </row>
    <row r="3526" spans="1:11" ht="70" x14ac:dyDescent="0.25">
      <c r="A3526" s="14" t="s">
        <v>3027</v>
      </c>
      <c r="B3526" s="14" t="s">
        <v>11722</v>
      </c>
      <c r="C3526" s="14" t="s">
        <v>11735</v>
      </c>
      <c r="D3526" s="16">
        <v>45821</v>
      </c>
      <c r="E3526" s="16">
        <v>46072</v>
      </c>
      <c r="F3526" s="14" t="s">
        <v>11732</v>
      </c>
      <c r="G3526" s="14" t="s">
        <v>4518</v>
      </c>
      <c r="H3526" s="14" t="s">
        <v>11736</v>
      </c>
      <c r="I3526" s="15">
        <v>6.74</v>
      </c>
      <c r="J3526" s="77">
        <v>2</v>
      </c>
      <c r="K3526" s="92"/>
    </row>
    <row r="3527" spans="1:11" ht="70" x14ac:dyDescent="0.25">
      <c r="A3527" s="14" t="s">
        <v>3027</v>
      </c>
      <c r="B3527" s="14" t="s">
        <v>11722</v>
      </c>
      <c r="C3527" s="14" t="s">
        <v>11737</v>
      </c>
      <c r="D3527" s="16">
        <v>45821</v>
      </c>
      <c r="E3527" s="16">
        <v>46072</v>
      </c>
      <c r="F3527" s="14" t="s">
        <v>11738</v>
      </c>
      <c r="G3527" s="14" t="s">
        <v>11739</v>
      </c>
      <c r="H3527" s="14" t="s">
        <v>11740</v>
      </c>
      <c r="I3527" s="15">
        <v>3.89</v>
      </c>
      <c r="J3527" s="77">
        <v>2</v>
      </c>
      <c r="K3527" s="92"/>
    </row>
    <row r="3528" spans="1:11" ht="70" x14ac:dyDescent="0.25">
      <c r="A3528" s="14" t="s">
        <v>3027</v>
      </c>
      <c r="B3528" s="14" t="s">
        <v>11722</v>
      </c>
      <c r="C3528" s="14" t="s">
        <v>11741</v>
      </c>
      <c r="D3528" s="16">
        <v>45821</v>
      </c>
      <c r="E3528" s="16">
        <v>46072</v>
      </c>
      <c r="F3528" s="14" t="s">
        <v>11738</v>
      </c>
      <c r="G3528" s="14" t="s">
        <v>6638</v>
      </c>
      <c r="H3528" s="14" t="s">
        <v>11742</v>
      </c>
      <c r="I3528" s="15">
        <v>5.0999999999999996</v>
      </c>
      <c r="J3528" s="77">
        <v>2</v>
      </c>
      <c r="K3528" s="92"/>
    </row>
    <row r="3529" spans="1:11" ht="130" x14ac:dyDescent="0.25">
      <c r="A3529" s="14" t="s">
        <v>3027</v>
      </c>
      <c r="B3529" s="14" t="s">
        <v>11722</v>
      </c>
      <c r="C3529" s="14" t="s">
        <v>11743</v>
      </c>
      <c r="D3529" s="16">
        <v>45841</v>
      </c>
      <c r="E3529" s="16">
        <v>46072</v>
      </c>
      <c r="F3529" s="14" t="s">
        <v>11744</v>
      </c>
      <c r="G3529" s="14"/>
      <c r="H3529" s="14" t="s">
        <v>11745</v>
      </c>
      <c r="I3529" s="15">
        <v>57.9</v>
      </c>
      <c r="J3529" s="77">
        <v>2</v>
      </c>
      <c r="K3529" s="92"/>
    </row>
    <row r="3530" spans="1:11" ht="110" x14ac:dyDescent="0.25">
      <c r="A3530" s="14" t="s">
        <v>3027</v>
      </c>
      <c r="B3530" s="14" t="s">
        <v>11722</v>
      </c>
      <c r="C3530" s="14" t="s">
        <v>11743</v>
      </c>
      <c r="D3530" s="16">
        <v>45842</v>
      </c>
      <c r="E3530" s="16">
        <v>46072</v>
      </c>
      <c r="F3530" s="14" t="s">
        <v>11746</v>
      </c>
      <c r="G3530" s="14"/>
      <c r="H3530" s="14" t="s">
        <v>11747</v>
      </c>
      <c r="I3530" s="15">
        <v>5064</v>
      </c>
      <c r="J3530" s="77">
        <v>2</v>
      </c>
      <c r="K3530" s="92"/>
    </row>
    <row r="3531" spans="1:11" ht="90" x14ac:dyDescent="0.25">
      <c r="A3531" s="14" t="s">
        <v>3027</v>
      </c>
      <c r="B3531" s="14" t="s">
        <v>11748</v>
      </c>
      <c r="C3531" s="14" t="s">
        <v>11749</v>
      </c>
      <c r="D3531" s="16" t="s">
        <v>11750</v>
      </c>
      <c r="E3531" s="16">
        <v>46077</v>
      </c>
      <c r="F3531" s="14" t="s">
        <v>11751</v>
      </c>
      <c r="G3531" s="14"/>
      <c r="H3531" s="14" t="s">
        <v>11752</v>
      </c>
      <c r="I3531" s="15">
        <v>6000</v>
      </c>
      <c r="J3531" s="77">
        <v>2</v>
      </c>
      <c r="K3531" s="92"/>
    </row>
    <row r="3532" spans="1:11" ht="80" x14ac:dyDescent="0.25">
      <c r="A3532" s="14" t="s">
        <v>3027</v>
      </c>
      <c r="B3532" s="14" t="s">
        <v>11748</v>
      </c>
      <c r="C3532" s="14" t="s">
        <v>11749</v>
      </c>
      <c r="D3532" s="16" t="s">
        <v>11750</v>
      </c>
      <c r="E3532" s="16">
        <v>46077</v>
      </c>
      <c r="F3532" s="14" t="s">
        <v>11753</v>
      </c>
      <c r="G3532" s="14"/>
      <c r="H3532" s="14" t="s">
        <v>11754</v>
      </c>
      <c r="I3532" s="15">
        <v>1239</v>
      </c>
      <c r="J3532" s="77">
        <v>2</v>
      </c>
      <c r="K3532" s="92"/>
    </row>
    <row r="3533" spans="1:11" ht="60" x14ac:dyDescent="0.25">
      <c r="A3533" s="14" t="s">
        <v>3027</v>
      </c>
      <c r="B3533" s="14" t="s">
        <v>11755</v>
      </c>
      <c r="C3533" s="14" t="s">
        <v>11756</v>
      </c>
      <c r="D3533" s="16">
        <v>45951</v>
      </c>
      <c r="E3533" s="16">
        <v>46077</v>
      </c>
      <c r="F3533" s="14" t="s">
        <v>11757</v>
      </c>
      <c r="G3533" s="14" t="s">
        <v>11758</v>
      </c>
      <c r="H3533" s="14" t="s">
        <v>11759</v>
      </c>
      <c r="I3533" s="15">
        <v>66.75</v>
      </c>
      <c r="J3533" s="77">
        <v>2</v>
      </c>
      <c r="K3533" s="92"/>
    </row>
    <row r="3534" spans="1:11" ht="70" x14ac:dyDescent="0.25">
      <c r="A3534" s="14" t="s">
        <v>3027</v>
      </c>
      <c r="B3534" s="14" t="s">
        <v>11755</v>
      </c>
      <c r="C3534" s="14" t="s">
        <v>11756</v>
      </c>
      <c r="D3534" s="16">
        <v>45951</v>
      </c>
      <c r="E3534" s="16">
        <v>46077</v>
      </c>
      <c r="F3534" s="14" t="s">
        <v>11760</v>
      </c>
      <c r="G3534" s="14" t="s">
        <v>11758</v>
      </c>
      <c r="H3534" s="14" t="s">
        <v>11759</v>
      </c>
      <c r="I3534" s="15">
        <v>183.25</v>
      </c>
      <c r="J3534" s="77">
        <v>2</v>
      </c>
      <c r="K3534" s="92"/>
    </row>
    <row r="3535" spans="1:11" ht="60" x14ac:dyDescent="0.25">
      <c r="A3535" s="14" t="s">
        <v>3027</v>
      </c>
      <c r="B3535" s="14" t="s">
        <v>11755</v>
      </c>
      <c r="C3535" s="14" t="s">
        <v>11761</v>
      </c>
      <c r="D3535" s="16">
        <v>45983</v>
      </c>
      <c r="E3535" s="16">
        <v>46077</v>
      </c>
      <c r="F3535" s="14" t="s">
        <v>11762</v>
      </c>
      <c r="G3535" s="14" t="s">
        <v>11763</v>
      </c>
      <c r="H3535" s="14" t="s">
        <v>11764</v>
      </c>
      <c r="I3535" s="15">
        <v>350</v>
      </c>
      <c r="J3535" s="77">
        <v>2</v>
      </c>
      <c r="K3535" s="92"/>
    </row>
    <row r="3536" spans="1:11" ht="60" x14ac:dyDescent="0.25">
      <c r="A3536" s="14" t="s">
        <v>3027</v>
      </c>
      <c r="B3536" s="14" t="s">
        <v>11755</v>
      </c>
      <c r="C3536" s="14" t="s">
        <v>7538</v>
      </c>
      <c r="D3536" s="16">
        <v>45951</v>
      </c>
      <c r="E3536" s="16">
        <v>46077</v>
      </c>
      <c r="F3536" s="14" t="s">
        <v>11765</v>
      </c>
      <c r="G3536" s="14" t="s">
        <v>6923</v>
      </c>
      <c r="H3536" s="14" t="s">
        <v>11208</v>
      </c>
      <c r="I3536" s="15">
        <v>100</v>
      </c>
      <c r="J3536" s="77">
        <v>2</v>
      </c>
      <c r="K3536" s="92"/>
    </row>
    <row r="3537" spans="1:11" ht="80" x14ac:dyDescent="0.25">
      <c r="A3537" s="14" t="s">
        <v>3027</v>
      </c>
      <c r="B3537" s="14" t="s">
        <v>11755</v>
      </c>
      <c r="C3537" s="14" t="s">
        <v>4566</v>
      </c>
      <c r="D3537" s="16">
        <v>45983</v>
      </c>
      <c r="E3537" s="16">
        <v>46077</v>
      </c>
      <c r="F3537" s="14" t="s">
        <v>11766</v>
      </c>
      <c r="G3537" s="14"/>
      <c r="H3537" s="14" t="s">
        <v>11767</v>
      </c>
      <c r="I3537" s="15">
        <v>2166.75</v>
      </c>
      <c r="J3537" s="77">
        <v>2</v>
      </c>
      <c r="K3537" s="92"/>
    </row>
    <row r="3538" spans="1:11" ht="30" x14ac:dyDescent="0.25">
      <c r="A3538" s="14" t="s">
        <v>3027</v>
      </c>
      <c r="B3538" s="14" t="s">
        <v>11768</v>
      </c>
      <c r="C3538" s="14" t="s">
        <v>150</v>
      </c>
      <c r="D3538" s="16">
        <v>45931</v>
      </c>
      <c r="E3538" s="16">
        <v>46077</v>
      </c>
      <c r="F3538" s="14" t="s">
        <v>6564</v>
      </c>
      <c r="G3538" s="14" t="s">
        <v>6565</v>
      </c>
      <c r="H3538" s="14" t="s">
        <v>152</v>
      </c>
      <c r="I3538" s="15">
        <v>5.15</v>
      </c>
      <c r="J3538" s="77">
        <v>2</v>
      </c>
      <c r="K3538" s="92"/>
    </row>
    <row r="3539" spans="1:11" ht="30" x14ac:dyDescent="0.25">
      <c r="A3539" s="14" t="s">
        <v>3027</v>
      </c>
      <c r="B3539" s="14" t="s">
        <v>11768</v>
      </c>
      <c r="C3539" s="14" t="s">
        <v>3998</v>
      </c>
      <c r="D3539" s="16">
        <v>45964</v>
      </c>
      <c r="E3539" s="16">
        <v>46077</v>
      </c>
      <c r="F3539" s="14" t="s">
        <v>6564</v>
      </c>
      <c r="G3539" s="14" t="s">
        <v>6565</v>
      </c>
      <c r="H3539" s="14" t="s">
        <v>152</v>
      </c>
      <c r="I3539" s="15">
        <v>2.4</v>
      </c>
      <c r="J3539" s="77">
        <v>2</v>
      </c>
      <c r="K3539" s="92"/>
    </row>
    <row r="3540" spans="1:11" ht="30" x14ac:dyDescent="0.25">
      <c r="A3540" s="14" t="s">
        <v>3027</v>
      </c>
      <c r="B3540" s="14" t="s">
        <v>11768</v>
      </c>
      <c r="C3540" s="14" t="s">
        <v>6049</v>
      </c>
      <c r="D3540" s="16">
        <v>45975</v>
      </c>
      <c r="E3540" s="16">
        <v>46077</v>
      </c>
      <c r="F3540" s="14" t="s">
        <v>6648</v>
      </c>
      <c r="G3540" s="14" t="s">
        <v>6649</v>
      </c>
      <c r="H3540" s="14" t="s">
        <v>6650</v>
      </c>
      <c r="I3540" s="15">
        <v>9.4499999999999993</v>
      </c>
      <c r="J3540" s="77">
        <v>2</v>
      </c>
      <c r="K3540" s="92"/>
    </row>
    <row r="3541" spans="1:11" ht="30" x14ac:dyDescent="0.25">
      <c r="A3541" s="14" t="s">
        <v>3027</v>
      </c>
      <c r="B3541" s="14" t="s">
        <v>11768</v>
      </c>
      <c r="C3541" s="14" t="s">
        <v>7775</v>
      </c>
      <c r="D3541" s="16">
        <v>45975</v>
      </c>
      <c r="E3541" s="16">
        <v>46077</v>
      </c>
      <c r="F3541" s="14" t="s">
        <v>6637</v>
      </c>
      <c r="G3541" s="14" t="s">
        <v>6638</v>
      </c>
      <c r="H3541" s="14" t="s">
        <v>6639</v>
      </c>
      <c r="I3541" s="15">
        <v>4.4000000000000004</v>
      </c>
      <c r="J3541" s="77">
        <v>2</v>
      </c>
      <c r="K3541" s="92"/>
    </row>
    <row r="3542" spans="1:11" ht="80" x14ac:dyDescent="0.25">
      <c r="A3542" s="14" t="s">
        <v>3027</v>
      </c>
      <c r="B3542" s="14" t="s">
        <v>11768</v>
      </c>
      <c r="C3542" s="14" t="s">
        <v>11769</v>
      </c>
      <c r="D3542" s="16">
        <v>45977</v>
      </c>
      <c r="E3542" s="16">
        <v>46077</v>
      </c>
      <c r="F3542" s="14" t="s">
        <v>11770</v>
      </c>
      <c r="G3542" s="14"/>
      <c r="H3542" s="14" t="s">
        <v>11771</v>
      </c>
      <c r="I3542" s="15">
        <v>893.25</v>
      </c>
      <c r="J3542" s="77">
        <v>2</v>
      </c>
      <c r="K3542" s="92"/>
    </row>
    <row r="3543" spans="1:11" ht="90" x14ac:dyDescent="0.25">
      <c r="A3543" s="14" t="s">
        <v>3027</v>
      </c>
      <c r="B3543" s="14" t="s">
        <v>11768</v>
      </c>
      <c r="C3543" s="14" t="s">
        <v>11772</v>
      </c>
      <c r="D3543" s="16">
        <v>45977</v>
      </c>
      <c r="E3543" s="16">
        <v>46077</v>
      </c>
      <c r="F3543" s="14" t="s">
        <v>11773</v>
      </c>
      <c r="G3543" s="14"/>
      <c r="H3543" s="14" t="s">
        <v>11774</v>
      </c>
      <c r="I3543" s="15">
        <v>67.3</v>
      </c>
      <c r="J3543" s="77">
        <v>2</v>
      </c>
      <c r="K3543" s="92"/>
    </row>
    <row r="3544" spans="1:11" ht="50" x14ac:dyDescent="0.25">
      <c r="A3544" s="14" t="s">
        <v>3027</v>
      </c>
      <c r="B3544" s="14" t="s">
        <v>11768</v>
      </c>
      <c r="C3544" s="14" t="s">
        <v>11775</v>
      </c>
      <c r="D3544" s="16">
        <v>45867</v>
      </c>
      <c r="E3544" s="16">
        <v>46077</v>
      </c>
      <c r="F3544" s="14" t="s">
        <v>11776</v>
      </c>
      <c r="G3544" s="14" t="s">
        <v>11777</v>
      </c>
      <c r="H3544" s="14" t="s">
        <v>11778</v>
      </c>
      <c r="I3544" s="15">
        <v>484.51</v>
      </c>
      <c r="J3544" s="77">
        <v>2</v>
      </c>
      <c r="K3544" s="92"/>
    </row>
    <row r="3545" spans="1:11" ht="30" x14ac:dyDescent="0.25">
      <c r="A3545" s="14" t="s">
        <v>3027</v>
      </c>
      <c r="B3545" s="14" t="s">
        <v>11768</v>
      </c>
      <c r="C3545" s="14" t="s">
        <v>11779</v>
      </c>
      <c r="D3545" s="16">
        <v>45970</v>
      </c>
      <c r="E3545" s="16">
        <v>46077</v>
      </c>
      <c r="F3545" s="14" t="s">
        <v>11780</v>
      </c>
      <c r="G3545" s="14" t="s">
        <v>4048</v>
      </c>
      <c r="H3545" s="14" t="s">
        <v>4049</v>
      </c>
      <c r="I3545" s="15">
        <v>1571.79</v>
      </c>
      <c r="J3545" s="77">
        <v>2</v>
      </c>
      <c r="K3545" s="92"/>
    </row>
    <row r="3546" spans="1:11" ht="30" x14ac:dyDescent="0.25">
      <c r="A3546" s="14" t="s">
        <v>3027</v>
      </c>
      <c r="B3546" s="14" t="s">
        <v>11768</v>
      </c>
      <c r="C3546" s="14" t="s">
        <v>11781</v>
      </c>
      <c r="D3546" s="16">
        <v>45970</v>
      </c>
      <c r="E3546" s="16">
        <v>46077</v>
      </c>
      <c r="F3546" s="14" t="s">
        <v>11780</v>
      </c>
      <c r="G3546" s="14" t="s">
        <v>4048</v>
      </c>
      <c r="H3546" s="14" t="s">
        <v>4049</v>
      </c>
      <c r="I3546" s="15">
        <v>1409.65</v>
      </c>
      <c r="J3546" s="77">
        <v>2</v>
      </c>
      <c r="K3546" s="92"/>
    </row>
    <row r="3547" spans="1:11" ht="40" x14ac:dyDescent="0.25">
      <c r="A3547" s="14" t="s">
        <v>3027</v>
      </c>
      <c r="B3547" s="14" t="s">
        <v>11768</v>
      </c>
      <c r="C3547" s="14" t="s">
        <v>11782</v>
      </c>
      <c r="D3547" s="16">
        <v>45980</v>
      </c>
      <c r="E3547" s="16">
        <v>46077</v>
      </c>
      <c r="F3547" s="14" t="s">
        <v>11783</v>
      </c>
      <c r="G3547" s="14" t="s">
        <v>11784</v>
      </c>
      <c r="H3547" s="14" t="s">
        <v>11785</v>
      </c>
      <c r="I3547" s="15">
        <v>412.5</v>
      </c>
      <c r="J3547" s="77">
        <v>2</v>
      </c>
      <c r="K3547" s="92"/>
    </row>
    <row r="3548" spans="1:11" ht="90" x14ac:dyDescent="0.25">
      <c r="A3548" s="14" t="s">
        <v>3027</v>
      </c>
      <c r="B3548" s="14" t="s">
        <v>11786</v>
      </c>
      <c r="C3548" s="14" t="s">
        <v>6389</v>
      </c>
      <c r="D3548" s="16">
        <v>45983</v>
      </c>
      <c r="E3548" s="16">
        <v>46077</v>
      </c>
      <c r="F3548" s="14" t="s">
        <v>11787</v>
      </c>
      <c r="G3548" s="14"/>
      <c r="H3548" s="14" t="s">
        <v>11788</v>
      </c>
      <c r="I3548" s="15">
        <v>629.91</v>
      </c>
      <c r="J3548" s="77">
        <v>2</v>
      </c>
      <c r="K3548" s="92"/>
    </row>
    <row r="3549" spans="1:11" ht="100" x14ac:dyDescent="0.25">
      <c r="A3549" s="14" t="s">
        <v>3027</v>
      </c>
      <c r="B3549" s="14" t="s">
        <v>11789</v>
      </c>
      <c r="C3549" s="14" t="s">
        <v>5304</v>
      </c>
      <c r="D3549" s="16">
        <v>45884</v>
      </c>
      <c r="E3549" s="16">
        <v>46077</v>
      </c>
      <c r="F3549" s="14" t="s">
        <v>11790</v>
      </c>
      <c r="G3549" s="14"/>
      <c r="H3549" s="14" t="s">
        <v>10648</v>
      </c>
      <c r="I3549" s="15">
        <v>104.41</v>
      </c>
      <c r="J3549" s="77">
        <v>3</v>
      </c>
      <c r="K3549" s="92"/>
    </row>
    <row r="3550" spans="1:11" ht="80" x14ac:dyDescent="0.25">
      <c r="A3550" s="14" t="s">
        <v>3027</v>
      </c>
      <c r="B3550" s="14" t="s">
        <v>11789</v>
      </c>
      <c r="C3550" s="14" t="s">
        <v>11791</v>
      </c>
      <c r="D3550" s="16">
        <v>45707</v>
      </c>
      <c r="E3550" s="16">
        <v>46077</v>
      </c>
      <c r="F3550" s="14" t="s">
        <v>11792</v>
      </c>
      <c r="G3550" s="14" t="s">
        <v>10657</v>
      </c>
      <c r="H3550" s="14" t="s">
        <v>10658</v>
      </c>
      <c r="I3550" s="15">
        <v>11.88</v>
      </c>
      <c r="J3550" s="77">
        <v>3</v>
      </c>
      <c r="K3550" s="92"/>
    </row>
    <row r="3551" spans="1:11" ht="100" x14ac:dyDescent="0.25">
      <c r="A3551" s="14" t="s">
        <v>3027</v>
      </c>
      <c r="B3551" s="14" t="s">
        <v>11789</v>
      </c>
      <c r="C3551" s="14" t="s">
        <v>5304</v>
      </c>
      <c r="D3551" s="16">
        <v>45786</v>
      </c>
      <c r="E3551" s="16">
        <v>46077</v>
      </c>
      <c r="F3551" s="14" t="s">
        <v>11793</v>
      </c>
      <c r="G3551" s="14"/>
      <c r="H3551" s="14" t="s">
        <v>3566</v>
      </c>
      <c r="I3551" s="15">
        <v>122.7</v>
      </c>
      <c r="J3551" s="77">
        <v>3</v>
      </c>
      <c r="K3551" s="92"/>
    </row>
    <row r="3552" spans="1:11" ht="100" x14ac:dyDescent="0.25">
      <c r="A3552" s="14" t="s">
        <v>3027</v>
      </c>
      <c r="B3552" s="14" t="s">
        <v>11789</v>
      </c>
      <c r="C3552" s="14" t="s">
        <v>5304</v>
      </c>
      <c r="D3552" s="16">
        <v>45786</v>
      </c>
      <c r="E3552" s="16">
        <v>46077</v>
      </c>
      <c r="F3552" s="14" t="s">
        <v>11794</v>
      </c>
      <c r="G3552" s="14"/>
      <c r="H3552" s="14" t="s">
        <v>3614</v>
      </c>
      <c r="I3552" s="15">
        <v>152.63999999999999</v>
      </c>
      <c r="J3552" s="77">
        <v>3</v>
      </c>
      <c r="K3552" s="92"/>
    </row>
    <row r="3553" spans="1:11" ht="100" x14ac:dyDescent="0.25">
      <c r="A3553" s="14" t="s">
        <v>3027</v>
      </c>
      <c r="B3553" s="14" t="s">
        <v>11789</v>
      </c>
      <c r="C3553" s="14" t="s">
        <v>7865</v>
      </c>
      <c r="D3553" s="16">
        <v>45789</v>
      </c>
      <c r="E3553" s="16">
        <v>46077</v>
      </c>
      <c r="F3553" s="14" t="s">
        <v>11795</v>
      </c>
      <c r="G3553" s="14"/>
      <c r="H3553" s="14" t="s">
        <v>11796</v>
      </c>
      <c r="I3553" s="15">
        <v>103.35</v>
      </c>
      <c r="J3553" s="77">
        <v>3</v>
      </c>
      <c r="K3553" s="92"/>
    </row>
    <row r="3554" spans="1:11" ht="100" x14ac:dyDescent="0.25">
      <c r="A3554" s="14" t="s">
        <v>3027</v>
      </c>
      <c r="B3554" s="14" t="s">
        <v>11789</v>
      </c>
      <c r="C3554" s="14" t="s">
        <v>5304</v>
      </c>
      <c r="D3554" s="16">
        <v>45789</v>
      </c>
      <c r="E3554" s="16">
        <v>46077</v>
      </c>
      <c r="F3554" s="14" t="s">
        <v>11797</v>
      </c>
      <c r="G3554" s="14"/>
      <c r="H3554" s="14" t="s">
        <v>11796</v>
      </c>
      <c r="I3554" s="15">
        <v>151.15</v>
      </c>
      <c r="J3554" s="77">
        <v>3</v>
      </c>
      <c r="K3554" s="92"/>
    </row>
    <row r="3555" spans="1:11" ht="100" x14ac:dyDescent="0.25">
      <c r="A3555" s="14" t="s">
        <v>3027</v>
      </c>
      <c r="B3555" s="14" t="s">
        <v>11789</v>
      </c>
      <c r="C3555" s="14" t="s">
        <v>11798</v>
      </c>
      <c r="D3555" s="16">
        <v>45773</v>
      </c>
      <c r="E3555" s="16">
        <v>46077</v>
      </c>
      <c r="F3555" s="14" t="s">
        <v>11799</v>
      </c>
      <c r="G3555" s="14" t="s">
        <v>5808</v>
      </c>
      <c r="H3555" s="14" t="s">
        <v>3303</v>
      </c>
      <c r="I3555" s="15">
        <v>130</v>
      </c>
      <c r="J3555" s="77">
        <v>3</v>
      </c>
      <c r="K3555" s="92"/>
    </row>
    <row r="3556" spans="1:11" ht="110" x14ac:dyDescent="0.25">
      <c r="A3556" s="14" t="s">
        <v>3027</v>
      </c>
      <c r="B3556" s="14" t="s">
        <v>11789</v>
      </c>
      <c r="C3556" s="14" t="s">
        <v>5304</v>
      </c>
      <c r="D3556" s="16">
        <v>45786</v>
      </c>
      <c r="E3556" s="16">
        <v>46077</v>
      </c>
      <c r="F3556" s="14" t="s">
        <v>11800</v>
      </c>
      <c r="G3556" s="14"/>
      <c r="H3556" s="14" t="s">
        <v>3614</v>
      </c>
      <c r="I3556" s="15">
        <v>154.22999999999999</v>
      </c>
      <c r="J3556" s="77">
        <v>3</v>
      </c>
      <c r="K3556" s="92"/>
    </row>
    <row r="3557" spans="1:11" ht="90" x14ac:dyDescent="0.25">
      <c r="A3557" s="14" t="s">
        <v>3027</v>
      </c>
      <c r="B3557" s="14" t="s">
        <v>11789</v>
      </c>
      <c r="C3557" s="14" t="s">
        <v>11801</v>
      </c>
      <c r="D3557" s="16">
        <v>45697</v>
      </c>
      <c r="E3557" s="16">
        <v>46077</v>
      </c>
      <c r="F3557" s="14" t="s">
        <v>11802</v>
      </c>
      <c r="G3557" s="14" t="s">
        <v>8340</v>
      </c>
      <c r="H3557" s="14" t="s">
        <v>8341</v>
      </c>
      <c r="I3557" s="15">
        <v>15</v>
      </c>
      <c r="J3557" s="77">
        <v>3</v>
      </c>
      <c r="K3557" s="92"/>
    </row>
    <row r="3558" spans="1:11" ht="100" x14ac:dyDescent="0.25">
      <c r="A3558" s="14" t="s">
        <v>3027</v>
      </c>
      <c r="B3558" s="14" t="s">
        <v>11789</v>
      </c>
      <c r="C3558" s="14" t="s">
        <v>11803</v>
      </c>
      <c r="D3558" s="16">
        <v>45710</v>
      </c>
      <c r="E3558" s="16">
        <v>46077</v>
      </c>
      <c r="F3558" s="14" t="s">
        <v>11804</v>
      </c>
      <c r="G3558" s="14" t="s">
        <v>3886</v>
      </c>
      <c r="H3558" s="14" t="s">
        <v>3887</v>
      </c>
      <c r="I3558" s="15">
        <v>4.0999999999999996</v>
      </c>
      <c r="J3558" s="77">
        <v>3</v>
      </c>
      <c r="K3558" s="92"/>
    </row>
    <row r="3559" spans="1:11" ht="100" x14ac:dyDescent="0.25">
      <c r="A3559" s="14" t="s">
        <v>3027</v>
      </c>
      <c r="B3559" s="14" t="s">
        <v>11789</v>
      </c>
      <c r="C3559" s="14" t="s">
        <v>11805</v>
      </c>
      <c r="D3559" s="16">
        <v>45709</v>
      </c>
      <c r="E3559" s="16">
        <v>46077</v>
      </c>
      <c r="F3559" s="14" t="s">
        <v>11806</v>
      </c>
      <c r="G3559" s="14" t="s">
        <v>11807</v>
      </c>
      <c r="H3559" s="14" t="s">
        <v>11808</v>
      </c>
      <c r="I3559" s="15">
        <v>8.6999999999999993</v>
      </c>
      <c r="J3559" s="77">
        <v>3</v>
      </c>
      <c r="K3559" s="92"/>
    </row>
    <row r="3560" spans="1:11" ht="80" x14ac:dyDescent="0.25">
      <c r="A3560" s="14" t="s">
        <v>3027</v>
      </c>
      <c r="B3560" s="14" t="s">
        <v>11789</v>
      </c>
      <c r="C3560" s="14" t="s">
        <v>11809</v>
      </c>
      <c r="D3560" s="16">
        <v>45693</v>
      </c>
      <c r="E3560" s="16">
        <v>46077</v>
      </c>
      <c r="F3560" s="14" t="s">
        <v>11810</v>
      </c>
      <c r="G3560" s="14" t="s">
        <v>11811</v>
      </c>
      <c r="H3560" s="14" t="s">
        <v>11812</v>
      </c>
      <c r="I3560" s="15">
        <v>21</v>
      </c>
      <c r="J3560" s="77">
        <v>3</v>
      </c>
      <c r="K3560" s="92"/>
    </row>
    <row r="3561" spans="1:11" ht="80" x14ac:dyDescent="0.25">
      <c r="A3561" s="14" t="s">
        <v>3027</v>
      </c>
      <c r="B3561" s="14" t="s">
        <v>11789</v>
      </c>
      <c r="C3561" s="14" t="s">
        <v>11813</v>
      </c>
      <c r="D3561" s="16">
        <v>45693</v>
      </c>
      <c r="E3561" s="16">
        <v>46077</v>
      </c>
      <c r="F3561" s="14" t="s">
        <v>11814</v>
      </c>
      <c r="G3561" s="14" t="s">
        <v>11811</v>
      </c>
      <c r="H3561" s="14" t="s">
        <v>11812</v>
      </c>
      <c r="I3561" s="15">
        <v>50.83</v>
      </c>
      <c r="J3561" s="77">
        <v>3</v>
      </c>
      <c r="K3561" s="92"/>
    </row>
    <row r="3562" spans="1:11" ht="70" x14ac:dyDescent="0.25">
      <c r="A3562" s="14" t="s">
        <v>3027</v>
      </c>
      <c r="B3562" s="14" t="s">
        <v>11789</v>
      </c>
      <c r="C3562" s="14" t="s">
        <v>11815</v>
      </c>
      <c r="D3562" s="16">
        <v>45693</v>
      </c>
      <c r="E3562" s="16">
        <v>46077</v>
      </c>
      <c r="F3562" s="14" t="s">
        <v>11816</v>
      </c>
      <c r="G3562" s="14" t="s">
        <v>11811</v>
      </c>
      <c r="H3562" s="14" t="s">
        <v>11812</v>
      </c>
      <c r="I3562" s="15">
        <v>83.99</v>
      </c>
      <c r="J3562" s="77">
        <v>3</v>
      </c>
      <c r="K3562" s="92"/>
    </row>
    <row r="3563" spans="1:11" ht="70" x14ac:dyDescent="0.25">
      <c r="A3563" s="14" t="s">
        <v>3027</v>
      </c>
      <c r="B3563" s="14" t="s">
        <v>11789</v>
      </c>
      <c r="C3563" s="14" t="s">
        <v>11817</v>
      </c>
      <c r="D3563" s="16">
        <v>45706</v>
      </c>
      <c r="E3563" s="16">
        <v>46077</v>
      </c>
      <c r="F3563" s="14" t="s">
        <v>11818</v>
      </c>
      <c r="G3563" s="14" t="s">
        <v>11811</v>
      </c>
      <c r="H3563" s="14" t="s">
        <v>11812</v>
      </c>
      <c r="I3563" s="15">
        <v>47.94</v>
      </c>
      <c r="J3563" s="77">
        <v>3</v>
      </c>
      <c r="K3563" s="92"/>
    </row>
    <row r="3564" spans="1:11" ht="100" x14ac:dyDescent="0.25">
      <c r="A3564" s="14" t="s">
        <v>3027</v>
      </c>
      <c r="B3564" s="14" t="s">
        <v>11789</v>
      </c>
      <c r="C3564" s="14" t="s">
        <v>7870</v>
      </c>
      <c r="D3564" s="16">
        <v>45757</v>
      </c>
      <c r="E3564" s="16">
        <v>46077</v>
      </c>
      <c r="F3564" s="14" t="s">
        <v>11819</v>
      </c>
      <c r="G3564" s="14"/>
      <c r="H3564" s="14" t="s">
        <v>10641</v>
      </c>
      <c r="I3564" s="15">
        <v>155.29</v>
      </c>
      <c r="J3564" s="77">
        <v>3</v>
      </c>
      <c r="K3564" s="92"/>
    </row>
    <row r="3565" spans="1:11" ht="80" x14ac:dyDescent="0.25">
      <c r="A3565" s="14" t="s">
        <v>3027</v>
      </c>
      <c r="B3565" s="14" t="s">
        <v>11789</v>
      </c>
      <c r="C3565" s="14" t="s">
        <v>11820</v>
      </c>
      <c r="D3565" s="16">
        <v>45717</v>
      </c>
      <c r="E3565" s="16">
        <v>46077</v>
      </c>
      <c r="F3565" s="14" t="s">
        <v>11821</v>
      </c>
      <c r="G3565" s="14"/>
      <c r="H3565" s="14" t="s">
        <v>11822</v>
      </c>
      <c r="I3565" s="15">
        <v>9.3000000000000007</v>
      </c>
      <c r="J3565" s="77">
        <v>3</v>
      </c>
      <c r="K3565" s="92"/>
    </row>
    <row r="3566" spans="1:11" ht="100" x14ac:dyDescent="0.25">
      <c r="A3566" s="14" t="s">
        <v>3027</v>
      </c>
      <c r="B3566" s="14" t="s">
        <v>11789</v>
      </c>
      <c r="C3566" s="14" t="s">
        <v>7874</v>
      </c>
      <c r="D3566" s="16">
        <v>45833</v>
      </c>
      <c r="E3566" s="16">
        <v>46077</v>
      </c>
      <c r="F3566" s="14" t="s">
        <v>11823</v>
      </c>
      <c r="G3566" s="14"/>
      <c r="H3566" s="14" t="s">
        <v>10641</v>
      </c>
      <c r="I3566" s="15">
        <v>97.79</v>
      </c>
      <c r="J3566" s="77">
        <v>3</v>
      </c>
      <c r="K3566" s="92"/>
    </row>
    <row r="3567" spans="1:11" ht="80" x14ac:dyDescent="0.25">
      <c r="A3567" s="14" t="s">
        <v>3027</v>
      </c>
      <c r="B3567" s="14" t="s">
        <v>11789</v>
      </c>
      <c r="C3567" s="14" t="s">
        <v>4494</v>
      </c>
      <c r="D3567" s="16">
        <v>45808</v>
      </c>
      <c r="E3567" s="16">
        <v>46077</v>
      </c>
      <c r="F3567" s="14" t="s">
        <v>11824</v>
      </c>
      <c r="G3567" s="14" t="s">
        <v>5745</v>
      </c>
      <c r="H3567" s="14" t="s">
        <v>10782</v>
      </c>
      <c r="I3567" s="15">
        <v>112</v>
      </c>
      <c r="J3567" s="77">
        <v>3</v>
      </c>
      <c r="K3567" s="92"/>
    </row>
    <row r="3568" spans="1:11" ht="100" x14ac:dyDescent="0.25">
      <c r="A3568" s="14" t="s">
        <v>3027</v>
      </c>
      <c r="B3568" s="14" t="s">
        <v>11789</v>
      </c>
      <c r="C3568" s="14" t="s">
        <v>7876</v>
      </c>
      <c r="D3568" s="16">
        <v>45833</v>
      </c>
      <c r="E3568" s="16">
        <v>46077</v>
      </c>
      <c r="F3568" s="14" t="s">
        <v>11825</v>
      </c>
      <c r="G3568" s="14"/>
      <c r="H3568" s="14" t="s">
        <v>10641</v>
      </c>
      <c r="I3568" s="15">
        <v>97.79</v>
      </c>
      <c r="J3568" s="77">
        <v>3</v>
      </c>
      <c r="K3568" s="92"/>
    </row>
    <row r="3569" spans="1:11" ht="70" x14ac:dyDescent="0.25">
      <c r="A3569" s="14" t="s">
        <v>3027</v>
      </c>
      <c r="B3569" s="14" t="s">
        <v>11789</v>
      </c>
      <c r="C3569" s="14" t="s">
        <v>11826</v>
      </c>
      <c r="D3569" s="16">
        <v>45815</v>
      </c>
      <c r="E3569" s="16">
        <v>46077</v>
      </c>
      <c r="F3569" s="14" t="s">
        <v>11827</v>
      </c>
      <c r="G3569" s="14" t="s">
        <v>11828</v>
      </c>
      <c r="H3569" s="14" t="s">
        <v>11829</v>
      </c>
      <c r="I3569" s="15">
        <v>3.6</v>
      </c>
      <c r="J3569" s="77">
        <v>3</v>
      </c>
      <c r="K3569" s="92"/>
    </row>
    <row r="3570" spans="1:11" ht="100" x14ac:dyDescent="0.25">
      <c r="A3570" s="14" t="s">
        <v>3027</v>
      </c>
      <c r="B3570" s="14" t="s">
        <v>11789</v>
      </c>
      <c r="C3570" s="14" t="s">
        <v>7870</v>
      </c>
      <c r="D3570" s="16">
        <v>45789</v>
      </c>
      <c r="E3570" s="16">
        <v>46077</v>
      </c>
      <c r="F3570" s="14" t="s">
        <v>11830</v>
      </c>
      <c r="G3570" s="14"/>
      <c r="H3570" s="14" t="s">
        <v>10672</v>
      </c>
      <c r="I3570" s="15">
        <v>93.29</v>
      </c>
      <c r="J3570" s="77">
        <v>3</v>
      </c>
      <c r="K3570" s="92"/>
    </row>
    <row r="3571" spans="1:11" ht="100" x14ac:dyDescent="0.25">
      <c r="A3571" s="14" t="s">
        <v>3027</v>
      </c>
      <c r="B3571" s="14" t="s">
        <v>11789</v>
      </c>
      <c r="C3571" s="14" t="s">
        <v>7874</v>
      </c>
      <c r="D3571" s="16">
        <v>45833</v>
      </c>
      <c r="E3571" s="16">
        <v>46077</v>
      </c>
      <c r="F3571" s="14" t="s">
        <v>11831</v>
      </c>
      <c r="G3571" s="14"/>
      <c r="H3571" s="14" t="s">
        <v>10672</v>
      </c>
      <c r="I3571" s="15">
        <v>134.88</v>
      </c>
      <c r="J3571" s="77">
        <v>3</v>
      </c>
      <c r="K3571" s="92"/>
    </row>
    <row r="3572" spans="1:11" ht="80" x14ac:dyDescent="0.25">
      <c r="A3572" s="14" t="s">
        <v>3027</v>
      </c>
      <c r="B3572" s="14" t="s">
        <v>11789</v>
      </c>
      <c r="C3572" s="14" t="s">
        <v>5546</v>
      </c>
      <c r="D3572" s="16">
        <v>45788</v>
      </c>
      <c r="E3572" s="16">
        <v>46077</v>
      </c>
      <c r="F3572" s="14" t="s">
        <v>11832</v>
      </c>
      <c r="G3572" s="14" t="s">
        <v>3237</v>
      </c>
      <c r="H3572" s="14" t="s">
        <v>11833</v>
      </c>
      <c r="I3572" s="15">
        <v>45.22</v>
      </c>
      <c r="J3572" s="77">
        <v>3</v>
      </c>
      <c r="K3572" s="92"/>
    </row>
    <row r="3573" spans="1:11" ht="50" x14ac:dyDescent="0.25">
      <c r="A3573" s="14" t="s">
        <v>3027</v>
      </c>
      <c r="B3573" s="14" t="s">
        <v>11789</v>
      </c>
      <c r="C3573" s="14" t="s">
        <v>11834</v>
      </c>
      <c r="D3573" s="16">
        <v>45759</v>
      </c>
      <c r="E3573" s="16">
        <v>46077</v>
      </c>
      <c r="F3573" s="14" t="s">
        <v>11835</v>
      </c>
      <c r="G3573" s="14">
        <v>29213291</v>
      </c>
      <c r="H3573" s="14" t="s">
        <v>3029</v>
      </c>
      <c r="I3573" s="15">
        <v>236</v>
      </c>
      <c r="J3573" s="77">
        <v>3</v>
      </c>
      <c r="K3573" s="92"/>
    </row>
    <row r="3574" spans="1:11" ht="40" x14ac:dyDescent="0.25">
      <c r="A3574" s="14" t="s">
        <v>3027</v>
      </c>
      <c r="B3574" s="14" t="s">
        <v>11789</v>
      </c>
      <c r="C3574" s="14" t="s">
        <v>11836</v>
      </c>
      <c r="D3574" s="16">
        <v>45710</v>
      </c>
      <c r="E3574" s="16">
        <v>46077</v>
      </c>
      <c r="F3574" s="14" t="s">
        <v>11837</v>
      </c>
      <c r="G3574" s="14" t="s">
        <v>11838</v>
      </c>
      <c r="H3574" s="14" t="s">
        <v>11839</v>
      </c>
      <c r="I3574" s="15">
        <v>150</v>
      </c>
      <c r="J3574" s="77">
        <v>3</v>
      </c>
      <c r="K3574" s="92"/>
    </row>
    <row r="3575" spans="1:11" ht="50" x14ac:dyDescent="0.25">
      <c r="A3575" s="14" t="s">
        <v>3027</v>
      </c>
      <c r="B3575" s="14" t="s">
        <v>11789</v>
      </c>
      <c r="C3575" s="14" t="s">
        <v>11840</v>
      </c>
      <c r="D3575" s="16">
        <v>45713</v>
      </c>
      <c r="E3575" s="16">
        <v>46077</v>
      </c>
      <c r="F3575" s="14" t="s">
        <v>11841</v>
      </c>
      <c r="G3575" s="14" t="s">
        <v>11842</v>
      </c>
      <c r="H3575" s="14" t="s">
        <v>11843</v>
      </c>
      <c r="I3575" s="15">
        <v>31</v>
      </c>
      <c r="J3575" s="77">
        <v>3</v>
      </c>
      <c r="K3575" s="92"/>
    </row>
    <row r="3576" spans="1:11" ht="40" x14ac:dyDescent="0.25">
      <c r="A3576" s="14" t="s">
        <v>3027</v>
      </c>
      <c r="B3576" s="14" t="s">
        <v>11789</v>
      </c>
      <c r="C3576" s="14" t="s">
        <v>11844</v>
      </c>
      <c r="D3576" s="16">
        <v>45745</v>
      </c>
      <c r="E3576" s="16">
        <v>46077</v>
      </c>
      <c r="F3576" s="14" t="s">
        <v>11837</v>
      </c>
      <c r="G3576" s="14" t="s">
        <v>11845</v>
      </c>
      <c r="H3576" s="14" t="s">
        <v>11846</v>
      </c>
      <c r="I3576" s="15">
        <v>17.579999999999998</v>
      </c>
      <c r="J3576" s="77">
        <v>3</v>
      </c>
      <c r="K3576" s="92"/>
    </row>
    <row r="3577" spans="1:11" ht="40" x14ac:dyDescent="0.25">
      <c r="A3577" s="14" t="s">
        <v>3027</v>
      </c>
      <c r="B3577" s="14" t="s">
        <v>11789</v>
      </c>
      <c r="C3577" s="14" t="s">
        <v>11847</v>
      </c>
      <c r="D3577" s="16">
        <v>45752</v>
      </c>
      <c r="E3577" s="16">
        <v>46077</v>
      </c>
      <c r="F3577" s="14" t="s">
        <v>11837</v>
      </c>
      <c r="G3577" s="14" t="s">
        <v>8836</v>
      </c>
      <c r="H3577" s="14" t="s">
        <v>11848</v>
      </c>
      <c r="I3577" s="15">
        <v>154.99</v>
      </c>
      <c r="J3577" s="77">
        <v>3</v>
      </c>
      <c r="K3577" s="92"/>
    </row>
    <row r="3578" spans="1:11" ht="50" x14ac:dyDescent="0.25">
      <c r="A3578" s="14" t="s">
        <v>3027</v>
      </c>
      <c r="B3578" s="14" t="s">
        <v>11789</v>
      </c>
      <c r="C3578" s="14" t="s">
        <v>11849</v>
      </c>
      <c r="D3578" s="16">
        <v>45771</v>
      </c>
      <c r="E3578" s="16">
        <v>46077</v>
      </c>
      <c r="F3578" s="14" t="s">
        <v>11850</v>
      </c>
      <c r="G3578" s="14" t="s">
        <v>3032</v>
      </c>
      <c r="H3578" s="14" t="s">
        <v>3033</v>
      </c>
      <c r="I3578" s="15">
        <v>13.43</v>
      </c>
      <c r="J3578" s="77">
        <v>3</v>
      </c>
      <c r="K3578" s="92"/>
    </row>
    <row r="3579" spans="1:11" ht="40" x14ac:dyDescent="0.25">
      <c r="A3579" s="14" t="s">
        <v>3027</v>
      </c>
      <c r="B3579" s="14" t="s">
        <v>11789</v>
      </c>
      <c r="C3579" s="14" t="s">
        <v>11851</v>
      </c>
      <c r="D3579" s="16">
        <v>45810</v>
      </c>
      <c r="E3579" s="16">
        <v>46077</v>
      </c>
      <c r="F3579" s="14" t="s">
        <v>11852</v>
      </c>
      <c r="G3579" s="14"/>
      <c r="H3579" s="14" t="s">
        <v>11853</v>
      </c>
      <c r="I3579" s="15">
        <v>35.99</v>
      </c>
      <c r="J3579" s="77">
        <v>3</v>
      </c>
      <c r="K3579" s="92"/>
    </row>
    <row r="3580" spans="1:11" ht="50" x14ac:dyDescent="0.25">
      <c r="A3580" s="14" t="s">
        <v>3027</v>
      </c>
      <c r="B3580" s="14" t="s">
        <v>11789</v>
      </c>
      <c r="C3580" s="14" t="s">
        <v>11854</v>
      </c>
      <c r="D3580" s="16">
        <v>45745</v>
      </c>
      <c r="E3580" s="16">
        <v>46077</v>
      </c>
      <c r="F3580" s="14" t="s">
        <v>11841</v>
      </c>
      <c r="G3580" s="14" t="s">
        <v>3670</v>
      </c>
      <c r="H3580" s="14" t="s">
        <v>3671</v>
      </c>
      <c r="I3580" s="15">
        <v>70.930000000000007</v>
      </c>
      <c r="J3580" s="77">
        <v>3</v>
      </c>
      <c r="K3580" s="92"/>
    </row>
    <row r="3581" spans="1:11" ht="50" x14ac:dyDescent="0.25">
      <c r="A3581" s="14" t="s">
        <v>3027</v>
      </c>
      <c r="B3581" s="14" t="s">
        <v>11789</v>
      </c>
      <c r="C3581" s="14" t="s">
        <v>11855</v>
      </c>
      <c r="D3581" s="16">
        <v>45745</v>
      </c>
      <c r="E3581" s="16">
        <v>46077</v>
      </c>
      <c r="F3581" s="14" t="s">
        <v>11841</v>
      </c>
      <c r="G3581" s="14" t="s">
        <v>3670</v>
      </c>
      <c r="H3581" s="14" t="s">
        <v>3671</v>
      </c>
      <c r="I3581" s="15">
        <v>79</v>
      </c>
      <c r="J3581" s="77">
        <v>3</v>
      </c>
      <c r="K3581" s="92"/>
    </row>
    <row r="3582" spans="1:11" ht="12.5" x14ac:dyDescent="0.25">
      <c r="A3582" s="14" t="s">
        <v>3027</v>
      </c>
      <c r="B3582" s="14" t="s">
        <v>11856</v>
      </c>
      <c r="C3582" s="14" t="s">
        <v>11857</v>
      </c>
      <c r="D3582" s="16">
        <v>46077</v>
      </c>
      <c r="E3582" s="16"/>
      <c r="F3582" s="14" t="s">
        <v>11858</v>
      </c>
      <c r="G3582" s="14" t="s">
        <v>3030</v>
      </c>
      <c r="H3582" s="14" t="s">
        <v>3031</v>
      </c>
      <c r="I3582" s="15">
        <v>8.0399999999999991</v>
      </c>
      <c r="J3582" s="77">
        <v>2</v>
      </c>
      <c r="K3582" s="92"/>
    </row>
    <row r="3583" spans="1:11" ht="90" x14ac:dyDescent="0.25">
      <c r="A3583" s="14" t="s">
        <v>3027</v>
      </c>
      <c r="B3583" s="14" t="s">
        <v>11859</v>
      </c>
      <c r="C3583" s="14" t="s">
        <v>11860</v>
      </c>
      <c r="D3583" s="16">
        <v>46009</v>
      </c>
      <c r="E3583" s="16">
        <v>46077</v>
      </c>
      <c r="F3583" s="14" t="s">
        <v>11861</v>
      </c>
      <c r="G3583" s="14"/>
      <c r="H3583" s="14" t="s">
        <v>11862</v>
      </c>
      <c r="I3583" s="15">
        <v>629.19000000000005</v>
      </c>
      <c r="J3583" s="77">
        <v>2</v>
      </c>
      <c r="K3583" s="92"/>
    </row>
    <row r="3584" spans="1:11" ht="90" x14ac:dyDescent="0.25">
      <c r="A3584" s="14" t="s">
        <v>3027</v>
      </c>
      <c r="B3584" s="14" t="s">
        <v>11859</v>
      </c>
      <c r="C3584" s="14" t="s">
        <v>11863</v>
      </c>
      <c r="D3584" s="16">
        <v>46009</v>
      </c>
      <c r="E3584" s="16">
        <v>46077</v>
      </c>
      <c r="F3584" s="14" t="s">
        <v>11864</v>
      </c>
      <c r="G3584" s="14"/>
      <c r="H3584" s="14" t="s">
        <v>11862</v>
      </c>
      <c r="I3584" s="15">
        <v>755.19</v>
      </c>
      <c r="J3584" s="77">
        <v>2</v>
      </c>
      <c r="K3584" s="92"/>
    </row>
    <row r="3585" spans="1:11" ht="20" x14ac:dyDescent="0.25">
      <c r="A3585" s="14" t="s">
        <v>3027</v>
      </c>
      <c r="B3585" s="14" t="s">
        <v>11865</v>
      </c>
      <c r="C3585" s="14" t="s">
        <v>11866</v>
      </c>
      <c r="D3585" s="16">
        <v>46077</v>
      </c>
      <c r="E3585" s="16"/>
      <c r="F3585" s="14" t="s">
        <v>11867</v>
      </c>
      <c r="G3585" s="14" t="s">
        <v>6836</v>
      </c>
      <c r="H3585" s="14" t="s">
        <v>6837</v>
      </c>
      <c r="I3585" s="15">
        <v>484</v>
      </c>
      <c r="J3585" s="77">
        <v>3</v>
      </c>
      <c r="K3585" s="92"/>
    </row>
    <row r="3586" spans="1:11" ht="40" x14ac:dyDescent="0.25">
      <c r="A3586" s="14" t="s">
        <v>3027</v>
      </c>
      <c r="B3586" s="14" t="s">
        <v>11868</v>
      </c>
      <c r="C3586" s="14" t="s">
        <v>11869</v>
      </c>
      <c r="D3586" s="16">
        <v>46077</v>
      </c>
      <c r="E3586" s="16"/>
      <c r="F3586" s="14" t="s">
        <v>11870</v>
      </c>
      <c r="G3586" s="14"/>
      <c r="H3586" s="14" t="s">
        <v>11253</v>
      </c>
      <c r="I3586" s="15">
        <v>4180</v>
      </c>
      <c r="J3586" s="77">
        <v>2</v>
      </c>
      <c r="K3586" s="92"/>
    </row>
    <row r="3587" spans="1:11" ht="12.5" x14ac:dyDescent="0.25">
      <c r="A3587" s="14" t="s">
        <v>3027</v>
      </c>
      <c r="B3587" s="14" t="s">
        <v>11871</v>
      </c>
      <c r="C3587" s="14" t="s">
        <v>11872</v>
      </c>
      <c r="D3587" s="16">
        <v>46077</v>
      </c>
      <c r="E3587" s="16"/>
      <c r="F3587" s="14" t="s">
        <v>9760</v>
      </c>
      <c r="G3587" s="14" t="s">
        <v>3030</v>
      </c>
      <c r="H3587" s="14" t="s">
        <v>3031</v>
      </c>
      <c r="I3587" s="15">
        <v>34.909999999999997</v>
      </c>
      <c r="J3587" s="77">
        <v>2</v>
      </c>
      <c r="K3587" s="92"/>
    </row>
    <row r="3588" spans="1:11" ht="40" x14ac:dyDescent="0.25">
      <c r="A3588" s="14" t="s">
        <v>3027</v>
      </c>
      <c r="B3588" s="14" t="s">
        <v>11873</v>
      </c>
      <c r="C3588" s="14" t="s">
        <v>11874</v>
      </c>
      <c r="D3588" s="16">
        <v>46078</v>
      </c>
      <c r="E3588" s="16"/>
      <c r="F3588" s="14" t="s">
        <v>11875</v>
      </c>
      <c r="G3588" s="14"/>
      <c r="H3588" s="14" t="s">
        <v>11876</v>
      </c>
      <c r="I3588" s="15">
        <v>14923</v>
      </c>
      <c r="J3588" s="77">
        <v>3</v>
      </c>
      <c r="K3588" s="92"/>
    </row>
    <row r="3589" spans="1:11" ht="20" x14ac:dyDescent="0.25">
      <c r="A3589" s="14" t="s">
        <v>3027</v>
      </c>
      <c r="B3589" s="14" t="s">
        <v>11877</v>
      </c>
      <c r="C3589" s="14" t="s">
        <v>11878</v>
      </c>
      <c r="D3589" s="16">
        <v>46078</v>
      </c>
      <c r="E3589" s="16"/>
      <c r="F3589" s="14" t="s">
        <v>11879</v>
      </c>
      <c r="G3589" s="14" t="s">
        <v>3049</v>
      </c>
      <c r="H3589" s="14" t="s">
        <v>3050</v>
      </c>
      <c r="I3589" s="15">
        <v>20</v>
      </c>
      <c r="J3589" s="77">
        <v>4</v>
      </c>
      <c r="K3589" s="92"/>
    </row>
    <row r="3590" spans="1:11" ht="12.5" x14ac:dyDescent="0.25">
      <c r="A3590" s="14" t="s">
        <v>3027</v>
      </c>
      <c r="B3590" s="14" t="s">
        <v>11880</v>
      </c>
      <c r="C3590" s="14" t="s">
        <v>11881</v>
      </c>
      <c r="D3590" s="16">
        <v>46080</v>
      </c>
      <c r="E3590" s="16"/>
      <c r="F3590" s="14" t="s">
        <v>11882</v>
      </c>
      <c r="G3590" s="14" t="s">
        <v>3118</v>
      </c>
      <c r="H3590" s="14" t="s">
        <v>3119</v>
      </c>
      <c r="I3590" s="15">
        <v>1134.68</v>
      </c>
      <c r="J3590" s="77">
        <v>3</v>
      </c>
      <c r="K3590" s="92"/>
    </row>
    <row r="3591" spans="1:11" ht="12.5" x14ac:dyDescent="0.25">
      <c r="A3591" s="14" t="s">
        <v>3027</v>
      </c>
      <c r="B3591" s="14" t="s">
        <v>11883</v>
      </c>
      <c r="C3591" s="14" t="s">
        <v>11884</v>
      </c>
      <c r="D3591" s="16">
        <v>46081</v>
      </c>
      <c r="E3591" s="16"/>
      <c r="F3591" s="14" t="s">
        <v>7160</v>
      </c>
      <c r="G3591" s="14" t="s">
        <v>3049</v>
      </c>
      <c r="H3591" s="14" t="s">
        <v>3050</v>
      </c>
      <c r="I3591" s="15">
        <v>7</v>
      </c>
      <c r="J3591" s="77">
        <v>4</v>
      </c>
      <c r="K3591" s="92"/>
    </row>
    <row r="3592" spans="1:11" ht="12.5" x14ac:dyDescent="0.25">
      <c r="A3592" s="14" t="s">
        <v>3027</v>
      </c>
      <c r="B3592" s="14" t="s">
        <v>11885</v>
      </c>
      <c r="C3592" s="14" t="s">
        <v>11886</v>
      </c>
      <c r="D3592" s="16">
        <v>46081</v>
      </c>
      <c r="E3592" s="16"/>
      <c r="F3592" s="14" t="s">
        <v>7163</v>
      </c>
      <c r="G3592" s="14" t="s">
        <v>3049</v>
      </c>
      <c r="H3592" s="14" t="s">
        <v>3050</v>
      </c>
      <c r="I3592" s="15">
        <v>0.2</v>
      </c>
      <c r="J3592" s="77">
        <v>4</v>
      </c>
      <c r="K3592" s="92"/>
    </row>
    <row r="3593" spans="1:11" ht="12.5" x14ac:dyDescent="0.25">
      <c r="A3593" s="14" t="s">
        <v>3027</v>
      </c>
      <c r="B3593" s="14" t="s">
        <v>11887</v>
      </c>
      <c r="C3593" s="14" t="s">
        <v>11888</v>
      </c>
      <c r="D3593" s="16">
        <v>46081</v>
      </c>
      <c r="E3593" s="16"/>
      <c r="F3593" s="14" t="s">
        <v>7166</v>
      </c>
      <c r="G3593" s="14" t="s">
        <v>3049</v>
      </c>
      <c r="H3593" s="14" t="s">
        <v>3050</v>
      </c>
      <c r="I3593" s="15">
        <v>59.25</v>
      </c>
      <c r="J3593" s="77">
        <v>4</v>
      </c>
      <c r="K3593" s="92"/>
    </row>
    <row r="3594" spans="1:11" ht="12.5" x14ac:dyDescent="0.25">
      <c r="A3594" s="14" t="s">
        <v>3027</v>
      </c>
      <c r="B3594" s="14" t="s">
        <v>11897</v>
      </c>
      <c r="C3594" s="14" t="s">
        <v>11898</v>
      </c>
      <c r="D3594" s="16">
        <v>46081</v>
      </c>
      <c r="E3594" s="16"/>
      <c r="F3594" s="14" t="s">
        <v>3516</v>
      </c>
      <c r="G3594" s="14" t="s">
        <v>3049</v>
      </c>
      <c r="H3594" s="14" t="s">
        <v>3050</v>
      </c>
      <c r="I3594" s="15">
        <v>7.7</v>
      </c>
      <c r="J3594" s="77">
        <v>4</v>
      </c>
      <c r="K3594" s="92"/>
    </row>
    <row r="3595" spans="1:11" ht="40" x14ac:dyDescent="0.25">
      <c r="A3595" s="14" t="s">
        <v>3027</v>
      </c>
      <c r="B3595" s="14" t="s">
        <v>11899</v>
      </c>
      <c r="C3595" s="14" t="s">
        <v>11900</v>
      </c>
      <c r="D3595" s="16">
        <v>45821</v>
      </c>
      <c r="E3595" s="16">
        <v>46083</v>
      </c>
      <c r="F3595" s="14" t="s">
        <v>11901</v>
      </c>
      <c r="G3595" s="14" t="s">
        <v>10321</v>
      </c>
      <c r="H3595" s="14" t="s">
        <v>10322</v>
      </c>
      <c r="I3595" s="15">
        <v>1445</v>
      </c>
      <c r="J3595" s="77">
        <v>3</v>
      </c>
      <c r="K3595" s="92"/>
    </row>
    <row r="3596" spans="1:11" ht="70" x14ac:dyDescent="0.25">
      <c r="A3596" s="14" t="s">
        <v>3027</v>
      </c>
      <c r="B3596" s="14" t="s">
        <v>11899</v>
      </c>
      <c r="C3596" s="14" t="s">
        <v>11902</v>
      </c>
      <c r="D3596" s="16">
        <v>45897</v>
      </c>
      <c r="E3596" s="16">
        <v>46083</v>
      </c>
      <c r="F3596" s="14" t="s">
        <v>11903</v>
      </c>
      <c r="G3596" s="14" t="s">
        <v>3855</v>
      </c>
      <c r="H3596" s="14" t="s">
        <v>9912</v>
      </c>
      <c r="I3596" s="15">
        <v>126.36</v>
      </c>
      <c r="J3596" s="77">
        <v>3</v>
      </c>
      <c r="K3596" s="92"/>
    </row>
    <row r="3597" spans="1:11" ht="80" x14ac:dyDescent="0.25">
      <c r="A3597" s="14" t="s">
        <v>3027</v>
      </c>
      <c r="B3597" s="14" t="s">
        <v>11899</v>
      </c>
      <c r="C3597" s="14" t="s">
        <v>11902</v>
      </c>
      <c r="D3597" s="16">
        <v>45897</v>
      </c>
      <c r="E3597" s="16">
        <v>46083</v>
      </c>
      <c r="F3597" s="14" t="s">
        <v>11904</v>
      </c>
      <c r="G3597" s="14" t="s">
        <v>3855</v>
      </c>
      <c r="H3597" s="14" t="s">
        <v>9912</v>
      </c>
      <c r="I3597" s="15">
        <v>408.12</v>
      </c>
      <c r="J3597" s="77">
        <v>3</v>
      </c>
      <c r="K3597" s="92"/>
    </row>
    <row r="3598" spans="1:11" ht="50" x14ac:dyDescent="0.25">
      <c r="A3598" s="14" t="s">
        <v>3027</v>
      </c>
      <c r="B3598" s="14" t="s">
        <v>11899</v>
      </c>
      <c r="C3598" s="14" t="s">
        <v>11905</v>
      </c>
      <c r="D3598" s="16">
        <v>45788</v>
      </c>
      <c r="E3598" s="16">
        <v>46083</v>
      </c>
      <c r="F3598" s="14" t="s">
        <v>11906</v>
      </c>
      <c r="G3598" s="14" t="s">
        <v>10321</v>
      </c>
      <c r="H3598" s="14" t="s">
        <v>10322</v>
      </c>
      <c r="I3598" s="15">
        <v>1255</v>
      </c>
      <c r="J3598" s="77">
        <v>3</v>
      </c>
      <c r="K3598" s="92"/>
    </row>
    <row r="3599" spans="1:11" ht="70" x14ac:dyDescent="0.25">
      <c r="A3599" s="14" t="s">
        <v>3027</v>
      </c>
      <c r="B3599" s="14" t="s">
        <v>11907</v>
      </c>
      <c r="C3599" s="14" t="s">
        <v>11907</v>
      </c>
      <c r="D3599" s="16">
        <v>46083</v>
      </c>
      <c r="E3599" s="16"/>
      <c r="F3599" s="14" t="s">
        <v>11908</v>
      </c>
      <c r="G3599" s="14"/>
      <c r="H3599" s="14" t="s">
        <v>11269</v>
      </c>
      <c r="I3599" s="15">
        <v>48.83</v>
      </c>
      <c r="J3599" s="77">
        <v>5</v>
      </c>
      <c r="K3599" s="92"/>
    </row>
    <row r="3600" spans="1:11" ht="70" x14ac:dyDescent="0.25">
      <c r="A3600" s="14" t="s">
        <v>3027</v>
      </c>
      <c r="B3600" s="14" t="s">
        <v>11909</v>
      </c>
      <c r="C3600" s="14" t="s">
        <v>11909</v>
      </c>
      <c r="D3600" s="16">
        <v>46083</v>
      </c>
      <c r="E3600" s="16"/>
      <c r="F3600" s="14" t="s">
        <v>11910</v>
      </c>
      <c r="G3600" s="14"/>
      <c r="H3600" s="14" t="s">
        <v>11269</v>
      </c>
      <c r="I3600" s="15">
        <v>53.21</v>
      </c>
      <c r="J3600" s="77">
        <v>5</v>
      </c>
      <c r="K3600" s="92"/>
    </row>
    <row r="3601" spans="1:11" ht="70" x14ac:dyDescent="0.25">
      <c r="A3601" s="14" t="s">
        <v>3027</v>
      </c>
      <c r="B3601" s="14" t="s">
        <v>11911</v>
      </c>
      <c r="C3601" s="14" t="s">
        <v>11911</v>
      </c>
      <c r="D3601" s="16">
        <v>46083</v>
      </c>
      <c r="E3601" s="16"/>
      <c r="F3601" s="14" t="s">
        <v>11912</v>
      </c>
      <c r="G3601" s="14"/>
      <c r="H3601" s="14" t="s">
        <v>11269</v>
      </c>
      <c r="I3601" s="15">
        <v>33.18</v>
      </c>
      <c r="J3601" s="77">
        <v>5</v>
      </c>
      <c r="K3601" s="92"/>
    </row>
    <row r="3602" spans="1:11" ht="70" x14ac:dyDescent="0.25">
      <c r="A3602" s="14" t="s">
        <v>3027</v>
      </c>
      <c r="B3602" s="14" t="s">
        <v>11913</v>
      </c>
      <c r="C3602" s="14" t="s">
        <v>11913</v>
      </c>
      <c r="D3602" s="16">
        <v>46083</v>
      </c>
      <c r="E3602" s="16"/>
      <c r="F3602" s="14" t="s">
        <v>11914</v>
      </c>
      <c r="G3602" s="14"/>
      <c r="H3602" s="14" t="s">
        <v>11269</v>
      </c>
      <c r="I3602" s="15">
        <v>17.53</v>
      </c>
      <c r="J3602" s="77">
        <v>5</v>
      </c>
      <c r="K3602" s="92"/>
    </row>
    <row r="3603" spans="1:11" ht="70" x14ac:dyDescent="0.25">
      <c r="A3603" s="14" t="s">
        <v>3027</v>
      </c>
      <c r="B3603" s="14" t="s">
        <v>11915</v>
      </c>
      <c r="C3603" s="14" t="s">
        <v>11916</v>
      </c>
      <c r="D3603" s="16">
        <v>45805</v>
      </c>
      <c r="E3603" s="16">
        <v>46083</v>
      </c>
      <c r="F3603" s="14" t="s">
        <v>11917</v>
      </c>
      <c r="G3603" s="14" t="s">
        <v>5492</v>
      </c>
      <c r="H3603" s="14" t="s">
        <v>5493</v>
      </c>
      <c r="I3603" s="15">
        <v>513.12</v>
      </c>
      <c r="J3603" s="77">
        <v>3</v>
      </c>
      <c r="K3603" s="92"/>
    </row>
    <row r="3604" spans="1:11" ht="70" x14ac:dyDescent="0.25">
      <c r="A3604" s="14" t="s">
        <v>3027</v>
      </c>
      <c r="B3604" s="14" t="s">
        <v>11915</v>
      </c>
      <c r="C3604" s="14" t="s">
        <v>11918</v>
      </c>
      <c r="D3604" s="16">
        <v>45809</v>
      </c>
      <c r="E3604" s="16">
        <v>46083</v>
      </c>
      <c r="F3604" s="14" t="s">
        <v>11919</v>
      </c>
      <c r="G3604" s="14" t="s">
        <v>5492</v>
      </c>
      <c r="H3604" s="14" t="s">
        <v>5493</v>
      </c>
      <c r="I3604" s="15">
        <v>24.71</v>
      </c>
      <c r="J3604" s="77">
        <v>3</v>
      </c>
      <c r="K3604" s="92"/>
    </row>
    <row r="3605" spans="1:11" ht="70" x14ac:dyDescent="0.25">
      <c r="A3605" s="14" t="s">
        <v>3027</v>
      </c>
      <c r="B3605" s="14" t="s">
        <v>11915</v>
      </c>
      <c r="C3605" s="14" t="s">
        <v>11920</v>
      </c>
      <c r="D3605" s="16">
        <v>45809</v>
      </c>
      <c r="E3605" s="16">
        <v>46083</v>
      </c>
      <c r="F3605" s="14" t="s">
        <v>11921</v>
      </c>
      <c r="G3605" s="14" t="s">
        <v>5492</v>
      </c>
      <c r="H3605" s="14" t="s">
        <v>5493</v>
      </c>
      <c r="I3605" s="15">
        <v>22.65</v>
      </c>
      <c r="J3605" s="77">
        <v>3</v>
      </c>
      <c r="K3605" s="92"/>
    </row>
    <row r="3606" spans="1:11" ht="70" x14ac:dyDescent="0.25">
      <c r="A3606" s="14" t="s">
        <v>3027</v>
      </c>
      <c r="B3606" s="14" t="s">
        <v>11915</v>
      </c>
      <c r="C3606" s="14" t="s">
        <v>11922</v>
      </c>
      <c r="D3606" s="16">
        <v>45810</v>
      </c>
      <c r="E3606" s="16">
        <v>46083</v>
      </c>
      <c r="F3606" s="14" t="s">
        <v>11919</v>
      </c>
      <c r="G3606" s="14" t="s">
        <v>5492</v>
      </c>
      <c r="H3606" s="14" t="s">
        <v>11923</v>
      </c>
      <c r="I3606" s="15">
        <v>15.86</v>
      </c>
      <c r="J3606" s="77">
        <v>3</v>
      </c>
      <c r="K3606" s="92"/>
    </row>
    <row r="3607" spans="1:11" ht="60" x14ac:dyDescent="0.25">
      <c r="A3607" s="14" t="s">
        <v>3027</v>
      </c>
      <c r="B3607" s="14" t="s">
        <v>11924</v>
      </c>
      <c r="C3607" s="14" t="s">
        <v>11924</v>
      </c>
      <c r="D3607" s="16">
        <v>46083</v>
      </c>
      <c r="E3607" s="16"/>
      <c r="F3607" s="14" t="s">
        <v>11925</v>
      </c>
      <c r="G3607" s="14"/>
      <c r="H3607" s="14" t="s">
        <v>11926</v>
      </c>
      <c r="I3607" s="15">
        <v>2616.75</v>
      </c>
      <c r="J3607" s="77">
        <v>2</v>
      </c>
      <c r="K3607" s="92"/>
    </row>
    <row r="3608" spans="1:11" ht="90" x14ac:dyDescent="0.25">
      <c r="A3608" s="14" t="s">
        <v>3027</v>
      </c>
      <c r="B3608" s="14" t="s">
        <v>11927</v>
      </c>
      <c r="C3608" s="14" t="s">
        <v>11927</v>
      </c>
      <c r="D3608" s="16">
        <v>46083</v>
      </c>
      <c r="E3608" s="16"/>
      <c r="F3608" s="14" t="s">
        <v>11928</v>
      </c>
      <c r="G3608" s="14"/>
      <c r="H3608" s="14" t="s">
        <v>9745</v>
      </c>
      <c r="I3608" s="15">
        <v>148</v>
      </c>
      <c r="J3608" s="77">
        <v>5</v>
      </c>
      <c r="K3608" s="92"/>
    </row>
    <row r="3609" spans="1:11" ht="80" x14ac:dyDescent="0.25">
      <c r="A3609" s="14" t="s">
        <v>3027</v>
      </c>
      <c r="B3609" s="14" t="s">
        <v>11929</v>
      </c>
      <c r="C3609" s="14" t="s">
        <v>11929</v>
      </c>
      <c r="D3609" s="16">
        <v>46083</v>
      </c>
      <c r="E3609" s="16"/>
      <c r="F3609" s="14" t="s">
        <v>11930</v>
      </c>
      <c r="G3609" s="14"/>
      <c r="H3609" s="14" t="s">
        <v>9745</v>
      </c>
      <c r="I3609" s="15">
        <v>141.78</v>
      </c>
      <c r="J3609" s="77">
        <v>5</v>
      </c>
      <c r="K3609" s="92"/>
    </row>
    <row r="3610" spans="1:11" ht="20" x14ac:dyDescent="0.25">
      <c r="A3610" s="14" t="s">
        <v>3027</v>
      </c>
      <c r="B3610" s="14" t="s">
        <v>11931</v>
      </c>
      <c r="C3610" s="14" t="s">
        <v>11932</v>
      </c>
      <c r="D3610" s="16">
        <v>46083</v>
      </c>
      <c r="E3610" s="16"/>
      <c r="F3610" s="14" t="s">
        <v>11933</v>
      </c>
      <c r="G3610" s="14" t="s">
        <v>4713</v>
      </c>
      <c r="H3610" s="14" t="s">
        <v>4714</v>
      </c>
      <c r="I3610" s="15">
        <v>2400</v>
      </c>
      <c r="J3610" s="77">
        <v>5</v>
      </c>
      <c r="K3610" s="92"/>
    </row>
    <row r="3611" spans="1:11" ht="12.5" x14ac:dyDescent="0.25">
      <c r="A3611" s="14" t="s">
        <v>3027</v>
      </c>
      <c r="B3611" s="14" t="s">
        <v>11934</v>
      </c>
      <c r="C3611" s="14" t="s">
        <v>11935</v>
      </c>
      <c r="D3611" s="16">
        <v>46083</v>
      </c>
      <c r="E3611" s="16"/>
      <c r="F3611" s="14" t="s">
        <v>11936</v>
      </c>
      <c r="G3611" s="14" t="s">
        <v>3030</v>
      </c>
      <c r="H3611" s="14" t="s">
        <v>3031</v>
      </c>
      <c r="I3611" s="15">
        <v>15483.24</v>
      </c>
      <c r="J3611" s="77">
        <v>2</v>
      </c>
      <c r="K3611" s="92"/>
    </row>
    <row r="3612" spans="1:11" ht="40" x14ac:dyDescent="0.25">
      <c r="A3612" s="14" t="s">
        <v>3027</v>
      </c>
      <c r="B3612" s="14" t="s">
        <v>11937</v>
      </c>
      <c r="C3612" s="14" t="s">
        <v>11938</v>
      </c>
      <c r="D3612" s="16">
        <v>46029</v>
      </c>
      <c r="E3612" s="16">
        <v>46083</v>
      </c>
      <c r="F3612" s="14" t="s">
        <v>13157</v>
      </c>
      <c r="G3612" s="14" t="s">
        <v>6071</v>
      </c>
      <c r="H3612" s="14" t="s">
        <v>6072</v>
      </c>
      <c r="I3612" s="15">
        <v>352.04</v>
      </c>
      <c r="J3612" s="77">
        <v>3</v>
      </c>
      <c r="K3612" s="92"/>
    </row>
    <row r="3613" spans="1:11" ht="20" x14ac:dyDescent="0.25">
      <c r="A3613" s="14" t="s">
        <v>3027</v>
      </c>
      <c r="B3613" s="14" t="s">
        <v>11939</v>
      </c>
      <c r="C3613" s="14" t="s">
        <v>11940</v>
      </c>
      <c r="D3613" s="16">
        <v>46083</v>
      </c>
      <c r="E3613" s="16"/>
      <c r="F3613" s="14" t="s">
        <v>11941</v>
      </c>
      <c r="G3613" s="14" t="s">
        <v>11942</v>
      </c>
      <c r="H3613" s="14" t="s">
        <v>11943</v>
      </c>
      <c r="I3613" s="15">
        <v>1377.12</v>
      </c>
      <c r="J3613" s="77">
        <v>4</v>
      </c>
      <c r="K3613" s="92"/>
    </row>
    <row r="3614" spans="1:11" ht="40" x14ac:dyDescent="0.25">
      <c r="A3614" s="14" t="s">
        <v>3027</v>
      </c>
      <c r="B3614" s="14" t="s">
        <v>11944</v>
      </c>
      <c r="C3614" s="14" t="s">
        <v>11945</v>
      </c>
      <c r="D3614" s="16">
        <v>46083</v>
      </c>
      <c r="E3614" s="16"/>
      <c r="F3614" s="14" t="s">
        <v>11946</v>
      </c>
      <c r="G3614" s="14"/>
      <c r="H3614" s="14" t="s">
        <v>11253</v>
      </c>
      <c r="I3614" s="15">
        <v>14284</v>
      </c>
      <c r="J3614" s="77">
        <v>2</v>
      </c>
      <c r="K3614" s="92"/>
    </row>
    <row r="3615" spans="1:11" ht="20" x14ac:dyDescent="0.25">
      <c r="A3615" s="14" t="s">
        <v>3027</v>
      </c>
      <c r="B3615" s="14" t="s">
        <v>11947</v>
      </c>
      <c r="C3615" s="14" t="s">
        <v>11948</v>
      </c>
      <c r="D3615" s="16">
        <v>46083</v>
      </c>
      <c r="E3615" s="16"/>
      <c r="F3615" s="14" t="s">
        <v>11949</v>
      </c>
      <c r="G3615" s="14" t="s">
        <v>11950</v>
      </c>
      <c r="H3615" s="14" t="s">
        <v>11951</v>
      </c>
      <c r="I3615" s="15">
        <v>300</v>
      </c>
      <c r="J3615" s="77">
        <v>2</v>
      </c>
      <c r="K3615" s="92"/>
    </row>
    <row r="3616" spans="1:11" ht="20" x14ac:dyDescent="0.25">
      <c r="A3616" s="14" t="s">
        <v>3027</v>
      </c>
      <c r="B3616" s="14" t="s">
        <v>11952</v>
      </c>
      <c r="C3616" s="14" t="s">
        <v>11953</v>
      </c>
      <c r="D3616" s="16">
        <v>46083</v>
      </c>
      <c r="E3616" s="16"/>
      <c r="F3616" s="14" t="s">
        <v>11954</v>
      </c>
      <c r="G3616" s="14" t="s">
        <v>3726</v>
      </c>
      <c r="H3616" s="14" t="s">
        <v>3727</v>
      </c>
      <c r="I3616" s="15">
        <v>404</v>
      </c>
      <c r="J3616" s="77">
        <v>2</v>
      </c>
      <c r="K3616" s="92"/>
    </row>
    <row r="3617" spans="1:11" ht="50" x14ac:dyDescent="0.25">
      <c r="A3617" s="14" t="s">
        <v>3027</v>
      </c>
      <c r="B3617" s="14" t="s">
        <v>11955</v>
      </c>
      <c r="C3617" s="14" t="s">
        <v>11956</v>
      </c>
      <c r="D3617" s="16">
        <v>45898</v>
      </c>
      <c r="E3617" s="16">
        <v>46083</v>
      </c>
      <c r="F3617" s="14" t="s">
        <v>11957</v>
      </c>
      <c r="G3617" s="14" t="s">
        <v>4053</v>
      </c>
      <c r="H3617" s="14" t="s">
        <v>4054</v>
      </c>
      <c r="I3617" s="15">
        <v>1212.1099999999999</v>
      </c>
      <c r="J3617" s="77">
        <v>3</v>
      </c>
      <c r="K3617" s="92"/>
    </row>
    <row r="3618" spans="1:11" ht="50" x14ac:dyDescent="0.25">
      <c r="A3618" s="14" t="s">
        <v>3027</v>
      </c>
      <c r="B3618" s="14" t="s">
        <v>11958</v>
      </c>
      <c r="C3618" s="14" t="s">
        <v>11959</v>
      </c>
      <c r="D3618" s="16">
        <v>45877</v>
      </c>
      <c r="E3618" s="16">
        <v>46083</v>
      </c>
      <c r="F3618" s="14" t="s">
        <v>11960</v>
      </c>
      <c r="G3618" s="14" t="s">
        <v>4053</v>
      </c>
      <c r="H3618" s="14" t="s">
        <v>4054</v>
      </c>
      <c r="I3618" s="15">
        <v>2358.36</v>
      </c>
      <c r="J3618" s="77">
        <v>3</v>
      </c>
      <c r="K3618" s="92"/>
    </row>
    <row r="3619" spans="1:11" ht="40" x14ac:dyDescent="0.25">
      <c r="A3619" s="14" t="s">
        <v>3027</v>
      </c>
      <c r="B3619" s="14" t="s">
        <v>11961</v>
      </c>
      <c r="C3619" s="14" t="s">
        <v>11962</v>
      </c>
      <c r="D3619" s="16">
        <v>45873</v>
      </c>
      <c r="E3619" s="16">
        <v>46083</v>
      </c>
      <c r="F3619" s="14" t="s">
        <v>11963</v>
      </c>
      <c r="G3619" s="14" t="s">
        <v>4053</v>
      </c>
      <c r="H3619" s="14" t="s">
        <v>4054</v>
      </c>
      <c r="I3619" s="15">
        <v>1888.36</v>
      </c>
      <c r="J3619" s="77">
        <v>3</v>
      </c>
      <c r="K3619" s="92"/>
    </row>
    <row r="3620" spans="1:11" ht="40" x14ac:dyDescent="0.25">
      <c r="A3620" s="14" t="s">
        <v>3027</v>
      </c>
      <c r="B3620" s="14" t="s">
        <v>11964</v>
      </c>
      <c r="C3620" s="14" t="s">
        <v>11965</v>
      </c>
      <c r="D3620" s="16">
        <v>45873</v>
      </c>
      <c r="E3620" s="16">
        <v>46083</v>
      </c>
      <c r="F3620" s="14" t="s">
        <v>11966</v>
      </c>
      <c r="G3620" s="14" t="s">
        <v>4053</v>
      </c>
      <c r="H3620" s="14" t="s">
        <v>4054</v>
      </c>
      <c r="I3620" s="15">
        <v>944.19</v>
      </c>
      <c r="J3620" s="77">
        <v>3</v>
      </c>
      <c r="K3620" s="92"/>
    </row>
    <row r="3621" spans="1:11" ht="40" x14ac:dyDescent="0.25">
      <c r="A3621" s="14" t="s">
        <v>3027</v>
      </c>
      <c r="B3621" s="14" t="s">
        <v>11967</v>
      </c>
      <c r="C3621" s="14" t="s">
        <v>11968</v>
      </c>
      <c r="D3621" s="16">
        <v>45873</v>
      </c>
      <c r="E3621" s="16">
        <v>46083</v>
      </c>
      <c r="F3621" s="14" t="s">
        <v>11969</v>
      </c>
      <c r="G3621" s="14" t="s">
        <v>4053</v>
      </c>
      <c r="H3621" s="14" t="s">
        <v>4054</v>
      </c>
      <c r="I3621" s="15">
        <v>1080.2</v>
      </c>
      <c r="J3621" s="77">
        <v>3</v>
      </c>
      <c r="K3621" s="92"/>
    </row>
    <row r="3622" spans="1:11" ht="40" x14ac:dyDescent="0.25">
      <c r="A3622" s="14" t="s">
        <v>3027</v>
      </c>
      <c r="B3622" s="14" t="s">
        <v>11970</v>
      </c>
      <c r="C3622" s="14" t="s">
        <v>11971</v>
      </c>
      <c r="D3622" s="16">
        <v>45873</v>
      </c>
      <c r="E3622" s="16">
        <v>46083</v>
      </c>
      <c r="F3622" s="14" t="s">
        <v>11972</v>
      </c>
      <c r="G3622" s="14" t="s">
        <v>4053</v>
      </c>
      <c r="H3622" s="14" t="s">
        <v>4054</v>
      </c>
      <c r="I3622" s="15">
        <v>2832.79</v>
      </c>
      <c r="J3622" s="77">
        <v>3</v>
      </c>
      <c r="K3622" s="92"/>
    </row>
    <row r="3623" spans="1:11" ht="50" x14ac:dyDescent="0.25">
      <c r="A3623" s="14" t="s">
        <v>3027</v>
      </c>
      <c r="B3623" s="14" t="s">
        <v>11973</v>
      </c>
      <c r="C3623" s="14" t="s">
        <v>11974</v>
      </c>
      <c r="D3623" s="16">
        <v>45911</v>
      </c>
      <c r="E3623" s="16">
        <v>46083</v>
      </c>
      <c r="F3623" s="14" t="s">
        <v>11975</v>
      </c>
      <c r="G3623" s="14" t="s">
        <v>4053</v>
      </c>
      <c r="H3623" s="14" t="s">
        <v>4054</v>
      </c>
      <c r="I3623" s="15">
        <v>1961.88</v>
      </c>
      <c r="J3623" s="77">
        <v>3</v>
      </c>
      <c r="K3623" s="92"/>
    </row>
    <row r="3624" spans="1:11" ht="30" x14ac:dyDescent="0.25">
      <c r="A3624" s="14" t="s">
        <v>3027</v>
      </c>
      <c r="B3624" s="14" t="s">
        <v>11976</v>
      </c>
      <c r="C3624" s="14" t="s">
        <v>11977</v>
      </c>
      <c r="D3624" s="16">
        <v>46073</v>
      </c>
      <c r="E3624" s="16">
        <v>46083</v>
      </c>
      <c r="F3624" s="14" t="s">
        <v>11978</v>
      </c>
      <c r="G3624" s="14"/>
      <c r="H3624" s="14" t="s">
        <v>11979</v>
      </c>
      <c r="I3624" s="15">
        <v>109.2</v>
      </c>
      <c r="J3624" s="77">
        <v>4</v>
      </c>
      <c r="K3624" s="92"/>
    </row>
    <row r="3625" spans="1:11" ht="20" x14ac:dyDescent="0.25">
      <c r="A3625" s="14" t="s">
        <v>3027</v>
      </c>
      <c r="B3625" s="14" t="s">
        <v>11980</v>
      </c>
      <c r="C3625" s="14" t="s">
        <v>11980</v>
      </c>
      <c r="D3625" s="16">
        <v>46105</v>
      </c>
      <c r="E3625" s="16"/>
      <c r="F3625" s="14" t="s">
        <v>11981</v>
      </c>
      <c r="G3625" s="14"/>
      <c r="H3625" s="14" t="s">
        <v>3059</v>
      </c>
      <c r="I3625" s="15">
        <v>25.12</v>
      </c>
      <c r="J3625" s="77">
        <v>4</v>
      </c>
      <c r="K3625" s="92"/>
    </row>
    <row r="3626" spans="1:11" ht="40" x14ac:dyDescent="0.25">
      <c r="A3626" s="14" t="s">
        <v>3027</v>
      </c>
      <c r="B3626" s="14" t="s">
        <v>11982</v>
      </c>
      <c r="C3626" s="14" t="s">
        <v>11983</v>
      </c>
      <c r="D3626" s="16">
        <v>46048</v>
      </c>
      <c r="E3626" s="16">
        <v>46083</v>
      </c>
      <c r="F3626" s="14" t="s">
        <v>11984</v>
      </c>
      <c r="G3626" s="14" t="s">
        <v>4053</v>
      </c>
      <c r="H3626" s="14" t="s">
        <v>4054</v>
      </c>
      <c r="I3626" s="15">
        <v>2193.6</v>
      </c>
      <c r="J3626" s="77">
        <v>3</v>
      </c>
      <c r="K3626" s="92"/>
    </row>
    <row r="3627" spans="1:11" ht="30" x14ac:dyDescent="0.25">
      <c r="A3627" s="14" t="s">
        <v>3027</v>
      </c>
      <c r="B3627" s="14" t="s">
        <v>11985</v>
      </c>
      <c r="C3627" s="14" t="s">
        <v>6002</v>
      </c>
      <c r="D3627" s="16">
        <v>45930</v>
      </c>
      <c r="E3627" s="16">
        <v>46083</v>
      </c>
      <c r="F3627" s="14" t="s">
        <v>11986</v>
      </c>
      <c r="G3627" s="14"/>
      <c r="H3627" s="14" t="s">
        <v>11987</v>
      </c>
      <c r="I3627" s="15">
        <v>1262.5</v>
      </c>
      <c r="J3627" s="77">
        <v>3</v>
      </c>
      <c r="K3627" s="92"/>
    </row>
    <row r="3628" spans="1:11" ht="12.5" x14ac:dyDescent="0.25">
      <c r="A3628" s="14" t="s">
        <v>3027</v>
      </c>
      <c r="B3628" s="14" t="s">
        <v>11988</v>
      </c>
      <c r="C3628" s="14" t="s">
        <v>11989</v>
      </c>
      <c r="D3628" s="16">
        <v>46084</v>
      </c>
      <c r="E3628" s="16"/>
      <c r="F3628" s="14" t="s">
        <v>11882</v>
      </c>
      <c r="G3628" s="14" t="s">
        <v>3030</v>
      </c>
      <c r="H3628" s="14" t="s">
        <v>3031</v>
      </c>
      <c r="I3628" s="15">
        <v>932.87</v>
      </c>
      <c r="J3628" s="77">
        <v>3</v>
      </c>
      <c r="K3628" s="92"/>
    </row>
    <row r="3629" spans="1:11" ht="12.5" x14ac:dyDescent="0.25">
      <c r="A3629" s="14" t="s">
        <v>3027</v>
      </c>
      <c r="B3629" s="14" t="s">
        <v>11990</v>
      </c>
      <c r="C3629" s="14" t="s">
        <v>11991</v>
      </c>
      <c r="D3629" s="16">
        <v>46084</v>
      </c>
      <c r="E3629" s="16"/>
      <c r="F3629" s="14" t="s">
        <v>11992</v>
      </c>
      <c r="G3629" s="14" t="s">
        <v>3030</v>
      </c>
      <c r="H3629" s="14" t="s">
        <v>3031</v>
      </c>
      <c r="I3629" s="15">
        <v>492.84</v>
      </c>
      <c r="J3629" s="77">
        <v>3</v>
      </c>
      <c r="K3629" s="92"/>
    </row>
    <row r="3630" spans="1:11" ht="12.5" x14ac:dyDescent="0.25">
      <c r="A3630" s="14" t="s">
        <v>3027</v>
      </c>
      <c r="B3630" s="14" t="s">
        <v>11993</v>
      </c>
      <c r="C3630" s="14" t="s">
        <v>11994</v>
      </c>
      <c r="D3630" s="16">
        <v>46084</v>
      </c>
      <c r="E3630" s="16"/>
      <c r="F3630" s="14" t="s">
        <v>11882</v>
      </c>
      <c r="G3630" s="14" t="s">
        <v>3030</v>
      </c>
      <c r="H3630" s="14" t="s">
        <v>3031</v>
      </c>
      <c r="I3630" s="15">
        <v>968.07</v>
      </c>
      <c r="J3630" s="77">
        <v>3</v>
      </c>
      <c r="K3630" s="92"/>
    </row>
    <row r="3631" spans="1:11" ht="12.5" x14ac:dyDescent="0.25">
      <c r="A3631" s="14" t="s">
        <v>3027</v>
      </c>
      <c r="B3631" s="14" t="s">
        <v>11995</v>
      </c>
      <c r="C3631" s="14" t="s">
        <v>11996</v>
      </c>
      <c r="D3631" s="16">
        <v>46084</v>
      </c>
      <c r="E3631" s="16"/>
      <c r="F3631" s="14" t="s">
        <v>11992</v>
      </c>
      <c r="G3631" s="14" t="s">
        <v>3030</v>
      </c>
      <c r="H3631" s="14" t="s">
        <v>3031</v>
      </c>
      <c r="I3631" s="15">
        <v>968.07</v>
      </c>
      <c r="J3631" s="77">
        <v>3</v>
      </c>
      <c r="K3631" s="92"/>
    </row>
    <row r="3632" spans="1:11" ht="12.5" x14ac:dyDescent="0.25">
      <c r="A3632" s="14" t="s">
        <v>3027</v>
      </c>
      <c r="B3632" s="14" t="s">
        <v>11997</v>
      </c>
      <c r="C3632" s="14" t="s">
        <v>11998</v>
      </c>
      <c r="D3632" s="16">
        <v>46084</v>
      </c>
      <c r="E3632" s="16"/>
      <c r="F3632" s="14" t="s">
        <v>11999</v>
      </c>
      <c r="G3632" s="14" t="s">
        <v>3030</v>
      </c>
      <c r="H3632" s="14" t="s">
        <v>3031</v>
      </c>
      <c r="I3632" s="15">
        <v>886.49</v>
      </c>
      <c r="J3632" s="77">
        <v>3</v>
      </c>
      <c r="K3632" s="92"/>
    </row>
    <row r="3633" spans="1:11" ht="12.5" x14ac:dyDescent="0.25">
      <c r="A3633" s="14" t="s">
        <v>3027</v>
      </c>
      <c r="B3633" s="14" t="s">
        <v>12000</v>
      </c>
      <c r="C3633" s="14" t="s">
        <v>12001</v>
      </c>
      <c r="D3633" s="16">
        <v>46084</v>
      </c>
      <c r="E3633" s="16"/>
      <c r="F3633" s="14" t="s">
        <v>12002</v>
      </c>
      <c r="G3633" s="14" t="s">
        <v>3030</v>
      </c>
      <c r="H3633" s="14" t="s">
        <v>3031</v>
      </c>
      <c r="I3633" s="15">
        <v>449.88</v>
      </c>
      <c r="J3633" s="77">
        <v>3</v>
      </c>
      <c r="K3633" s="92"/>
    </row>
    <row r="3634" spans="1:11" ht="12.5" x14ac:dyDescent="0.25">
      <c r="A3634" s="14" t="s">
        <v>3027</v>
      </c>
      <c r="B3634" s="14" t="s">
        <v>12003</v>
      </c>
      <c r="C3634" s="14" t="s">
        <v>12004</v>
      </c>
      <c r="D3634" s="16">
        <v>46084</v>
      </c>
      <c r="E3634" s="16"/>
      <c r="F3634" s="14" t="s">
        <v>11999</v>
      </c>
      <c r="G3634" s="14" t="s">
        <v>3030</v>
      </c>
      <c r="H3634" s="14" t="s">
        <v>3031</v>
      </c>
      <c r="I3634" s="15">
        <v>844.27</v>
      </c>
      <c r="J3634" s="77">
        <v>3</v>
      </c>
      <c r="K3634" s="92"/>
    </row>
    <row r="3635" spans="1:11" ht="12.5" x14ac:dyDescent="0.25">
      <c r="A3635" s="14" t="s">
        <v>3027</v>
      </c>
      <c r="B3635" s="14" t="s">
        <v>12005</v>
      </c>
      <c r="C3635" s="14" t="s">
        <v>12006</v>
      </c>
      <c r="D3635" s="16">
        <v>46084</v>
      </c>
      <c r="E3635" s="16"/>
      <c r="F3635" s="14" t="s">
        <v>12002</v>
      </c>
      <c r="G3635" s="14" t="s">
        <v>3030</v>
      </c>
      <c r="H3635" s="14" t="s">
        <v>3031</v>
      </c>
      <c r="I3635" s="15">
        <v>739.48</v>
      </c>
      <c r="J3635" s="77">
        <v>3</v>
      </c>
      <c r="K3635" s="92"/>
    </row>
    <row r="3636" spans="1:11" ht="12.5" x14ac:dyDescent="0.25">
      <c r="A3636" s="14" t="s">
        <v>3027</v>
      </c>
      <c r="B3636" s="14" t="s">
        <v>12007</v>
      </c>
      <c r="C3636" s="14" t="s">
        <v>12008</v>
      </c>
      <c r="D3636" s="16">
        <v>46084</v>
      </c>
      <c r="E3636" s="16"/>
      <c r="F3636" s="14" t="s">
        <v>12009</v>
      </c>
      <c r="G3636" s="14" t="s">
        <v>3030</v>
      </c>
      <c r="H3636" s="14" t="s">
        <v>3031</v>
      </c>
      <c r="I3636" s="15">
        <v>612.1</v>
      </c>
      <c r="J3636" s="77">
        <v>3</v>
      </c>
      <c r="K3636" s="92"/>
    </row>
    <row r="3637" spans="1:11" ht="30" x14ac:dyDescent="0.25">
      <c r="A3637" s="14" t="s">
        <v>3027</v>
      </c>
      <c r="B3637" s="14" t="s">
        <v>12010</v>
      </c>
      <c r="C3637" s="14" t="s">
        <v>12011</v>
      </c>
      <c r="D3637" s="16">
        <v>45922</v>
      </c>
      <c r="E3637" s="16">
        <v>46084</v>
      </c>
      <c r="F3637" s="14" t="s">
        <v>12012</v>
      </c>
      <c r="G3637" s="14"/>
      <c r="H3637" s="14" t="s">
        <v>12013</v>
      </c>
      <c r="I3637" s="15">
        <v>472.56</v>
      </c>
      <c r="J3637" s="77">
        <v>3</v>
      </c>
      <c r="K3637" s="92"/>
    </row>
    <row r="3638" spans="1:11" ht="30" x14ac:dyDescent="0.25">
      <c r="A3638" s="14" t="s">
        <v>3027</v>
      </c>
      <c r="B3638" s="14" t="s">
        <v>12014</v>
      </c>
      <c r="C3638" s="14" t="s">
        <v>12015</v>
      </c>
      <c r="D3638" s="16">
        <v>45901</v>
      </c>
      <c r="E3638" s="16">
        <v>46084</v>
      </c>
      <c r="F3638" s="14" t="s">
        <v>12016</v>
      </c>
      <c r="G3638" s="14" t="s">
        <v>12017</v>
      </c>
      <c r="H3638" s="14" t="s">
        <v>12018</v>
      </c>
      <c r="I3638" s="15">
        <v>114.64</v>
      </c>
      <c r="J3638" s="77">
        <v>2</v>
      </c>
      <c r="K3638" s="92"/>
    </row>
    <row r="3639" spans="1:11" ht="40" x14ac:dyDescent="0.25">
      <c r="A3639" s="14" t="s">
        <v>3027</v>
      </c>
      <c r="B3639" s="14" t="s">
        <v>12019</v>
      </c>
      <c r="C3639" s="14" t="s">
        <v>12020</v>
      </c>
      <c r="D3639" s="16">
        <v>46050</v>
      </c>
      <c r="E3639" s="16">
        <v>46084</v>
      </c>
      <c r="F3639" s="14" t="s">
        <v>12021</v>
      </c>
      <c r="G3639" s="14" t="s">
        <v>11648</v>
      </c>
      <c r="H3639" s="14" t="s">
        <v>12022</v>
      </c>
      <c r="I3639" s="15">
        <v>180</v>
      </c>
      <c r="J3639" s="77">
        <v>4</v>
      </c>
      <c r="K3639" s="92"/>
    </row>
    <row r="3640" spans="1:11" ht="30" x14ac:dyDescent="0.25">
      <c r="A3640" s="14" t="s">
        <v>3027</v>
      </c>
      <c r="B3640" s="14" t="s">
        <v>12023</v>
      </c>
      <c r="C3640" s="14" t="s">
        <v>12024</v>
      </c>
      <c r="D3640" s="16">
        <v>46050</v>
      </c>
      <c r="E3640" s="16">
        <v>46084</v>
      </c>
      <c r="F3640" s="14" t="s">
        <v>12025</v>
      </c>
      <c r="G3640" s="14"/>
      <c r="H3640" s="14" t="s">
        <v>12026</v>
      </c>
      <c r="I3640" s="15">
        <v>106.8</v>
      </c>
      <c r="J3640" s="77">
        <v>4</v>
      </c>
      <c r="K3640" s="92"/>
    </row>
    <row r="3641" spans="1:11" ht="30" x14ac:dyDescent="0.25">
      <c r="A3641" s="14" t="s">
        <v>3027</v>
      </c>
      <c r="B3641" s="14" t="s">
        <v>12027</v>
      </c>
      <c r="C3641" s="14" t="s">
        <v>12028</v>
      </c>
      <c r="D3641" s="16">
        <v>46050</v>
      </c>
      <c r="E3641" s="16">
        <v>46084</v>
      </c>
      <c r="F3641" s="14" t="s">
        <v>12029</v>
      </c>
      <c r="G3641" s="14"/>
      <c r="H3641" s="14" t="s">
        <v>12030</v>
      </c>
      <c r="I3641" s="15">
        <v>91.88</v>
      </c>
      <c r="J3641" s="77">
        <v>4</v>
      </c>
      <c r="K3641" s="92"/>
    </row>
    <row r="3642" spans="1:11" ht="30" x14ac:dyDescent="0.25">
      <c r="A3642" s="14" t="s">
        <v>3027</v>
      </c>
      <c r="B3642" s="14" t="s">
        <v>12031</v>
      </c>
      <c r="C3642" s="14" t="s">
        <v>12032</v>
      </c>
      <c r="D3642" s="16">
        <v>46050</v>
      </c>
      <c r="E3642" s="16">
        <v>46084</v>
      </c>
      <c r="F3642" s="14" t="s">
        <v>12033</v>
      </c>
      <c r="G3642" s="14" t="s">
        <v>10657</v>
      </c>
      <c r="H3642" s="14" t="s">
        <v>10658</v>
      </c>
      <c r="I3642" s="15">
        <v>25.41</v>
      </c>
      <c r="J3642" s="77">
        <v>4</v>
      </c>
      <c r="K3642" s="92"/>
    </row>
    <row r="3643" spans="1:11" ht="40" x14ac:dyDescent="0.25">
      <c r="A3643" s="14" t="s">
        <v>3027</v>
      </c>
      <c r="B3643" s="14" t="s">
        <v>12034</v>
      </c>
      <c r="C3643" s="14" t="s">
        <v>12035</v>
      </c>
      <c r="D3643" s="16">
        <v>45956</v>
      </c>
      <c r="E3643" s="16">
        <v>46084</v>
      </c>
      <c r="F3643" s="14" t="s">
        <v>12036</v>
      </c>
      <c r="G3643" s="14" t="s">
        <v>6804</v>
      </c>
      <c r="H3643" s="14" t="s">
        <v>6805</v>
      </c>
      <c r="I3643" s="15">
        <v>159.26</v>
      </c>
      <c r="J3643" s="77">
        <v>2</v>
      </c>
      <c r="K3643" s="92"/>
    </row>
    <row r="3644" spans="1:11" ht="20" x14ac:dyDescent="0.25">
      <c r="A3644" s="14" t="s">
        <v>3027</v>
      </c>
      <c r="B3644" s="14" t="s">
        <v>12037</v>
      </c>
      <c r="C3644" s="14" t="s">
        <v>12038</v>
      </c>
      <c r="D3644" s="16">
        <v>46084</v>
      </c>
      <c r="E3644" s="16"/>
      <c r="F3644" s="14" t="s">
        <v>12039</v>
      </c>
      <c r="G3644" s="14" t="s">
        <v>5042</v>
      </c>
      <c r="H3644" s="14" t="s">
        <v>5043</v>
      </c>
      <c r="I3644" s="15">
        <v>7015</v>
      </c>
      <c r="J3644" s="77">
        <v>2</v>
      </c>
      <c r="K3644" s="92"/>
    </row>
    <row r="3645" spans="1:11" ht="20" x14ac:dyDescent="0.25">
      <c r="A3645" s="14" t="s">
        <v>3027</v>
      </c>
      <c r="B3645" s="14" t="s">
        <v>12040</v>
      </c>
      <c r="C3645" s="14" t="s">
        <v>11529</v>
      </c>
      <c r="D3645" s="16">
        <v>46084</v>
      </c>
      <c r="E3645" s="16"/>
      <c r="F3645" s="14" t="s">
        <v>12041</v>
      </c>
      <c r="G3645" s="14" t="s">
        <v>3204</v>
      </c>
      <c r="H3645" s="14" t="s">
        <v>3205</v>
      </c>
      <c r="I3645" s="15">
        <v>5386.27</v>
      </c>
      <c r="J3645" s="77">
        <v>2</v>
      </c>
      <c r="K3645" s="92"/>
    </row>
    <row r="3646" spans="1:11" ht="20" x14ac:dyDescent="0.25">
      <c r="A3646" s="14" t="s">
        <v>3027</v>
      </c>
      <c r="B3646" s="14" t="s">
        <v>12042</v>
      </c>
      <c r="C3646" s="14" t="s">
        <v>12043</v>
      </c>
      <c r="D3646" s="16">
        <v>46084</v>
      </c>
      <c r="E3646" s="16"/>
      <c r="F3646" s="14" t="s">
        <v>12044</v>
      </c>
      <c r="G3646" s="14" t="s">
        <v>3204</v>
      </c>
      <c r="H3646" s="14" t="s">
        <v>3205</v>
      </c>
      <c r="I3646" s="15">
        <v>5386.27</v>
      </c>
      <c r="J3646" s="77">
        <v>2</v>
      </c>
      <c r="K3646" s="92"/>
    </row>
    <row r="3647" spans="1:11" ht="12.5" x14ac:dyDescent="0.25">
      <c r="A3647" s="14" t="s">
        <v>3027</v>
      </c>
      <c r="B3647" s="14" t="s">
        <v>12045</v>
      </c>
      <c r="C3647" s="14" t="s">
        <v>12046</v>
      </c>
      <c r="D3647" s="16">
        <v>46086</v>
      </c>
      <c r="E3647" s="16"/>
      <c r="F3647" s="14" t="s">
        <v>3077</v>
      </c>
      <c r="G3647" s="14" t="s">
        <v>3078</v>
      </c>
      <c r="H3647" s="14" t="s">
        <v>3079</v>
      </c>
      <c r="I3647" s="15">
        <v>213.68</v>
      </c>
      <c r="J3647" s="77">
        <v>4</v>
      </c>
      <c r="K3647" s="92"/>
    </row>
    <row r="3648" spans="1:11" ht="40" x14ac:dyDescent="0.25">
      <c r="A3648" s="14" t="s">
        <v>3027</v>
      </c>
      <c r="B3648" s="14" t="s">
        <v>12047</v>
      </c>
      <c r="C3648" s="14" t="s">
        <v>12047</v>
      </c>
      <c r="D3648" s="16">
        <v>46087</v>
      </c>
      <c r="E3648" s="16"/>
      <c r="F3648" s="14" t="s">
        <v>12048</v>
      </c>
      <c r="G3648" s="14"/>
      <c r="H3648" s="14" t="s">
        <v>3897</v>
      </c>
      <c r="I3648" s="15">
        <v>29.7</v>
      </c>
      <c r="J3648" s="77">
        <v>4</v>
      </c>
      <c r="K3648" s="92"/>
    </row>
    <row r="3649" spans="1:11" ht="40" x14ac:dyDescent="0.25">
      <c r="A3649" s="14" t="s">
        <v>3027</v>
      </c>
      <c r="B3649" s="14" t="s">
        <v>12049</v>
      </c>
      <c r="C3649" s="14" t="s">
        <v>12049</v>
      </c>
      <c r="D3649" s="16">
        <v>46087</v>
      </c>
      <c r="E3649" s="16"/>
      <c r="F3649" s="14" t="s">
        <v>12050</v>
      </c>
      <c r="G3649" s="14"/>
      <c r="H3649" s="14" t="s">
        <v>3089</v>
      </c>
      <c r="I3649" s="15">
        <v>29.7</v>
      </c>
      <c r="J3649" s="77">
        <v>4</v>
      </c>
      <c r="K3649" s="92"/>
    </row>
    <row r="3650" spans="1:11" ht="20" x14ac:dyDescent="0.25">
      <c r="A3650" s="14" t="s">
        <v>3027</v>
      </c>
      <c r="B3650" s="14" t="s">
        <v>12051</v>
      </c>
      <c r="C3650" s="14" t="s">
        <v>12052</v>
      </c>
      <c r="D3650" s="16">
        <v>46066</v>
      </c>
      <c r="E3650" s="16">
        <v>46087</v>
      </c>
      <c r="F3650" s="14" t="s">
        <v>12053</v>
      </c>
      <c r="G3650" s="14" t="s">
        <v>5838</v>
      </c>
      <c r="H3650" s="14" t="s">
        <v>5839</v>
      </c>
      <c r="I3650" s="15">
        <v>61.17</v>
      </c>
      <c r="J3650" s="77">
        <v>4</v>
      </c>
      <c r="K3650" s="92"/>
    </row>
    <row r="3651" spans="1:11" ht="40" x14ac:dyDescent="0.25">
      <c r="A3651" s="14" t="s">
        <v>3027</v>
      </c>
      <c r="B3651" s="14" t="s">
        <v>12054</v>
      </c>
      <c r="C3651" s="14" t="s">
        <v>12054</v>
      </c>
      <c r="D3651" s="16">
        <v>46087</v>
      </c>
      <c r="E3651" s="16"/>
      <c r="F3651" s="14" t="s">
        <v>12050</v>
      </c>
      <c r="G3651" s="14"/>
      <c r="H3651" s="14" t="s">
        <v>668</v>
      </c>
      <c r="I3651" s="15">
        <v>29.7</v>
      </c>
      <c r="J3651" s="77">
        <v>4</v>
      </c>
      <c r="K3651" s="92"/>
    </row>
    <row r="3652" spans="1:11" ht="20" x14ac:dyDescent="0.25">
      <c r="A3652" s="14" t="s">
        <v>3027</v>
      </c>
      <c r="B3652" s="14" t="s">
        <v>12055</v>
      </c>
      <c r="C3652" s="14" t="s">
        <v>12056</v>
      </c>
      <c r="D3652" s="16">
        <v>45950</v>
      </c>
      <c r="E3652" s="16">
        <v>46087</v>
      </c>
      <c r="F3652" s="14" t="s">
        <v>12057</v>
      </c>
      <c r="G3652" s="14" t="s">
        <v>4765</v>
      </c>
      <c r="H3652" s="14" t="s">
        <v>4766</v>
      </c>
      <c r="I3652" s="15">
        <v>51.8</v>
      </c>
      <c r="J3652" s="77">
        <v>4</v>
      </c>
      <c r="K3652" s="92"/>
    </row>
    <row r="3653" spans="1:11" ht="20" x14ac:dyDescent="0.25">
      <c r="A3653" s="14" t="s">
        <v>3027</v>
      </c>
      <c r="B3653" s="14" t="s">
        <v>12058</v>
      </c>
      <c r="C3653" s="14" t="s">
        <v>12059</v>
      </c>
      <c r="D3653" s="16">
        <v>46090</v>
      </c>
      <c r="E3653" s="16"/>
      <c r="F3653" s="14" t="s">
        <v>12060</v>
      </c>
      <c r="G3653" s="14" t="s">
        <v>3147</v>
      </c>
      <c r="H3653" s="14" t="s">
        <v>12061</v>
      </c>
      <c r="I3653" s="15">
        <v>140</v>
      </c>
      <c r="J3653" s="77">
        <v>3</v>
      </c>
      <c r="K3653" s="92"/>
    </row>
    <row r="3654" spans="1:11" ht="20" x14ac:dyDescent="0.25">
      <c r="A3654" s="14" t="s">
        <v>3027</v>
      </c>
      <c r="B3654" s="14" t="s">
        <v>12062</v>
      </c>
      <c r="C3654" s="14" t="s">
        <v>12063</v>
      </c>
      <c r="D3654" s="16">
        <v>46090</v>
      </c>
      <c r="E3654" s="16"/>
      <c r="F3654" s="14" t="s">
        <v>12064</v>
      </c>
      <c r="G3654" s="14" t="s">
        <v>3061</v>
      </c>
      <c r="H3654" s="14" t="s">
        <v>3062</v>
      </c>
      <c r="I3654" s="15">
        <v>688.5</v>
      </c>
      <c r="J3654" s="77">
        <v>2</v>
      </c>
      <c r="K3654" s="92"/>
    </row>
    <row r="3655" spans="1:11" ht="30" x14ac:dyDescent="0.25">
      <c r="A3655" s="14" t="s">
        <v>3027</v>
      </c>
      <c r="B3655" s="14" t="s">
        <v>12065</v>
      </c>
      <c r="C3655" s="14" t="s">
        <v>12066</v>
      </c>
      <c r="D3655" s="16">
        <v>46090</v>
      </c>
      <c r="E3655" s="16"/>
      <c r="F3655" s="14" t="s">
        <v>12067</v>
      </c>
      <c r="G3655" s="14" t="s">
        <v>11531</v>
      </c>
      <c r="H3655" s="14" t="s">
        <v>11532</v>
      </c>
      <c r="I3655" s="15">
        <v>200</v>
      </c>
      <c r="J3655" s="77">
        <v>5</v>
      </c>
      <c r="K3655" s="92"/>
    </row>
    <row r="3656" spans="1:11" ht="20" x14ac:dyDescent="0.25">
      <c r="A3656" s="14" t="s">
        <v>3027</v>
      </c>
      <c r="B3656" s="14" t="s">
        <v>12068</v>
      </c>
      <c r="C3656" s="14" t="s">
        <v>12069</v>
      </c>
      <c r="D3656" s="16">
        <v>46090</v>
      </c>
      <c r="E3656" s="16"/>
      <c r="F3656" s="14" t="s">
        <v>12070</v>
      </c>
      <c r="G3656" s="14" t="s">
        <v>3793</v>
      </c>
      <c r="H3656" s="14" t="s">
        <v>3794</v>
      </c>
      <c r="I3656" s="15">
        <v>50.92</v>
      </c>
      <c r="J3656" s="77">
        <v>2</v>
      </c>
      <c r="K3656" s="92"/>
    </row>
    <row r="3657" spans="1:11" ht="20" x14ac:dyDescent="0.25">
      <c r="A3657" s="14" t="s">
        <v>3027</v>
      </c>
      <c r="B3657" s="14" t="s">
        <v>12071</v>
      </c>
      <c r="C3657" s="14" t="s">
        <v>12072</v>
      </c>
      <c r="D3657" s="16">
        <v>46090</v>
      </c>
      <c r="E3657" s="16"/>
      <c r="F3657" s="14" t="s">
        <v>12073</v>
      </c>
      <c r="G3657" s="14" t="s">
        <v>5042</v>
      </c>
      <c r="H3657" s="14" t="s">
        <v>5043</v>
      </c>
      <c r="I3657" s="15">
        <v>7182.6</v>
      </c>
      <c r="J3657" s="77">
        <v>3</v>
      </c>
      <c r="K3657" s="92"/>
    </row>
    <row r="3658" spans="1:11" ht="20" x14ac:dyDescent="0.25">
      <c r="A3658" s="14" t="s">
        <v>3027</v>
      </c>
      <c r="B3658" s="14" t="s">
        <v>12074</v>
      </c>
      <c r="C3658" s="14" t="s">
        <v>12075</v>
      </c>
      <c r="D3658" s="16">
        <v>46090</v>
      </c>
      <c r="E3658" s="16"/>
      <c r="F3658" s="14" t="s">
        <v>12076</v>
      </c>
      <c r="G3658" s="14" t="s">
        <v>3969</v>
      </c>
      <c r="H3658" s="14" t="s">
        <v>3970</v>
      </c>
      <c r="I3658" s="15">
        <v>135.30000000000001</v>
      </c>
      <c r="J3658" s="77">
        <v>4</v>
      </c>
      <c r="K3658" s="92"/>
    </row>
    <row r="3659" spans="1:11" ht="12.5" x14ac:dyDescent="0.25">
      <c r="A3659" s="14" t="s">
        <v>3027</v>
      </c>
      <c r="B3659" s="14" t="s">
        <v>12077</v>
      </c>
      <c r="C3659" s="14" t="s">
        <v>12078</v>
      </c>
      <c r="D3659" s="16">
        <v>46090</v>
      </c>
      <c r="E3659" s="16"/>
      <c r="F3659" s="14" t="s">
        <v>12079</v>
      </c>
      <c r="G3659" s="14" t="s">
        <v>3824</v>
      </c>
      <c r="H3659" s="14" t="s">
        <v>3825</v>
      </c>
      <c r="I3659" s="15">
        <v>195</v>
      </c>
      <c r="J3659" s="77">
        <v>4</v>
      </c>
      <c r="K3659" s="92"/>
    </row>
    <row r="3660" spans="1:11" ht="12.5" x14ac:dyDescent="0.25">
      <c r="A3660" s="14" t="s">
        <v>3027</v>
      </c>
      <c r="B3660" s="14" t="s">
        <v>12080</v>
      </c>
      <c r="C3660" s="14" t="s">
        <v>12081</v>
      </c>
      <c r="D3660" s="16">
        <v>46090</v>
      </c>
      <c r="E3660" s="16"/>
      <c r="F3660" s="14" t="s">
        <v>12082</v>
      </c>
      <c r="G3660" s="14" t="s">
        <v>3116</v>
      </c>
      <c r="H3660" s="14" t="s">
        <v>3117</v>
      </c>
      <c r="I3660" s="15">
        <v>61.99</v>
      </c>
      <c r="J3660" s="77">
        <v>4</v>
      </c>
      <c r="K3660" s="92"/>
    </row>
    <row r="3661" spans="1:11" ht="12.5" x14ac:dyDescent="0.25">
      <c r="A3661" s="14" t="s">
        <v>3027</v>
      </c>
      <c r="B3661" s="14" t="s">
        <v>12083</v>
      </c>
      <c r="C3661" s="14" t="s">
        <v>12084</v>
      </c>
      <c r="D3661" s="16">
        <v>46090</v>
      </c>
      <c r="E3661" s="16"/>
      <c r="F3661" s="14" t="s">
        <v>12085</v>
      </c>
      <c r="G3661" s="14" t="s">
        <v>3829</v>
      </c>
      <c r="H3661" s="14" t="s">
        <v>3830</v>
      </c>
      <c r="I3661" s="15">
        <v>10.25</v>
      </c>
      <c r="J3661" s="77">
        <v>4</v>
      </c>
      <c r="K3661" s="92"/>
    </row>
    <row r="3662" spans="1:11" ht="12.5" x14ac:dyDescent="0.25">
      <c r="A3662" s="14" t="s">
        <v>3027</v>
      </c>
      <c r="B3662" s="14" t="s">
        <v>12086</v>
      </c>
      <c r="C3662" s="14" t="s">
        <v>12087</v>
      </c>
      <c r="D3662" s="16">
        <v>46090</v>
      </c>
      <c r="E3662" s="16"/>
      <c r="F3662" s="14" t="s">
        <v>12088</v>
      </c>
      <c r="G3662" s="14" t="s">
        <v>3983</v>
      </c>
      <c r="H3662" s="14" t="s">
        <v>3984</v>
      </c>
      <c r="I3662" s="15">
        <v>405</v>
      </c>
      <c r="J3662" s="77">
        <v>3</v>
      </c>
      <c r="K3662" s="92"/>
    </row>
    <row r="3663" spans="1:11" ht="12.5" x14ac:dyDescent="0.25">
      <c r="A3663" s="14" t="s">
        <v>3027</v>
      </c>
      <c r="B3663" s="14" t="s">
        <v>12089</v>
      </c>
      <c r="C3663" s="14" t="s">
        <v>12090</v>
      </c>
      <c r="D3663" s="16">
        <v>46090</v>
      </c>
      <c r="E3663" s="16"/>
      <c r="F3663" s="14" t="s">
        <v>12091</v>
      </c>
      <c r="G3663" s="14" t="s">
        <v>3188</v>
      </c>
      <c r="H3663" s="14" t="s">
        <v>3189</v>
      </c>
      <c r="I3663" s="15">
        <v>1198.7</v>
      </c>
      <c r="J3663" s="77">
        <v>5</v>
      </c>
      <c r="K3663" s="92"/>
    </row>
    <row r="3664" spans="1:11" ht="20" x14ac:dyDescent="0.25">
      <c r="A3664" s="14" t="s">
        <v>3027</v>
      </c>
      <c r="B3664" s="14" t="s">
        <v>12092</v>
      </c>
      <c r="C3664" s="14" t="s">
        <v>12093</v>
      </c>
      <c r="D3664" s="16">
        <v>46090</v>
      </c>
      <c r="E3664" s="16"/>
      <c r="F3664" s="14" t="s">
        <v>12094</v>
      </c>
      <c r="G3664" s="14" t="s">
        <v>3512</v>
      </c>
      <c r="H3664" s="14" t="s">
        <v>3513</v>
      </c>
      <c r="I3664" s="15">
        <v>2983.45</v>
      </c>
      <c r="J3664" s="77">
        <v>4</v>
      </c>
      <c r="K3664" s="92"/>
    </row>
    <row r="3665" spans="1:11" ht="20" x14ac:dyDescent="0.25">
      <c r="A3665" s="14" t="s">
        <v>3027</v>
      </c>
      <c r="B3665" s="14" t="s">
        <v>12095</v>
      </c>
      <c r="C3665" s="14" t="s">
        <v>12096</v>
      </c>
      <c r="D3665" s="16">
        <v>46090</v>
      </c>
      <c r="E3665" s="16"/>
      <c r="F3665" s="14" t="s">
        <v>12097</v>
      </c>
      <c r="G3665" s="14" t="s">
        <v>3512</v>
      </c>
      <c r="H3665" s="14" t="s">
        <v>3513</v>
      </c>
      <c r="I3665" s="15">
        <v>7218.46</v>
      </c>
      <c r="J3665" s="77">
        <v>4</v>
      </c>
      <c r="K3665" s="92"/>
    </row>
    <row r="3666" spans="1:11" ht="20" x14ac:dyDescent="0.25">
      <c r="A3666" s="14" t="s">
        <v>3027</v>
      </c>
      <c r="B3666" s="14" t="s">
        <v>12098</v>
      </c>
      <c r="C3666" s="14" t="s">
        <v>12099</v>
      </c>
      <c r="D3666" s="16">
        <v>46090</v>
      </c>
      <c r="E3666" s="16"/>
      <c r="F3666" s="14" t="s">
        <v>12100</v>
      </c>
      <c r="G3666" s="14" t="s">
        <v>3989</v>
      </c>
      <c r="H3666" s="14" t="s">
        <v>3990</v>
      </c>
      <c r="I3666" s="15">
        <v>526.5</v>
      </c>
      <c r="J3666" s="77">
        <v>2</v>
      </c>
      <c r="K3666" s="92"/>
    </row>
    <row r="3667" spans="1:11" ht="20" x14ac:dyDescent="0.25">
      <c r="A3667" s="14" t="s">
        <v>3027</v>
      </c>
      <c r="B3667" s="14" t="s">
        <v>12101</v>
      </c>
      <c r="C3667" s="14" t="s">
        <v>12102</v>
      </c>
      <c r="D3667" s="16">
        <v>46090</v>
      </c>
      <c r="E3667" s="16"/>
      <c r="F3667" s="14" t="s">
        <v>12103</v>
      </c>
      <c r="G3667" s="14" t="s">
        <v>3061</v>
      </c>
      <c r="H3667" s="14" t="s">
        <v>3062</v>
      </c>
      <c r="I3667" s="15">
        <v>688.5</v>
      </c>
      <c r="J3667" s="77">
        <v>2</v>
      </c>
      <c r="K3667" s="92"/>
    </row>
    <row r="3668" spans="1:11" ht="12.5" x14ac:dyDescent="0.25">
      <c r="A3668" s="14" t="s">
        <v>3027</v>
      </c>
      <c r="B3668" s="14" t="s">
        <v>12104</v>
      </c>
      <c r="C3668" s="14" t="s">
        <v>12105</v>
      </c>
      <c r="D3668" s="16">
        <v>46090</v>
      </c>
      <c r="E3668" s="16"/>
      <c r="F3668" s="14" t="s">
        <v>12106</v>
      </c>
      <c r="G3668" s="14" t="s">
        <v>3030</v>
      </c>
      <c r="H3668" s="14" t="s">
        <v>3031</v>
      </c>
      <c r="I3668" s="15">
        <v>1546.48</v>
      </c>
      <c r="J3668" s="77">
        <v>3</v>
      </c>
      <c r="K3668" s="92"/>
    </row>
    <row r="3669" spans="1:11" ht="12.5" x14ac:dyDescent="0.25">
      <c r="A3669" s="14" t="s">
        <v>3027</v>
      </c>
      <c r="B3669" s="14" t="s">
        <v>12107</v>
      </c>
      <c r="C3669" s="14" t="s">
        <v>12108</v>
      </c>
      <c r="D3669" s="16">
        <v>46090</v>
      </c>
      <c r="E3669" s="16"/>
      <c r="F3669" s="14" t="s">
        <v>12109</v>
      </c>
      <c r="G3669" s="14" t="s">
        <v>3030</v>
      </c>
      <c r="H3669" s="14" t="s">
        <v>3031</v>
      </c>
      <c r="I3669" s="15">
        <v>764.13</v>
      </c>
      <c r="J3669" s="77">
        <v>3</v>
      </c>
      <c r="K3669" s="92"/>
    </row>
    <row r="3670" spans="1:11" ht="12.5" x14ac:dyDescent="0.25">
      <c r="A3670" s="14" t="s">
        <v>3027</v>
      </c>
      <c r="B3670" s="14" t="s">
        <v>12110</v>
      </c>
      <c r="C3670" s="14" t="s">
        <v>12111</v>
      </c>
      <c r="D3670" s="16">
        <v>46090</v>
      </c>
      <c r="E3670" s="16"/>
      <c r="F3670" s="14" t="s">
        <v>12106</v>
      </c>
      <c r="G3670" s="14" t="s">
        <v>3030</v>
      </c>
      <c r="H3670" s="14" t="s">
        <v>3031</v>
      </c>
      <c r="I3670" s="15">
        <v>1518.36</v>
      </c>
      <c r="J3670" s="77">
        <v>3</v>
      </c>
      <c r="K3670" s="92"/>
    </row>
    <row r="3671" spans="1:11" ht="12.5" x14ac:dyDescent="0.25">
      <c r="A3671" s="14" t="s">
        <v>3027</v>
      </c>
      <c r="B3671" s="14" t="s">
        <v>12112</v>
      </c>
      <c r="C3671" s="14" t="s">
        <v>12113</v>
      </c>
      <c r="D3671" s="16">
        <v>46090</v>
      </c>
      <c r="E3671" s="16"/>
      <c r="F3671" s="14" t="s">
        <v>12109</v>
      </c>
      <c r="G3671" s="14" t="s">
        <v>3030</v>
      </c>
      <c r="H3671" s="14" t="s">
        <v>3031</v>
      </c>
      <c r="I3671" s="15">
        <v>759.84</v>
      </c>
      <c r="J3671" s="77">
        <v>3</v>
      </c>
      <c r="K3671" s="92"/>
    </row>
    <row r="3672" spans="1:11" ht="12.5" x14ac:dyDescent="0.25">
      <c r="A3672" s="14" t="s">
        <v>3027</v>
      </c>
      <c r="B3672" s="14" t="s">
        <v>12114</v>
      </c>
      <c r="C3672" s="14" t="s">
        <v>12115</v>
      </c>
      <c r="D3672" s="16">
        <v>46090</v>
      </c>
      <c r="E3672" s="16"/>
      <c r="F3672" s="14" t="s">
        <v>12109</v>
      </c>
      <c r="G3672" s="14" t="s">
        <v>3030</v>
      </c>
      <c r="H3672" s="14" t="s">
        <v>3031</v>
      </c>
      <c r="I3672" s="15">
        <v>677.85</v>
      </c>
      <c r="J3672" s="77">
        <v>3</v>
      </c>
      <c r="K3672" s="92"/>
    </row>
    <row r="3673" spans="1:11" ht="12.5" x14ac:dyDescent="0.25">
      <c r="A3673" s="14" t="s">
        <v>3027</v>
      </c>
      <c r="B3673" s="14" t="s">
        <v>12116</v>
      </c>
      <c r="C3673" s="14" t="s">
        <v>12117</v>
      </c>
      <c r="D3673" s="16">
        <v>46090</v>
      </c>
      <c r="E3673" s="16"/>
      <c r="F3673" s="14" t="s">
        <v>12118</v>
      </c>
      <c r="G3673" s="14" t="s">
        <v>3030</v>
      </c>
      <c r="H3673" s="14" t="s">
        <v>3031</v>
      </c>
      <c r="I3673" s="15">
        <v>63.32</v>
      </c>
      <c r="J3673" s="77">
        <v>5</v>
      </c>
      <c r="K3673" s="92"/>
    </row>
    <row r="3674" spans="1:11" ht="12.5" x14ac:dyDescent="0.25">
      <c r="A3674" s="14" t="s">
        <v>3027</v>
      </c>
      <c r="B3674" s="14" t="s">
        <v>12119</v>
      </c>
      <c r="C3674" s="14" t="s">
        <v>12120</v>
      </c>
      <c r="D3674" s="16">
        <v>46090</v>
      </c>
      <c r="E3674" s="16"/>
      <c r="F3674" s="14" t="s">
        <v>12118</v>
      </c>
      <c r="G3674" s="14" t="s">
        <v>3030</v>
      </c>
      <c r="H3674" s="14" t="s">
        <v>3031</v>
      </c>
      <c r="I3674" s="15">
        <v>6310.93</v>
      </c>
      <c r="J3674" s="77">
        <v>5</v>
      </c>
      <c r="K3674" s="92"/>
    </row>
    <row r="3675" spans="1:11" ht="12.5" x14ac:dyDescent="0.25">
      <c r="A3675" s="14" t="s">
        <v>3027</v>
      </c>
      <c r="B3675" s="14" t="s">
        <v>12121</v>
      </c>
      <c r="C3675" s="14" t="s">
        <v>12122</v>
      </c>
      <c r="D3675" s="16">
        <v>46090</v>
      </c>
      <c r="E3675" s="16"/>
      <c r="F3675" s="14" t="s">
        <v>12123</v>
      </c>
      <c r="G3675" s="14" t="s">
        <v>3943</v>
      </c>
      <c r="H3675" s="14" t="s">
        <v>3944</v>
      </c>
      <c r="I3675" s="15">
        <v>1500</v>
      </c>
      <c r="J3675" s="77">
        <v>5</v>
      </c>
      <c r="K3675" s="92"/>
    </row>
    <row r="3676" spans="1:11" ht="20" x14ac:dyDescent="0.25">
      <c r="A3676" s="14" t="s">
        <v>3027</v>
      </c>
      <c r="B3676" s="14" t="s">
        <v>12124</v>
      </c>
      <c r="C3676" s="14" t="s">
        <v>12125</v>
      </c>
      <c r="D3676" s="16">
        <v>46091</v>
      </c>
      <c r="E3676" s="16"/>
      <c r="F3676" s="14" t="s">
        <v>12126</v>
      </c>
      <c r="G3676" s="14" t="s">
        <v>10270</v>
      </c>
      <c r="H3676" s="14" t="s">
        <v>10271</v>
      </c>
      <c r="I3676" s="15">
        <v>4920.3</v>
      </c>
      <c r="J3676" s="77">
        <v>3</v>
      </c>
      <c r="K3676" s="92"/>
    </row>
    <row r="3677" spans="1:11" ht="20" x14ac:dyDescent="0.25">
      <c r="A3677" s="14" t="s">
        <v>3027</v>
      </c>
      <c r="B3677" s="14" t="s">
        <v>12127</v>
      </c>
      <c r="C3677" s="14" t="s">
        <v>12128</v>
      </c>
      <c r="D3677" s="16">
        <v>46091</v>
      </c>
      <c r="E3677" s="16"/>
      <c r="F3677" s="14" t="s">
        <v>12129</v>
      </c>
      <c r="G3677" s="14" t="s">
        <v>3049</v>
      </c>
      <c r="H3677" s="14" t="s">
        <v>3050</v>
      </c>
      <c r="I3677" s="15">
        <v>20</v>
      </c>
      <c r="J3677" s="77">
        <v>4</v>
      </c>
      <c r="K3677" s="92"/>
    </row>
    <row r="3678" spans="1:11" ht="20" x14ac:dyDescent="0.25">
      <c r="A3678" s="14" t="s">
        <v>3027</v>
      </c>
      <c r="B3678" s="14" t="s">
        <v>12130</v>
      </c>
      <c r="C3678" s="14" t="s">
        <v>12131</v>
      </c>
      <c r="D3678" s="16">
        <v>46091</v>
      </c>
      <c r="E3678" s="16"/>
      <c r="F3678" s="14" t="s">
        <v>12132</v>
      </c>
      <c r="G3678" s="14" t="s">
        <v>3147</v>
      </c>
      <c r="H3678" s="14" t="s">
        <v>12061</v>
      </c>
      <c r="I3678" s="15">
        <v>1404</v>
      </c>
      <c r="J3678" s="77">
        <v>3</v>
      </c>
      <c r="K3678" s="92"/>
    </row>
    <row r="3679" spans="1:11" ht="20" x14ac:dyDescent="0.25">
      <c r="A3679" s="14" t="s">
        <v>3027</v>
      </c>
      <c r="B3679" s="14" t="s">
        <v>12133</v>
      </c>
      <c r="C3679" s="14" t="s">
        <v>12134</v>
      </c>
      <c r="D3679" s="16">
        <v>46094</v>
      </c>
      <c r="E3679" s="16"/>
      <c r="F3679" s="14" t="s">
        <v>12135</v>
      </c>
      <c r="G3679" s="14" t="s">
        <v>6832</v>
      </c>
      <c r="H3679" s="14" t="s">
        <v>4911</v>
      </c>
      <c r="I3679" s="15">
        <v>400</v>
      </c>
      <c r="J3679" s="77">
        <v>5</v>
      </c>
      <c r="K3679" s="92"/>
    </row>
    <row r="3680" spans="1:11" ht="20" x14ac:dyDescent="0.25">
      <c r="A3680" s="14" t="s">
        <v>3027</v>
      </c>
      <c r="B3680" s="14" t="s">
        <v>12136</v>
      </c>
      <c r="C3680" s="14" t="s">
        <v>12137</v>
      </c>
      <c r="D3680" s="16">
        <v>46097</v>
      </c>
      <c r="E3680" s="16"/>
      <c r="F3680" s="14" t="s">
        <v>12138</v>
      </c>
      <c r="G3680" s="14" t="s">
        <v>3512</v>
      </c>
      <c r="H3680" s="14" t="s">
        <v>3513</v>
      </c>
      <c r="I3680" s="15">
        <v>959.4</v>
      </c>
      <c r="J3680" s="77">
        <v>2</v>
      </c>
      <c r="K3680" s="92"/>
    </row>
    <row r="3681" spans="1:11" ht="30" x14ac:dyDescent="0.25">
      <c r="A3681" s="14" t="s">
        <v>3027</v>
      </c>
      <c r="B3681" s="14" t="s">
        <v>12139</v>
      </c>
      <c r="C3681" s="14" t="s">
        <v>12140</v>
      </c>
      <c r="D3681" s="16">
        <v>46097</v>
      </c>
      <c r="E3681" s="16"/>
      <c r="F3681" s="14" t="s">
        <v>12141</v>
      </c>
      <c r="G3681" s="14" t="s">
        <v>10657</v>
      </c>
      <c r="H3681" s="14" t="s">
        <v>10658</v>
      </c>
      <c r="I3681" s="15">
        <v>12.73</v>
      </c>
      <c r="J3681" s="77">
        <v>4</v>
      </c>
      <c r="K3681" s="92"/>
    </row>
    <row r="3682" spans="1:11" ht="20" x14ac:dyDescent="0.25">
      <c r="A3682" s="14" t="s">
        <v>3027</v>
      </c>
      <c r="B3682" s="14" t="s">
        <v>12142</v>
      </c>
      <c r="C3682" s="14" t="s">
        <v>12143</v>
      </c>
      <c r="D3682" s="16">
        <v>46097</v>
      </c>
      <c r="E3682" s="16"/>
      <c r="F3682" s="14" t="s">
        <v>12144</v>
      </c>
      <c r="G3682" s="14" t="s">
        <v>12145</v>
      </c>
      <c r="H3682" s="14" t="s">
        <v>12146</v>
      </c>
      <c r="I3682" s="15">
        <v>881.71</v>
      </c>
      <c r="J3682" s="77">
        <v>3</v>
      </c>
      <c r="K3682" s="92"/>
    </row>
    <row r="3683" spans="1:11" ht="20" x14ac:dyDescent="0.25">
      <c r="A3683" s="14" t="s">
        <v>3027</v>
      </c>
      <c r="B3683" s="14" t="s">
        <v>12147</v>
      </c>
      <c r="C3683" s="14" t="s">
        <v>12148</v>
      </c>
      <c r="D3683" s="16">
        <v>46097</v>
      </c>
      <c r="E3683" s="16"/>
      <c r="F3683" s="14" t="s">
        <v>12149</v>
      </c>
      <c r="G3683" s="14" t="s">
        <v>3049</v>
      </c>
      <c r="H3683" s="14" t="s">
        <v>3050</v>
      </c>
      <c r="I3683" s="15">
        <v>10</v>
      </c>
      <c r="J3683" s="77">
        <v>4</v>
      </c>
      <c r="K3683" s="92"/>
    </row>
    <row r="3684" spans="1:11" ht="20" x14ac:dyDescent="0.25">
      <c r="A3684" s="14" t="s">
        <v>3027</v>
      </c>
      <c r="B3684" s="14" t="s">
        <v>12150</v>
      </c>
      <c r="C3684" s="14" t="s">
        <v>12151</v>
      </c>
      <c r="D3684" s="16">
        <v>46097</v>
      </c>
      <c r="E3684" s="16"/>
      <c r="F3684" s="14" t="s">
        <v>12152</v>
      </c>
      <c r="G3684" s="14" t="s">
        <v>4048</v>
      </c>
      <c r="H3684" s="14" t="s">
        <v>4049</v>
      </c>
      <c r="I3684" s="15">
        <v>11994</v>
      </c>
      <c r="J3684" s="77">
        <v>3</v>
      </c>
      <c r="K3684" s="92"/>
    </row>
    <row r="3685" spans="1:11" ht="20" x14ac:dyDescent="0.25">
      <c r="A3685" s="14" t="s">
        <v>3027</v>
      </c>
      <c r="B3685" s="14" t="s">
        <v>12153</v>
      </c>
      <c r="C3685" s="14" t="s">
        <v>12153</v>
      </c>
      <c r="D3685" s="16">
        <v>46105</v>
      </c>
      <c r="E3685" s="16"/>
      <c r="F3685" s="14" t="s">
        <v>12154</v>
      </c>
      <c r="G3685" s="14"/>
      <c r="H3685" s="14" t="s">
        <v>3059</v>
      </c>
      <c r="I3685" s="15">
        <v>2758.62</v>
      </c>
      <c r="J3685" s="77">
        <v>3</v>
      </c>
      <c r="K3685" s="92"/>
    </row>
    <row r="3686" spans="1:11" ht="12.5" x14ac:dyDescent="0.25">
      <c r="A3686" s="14" t="s">
        <v>3027</v>
      </c>
      <c r="B3686" s="14" t="s">
        <v>12155</v>
      </c>
      <c r="C3686" s="14" t="s">
        <v>9708</v>
      </c>
      <c r="D3686" s="16">
        <v>46097</v>
      </c>
      <c r="E3686" s="16"/>
      <c r="F3686" s="14" t="s">
        <v>12123</v>
      </c>
      <c r="G3686" s="14" t="s">
        <v>3947</v>
      </c>
      <c r="H3686" s="14" t="s">
        <v>3948</v>
      </c>
      <c r="I3686" s="15">
        <v>240</v>
      </c>
      <c r="J3686" s="77">
        <v>5</v>
      </c>
      <c r="K3686" s="92"/>
    </row>
    <row r="3687" spans="1:11" ht="20" x14ac:dyDescent="0.25">
      <c r="A3687" s="14" t="s">
        <v>3027</v>
      </c>
      <c r="B3687" s="14" t="s">
        <v>12156</v>
      </c>
      <c r="C3687" s="14" t="s">
        <v>12157</v>
      </c>
      <c r="D3687" s="16">
        <v>46097</v>
      </c>
      <c r="E3687" s="16"/>
      <c r="F3687" s="14" t="s">
        <v>12158</v>
      </c>
      <c r="G3687" s="14" t="s">
        <v>5042</v>
      </c>
      <c r="H3687" s="14" t="s">
        <v>5043</v>
      </c>
      <c r="I3687" s="15">
        <v>4845</v>
      </c>
      <c r="J3687" s="77">
        <v>2</v>
      </c>
      <c r="K3687" s="92"/>
    </row>
    <row r="3688" spans="1:11" ht="20" x14ac:dyDescent="0.25">
      <c r="A3688" s="14" t="s">
        <v>3027</v>
      </c>
      <c r="B3688" s="14" t="s">
        <v>12159</v>
      </c>
      <c r="C3688" s="14" t="s">
        <v>10876</v>
      </c>
      <c r="D3688" s="16">
        <v>46097</v>
      </c>
      <c r="E3688" s="16"/>
      <c r="F3688" s="14" t="s">
        <v>12160</v>
      </c>
      <c r="G3688" s="14" t="s">
        <v>3204</v>
      </c>
      <c r="H3688" s="14" t="s">
        <v>3205</v>
      </c>
      <c r="I3688" s="15">
        <v>5811.77</v>
      </c>
      <c r="J3688" s="77">
        <v>2</v>
      </c>
      <c r="K3688" s="92"/>
    </row>
    <row r="3689" spans="1:11" ht="12.5" x14ac:dyDescent="0.25">
      <c r="A3689" s="14" t="s">
        <v>3027</v>
      </c>
      <c r="B3689" s="14" t="s">
        <v>12161</v>
      </c>
      <c r="C3689" s="14" t="s">
        <v>12162</v>
      </c>
      <c r="D3689" s="326">
        <v>46098</v>
      </c>
      <c r="E3689" s="16"/>
      <c r="F3689" s="14" t="s">
        <v>12163</v>
      </c>
      <c r="G3689" s="14" t="s">
        <v>3526</v>
      </c>
      <c r="H3689" s="14" t="s">
        <v>3527</v>
      </c>
      <c r="I3689" s="15">
        <v>369</v>
      </c>
      <c r="J3689" s="77">
        <v>4</v>
      </c>
      <c r="K3689" s="92"/>
    </row>
    <row r="3690" spans="1:11" ht="20" x14ac:dyDescent="0.25">
      <c r="A3690" s="14" t="s">
        <v>3027</v>
      </c>
      <c r="B3690" s="14" t="s">
        <v>12164</v>
      </c>
      <c r="C3690" s="14" t="s">
        <v>12165</v>
      </c>
      <c r="D3690" s="326">
        <v>46098</v>
      </c>
      <c r="E3690" s="16"/>
      <c r="F3690" s="14" t="s">
        <v>12166</v>
      </c>
      <c r="G3690" s="14" t="s">
        <v>12167</v>
      </c>
      <c r="H3690" s="14" t="s">
        <v>12168</v>
      </c>
      <c r="I3690" s="15">
        <v>307.5</v>
      </c>
      <c r="J3690" s="77">
        <v>4</v>
      </c>
      <c r="K3690" s="92"/>
    </row>
    <row r="3691" spans="1:11" ht="20" x14ac:dyDescent="0.25">
      <c r="A3691" s="14" t="s">
        <v>3027</v>
      </c>
      <c r="B3691" s="14" t="s">
        <v>12169</v>
      </c>
      <c r="C3691" s="14" t="s">
        <v>12170</v>
      </c>
      <c r="D3691" s="326">
        <v>46098</v>
      </c>
      <c r="E3691" s="16"/>
      <c r="F3691" s="14" t="s">
        <v>12171</v>
      </c>
      <c r="G3691" s="14" t="s">
        <v>3726</v>
      </c>
      <c r="H3691" s="14" t="s">
        <v>3727</v>
      </c>
      <c r="I3691" s="15">
        <v>409.4</v>
      </c>
      <c r="J3691" s="77">
        <v>2</v>
      </c>
      <c r="K3691" s="92"/>
    </row>
    <row r="3692" spans="1:11" ht="12.5" x14ac:dyDescent="0.25">
      <c r="A3692" s="14" t="s">
        <v>3027</v>
      </c>
      <c r="B3692" s="14" t="s">
        <v>12172</v>
      </c>
      <c r="C3692" s="14" t="s">
        <v>11529</v>
      </c>
      <c r="D3692" s="326">
        <v>46098</v>
      </c>
      <c r="E3692" s="16"/>
      <c r="F3692" s="14" t="s">
        <v>12173</v>
      </c>
      <c r="G3692" s="14" t="s">
        <v>3387</v>
      </c>
      <c r="H3692" s="14" t="s">
        <v>3388</v>
      </c>
      <c r="I3692" s="15">
        <v>1845</v>
      </c>
      <c r="J3692" s="77">
        <v>5</v>
      </c>
      <c r="K3692" s="92"/>
    </row>
    <row r="3693" spans="1:11" ht="12.5" x14ac:dyDescent="0.25">
      <c r="A3693" s="14" t="s">
        <v>3027</v>
      </c>
      <c r="B3693" s="14" t="s">
        <v>12174</v>
      </c>
      <c r="C3693" s="14" t="s">
        <v>12043</v>
      </c>
      <c r="D3693" s="326">
        <v>46098</v>
      </c>
      <c r="E3693" s="16"/>
      <c r="F3693" s="14" t="s">
        <v>12175</v>
      </c>
      <c r="G3693" s="14" t="s">
        <v>3387</v>
      </c>
      <c r="H3693" s="14" t="s">
        <v>3388</v>
      </c>
      <c r="I3693" s="15">
        <v>1845</v>
      </c>
      <c r="J3693" s="77">
        <v>5</v>
      </c>
      <c r="K3693" s="92"/>
    </row>
    <row r="3694" spans="1:11" ht="20" x14ac:dyDescent="0.25">
      <c r="A3694" s="14" t="s">
        <v>3027</v>
      </c>
      <c r="B3694" s="14" t="s">
        <v>12176</v>
      </c>
      <c r="C3694" s="14" t="s">
        <v>12177</v>
      </c>
      <c r="D3694" s="326">
        <v>46098</v>
      </c>
      <c r="E3694" s="16"/>
      <c r="F3694" s="14" t="s">
        <v>13156</v>
      </c>
      <c r="G3694" s="14" t="s">
        <v>11625</v>
      </c>
      <c r="H3694" s="14" t="s">
        <v>12178</v>
      </c>
      <c r="I3694" s="15">
        <v>490</v>
      </c>
      <c r="J3694" s="77">
        <v>2</v>
      </c>
      <c r="K3694" s="92"/>
    </row>
    <row r="3695" spans="1:11" ht="12.5" x14ac:dyDescent="0.25">
      <c r="A3695" s="14" t="s">
        <v>3027</v>
      </c>
      <c r="B3695" s="14" t="s">
        <v>12179</v>
      </c>
      <c r="C3695" s="14" t="s">
        <v>12180</v>
      </c>
      <c r="D3695" s="326">
        <v>46098</v>
      </c>
      <c r="E3695" s="16"/>
      <c r="F3695" s="14" t="s">
        <v>12181</v>
      </c>
      <c r="G3695" s="14" t="s">
        <v>12182</v>
      </c>
      <c r="H3695" s="14" t="s">
        <v>12183</v>
      </c>
      <c r="I3695" s="15">
        <v>590.4</v>
      </c>
      <c r="J3695" s="77">
        <v>2</v>
      </c>
      <c r="K3695" s="92"/>
    </row>
    <row r="3696" spans="1:11" ht="20" x14ac:dyDescent="0.25">
      <c r="A3696" s="14" t="s">
        <v>3027</v>
      </c>
      <c r="B3696" s="14" t="s">
        <v>12184</v>
      </c>
      <c r="C3696" s="14" t="s">
        <v>12185</v>
      </c>
      <c r="D3696" s="326">
        <v>46098</v>
      </c>
      <c r="E3696" s="16"/>
      <c r="F3696" s="14" t="s">
        <v>12186</v>
      </c>
      <c r="G3696" s="14" t="s">
        <v>3147</v>
      </c>
      <c r="H3696" s="14" t="s">
        <v>12061</v>
      </c>
      <c r="I3696" s="15">
        <v>336</v>
      </c>
      <c r="J3696" s="77">
        <v>2</v>
      </c>
      <c r="K3696" s="92"/>
    </row>
    <row r="3697" spans="1:11" ht="20" x14ac:dyDescent="0.25">
      <c r="A3697" s="14" t="s">
        <v>3027</v>
      </c>
      <c r="B3697" s="14" t="s">
        <v>12187</v>
      </c>
      <c r="C3697" s="14" t="s">
        <v>12188</v>
      </c>
      <c r="D3697" s="326">
        <v>46098</v>
      </c>
      <c r="E3697" s="16"/>
      <c r="F3697" s="14" t="s">
        <v>12189</v>
      </c>
      <c r="G3697" s="14" t="s">
        <v>3147</v>
      </c>
      <c r="H3697" s="14" t="s">
        <v>12061</v>
      </c>
      <c r="I3697" s="15">
        <v>2444</v>
      </c>
      <c r="J3697" s="77">
        <v>3</v>
      </c>
      <c r="K3697" s="92"/>
    </row>
    <row r="3698" spans="1:11" ht="40" x14ac:dyDescent="0.25">
      <c r="A3698" s="14" t="s">
        <v>3027</v>
      </c>
      <c r="B3698" s="14" t="s">
        <v>12190</v>
      </c>
      <c r="C3698" s="14" t="s">
        <v>12191</v>
      </c>
      <c r="D3698" s="326">
        <v>46098</v>
      </c>
      <c r="E3698" s="16"/>
      <c r="F3698" s="14" t="s">
        <v>12192</v>
      </c>
      <c r="G3698" s="14" t="s">
        <v>3816</v>
      </c>
      <c r="H3698" s="14" t="s">
        <v>3817</v>
      </c>
      <c r="I3698" s="15">
        <v>1617.54</v>
      </c>
      <c r="J3698" s="77">
        <v>5</v>
      </c>
      <c r="K3698" s="92"/>
    </row>
    <row r="3699" spans="1:11" ht="20" x14ac:dyDescent="0.25">
      <c r="A3699" s="14" t="s">
        <v>3027</v>
      </c>
      <c r="B3699" s="14" t="s">
        <v>12193</v>
      </c>
      <c r="C3699" s="14" t="s">
        <v>12194</v>
      </c>
      <c r="D3699" s="326">
        <v>46098</v>
      </c>
      <c r="E3699" s="16"/>
      <c r="F3699" s="14" t="s">
        <v>12195</v>
      </c>
      <c r="G3699" s="14" t="s">
        <v>6836</v>
      </c>
      <c r="H3699" s="14" t="s">
        <v>6837</v>
      </c>
      <c r="I3699" s="15">
        <v>308</v>
      </c>
      <c r="J3699" s="77">
        <v>3</v>
      </c>
      <c r="K3699" s="92"/>
    </row>
    <row r="3700" spans="1:11" ht="20" x14ac:dyDescent="0.25">
      <c r="A3700" s="14" t="s">
        <v>3027</v>
      </c>
      <c r="B3700" s="14" t="s">
        <v>12196</v>
      </c>
      <c r="C3700" s="14" t="s">
        <v>10717</v>
      </c>
      <c r="D3700" s="326">
        <v>46098</v>
      </c>
      <c r="E3700" s="16"/>
      <c r="F3700" s="14" t="s">
        <v>12197</v>
      </c>
      <c r="G3700" s="14" t="s">
        <v>6183</v>
      </c>
      <c r="H3700" s="14" t="s">
        <v>6184</v>
      </c>
      <c r="I3700" s="15">
        <v>1000</v>
      </c>
      <c r="J3700" s="77">
        <v>2</v>
      </c>
      <c r="K3700" s="92"/>
    </row>
    <row r="3701" spans="1:11" ht="20" x14ac:dyDescent="0.25">
      <c r="A3701" s="14" t="s">
        <v>3027</v>
      </c>
      <c r="B3701" s="14" t="s">
        <v>12198</v>
      </c>
      <c r="C3701" s="14" t="s">
        <v>12199</v>
      </c>
      <c r="D3701" s="326">
        <v>46098</v>
      </c>
      <c r="E3701" s="16"/>
      <c r="F3701" s="14" t="s">
        <v>12200</v>
      </c>
      <c r="G3701" s="14" t="s">
        <v>6183</v>
      </c>
      <c r="H3701" s="14" t="s">
        <v>6184</v>
      </c>
      <c r="I3701" s="15">
        <v>3000</v>
      </c>
      <c r="J3701" s="77">
        <v>3</v>
      </c>
      <c r="K3701" s="92"/>
    </row>
    <row r="3702" spans="1:11" ht="12.5" x14ac:dyDescent="0.25">
      <c r="A3702" s="14" t="s">
        <v>3027</v>
      </c>
      <c r="B3702" s="14" t="s">
        <v>12201</v>
      </c>
      <c r="C3702" s="14" t="s">
        <v>12202</v>
      </c>
      <c r="D3702" s="326">
        <v>46098</v>
      </c>
      <c r="E3702" s="16"/>
      <c r="F3702" s="14" t="s">
        <v>12123</v>
      </c>
      <c r="G3702" s="14" t="s">
        <v>10372</v>
      </c>
      <c r="H3702" s="14" t="s">
        <v>10373</v>
      </c>
      <c r="I3702" s="15">
        <v>600</v>
      </c>
      <c r="J3702" s="77">
        <v>5</v>
      </c>
      <c r="K3702" s="92"/>
    </row>
    <row r="3703" spans="1:11" ht="12.5" x14ac:dyDescent="0.25">
      <c r="A3703" s="14" t="s">
        <v>3027</v>
      </c>
      <c r="B3703" s="14" t="s">
        <v>12203</v>
      </c>
      <c r="C3703" s="14" t="s">
        <v>12204</v>
      </c>
      <c r="D3703" s="326">
        <v>46098</v>
      </c>
      <c r="E3703" s="16"/>
      <c r="F3703" s="14" t="s">
        <v>12205</v>
      </c>
      <c r="G3703" s="14" t="s">
        <v>3030</v>
      </c>
      <c r="H3703" s="14" t="s">
        <v>3031</v>
      </c>
      <c r="I3703" s="15">
        <v>137.19</v>
      </c>
      <c r="J3703" s="77">
        <v>3</v>
      </c>
      <c r="K3703" s="92"/>
    </row>
    <row r="3704" spans="1:11" ht="12.5" x14ac:dyDescent="0.25">
      <c r="A3704" s="14" t="s">
        <v>3027</v>
      </c>
      <c r="B3704" s="14" t="s">
        <v>12206</v>
      </c>
      <c r="C3704" s="14" t="s">
        <v>12207</v>
      </c>
      <c r="D3704" s="326">
        <v>46098</v>
      </c>
      <c r="E3704" s="16"/>
      <c r="F3704" s="14" t="s">
        <v>12208</v>
      </c>
      <c r="G3704" s="14" t="s">
        <v>3030</v>
      </c>
      <c r="H3704" s="14" t="s">
        <v>3031</v>
      </c>
      <c r="I3704" s="15">
        <v>224.94</v>
      </c>
      <c r="J3704" s="77">
        <v>2</v>
      </c>
      <c r="K3704" s="92"/>
    </row>
    <row r="3705" spans="1:11" ht="20" x14ac:dyDescent="0.25">
      <c r="A3705" s="14" t="s">
        <v>3027</v>
      </c>
      <c r="B3705" s="14" t="s">
        <v>12209</v>
      </c>
      <c r="C3705" s="14" t="s">
        <v>12210</v>
      </c>
      <c r="D3705" s="326">
        <v>46098</v>
      </c>
      <c r="E3705" s="16"/>
      <c r="F3705" s="14" t="s">
        <v>12211</v>
      </c>
      <c r="G3705" s="14" t="s">
        <v>3147</v>
      </c>
      <c r="H3705" s="14" t="s">
        <v>12061</v>
      </c>
      <c r="I3705" s="15">
        <v>1512</v>
      </c>
      <c r="J3705" s="77">
        <v>2</v>
      </c>
      <c r="K3705" s="92"/>
    </row>
    <row r="3706" spans="1:11" ht="30" x14ac:dyDescent="0.25">
      <c r="A3706" s="14" t="s">
        <v>3027</v>
      </c>
      <c r="B3706" s="14" t="s">
        <v>12212</v>
      </c>
      <c r="C3706" s="14" t="s">
        <v>12213</v>
      </c>
      <c r="D3706" s="326">
        <v>46098</v>
      </c>
      <c r="E3706" s="16"/>
      <c r="F3706" s="14" t="s">
        <v>12214</v>
      </c>
      <c r="G3706" s="14" t="s">
        <v>11343</v>
      </c>
      <c r="H3706" s="14" t="s">
        <v>12215</v>
      </c>
      <c r="I3706" s="15">
        <v>348.46</v>
      </c>
      <c r="J3706" s="77">
        <v>5</v>
      </c>
      <c r="K3706" s="92"/>
    </row>
    <row r="3707" spans="1:11" ht="20" x14ac:dyDescent="0.25">
      <c r="A3707" s="14" t="s">
        <v>3027</v>
      </c>
      <c r="B3707" s="14" t="s">
        <v>12216</v>
      </c>
      <c r="C3707" s="14" t="s">
        <v>12217</v>
      </c>
      <c r="D3707" s="326">
        <v>46098</v>
      </c>
      <c r="E3707" s="16"/>
      <c r="F3707" s="14" t="s">
        <v>12218</v>
      </c>
      <c r="G3707" s="14" t="s">
        <v>9494</v>
      </c>
      <c r="H3707" s="14" t="s">
        <v>9495</v>
      </c>
      <c r="I3707" s="15">
        <v>1500</v>
      </c>
      <c r="J3707" s="77">
        <v>3</v>
      </c>
      <c r="K3707" s="92"/>
    </row>
    <row r="3708" spans="1:11" ht="40" x14ac:dyDescent="0.25">
      <c r="A3708" s="14" t="s">
        <v>3027</v>
      </c>
      <c r="B3708" s="14" t="s">
        <v>12219</v>
      </c>
      <c r="C3708" s="14" t="s">
        <v>12220</v>
      </c>
      <c r="D3708" s="326">
        <v>46098</v>
      </c>
      <c r="E3708" s="16"/>
      <c r="F3708" s="14" t="s">
        <v>12221</v>
      </c>
      <c r="G3708" s="14"/>
      <c r="H3708" s="14" t="s">
        <v>11253</v>
      </c>
      <c r="I3708" s="15">
        <v>6522.4</v>
      </c>
      <c r="J3708" s="77">
        <v>2</v>
      </c>
      <c r="K3708" s="92"/>
    </row>
    <row r="3709" spans="1:11" ht="80" x14ac:dyDescent="0.25">
      <c r="A3709" s="14" t="s">
        <v>3027</v>
      </c>
      <c r="B3709" s="14" t="s">
        <v>12222</v>
      </c>
      <c r="C3709" s="14" t="s">
        <v>12223</v>
      </c>
      <c r="D3709" s="16">
        <v>46036</v>
      </c>
      <c r="E3709" s="326">
        <v>46098</v>
      </c>
      <c r="F3709" s="14" t="s">
        <v>12224</v>
      </c>
      <c r="G3709" s="14"/>
      <c r="H3709" s="14" t="s">
        <v>12225</v>
      </c>
      <c r="I3709" s="15">
        <v>181.73</v>
      </c>
      <c r="J3709" s="77">
        <v>3</v>
      </c>
      <c r="K3709" s="92"/>
    </row>
    <row r="3710" spans="1:11" ht="100" x14ac:dyDescent="0.25">
      <c r="A3710" s="14" t="s">
        <v>3027</v>
      </c>
      <c r="B3710" s="14" t="s">
        <v>12226</v>
      </c>
      <c r="C3710" s="14" t="s">
        <v>12227</v>
      </c>
      <c r="D3710" s="16">
        <v>45952</v>
      </c>
      <c r="E3710" s="326">
        <v>46098</v>
      </c>
      <c r="F3710" s="14" t="s">
        <v>12228</v>
      </c>
      <c r="G3710" s="14"/>
      <c r="H3710" s="14" t="s">
        <v>12229</v>
      </c>
      <c r="I3710" s="15">
        <v>600</v>
      </c>
      <c r="J3710" s="77">
        <v>3</v>
      </c>
      <c r="K3710" s="92"/>
    </row>
    <row r="3711" spans="1:11" ht="90" x14ac:dyDescent="0.25">
      <c r="A3711" s="14" t="s">
        <v>3027</v>
      </c>
      <c r="B3711" s="14" t="s">
        <v>12226</v>
      </c>
      <c r="C3711" s="14" t="s">
        <v>12227</v>
      </c>
      <c r="D3711" s="16">
        <v>45993</v>
      </c>
      <c r="E3711" s="326">
        <v>46098</v>
      </c>
      <c r="F3711" s="14" t="s">
        <v>12230</v>
      </c>
      <c r="G3711" s="14"/>
      <c r="H3711" s="14" t="s">
        <v>12229</v>
      </c>
      <c r="I3711" s="15">
        <v>141.12</v>
      </c>
      <c r="J3711" s="77">
        <v>3</v>
      </c>
      <c r="K3711" s="92"/>
    </row>
    <row r="3712" spans="1:11" ht="80" x14ac:dyDescent="0.25">
      <c r="A3712" s="14" t="s">
        <v>3027</v>
      </c>
      <c r="B3712" s="14" t="s">
        <v>12226</v>
      </c>
      <c r="C3712" s="14" t="s">
        <v>12231</v>
      </c>
      <c r="D3712" s="16">
        <v>46021</v>
      </c>
      <c r="E3712" s="326">
        <v>46098</v>
      </c>
      <c r="F3712" s="14" t="s">
        <v>12232</v>
      </c>
      <c r="G3712" s="14"/>
      <c r="H3712" s="14" t="s">
        <v>6484</v>
      </c>
      <c r="I3712" s="15">
        <v>3000</v>
      </c>
      <c r="J3712" s="77">
        <v>3</v>
      </c>
      <c r="K3712" s="92"/>
    </row>
    <row r="3713" spans="1:11" ht="70" x14ac:dyDescent="0.25">
      <c r="A3713" s="14" t="s">
        <v>3027</v>
      </c>
      <c r="B3713" s="14" t="s">
        <v>12226</v>
      </c>
      <c r="C3713" s="14" t="s">
        <v>12231</v>
      </c>
      <c r="D3713" s="16">
        <v>46030</v>
      </c>
      <c r="E3713" s="326">
        <v>46098</v>
      </c>
      <c r="F3713" s="14" t="s">
        <v>12233</v>
      </c>
      <c r="G3713" s="14"/>
      <c r="H3713" s="14" t="s">
        <v>6484</v>
      </c>
      <c r="I3713" s="15">
        <v>900.81</v>
      </c>
      <c r="J3713" s="77">
        <v>3</v>
      </c>
      <c r="K3713" s="92"/>
    </row>
    <row r="3714" spans="1:11" ht="70" x14ac:dyDescent="0.25">
      <c r="A3714" s="14" t="s">
        <v>3027</v>
      </c>
      <c r="B3714" s="14" t="s">
        <v>12226</v>
      </c>
      <c r="C3714" s="14" t="s">
        <v>12226</v>
      </c>
      <c r="D3714" s="326">
        <v>46098</v>
      </c>
      <c r="E3714" s="326">
        <v>46098</v>
      </c>
      <c r="F3714" s="14" t="s">
        <v>12234</v>
      </c>
      <c r="G3714" s="14"/>
      <c r="H3714" s="14" t="s">
        <v>12235</v>
      </c>
      <c r="I3714" s="15">
        <v>1958.07</v>
      </c>
      <c r="J3714" s="77">
        <v>3</v>
      </c>
      <c r="K3714" s="92"/>
    </row>
    <row r="3715" spans="1:11" ht="70" x14ac:dyDescent="0.25">
      <c r="A3715" s="14" t="s">
        <v>3027</v>
      </c>
      <c r="B3715" s="14" t="s">
        <v>12236</v>
      </c>
      <c r="C3715" s="14" t="s">
        <v>12236</v>
      </c>
      <c r="D3715" s="326">
        <v>46098</v>
      </c>
      <c r="E3715" s="16"/>
      <c r="F3715" s="14" t="s">
        <v>12237</v>
      </c>
      <c r="G3715" s="14"/>
      <c r="H3715" s="14" t="s">
        <v>3852</v>
      </c>
      <c r="I3715" s="15">
        <v>93.9</v>
      </c>
      <c r="J3715" s="77">
        <v>2</v>
      </c>
      <c r="K3715" s="92"/>
    </row>
    <row r="3716" spans="1:11" ht="70" x14ac:dyDescent="0.25">
      <c r="A3716" s="14" t="s">
        <v>3027</v>
      </c>
      <c r="B3716" s="14" t="s">
        <v>12238</v>
      </c>
      <c r="C3716" s="14" t="s">
        <v>12238</v>
      </c>
      <c r="D3716" s="326">
        <v>46098</v>
      </c>
      <c r="E3716" s="16"/>
      <c r="F3716" s="14" t="s">
        <v>12239</v>
      </c>
      <c r="G3716" s="14"/>
      <c r="H3716" s="14" t="s">
        <v>3852</v>
      </c>
      <c r="I3716" s="15">
        <v>50.08</v>
      </c>
      <c r="J3716" s="77">
        <v>4</v>
      </c>
      <c r="K3716" s="92"/>
    </row>
    <row r="3717" spans="1:11" ht="70" x14ac:dyDescent="0.25">
      <c r="A3717" s="14" t="s">
        <v>3027</v>
      </c>
      <c r="B3717" s="14" t="s">
        <v>12240</v>
      </c>
      <c r="C3717" s="14" t="s">
        <v>12240</v>
      </c>
      <c r="D3717" s="326">
        <v>46098</v>
      </c>
      <c r="E3717" s="16"/>
      <c r="F3717" s="14" t="s">
        <v>12241</v>
      </c>
      <c r="G3717" s="14"/>
      <c r="H3717" s="14" t="s">
        <v>3287</v>
      </c>
      <c r="I3717" s="15">
        <v>143.97999999999999</v>
      </c>
      <c r="J3717" s="77">
        <v>4</v>
      </c>
      <c r="K3717" s="92"/>
    </row>
    <row r="3718" spans="1:11" ht="70" x14ac:dyDescent="0.25">
      <c r="A3718" s="14" t="s">
        <v>3027</v>
      </c>
      <c r="B3718" s="14" t="s">
        <v>12242</v>
      </c>
      <c r="C3718" s="14" t="s">
        <v>12242</v>
      </c>
      <c r="D3718" s="326">
        <v>46098</v>
      </c>
      <c r="E3718" s="16"/>
      <c r="F3718" s="14" t="s">
        <v>12243</v>
      </c>
      <c r="G3718" s="14"/>
      <c r="H3718" s="14" t="s">
        <v>3859</v>
      </c>
      <c r="I3718" s="15">
        <v>137.72</v>
      </c>
      <c r="J3718" s="77">
        <v>4</v>
      </c>
      <c r="K3718" s="92"/>
    </row>
    <row r="3719" spans="1:11" ht="70" x14ac:dyDescent="0.25">
      <c r="A3719" s="14" t="s">
        <v>3027</v>
      </c>
      <c r="B3719" s="14" t="s">
        <v>12244</v>
      </c>
      <c r="C3719" s="14" t="s">
        <v>12244</v>
      </c>
      <c r="D3719" s="326">
        <v>46098</v>
      </c>
      <c r="E3719" s="16"/>
      <c r="F3719" s="14" t="s">
        <v>12245</v>
      </c>
      <c r="G3719" s="14"/>
      <c r="H3719" s="14" t="s">
        <v>3346</v>
      </c>
      <c r="I3719" s="15">
        <v>51.33</v>
      </c>
      <c r="J3719" s="77">
        <v>4</v>
      </c>
      <c r="K3719" s="92"/>
    </row>
    <row r="3720" spans="1:11" ht="70" x14ac:dyDescent="0.25">
      <c r="A3720" s="14" t="s">
        <v>3027</v>
      </c>
      <c r="B3720" s="14" t="s">
        <v>12246</v>
      </c>
      <c r="C3720" s="14" t="s">
        <v>12247</v>
      </c>
      <c r="D3720" s="326">
        <v>46059</v>
      </c>
      <c r="E3720" s="326">
        <v>46098</v>
      </c>
      <c r="F3720" s="14" t="s">
        <v>12248</v>
      </c>
      <c r="G3720" s="14" t="s">
        <v>3886</v>
      </c>
      <c r="H3720" s="14" t="s">
        <v>3887</v>
      </c>
      <c r="I3720" s="15">
        <v>51.4</v>
      </c>
      <c r="J3720" s="77">
        <v>4</v>
      </c>
      <c r="K3720" s="92"/>
    </row>
    <row r="3721" spans="1:11" ht="70" x14ac:dyDescent="0.25">
      <c r="A3721" s="14" t="s">
        <v>3027</v>
      </c>
      <c r="B3721" s="14" t="s">
        <v>12249</v>
      </c>
      <c r="C3721" s="14" t="s">
        <v>12249</v>
      </c>
      <c r="D3721" s="326">
        <v>46098</v>
      </c>
      <c r="E3721" s="16"/>
      <c r="F3721" s="14" t="s">
        <v>12250</v>
      </c>
      <c r="G3721" s="14"/>
      <c r="H3721" s="14" t="s">
        <v>12251</v>
      </c>
      <c r="I3721" s="15">
        <v>81.38</v>
      </c>
      <c r="J3721" s="77">
        <v>2</v>
      </c>
      <c r="K3721" s="92"/>
    </row>
    <row r="3722" spans="1:11" ht="70" x14ac:dyDescent="0.25">
      <c r="A3722" s="14" t="s">
        <v>3027</v>
      </c>
      <c r="B3722" s="14" t="s">
        <v>12252</v>
      </c>
      <c r="C3722" s="14" t="s">
        <v>12252</v>
      </c>
      <c r="D3722" s="326">
        <v>46098</v>
      </c>
      <c r="E3722" s="16"/>
      <c r="F3722" s="14" t="s">
        <v>12253</v>
      </c>
      <c r="G3722" s="14"/>
      <c r="H3722" s="14" t="s">
        <v>12254</v>
      </c>
      <c r="I3722" s="15">
        <v>234.75</v>
      </c>
      <c r="J3722" s="77">
        <v>2</v>
      </c>
      <c r="K3722" s="92"/>
    </row>
    <row r="3723" spans="1:11" ht="80" x14ac:dyDescent="0.25">
      <c r="A3723" s="14" t="s">
        <v>3027</v>
      </c>
      <c r="B3723" s="14" t="s">
        <v>12252</v>
      </c>
      <c r="C3723" s="14" t="s">
        <v>12255</v>
      </c>
      <c r="D3723" s="16">
        <v>46066</v>
      </c>
      <c r="E3723" s="326">
        <v>46098</v>
      </c>
      <c r="F3723" s="14" t="s">
        <v>12256</v>
      </c>
      <c r="G3723" s="14"/>
      <c r="H3723" s="14" t="s">
        <v>11630</v>
      </c>
      <c r="I3723" s="15">
        <v>21.75</v>
      </c>
      <c r="J3723" s="77">
        <v>2</v>
      </c>
      <c r="K3723" s="92"/>
    </row>
    <row r="3724" spans="1:11" ht="70" x14ac:dyDescent="0.25">
      <c r="A3724" s="14" t="s">
        <v>3027</v>
      </c>
      <c r="B3724" s="14" t="s">
        <v>12257</v>
      </c>
      <c r="C3724" s="14" t="s">
        <v>12257</v>
      </c>
      <c r="D3724" s="326">
        <v>46098</v>
      </c>
      <c r="E3724" s="16"/>
      <c r="F3724" s="14" t="s">
        <v>12258</v>
      </c>
      <c r="G3724" s="14"/>
      <c r="H3724" s="14" t="s">
        <v>12259</v>
      </c>
      <c r="I3724" s="15">
        <v>100.16</v>
      </c>
      <c r="J3724" s="77">
        <v>2</v>
      </c>
      <c r="K3724" s="92"/>
    </row>
    <row r="3725" spans="1:11" ht="70" x14ac:dyDescent="0.25">
      <c r="A3725" s="14" t="s">
        <v>3027</v>
      </c>
      <c r="B3725" s="14" t="s">
        <v>12260</v>
      </c>
      <c r="C3725" s="14" t="s">
        <v>12260</v>
      </c>
      <c r="D3725" s="326">
        <v>46098</v>
      </c>
      <c r="E3725" s="16"/>
      <c r="F3725" s="14" t="s">
        <v>12261</v>
      </c>
      <c r="G3725" s="14"/>
      <c r="H3725" s="14" t="s">
        <v>12262</v>
      </c>
      <c r="I3725" s="15">
        <v>131.46</v>
      </c>
      <c r="J3725" s="77">
        <v>2</v>
      </c>
      <c r="K3725" s="92"/>
    </row>
    <row r="3726" spans="1:11" ht="70" x14ac:dyDescent="0.25">
      <c r="A3726" s="14" t="s">
        <v>3027</v>
      </c>
      <c r="B3726" s="14" t="s">
        <v>12263</v>
      </c>
      <c r="C3726" s="14" t="s">
        <v>12263</v>
      </c>
      <c r="D3726" s="326">
        <v>46098</v>
      </c>
      <c r="E3726" s="16"/>
      <c r="F3726" s="14" t="s">
        <v>12258</v>
      </c>
      <c r="G3726" s="14"/>
      <c r="H3726" s="14" t="s">
        <v>12264</v>
      </c>
      <c r="I3726" s="15">
        <v>81.38</v>
      </c>
      <c r="J3726" s="77">
        <v>2</v>
      </c>
      <c r="K3726" s="92"/>
    </row>
    <row r="3727" spans="1:11" ht="40" x14ac:dyDescent="0.25">
      <c r="A3727" s="14" t="s">
        <v>3027</v>
      </c>
      <c r="B3727" s="14" t="s">
        <v>12265</v>
      </c>
      <c r="C3727" s="14" t="s">
        <v>12265</v>
      </c>
      <c r="D3727" s="326">
        <v>46098</v>
      </c>
      <c r="E3727" s="16"/>
      <c r="F3727" s="14" t="s">
        <v>12048</v>
      </c>
      <c r="G3727" s="14"/>
      <c r="H3727" s="14" t="s">
        <v>12266</v>
      </c>
      <c r="I3727" s="15">
        <v>29.7</v>
      </c>
      <c r="J3727" s="77">
        <v>4</v>
      </c>
      <c r="K3727" s="92"/>
    </row>
    <row r="3728" spans="1:11" ht="40" x14ac:dyDescent="0.25">
      <c r="A3728" s="14" t="s">
        <v>3027</v>
      </c>
      <c r="B3728" s="14" t="s">
        <v>12267</v>
      </c>
      <c r="C3728" s="14" t="s">
        <v>12267</v>
      </c>
      <c r="D3728" s="326">
        <v>46098</v>
      </c>
      <c r="E3728" s="16"/>
      <c r="F3728" s="14" t="s">
        <v>12048</v>
      </c>
      <c r="G3728" s="14"/>
      <c r="H3728" s="14" t="s">
        <v>3900</v>
      </c>
      <c r="I3728" s="15">
        <v>29.7</v>
      </c>
      <c r="J3728" s="77">
        <v>3</v>
      </c>
      <c r="K3728" s="92"/>
    </row>
    <row r="3729" spans="1:11" ht="50" x14ac:dyDescent="0.25">
      <c r="A3729" s="14" t="s">
        <v>3027</v>
      </c>
      <c r="B3729" s="14" t="s">
        <v>12267</v>
      </c>
      <c r="C3729" s="14" t="s">
        <v>12268</v>
      </c>
      <c r="D3729" s="326">
        <v>46080</v>
      </c>
      <c r="E3729" s="326">
        <v>46098</v>
      </c>
      <c r="F3729" s="14" t="s">
        <v>13155</v>
      </c>
      <c r="G3729" s="14" t="s">
        <v>12269</v>
      </c>
      <c r="H3729" s="14" t="s">
        <v>12270</v>
      </c>
      <c r="I3729" s="15">
        <v>104.66</v>
      </c>
      <c r="J3729" s="77">
        <v>4</v>
      </c>
      <c r="K3729" s="92"/>
    </row>
    <row r="3730" spans="1:11" ht="40" x14ac:dyDescent="0.25">
      <c r="A3730" s="14" t="s">
        <v>3027</v>
      </c>
      <c r="B3730" s="14" t="s">
        <v>12271</v>
      </c>
      <c r="C3730" s="14" t="s">
        <v>12271</v>
      </c>
      <c r="D3730" s="326">
        <v>46098</v>
      </c>
      <c r="E3730" s="16"/>
      <c r="F3730" s="14" t="s">
        <v>12048</v>
      </c>
      <c r="G3730" s="14"/>
      <c r="H3730" s="14" t="s">
        <v>11172</v>
      </c>
      <c r="I3730" s="15">
        <v>29.7</v>
      </c>
      <c r="J3730" s="77">
        <v>3</v>
      </c>
      <c r="K3730" s="92"/>
    </row>
    <row r="3731" spans="1:11" ht="100" x14ac:dyDescent="0.25">
      <c r="A3731" s="14" t="s">
        <v>3027</v>
      </c>
      <c r="B3731" s="14" t="s">
        <v>12272</v>
      </c>
      <c r="C3731" s="14" t="s">
        <v>12272</v>
      </c>
      <c r="D3731" s="326">
        <v>46098</v>
      </c>
      <c r="E3731" s="326">
        <v>46098</v>
      </c>
      <c r="F3731" s="14" t="s">
        <v>12273</v>
      </c>
      <c r="G3731" s="14"/>
      <c r="H3731" s="14" t="s">
        <v>4342</v>
      </c>
      <c r="I3731" s="15">
        <v>700</v>
      </c>
      <c r="J3731" s="77">
        <v>3</v>
      </c>
      <c r="K3731" s="92"/>
    </row>
    <row r="3732" spans="1:11" ht="90" x14ac:dyDescent="0.25">
      <c r="A3732" s="14" t="s">
        <v>3027</v>
      </c>
      <c r="B3732" s="14" t="s">
        <v>12272</v>
      </c>
      <c r="C3732" s="14" t="s">
        <v>12272</v>
      </c>
      <c r="D3732" s="326">
        <v>46098</v>
      </c>
      <c r="E3732" s="326">
        <v>46098</v>
      </c>
      <c r="F3732" s="14" t="s">
        <v>12274</v>
      </c>
      <c r="G3732" s="14"/>
      <c r="H3732" s="14" t="s">
        <v>4342</v>
      </c>
      <c r="I3732" s="15">
        <v>804.52</v>
      </c>
      <c r="J3732" s="77">
        <v>3</v>
      </c>
      <c r="K3732" s="92"/>
    </row>
    <row r="3733" spans="1:11" ht="60" x14ac:dyDescent="0.25">
      <c r="A3733" s="14" t="s">
        <v>3027</v>
      </c>
      <c r="B3733" s="14" t="s">
        <v>12272</v>
      </c>
      <c r="C3733" s="14" t="s">
        <v>12275</v>
      </c>
      <c r="D3733" s="326">
        <v>46052</v>
      </c>
      <c r="E3733" s="326">
        <v>46098</v>
      </c>
      <c r="F3733" s="14" t="s">
        <v>12276</v>
      </c>
      <c r="G3733" s="14" t="s">
        <v>12277</v>
      </c>
      <c r="H3733" s="14" t="s">
        <v>8969</v>
      </c>
      <c r="I3733" s="15">
        <v>164.28</v>
      </c>
      <c r="J3733" s="77">
        <v>3</v>
      </c>
      <c r="K3733" s="92"/>
    </row>
    <row r="3734" spans="1:11" ht="60" x14ac:dyDescent="0.25">
      <c r="A3734" s="14" t="s">
        <v>3027</v>
      </c>
      <c r="B3734" s="14" t="s">
        <v>12272</v>
      </c>
      <c r="C3734" s="14" t="s">
        <v>12278</v>
      </c>
      <c r="D3734" s="326">
        <v>46055</v>
      </c>
      <c r="E3734" s="326">
        <v>46098</v>
      </c>
      <c r="F3734" s="14" t="s">
        <v>12279</v>
      </c>
      <c r="G3734" s="14" t="s">
        <v>12277</v>
      </c>
      <c r="H3734" s="14" t="s">
        <v>8969</v>
      </c>
      <c r="I3734" s="15">
        <v>140.05000000000001</v>
      </c>
      <c r="J3734" s="77">
        <v>3</v>
      </c>
      <c r="K3734" s="92"/>
    </row>
    <row r="3735" spans="1:11" ht="20" x14ac:dyDescent="0.25">
      <c r="A3735" s="14" t="s">
        <v>3027</v>
      </c>
      <c r="B3735" s="14" t="s">
        <v>12280</v>
      </c>
      <c r="C3735" s="14" t="s">
        <v>12281</v>
      </c>
      <c r="D3735" s="16">
        <v>46091</v>
      </c>
      <c r="E3735" s="326">
        <v>46098</v>
      </c>
      <c r="F3735" s="14" t="s">
        <v>12282</v>
      </c>
      <c r="G3735" s="14"/>
      <c r="H3735" s="14" t="s">
        <v>12283</v>
      </c>
      <c r="I3735" s="15">
        <v>152.47999999999999</v>
      </c>
      <c r="J3735" s="77">
        <v>2</v>
      </c>
      <c r="K3735" s="92"/>
    </row>
    <row r="3736" spans="1:11" ht="20" x14ac:dyDescent="0.25">
      <c r="A3736" s="14" t="s">
        <v>3027</v>
      </c>
      <c r="B3736" s="14" t="s">
        <v>12284</v>
      </c>
      <c r="C3736" s="14" t="s">
        <v>12285</v>
      </c>
      <c r="D3736" s="326">
        <v>46069</v>
      </c>
      <c r="E3736" s="16">
        <v>46099</v>
      </c>
      <c r="F3736" s="14" t="s">
        <v>12286</v>
      </c>
      <c r="G3736" s="14" t="s">
        <v>5874</v>
      </c>
      <c r="H3736" s="14" t="s">
        <v>5875</v>
      </c>
      <c r="I3736" s="15">
        <v>71.010000000000005</v>
      </c>
      <c r="J3736" s="77">
        <v>4</v>
      </c>
      <c r="K3736" s="92"/>
    </row>
    <row r="3737" spans="1:11" ht="20" x14ac:dyDescent="0.25">
      <c r="A3737" s="14" t="s">
        <v>3027</v>
      </c>
      <c r="B3737" s="14" t="s">
        <v>12287</v>
      </c>
      <c r="C3737" s="14" t="s">
        <v>12288</v>
      </c>
      <c r="D3737" s="16">
        <v>46088</v>
      </c>
      <c r="E3737" s="16">
        <v>46099</v>
      </c>
      <c r="F3737" s="14" t="s">
        <v>12289</v>
      </c>
      <c r="G3737" s="14" t="s">
        <v>12290</v>
      </c>
      <c r="H3737" s="14" t="s">
        <v>12291</v>
      </c>
      <c r="I3737" s="15">
        <v>120</v>
      </c>
      <c r="J3737" s="77">
        <v>4</v>
      </c>
      <c r="K3737" s="92"/>
    </row>
    <row r="3738" spans="1:11" ht="12.5" x14ac:dyDescent="0.25">
      <c r="A3738" s="14" t="s">
        <v>3027</v>
      </c>
      <c r="B3738" s="14" t="s">
        <v>12292</v>
      </c>
      <c r="C3738" s="14" t="s">
        <v>12293</v>
      </c>
      <c r="D3738" s="16">
        <v>46086</v>
      </c>
      <c r="E3738" s="16">
        <v>46099</v>
      </c>
      <c r="F3738" s="14" t="s">
        <v>12294</v>
      </c>
      <c r="G3738" s="14" t="s">
        <v>3197</v>
      </c>
      <c r="H3738" s="14" t="s">
        <v>3198</v>
      </c>
      <c r="I3738" s="15">
        <v>55.7</v>
      </c>
      <c r="J3738" s="77">
        <v>5</v>
      </c>
      <c r="K3738" s="92"/>
    </row>
    <row r="3739" spans="1:11" ht="20" x14ac:dyDescent="0.25">
      <c r="A3739" s="14" t="s">
        <v>3027</v>
      </c>
      <c r="B3739" s="14" t="s">
        <v>12295</v>
      </c>
      <c r="C3739" s="14" t="s">
        <v>12296</v>
      </c>
      <c r="D3739" s="16">
        <v>46099</v>
      </c>
      <c r="E3739" s="16"/>
      <c r="F3739" s="14" t="s">
        <v>12297</v>
      </c>
      <c r="G3739" s="14" t="s">
        <v>3147</v>
      </c>
      <c r="H3739" s="14" t="s">
        <v>12061</v>
      </c>
      <c r="I3739" s="15">
        <v>364</v>
      </c>
      <c r="J3739" s="77">
        <v>5</v>
      </c>
      <c r="K3739" s="92"/>
    </row>
    <row r="3740" spans="1:11" ht="12.5" x14ac:dyDescent="0.25">
      <c r="A3740" s="14" t="s">
        <v>3027</v>
      </c>
      <c r="B3740" s="14" t="s">
        <v>12298</v>
      </c>
      <c r="C3740" s="14" t="s">
        <v>12299</v>
      </c>
      <c r="D3740" s="16">
        <v>46099</v>
      </c>
      <c r="E3740" s="16"/>
      <c r="F3740" s="14" t="s">
        <v>12300</v>
      </c>
      <c r="G3740" s="14" t="s">
        <v>4765</v>
      </c>
      <c r="H3740" s="14" t="s">
        <v>4766</v>
      </c>
      <c r="I3740" s="15">
        <v>276</v>
      </c>
      <c r="J3740" s="77">
        <v>4</v>
      </c>
      <c r="K3740" s="92"/>
    </row>
    <row r="3741" spans="1:11" ht="30" x14ac:dyDescent="0.25">
      <c r="A3741" s="14" t="s">
        <v>3027</v>
      </c>
      <c r="B3741" s="14" t="s">
        <v>12301</v>
      </c>
      <c r="C3741" s="14" t="s">
        <v>12087</v>
      </c>
      <c r="D3741" s="16">
        <v>46105</v>
      </c>
      <c r="E3741" s="16"/>
      <c r="F3741" s="14" t="s">
        <v>12302</v>
      </c>
      <c r="G3741" s="14" t="s">
        <v>12303</v>
      </c>
      <c r="H3741" s="14" t="s">
        <v>12304</v>
      </c>
      <c r="I3741" s="15">
        <v>1720.78</v>
      </c>
      <c r="J3741" s="77">
        <v>5</v>
      </c>
      <c r="K3741" s="92"/>
    </row>
    <row r="3742" spans="1:11" ht="20" x14ac:dyDescent="0.25">
      <c r="A3742" s="14" t="s">
        <v>3027</v>
      </c>
      <c r="B3742" s="14" t="s">
        <v>12305</v>
      </c>
      <c r="C3742" s="14" t="s">
        <v>12306</v>
      </c>
      <c r="D3742" s="16">
        <v>46105</v>
      </c>
      <c r="E3742" s="16"/>
      <c r="F3742" s="14" t="s">
        <v>12307</v>
      </c>
      <c r="G3742" s="14" t="s">
        <v>3049</v>
      </c>
      <c r="H3742" s="14" t="s">
        <v>3050</v>
      </c>
      <c r="I3742" s="15">
        <v>10</v>
      </c>
      <c r="J3742" s="77">
        <v>4</v>
      </c>
      <c r="K3742" s="92"/>
    </row>
    <row r="3743" spans="1:11" ht="12.5" x14ac:dyDescent="0.25">
      <c r="A3743" s="14" t="s">
        <v>3027</v>
      </c>
      <c r="B3743" s="14" t="s">
        <v>12308</v>
      </c>
      <c r="C3743" s="14" t="s">
        <v>12309</v>
      </c>
      <c r="D3743" s="16">
        <v>46105</v>
      </c>
      <c r="E3743" s="16"/>
      <c r="F3743" s="14" t="s">
        <v>12310</v>
      </c>
      <c r="G3743" s="14" t="s">
        <v>4048</v>
      </c>
      <c r="H3743" s="14" t="s">
        <v>4049</v>
      </c>
      <c r="I3743" s="15">
        <v>1300</v>
      </c>
      <c r="J3743" s="77">
        <v>5</v>
      </c>
      <c r="K3743" s="92"/>
    </row>
    <row r="3744" spans="1:11" ht="12.5" x14ac:dyDescent="0.25">
      <c r="A3744" s="14" t="s">
        <v>3027</v>
      </c>
      <c r="B3744" s="14" t="s">
        <v>12311</v>
      </c>
      <c r="C3744" s="14" t="s">
        <v>12312</v>
      </c>
      <c r="D3744" s="16">
        <v>46105</v>
      </c>
      <c r="E3744" s="16"/>
      <c r="F3744" s="14" t="s">
        <v>12313</v>
      </c>
      <c r="G3744" s="14" t="s">
        <v>4048</v>
      </c>
      <c r="H3744" s="14" t="s">
        <v>4049</v>
      </c>
      <c r="I3744" s="15">
        <v>900</v>
      </c>
      <c r="J3744" s="77">
        <v>5</v>
      </c>
      <c r="K3744" s="92"/>
    </row>
    <row r="3745" spans="1:11" ht="12.5" x14ac:dyDescent="0.25">
      <c r="A3745" s="14" t="s">
        <v>3027</v>
      </c>
      <c r="B3745" s="14" t="s">
        <v>12314</v>
      </c>
      <c r="C3745" s="14" t="s">
        <v>12315</v>
      </c>
      <c r="D3745" s="16">
        <v>46105</v>
      </c>
      <c r="E3745" s="16"/>
      <c r="F3745" s="14" t="s">
        <v>12316</v>
      </c>
      <c r="G3745" s="14" t="s">
        <v>4048</v>
      </c>
      <c r="H3745" s="14" t="s">
        <v>4049</v>
      </c>
      <c r="I3745" s="15">
        <v>1040</v>
      </c>
      <c r="J3745" s="77">
        <v>5</v>
      </c>
      <c r="K3745" s="92"/>
    </row>
    <row r="3746" spans="1:11" ht="20" x14ac:dyDescent="0.25">
      <c r="A3746" s="14" t="s">
        <v>3027</v>
      </c>
      <c r="B3746" s="14" t="s">
        <v>12317</v>
      </c>
      <c r="C3746" s="14" t="s">
        <v>12318</v>
      </c>
      <c r="D3746" s="16">
        <v>46062</v>
      </c>
      <c r="E3746" s="16">
        <v>46105</v>
      </c>
      <c r="F3746" s="14" t="s">
        <v>12319</v>
      </c>
      <c r="G3746" s="14"/>
      <c r="H3746" s="14" t="s">
        <v>10798</v>
      </c>
      <c r="I3746" s="15">
        <v>575</v>
      </c>
      <c r="J3746" s="77">
        <v>3</v>
      </c>
      <c r="K3746" s="92"/>
    </row>
    <row r="3747" spans="1:11" ht="20" x14ac:dyDescent="0.25">
      <c r="A3747" s="14" t="s">
        <v>3027</v>
      </c>
      <c r="B3747" s="14" t="s">
        <v>12320</v>
      </c>
      <c r="C3747" s="14" t="s">
        <v>12320</v>
      </c>
      <c r="D3747" s="16">
        <v>46105</v>
      </c>
      <c r="E3747" s="16"/>
      <c r="F3747" s="14" t="s">
        <v>12321</v>
      </c>
      <c r="G3747" s="14"/>
      <c r="H3747" s="14" t="s">
        <v>3059</v>
      </c>
      <c r="I3747" s="15">
        <v>132.25</v>
      </c>
      <c r="J3747" s="77">
        <v>3</v>
      </c>
      <c r="K3747" s="92"/>
    </row>
    <row r="3748" spans="1:11" ht="30" x14ac:dyDescent="0.25">
      <c r="A3748" s="14" t="s">
        <v>3027</v>
      </c>
      <c r="B3748" s="14" t="s">
        <v>12322</v>
      </c>
      <c r="C3748" s="14" t="s">
        <v>12323</v>
      </c>
      <c r="D3748" s="16">
        <v>46105</v>
      </c>
      <c r="E3748" s="16"/>
      <c r="F3748" s="14" t="s">
        <v>12324</v>
      </c>
      <c r="G3748" s="14" t="s">
        <v>12325</v>
      </c>
      <c r="H3748" s="14" t="s">
        <v>12326</v>
      </c>
      <c r="I3748" s="15">
        <v>1464.31</v>
      </c>
      <c r="J3748" s="77">
        <v>3</v>
      </c>
      <c r="K3748" s="92"/>
    </row>
    <row r="3749" spans="1:11" ht="20" x14ac:dyDescent="0.25">
      <c r="A3749" s="14" t="s">
        <v>3027</v>
      </c>
      <c r="B3749" s="14" t="s">
        <v>12327</v>
      </c>
      <c r="C3749" s="14" t="s">
        <v>12328</v>
      </c>
      <c r="D3749" s="16">
        <v>46105</v>
      </c>
      <c r="E3749" s="16"/>
      <c r="F3749" s="14" t="s">
        <v>12329</v>
      </c>
      <c r="G3749" s="14" t="s">
        <v>3049</v>
      </c>
      <c r="H3749" s="14" t="s">
        <v>3050</v>
      </c>
      <c r="I3749" s="15">
        <v>10</v>
      </c>
      <c r="J3749" s="77">
        <v>4</v>
      </c>
      <c r="K3749" s="92"/>
    </row>
    <row r="3750" spans="1:11" ht="20" x14ac:dyDescent="0.25">
      <c r="A3750" s="14" t="s">
        <v>3027</v>
      </c>
      <c r="B3750" s="14" t="s">
        <v>12330</v>
      </c>
      <c r="C3750" s="14" t="s">
        <v>12331</v>
      </c>
      <c r="D3750" s="16">
        <v>46105</v>
      </c>
      <c r="E3750" s="16"/>
      <c r="F3750" s="14" t="s">
        <v>12332</v>
      </c>
      <c r="G3750" s="14" t="s">
        <v>12333</v>
      </c>
      <c r="H3750" s="14" t="s">
        <v>12334</v>
      </c>
      <c r="I3750" s="15">
        <v>1140.3</v>
      </c>
      <c r="J3750" s="77">
        <v>5</v>
      </c>
      <c r="K3750" s="92"/>
    </row>
    <row r="3751" spans="1:11" ht="20" x14ac:dyDescent="0.25">
      <c r="A3751" s="14" t="s">
        <v>3027</v>
      </c>
      <c r="B3751" s="14" t="s">
        <v>12335</v>
      </c>
      <c r="C3751" s="14" t="s">
        <v>12336</v>
      </c>
      <c r="D3751" s="16">
        <v>46105</v>
      </c>
      <c r="E3751" s="16"/>
      <c r="F3751" s="14" t="s">
        <v>12337</v>
      </c>
      <c r="G3751" s="14" t="s">
        <v>12333</v>
      </c>
      <c r="H3751" s="14" t="s">
        <v>12334</v>
      </c>
      <c r="I3751" s="15">
        <v>4092.8</v>
      </c>
      <c r="J3751" s="77">
        <v>5</v>
      </c>
      <c r="K3751" s="92"/>
    </row>
    <row r="3752" spans="1:11" ht="20" x14ac:dyDescent="0.25">
      <c r="A3752" s="14" t="s">
        <v>3027</v>
      </c>
      <c r="B3752" s="14" t="s">
        <v>12338</v>
      </c>
      <c r="C3752" s="14" t="s">
        <v>12339</v>
      </c>
      <c r="D3752" s="16">
        <v>46105</v>
      </c>
      <c r="E3752" s="16"/>
      <c r="F3752" s="14" t="s">
        <v>12340</v>
      </c>
      <c r="G3752" s="14" t="s">
        <v>12341</v>
      </c>
      <c r="H3752" s="14" t="s">
        <v>12342</v>
      </c>
      <c r="I3752" s="15">
        <v>143.66</v>
      </c>
      <c r="J3752" s="77">
        <v>5</v>
      </c>
      <c r="K3752" s="92"/>
    </row>
    <row r="3753" spans="1:11" ht="20" x14ac:dyDescent="0.25">
      <c r="A3753" s="14" t="s">
        <v>3027</v>
      </c>
      <c r="B3753" s="14" t="s">
        <v>12343</v>
      </c>
      <c r="C3753" s="14" t="s">
        <v>12344</v>
      </c>
      <c r="D3753" s="16">
        <v>46105</v>
      </c>
      <c r="E3753" s="16"/>
      <c r="F3753" s="14" t="s">
        <v>12345</v>
      </c>
      <c r="G3753" s="14" t="s">
        <v>12346</v>
      </c>
      <c r="H3753" s="14" t="s">
        <v>12347</v>
      </c>
      <c r="I3753" s="15">
        <v>1582.79</v>
      </c>
      <c r="J3753" s="77">
        <v>5</v>
      </c>
      <c r="K3753" s="92"/>
    </row>
    <row r="3754" spans="1:11" ht="12.5" x14ac:dyDescent="0.25">
      <c r="A3754" s="14" t="s">
        <v>3027</v>
      </c>
      <c r="B3754" s="14" t="s">
        <v>12348</v>
      </c>
      <c r="C3754" s="14" t="s">
        <v>12349</v>
      </c>
      <c r="D3754" s="16">
        <v>46105</v>
      </c>
      <c r="E3754" s="16"/>
      <c r="F3754" s="14" t="s">
        <v>12350</v>
      </c>
      <c r="G3754" s="14" t="s">
        <v>3512</v>
      </c>
      <c r="H3754" s="14" t="s">
        <v>3513</v>
      </c>
      <c r="I3754" s="15">
        <v>4596.78</v>
      </c>
      <c r="J3754" s="77">
        <v>4</v>
      </c>
      <c r="K3754" s="92"/>
    </row>
    <row r="3755" spans="1:11" ht="20" x14ac:dyDescent="0.25">
      <c r="A3755" s="14" t="s">
        <v>3027</v>
      </c>
      <c r="B3755" s="14" t="s">
        <v>12351</v>
      </c>
      <c r="C3755" s="14" t="s">
        <v>12352</v>
      </c>
      <c r="D3755" s="16">
        <v>46105</v>
      </c>
      <c r="E3755" s="16"/>
      <c r="F3755" s="14" t="s">
        <v>12353</v>
      </c>
      <c r="G3755" s="14" t="s">
        <v>4713</v>
      </c>
      <c r="H3755" s="14" t="s">
        <v>4714</v>
      </c>
      <c r="I3755" s="15">
        <v>2400</v>
      </c>
      <c r="J3755" s="77">
        <v>5</v>
      </c>
      <c r="K3755" s="92"/>
    </row>
    <row r="3756" spans="1:11" ht="20" x14ac:dyDescent="0.25">
      <c r="A3756" s="14" t="s">
        <v>3027</v>
      </c>
      <c r="B3756" s="14" t="s">
        <v>12354</v>
      </c>
      <c r="C3756" s="14" t="s">
        <v>9742</v>
      </c>
      <c r="D3756" s="16">
        <v>46105</v>
      </c>
      <c r="E3756" s="16"/>
      <c r="F3756" s="14" t="s">
        <v>12355</v>
      </c>
      <c r="G3756" s="14" t="s">
        <v>4043</v>
      </c>
      <c r="H3756" s="14" t="s">
        <v>4044</v>
      </c>
      <c r="I3756" s="15">
        <v>70</v>
      </c>
      <c r="J3756" s="77">
        <v>5</v>
      </c>
      <c r="K3756" s="92"/>
    </row>
    <row r="3757" spans="1:11" ht="40" x14ac:dyDescent="0.25">
      <c r="A3757" s="14" t="s">
        <v>3027</v>
      </c>
      <c r="B3757" s="14" t="s">
        <v>12356</v>
      </c>
      <c r="C3757" s="14" t="s">
        <v>12357</v>
      </c>
      <c r="D3757" s="16">
        <v>46105</v>
      </c>
      <c r="E3757" s="16"/>
      <c r="F3757" s="14" t="s">
        <v>12358</v>
      </c>
      <c r="G3757" s="14" t="s">
        <v>4043</v>
      </c>
      <c r="H3757" s="14" t="s">
        <v>4044</v>
      </c>
      <c r="I3757" s="15">
        <v>761</v>
      </c>
      <c r="J3757" s="77">
        <v>5</v>
      </c>
      <c r="K3757" s="92"/>
    </row>
    <row r="3758" spans="1:11" ht="40" x14ac:dyDescent="0.25">
      <c r="A3758" s="14" t="s">
        <v>3027</v>
      </c>
      <c r="B3758" s="14" t="s">
        <v>12359</v>
      </c>
      <c r="C3758" s="14" t="s">
        <v>12360</v>
      </c>
      <c r="D3758" s="16">
        <v>46098</v>
      </c>
      <c r="E3758" s="16">
        <v>46105</v>
      </c>
      <c r="F3758" s="14" t="s">
        <v>12361</v>
      </c>
      <c r="G3758" s="14" t="s">
        <v>12362</v>
      </c>
      <c r="H3758" s="14" t="s">
        <v>12363</v>
      </c>
      <c r="I3758" s="15">
        <v>118.7</v>
      </c>
      <c r="J3758" s="77">
        <v>3</v>
      </c>
      <c r="K3758" s="92"/>
    </row>
    <row r="3759" spans="1:11" ht="20" x14ac:dyDescent="0.25">
      <c r="A3759" s="14" t="s">
        <v>3027</v>
      </c>
      <c r="B3759" s="14" t="s">
        <v>12364</v>
      </c>
      <c r="C3759" s="14" t="s">
        <v>12365</v>
      </c>
      <c r="D3759" s="16">
        <v>46105</v>
      </c>
      <c r="E3759" s="16"/>
      <c r="F3759" s="14" t="s">
        <v>12366</v>
      </c>
      <c r="G3759" s="14" t="s">
        <v>12367</v>
      </c>
      <c r="H3759" s="14" t="s">
        <v>12368</v>
      </c>
      <c r="I3759" s="15">
        <v>164</v>
      </c>
      <c r="J3759" s="77">
        <v>3</v>
      </c>
      <c r="K3759" s="92"/>
    </row>
    <row r="3760" spans="1:11" ht="30" x14ac:dyDescent="0.25">
      <c r="A3760" s="14" t="s">
        <v>3027</v>
      </c>
      <c r="B3760" s="14" t="s">
        <v>12369</v>
      </c>
      <c r="C3760" s="14" t="s">
        <v>12370</v>
      </c>
      <c r="D3760" s="16">
        <v>46105</v>
      </c>
      <c r="E3760" s="16"/>
      <c r="F3760" s="14" t="s">
        <v>12371</v>
      </c>
      <c r="G3760" s="14" t="s">
        <v>4038</v>
      </c>
      <c r="H3760" s="14" t="s">
        <v>4039</v>
      </c>
      <c r="I3760" s="15">
        <v>785</v>
      </c>
      <c r="J3760" s="77">
        <v>5</v>
      </c>
      <c r="K3760" s="92"/>
    </row>
    <row r="3761" spans="1:11" ht="20" x14ac:dyDescent="0.25">
      <c r="A3761" s="14" t="s">
        <v>3027</v>
      </c>
      <c r="B3761" s="14" t="s">
        <v>12372</v>
      </c>
      <c r="C3761" s="14" t="s">
        <v>12373</v>
      </c>
      <c r="D3761" s="16">
        <v>46105</v>
      </c>
      <c r="E3761" s="16"/>
      <c r="F3761" s="14" t="s">
        <v>12374</v>
      </c>
      <c r="G3761" s="14" t="s">
        <v>4038</v>
      </c>
      <c r="H3761" s="14" t="s">
        <v>4039</v>
      </c>
      <c r="I3761" s="15">
        <v>350</v>
      </c>
      <c r="J3761" s="77">
        <v>5</v>
      </c>
      <c r="K3761" s="92"/>
    </row>
    <row r="3762" spans="1:11" ht="30" x14ac:dyDescent="0.25">
      <c r="A3762" s="14" t="s">
        <v>3027</v>
      </c>
      <c r="B3762" s="14" t="s">
        <v>12375</v>
      </c>
      <c r="C3762" s="14" t="s">
        <v>12376</v>
      </c>
      <c r="D3762" s="16">
        <v>46105</v>
      </c>
      <c r="E3762" s="16"/>
      <c r="F3762" s="14" t="s">
        <v>12377</v>
      </c>
      <c r="G3762" s="14" t="s">
        <v>4048</v>
      </c>
      <c r="H3762" s="14" t="s">
        <v>4049</v>
      </c>
      <c r="I3762" s="15">
        <v>1187.78</v>
      </c>
      <c r="J3762" s="77">
        <v>5</v>
      </c>
      <c r="K3762" s="92"/>
    </row>
    <row r="3763" spans="1:11" ht="20" x14ac:dyDescent="0.25">
      <c r="A3763" s="14" t="s">
        <v>3027</v>
      </c>
      <c r="B3763" s="14" t="s">
        <v>12378</v>
      </c>
      <c r="C3763" s="14" t="s">
        <v>3064</v>
      </c>
      <c r="D3763" s="16">
        <v>46105</v>
      </c>
      <c r="E3763" s="16"/>
      <c r="F3763" s="14" t="s">
        <v>12379</v>
      </c>
      <c r="G3763" s="14" t="s">
        <v>3066</v>
      </c>
      <c r="H3763" s="14" t="s">
        <v>3067</v>
      </c>
      <c r="I3763" s="15">
        <v>469.68</v>
      </c>
      <c r="J3763" s="77">
        <v>4</v>
      </c>
      <c r="K3763" s="92"/>
    </row>
    <row r="3764" spans="1:11" ht="12.5" x14ac:dyDescent="0.25">
      <c r="A3764" s="14" t="s">
        <v>3027</v>
      </c>
      <c r="B3764" s="14" t="s">
        <v>12380</v>
      </c>
      <c r="C3764" s="14" t="s">
        <v>12381</v>
      </c>
      <c r="D3764" s="16">
        <v>46105</v>
      </c>
      <c r="E3764" s="16"/>
      <c r="F3764" s="14" t="s">
        <v>12382</v>
      </c>
      <c r="G3764" s="14" t="s">
        <v>3030</v>
      </c>
      <c r="H3764" s="14" t="s">
        <v>3031</v>
      </c>
      <c r="I3764" s="15">
        <v>365.53</v>
      </c>
      <c r="J3764" s="77">
        <v>2</v>
      </c>
      <c r="K3764" s="92"/>
    </row>
    <row r="3765" spans="1:11" ht="20" x14ac:dyDescent="0.25">
      <c r="A3765" s="14" t="s">
        <v>3027</v>
      </c>
      <c r="B3765" s="14" t="s">
        <v>12383</v>
      </c>
      <c r="C3765" s="14" t="s">
        <v>12384</v>
      </c>
      <c r="D3765" s="16">
        <v>46105</v>
      </c>
      <c r="E3765" s="16"/>
      <c r="F3765" s="14" t="s">
        <v>12385</v>
      </c>
      <c r="G3765" s="14" t="s">
        <v>3030</v>
      </c>
      <c r="H3765" s="14" t="s">
        <v>3031</v>
      </c>
      <c r="I3765" s="15">
        <v>4960.1000000000004</v>
      </c>
      <c r="J3765" s="77">
        <v>2</v>
      </c>
      <c r="K3765" s="92"/>
    </row>
    <row r="3766" spans="1:11" ht="20" x14ac:dyDescent="0.25">
      <c r="A3766" s="14" t="s">
        <v>3027</v>
      </c>
      <c r="B3766" s="14" t="s">
        <v>12386</v>
      </c>
      <c r="C3766" s="14" t="s">
        <v>12387</v>
      </c>
      <c r="D3766" s="16">
        <v>46105</v>
      </c>
      <c r="E3766" s="16"/>
      <c r="F3766" s="14" t="s">
        <v>12388</v>
      </c>
      <c r="G3766" s="14" t="s">
        <v>4048</v>
      </c>
      <c r="H3766" s="14" t="s">
        <v>4049</v>
      </c>
      <c r="I3766" s="15">
        <v>808</v>
      </c>
      <c r="J3766" s="77">
        <v>3</v>
      </c>
      <c r="K3766" s="92"/>
    </row>
    <row r="3767" spans="1:11" ht="20" x14ac:dyDescent="0.25">
      <c r="A3767" s="14" t="s">
        <v>3027</v>
      </c>
      <c r="B3767" s="14" t="s">
        <v>12389</v>
      </c>
      <c r="C3767" s="14" t="s">
        <v>12390</v>
      </c>
      <c r="D3767" s="16">
        <v>46105</v>
      </c>
      <c r="E3767" s="16"/>
      <c r="F3767" s="14" t="s">
        <v>12391</v>
      </c>
      <c r="G3767" s="14" t="s">
        <v>3204</v>
      </c>
      <c r="H3767" s="14" t="s">
        <v>3205</v>
      </c>
      <c r="I3767" s="15">
        <v>10772.54</v>
      </c>
      <c r="J3767" s="77">
        <v>3</v>
      </c>
      <c r="K3767" s="92"/>
    </row>
    <row r="3768" spans="1:11" ht="12.5" x14ac:dyDescent="0.25">
      <c r="A3768" s="14" t="s">
        <v>3027</v>
      </c>
      <c r="B3768" s="14" t="s">
        <v>12392</v>
      </c>
      <c r="C3768" s="14" t="s">
        <v>12393</v>
      </c>
      <c r="D3768" s="16">
        <v>46105</v>
      </c>
      <c r="E3768" s="16"/>
      <c r="F3768" s="14" t="s">
        <v>12394</v>
      </c>
      <c r="G3768" s="14" t="s">
        <v>3030</v>
      </c>
      <c r="H3768" s="14" t="s">
        <v>3031</v>
      </c>
      <c r="I3768" s="15">
        <v>98.45</v>
      </c>
      <c r="J3768" s="77">
        <v>2</v>
      </c>
      <c r="K3768" s="92"/>
    </row>
    <row r="3769" spans="1:11" ht="70" x14ac:dyDescent="0.25">
      <c r="A3769" s="14" t="s">
        <v>3027</v>
      </c>
      <c r="B3769" s="14" t="s">
        <v>12395</v>
      </c>
      <c r="C3769" s="14" t="s">
        <v>12395</v>
      </c>
      <c r="D3769" s="16">
        <v>46105</v>
      </c>
      <c r="E3769" s="16"/>
      <c r="F3769" s="14" t="s">
        <v>12396</v>
      </c>
      <c r="G3769" s="14"/>
      <c r="H3769" s="14" t="s">
        <v>11269</v>
      </c>
      <c r="I3769" s="15">
        <v>30.05</v>
      </c>
      <c r="J3769" s="77">
        <v>5</v>
      </c>
      <c r="K3769" s="92"/>
    </row>
    <row r="3770" spans="1:11" ht="70" x14ac:dyDescent="0.25">
      <c r="A3770" s="14" t="s">
        <v>3027</v>
      </c>
      <c r="B3770" s="14" t="s">
        <v>12397</v>
      </c>
      <c r="C3770" s="14" t="s">
        <v>12397</v>
      </c>
      <c r="D3770" s="16">
        <v>46105</v>
      </c>
      <c r="E3770" s="16"/>
      <c r="F3770" s="14" t="s">
        <v>12398</v>
      </c>
      <c r="G3770" s="14"/>
      <c r="H3770" s="14" t="s">
        <v>11269</v>
      </c>
      <c r="I3770" s="15">
        <v>37.56</v>
      </c>
      <c r="J3770" s="77">
        <v>5</v>
      </c>
      <c r="K3770" s="92"/>
    </row>
    <row r="3771" spans="1:11" ht="40" x14ac:dyDescent="0.25">
      <c r="A3771" s="14" t="s">
        <v>3027</v>
      </c>
      <c r="B3771" s="14" t="s">
        <v>12397</v>
      </c>
      <c r="C3771" s="14" t="s">
        <v>12399</v>
      </c>
      <c r="D3771" s="16">
        <v>46079</v>
      </c>
      <c r="E3771" s="16">
        <v>46105</v>
      </c>
      <c r="F3771" s="14" t="s">
        <v>12400</v>
      </c>
      <c r="G3771" s="14" t="s">
        <v>12401</v>
      </c>
      <c r="H3771" s="14" t="s">
        <v>12402</v>
      </c>
      <c r="I3771" s="15">
        <v>23.55</v>
      </c>
      <c r="J3771" s="77">
        <v>5</v>
      </c>
      <c r="K3771" s="92"/>
    </row>
    <row r="3772" spans="1:11" ht="70" x14ac:dyDescent="0.25">
      <c r="A3772" s="14" t="s">
        <v>3027</v>
      </c>
      <c r="B3772" s="14" t="s">
        <v>12403</v>
      </c>
      <c r="C3772" s="14" t="s">
        <v>12403</v>
      </c>
      <c r="D3772" s="16">
        <v>46105</v>
      </c>
      <c r="E3772" s="16"/>
      <c r="F3772" s="14" t="s">
        <v>12404</v>
      </c>
      <c r="G3772" s="14"/>
      <c r="H3772" s="14" t="s">
        <v>11269</v>
      </c>
      <c r="I3772" s="15">
        <v>33.18</v>
      </c>
      <c r="J3772" s="77">
        <v>5</v>
      </c>
      <c r="K3772" s="92"/>
    </row>
    <row r="3773" spans="1:11" ht="70" x14ac:dyDescent="0.25">
      <c r="A3773" s="14" t="s">
        <v>3027</v>
      </c>
      <c r="B3773" s="14" t="s">
        <v>12405</v>
      </c>
      <c r="C3773" s="14" t="s">
        <v>12405</v>
      </c>
      <c r="D3773" s="16">
        <v>46105</v>
      </c>
      <c r="E3773" s="16"/>
      <c r="F3773" s="14" t="s">
        <v>12406</v>
      </c>
      <c r="G3773" s="14"/>
      <c r="H3773" s="14" t="s">
        <v>11269</v>
      </c>
      <c r="I3773" s="15">
        <v>75.12</v>
      </c>
      <c r="J3773" s="77">
        <v>5</v>
      </c>
      <c r="K3773" s="92"/>
    </row>
    <row r="3774" spans="1:11" ht="80" x14ac:dyDescent="0.25">
      <c r="A3774" s="14" t="s">
        <v>3027</v>
      </c>
      <c r="B3774" s="14" t="s">
        <v>12407</v>
      </c>
      <c r="C3774" s="14" t="s">
        <v>12408</v>
      </c>
      <c r="D3774" s="16">
        <v>46045</v>
      </c>
      <c r="E3774" s="16">
        <v>46105</v>
      </c>
      <c r="F3774" s="14" t="s">
        <v>12409</v>
      </c>
      <c r="G3774" s="14"/>
      <c r="H3774" s="14" t="s">
        <v>12410</v>
      </c>
      <c r="I3774" s="15">
        <v>161.12</v>
      </c>
      <c r="J3774" s="77">
        <v>5</v>
      </c>
      <c r="K3774" s="92"/>
    </row>
    <row r="3775" spans="1:11" ht="70" x14ac:dyDescent="0.25">
      <c r="A3775" s="14" t="s">
        <v>3027</v>
      </c>
      <c r="B3775" s="14" t="s">
        <v>12411</v>
      </c>
      <c r="C3775" s="14" t="s">
        <v>12411</v>
      </c>
      <c r="D3775" s="16">
        <v>46105</v>
      </c>
      <c r="E3775" s="16"/>
      <c r="F3775" s="14" t="s">
        <v>12412</v>
      </c>
      <c r="G3775" s="14"/>
      <c r="H3775" s="14" t="s">
        <v>3293</v>
      </c>
      <c r="I3775" s="15">
        <v>90.77</v>
      </c>
      <c r="J3775" s="77">
        <v>2</v>
      </c>
      <c r="K3775" s="92"/>
    </row>
    <row r="3776" spans="1:11" ht="70" x14ac:dyDescent="0.25">
      <c r="A3776" s="14" t="s">
        <v>3027</v>
      </c>
      <c r="B3776" s="14" t="s">
        <v>12413</v>
      </c>
      <c r="C3776" s="14" t="s">
        <v>12413</v>
      </c>
      <c r="D3776" s="16">
        <v>46105</v>
      </c>
      <c r="E3776" s="16"/>
      <c r="F3776" s="14" t="s">
        <v>12414</v>
      </c>
      <c r="G3776" s="14"/>
      <c r="H3776" s="14" t="s">
        <v>3293</v>
      </c>
      <c r="I3776" s="15">
        <v>90.77</v>
      </c>
      <c r="J3776" s="77">
        <v>2</v>
      </c>
      <c r="K3776" s="92"/>
    </row>
    <row r="3777" spans="1:11" ht="70" x14ac:dyDescent="0.25">
      <c r="A3777" s="14" t="s">
        <v>3027</v>
      </c>
      <c r="B3777" s="14" t="s">
        <v>12415</v>
      </c>
      <c r="C3777" s="14" t="s">
        <v>12415</v>
      </c>
      <c r="D3777" s="16">
        <v>46105</v>
      </c>
      <c r="E3777" s="16"/>
      <c r="F3777" s="14" t="s">
        <v>12416</v>
      </c>
      <c r="G3777" s="14"/>
      <c r="H3777" s="14" t="s">
        <v>3293</v>
      </c>
      <c r="I3777" s="15">
        <v>169.02</v>
      </c>
      <c r="J3777" s="77">
        <v>3</v>
      </c>
      <c r="K3777" s="92"/>
    </row>
    <row r="3778" spans="1:11" ht="70" x14ac:dyDescent="0.25">
      <c r="A3778" s="14" t="s">
        <v>3027</v>
      </c>
      <c r="B3778" s="14" t="s">
        <v>12417</v>
      </c>
      <c r="C3778" s="14" t="s">
        <v>12417</v>
      </c>
      <c r="D3778" s="16">
        <v>46105</v>
      </c>
      <c r="E3778" s="16"/>
      <c r="F3778" s="14" t="s">
        <v>12418</v>
      </c>
      <c r="G3778" s="14"/>
      <c r="H3778" s="14" t="s">
        <v>12254</v>
      </c>
      <c r="I3778" s="15">
        <v>75.12</v>
      </c>
      <c r="J3778" s="77">
        <v>2</v>
      </c>
      <c r="K3778" s="92"/>
    </row>
    <row r="3779" spans="1:11" ht="70" x14ac:dyDescent="0.25">
      <c r="A3779" s="14" t="s">
        <v>3027</v>
      </c>
      <c r="B3779" s="14" t="s">
        <v>12419</v>
      </c>
      <c r="C3779" s="14" t="s">
        <v>12419</v>
      </c>
      <c r="D3779" s="16">
        <v>46105</v>
      </c>
      <c r="E3779" s="16"/>
      <c r="F3779" s="14" t="s">
        <v>12420</v>
      </c>
      <c r="G3779" s="14"/>
      <c r="H3779" s="14" t="s">
        <v>12254</v>
      </c>
      <c r="I3779" s="15">
        <v>31.3</v>
      </c>
      <c r="J3779" s="77">
        <v>3</v>
      </c>
      <c r="K3779" s="92"/>
    </row>
    <row r="3780" spans="1:11" ht="70" x14ac:dyDescent="0.25">
      <c r="A3780" s="14" t="s">
        <v>3027</v>
      </c>
      <c r="B3780" s="14" t="s">
        <v>12419</v>
      </c>
      <c r="C3780" s="14" t="s">
        <v>12421</v>
      </c>
      <c r="D3780" s="16">
        <v>46079</v>
      </c>
      <c r="E3780" s="16">
        <v>46105</v>
      </c>
      <c r="F3780" s="14" t="s">
        <v>12422</v>
      </c>
      <c r="G3780" s="14" t="s">
        <v>3886</v>
      </c>
      <c r="H3780" s="14" t="s">
        <v>3887</v>
      </c>
      <c r="I3780" s="15">
        <v>5</v>
      </c>
      <c r="J3780" s="77">
        <v>3</v>
      </c>
      <c r="K3780" s="92"/>
    </row>
    <row r="3781" spans="1:11" ht="70" x14ac:dyDescent="0.25">
      <c r="A3781" s="14" t="s">
        <v>3027</v>
      </c>
      <c r="B3781" s="14" t="s">
        <v>12423</v>
      </c>
      <c r="C3781" s="14" t="s">
        <v>12423</v>
      </c>
      <c r="D3781" s="16">
        <v>46105</v>
      </c>
      <c r="E3781" s="16"/>
      <c r="F3781" s="14" t="s">
        <v>12424</v>
      </c>
      <c r="G3781" s="14"/>
      <c r="H3781" s="14" t="s">
        <v>5484</v>
      </c>
      <c r="I3781" s="15">
        <v>150.24</v>
      </c>
      <c r="J3781" s="77">
        <v>3</v>
      </c>
      <c r="K3781" s="92"/>
    </row>
    <row r="3782" spans="1:11" ht="70" x14ac:dyDescent="0.25">
      <c r="A3782" s="14" t="s">
        <v>3027</v>
      </c>
      <c r="B3782" s="14" t="s">
        <v>12425</v>
      </c>
      <c r="C3782" s="14" t="s">
        <v>12425</v>
      </c>
      <c r="D3782" s="16">
        <v>46105</v>
      </c>
      <c r="E3782" s="16"/>
      <c r="F3782" s="14" t="s">
        <v>12426</v>
      </c>
      <c r="G3782" s="14"/>
      <c r="H3782" s="14" t="s">
        <v>3346</v>
      </c>
      <c r="I3782" s="15">
        <v>136.47</v>
      </c>
      <c r="J3782" s="77">
        <v>3</v>
      </c>
      <c r="K3782" s="92"/>
    </row>
    <row r="3783" spans="1:11" ht="70" x14ac:dyDescent="0.25">
      <c r="A3783" s="14" t="s">
        <v>3027</v>
      </c>
      <c r="B3783" s="14" t="s">
        <v>12427</v>
      </c>
      <c r="C3783" s="14" t="s">
        <v>12427</v>
      </c>
      <c r="D3783" s="16">
        <v>46105</v>
      </c>
      <c r="E3783" s="16"/>
      <c r="F3783" s="14" t="s">
        <v>12428</v>
      </c>
      <c r="G3783" s="14"/>
      <c r="H3783" s="14" t="s">
        <v>12259</v>
      </c>
      <c r="I3783" s="15">
        <v>220.98</v>
      </c>
      <c r="J3783" s="77">
        <v>3</v>
      </c>
      <c r="K3783" s="92"/>
    </row>
    <row r="3784" spans="1:11" ht="70" x14ac:dyDescent="0.25">
      <c r="A3784" s="14" t="s">
        <v>3027</v>
      </c>
      <c r="B3784" s="14" t="s">
        <v>12429</v>
      </c>
      <c r="C3784" s="14" t="s">
        <v>12429</v>
      </c>
      <c r="D3784" s="16">
        <v>46105</v>
      </c>
      <c r="E3784" s="16"/>
      <c r="F3784" s="14" t="s">
        <v>12430</v>
      </c>
      <c r="G3784" s="14"/>
      <c r="H3784" s="14" t="s">
        <v>11051</v>
      </c>
      <c r="I3784" s="15">
        <v>122.07</v>
      </c>
      <c r="J3784" s="77">
        <v>3</v>
      </c>
      <c r="K3784" s="92"/>
    </row>
    <row r="3785" spans="1:11" ht="70" x14ac:dyDescent="0.25">
      <c r="A3785" s="14" t="s">
        <v>3027</v>
      </c>
      <c r="B3785" s="14" t="s">
        <v>12431</v>
      </c>
      <c r="C3785" s="14" t="s">
        <v>12431</v>
      </c>
      <c r="D3785" s="16">
        <v>46105</v>
      </c>
      <c r="E3785" s="16"/>
      <c r="F3785" s="14" t="s">
        <v>12432</v>
      </c>
      <c r="G3785" s="14"/>
      <c r="H3785" s="14" t="s">
        <v>5426</v>
      </c>
      <c r="I3785" s="15">
        <v>82.01</v>
      </c>
      <c r="J3785" s="77">
        <v>2</v>
      </c>
      <c r="K3785" s="92"/>
    </row>
    <row r="3786" spans="1:11" ht="70" x14ac:dyDescent="0.25">
      <c r="A3786" s="14" t="s">
        <v>3027</v>
      </c>
      <c r="B3786" s="14" t="s">
        <v>12433</v>
      </c>
      <c r="C3786" s="14" t="s">
        <v>12433</v>
      </c>
      <c r="D3786" s="16">
        <v>46105</v>
      </c>
      <c r="E3786" s="16"/>
      <c r="F3786" s="14" t="s">
        <v>12434</v>
      </c>
      <c r="G3786" s="14"/>
      <c r="H3786" s="14" t="s">
        <v>12435</v>
      </c>
      <c r="I3786" s="15">
        <v>38.81</v>
      </c>
      <c r="J3786" s="77">
        <v>5</v>
      </c>
      <c r="K3786" s="92"/>
    </row>
    <row r="3787" spans="1:11" ht="70" x14ac:dyDescent="0.25">
      <c r="A3787" s="14" t="s">
        <v>3027</v>
      </c>
      <c r="B3787" s="14" t="s">
        <v>12436</v>
      </c>
      <c r="C3787" s="14" t="s">
        <v>12436</v>
      </c>
      <c r="D3787" s="16">
        <v>46105</v>
      </c>
      <c r="E3787" s="16"/>
      <c r="F3787" s="14" t="s">
        <v>12437</v>
      </c>
      <c r="G3787" s="14"/>
      <c r="H3787" s="14" t="s">
        <v>12438</v>
      </c>
      <c r="I3787" s="15">
        <v>53.84</v>
      </c>
      <c r="J3787" s="77">
        <v>5</v>
      </c>
      <c r="K3787" s="92"/>
    </row>
    <row r="3788" spans="1:11" ht="70" x14ac:dyDescent="0.25">
      <c r="A3788" s="14" t="s">
        <v>3027</v>
      </c>
      <c r="B3788" s="14" t="s">
        <v>12439</v>
      </c>
      <c r="C3788" s="14" t="s">
        <v>12439</v>
      </c>
      <c r="D3788" s="16">
        <v>46105</v>
      </c>
      <c r="E3788" s="16"/>
      <c r="F3788" s="14" t="s">
        <v>12440</v>
      </c>
      <c r="G3788" s="14"/>
      <c r="H3788" s="14" t="s">
        <v>12441</v>
      </c>
      <c r="I3788" s="15">
        <v>66.36</v>
      </c>
      <c r="J3788" s="77">
        <v>5</v>
      </c>
      <c r="K3788" s="92"/>
    </row>
    <row r="3789" spans="1:11" ht="70" x14ac:dyDescent="0.25">
      <c r="A3789" s="14" t="s">
        <v>3027</v>
      </c>
      <c r="B3789" s="14" t="s">
        <v>12442</v>
      </c>
      <c r="C3789" s="14" t="s">
        <v>12442</v>
      </c>
      <c r="D3789" s="16">
        <v>46105</v>
      </c>
      <c r="E3789" s="16"/>
      <c r="F3789" s="14" t="s">
        <v>12443</v>
      </c>
      <c r="G3789" s="14"/>
      <c r="H3789" s="14" t="s">
        <v>12444</v>
      </c>
      <c r="I3789" s="15">
        <v>100.16</v>
      </c>
      <c r="J3789" s="77">
        <v>5</v>
      </c>
      <c r="K3789" s="92"/>
    </row>
    <row r="3790" spans="1:11" ht="70" x14ac:dyDescent="0.25">
      <c r="A3790" s="14" t="s">
        <v>3027</v>
      </c>
      <c r="B3790" s="14" t="s">
        <v>12445</v>
      </c>
      <c r="C3790" s="14" t="s">
        <v>12445</v>
      </c>
      <c r="D3790" s="16">
        <v>46105</v>
      </c>
      <c r="E3790" s="16"/>
      <c r="F3790" s="14" t="s">
        <v>12446</v>
      </c>
      <c r="G3790" s="14"/>
      <c r="H3790" s="14" t="s">
        <v>11745</v>
      </c>
      <c r="I3790" s="15">
        <v>128.96</v>
      </c>
      <c r="J3790" s="77">
        <v>5</v>
      </c>
      <c r="K3790" s="92"/>
    </row>
    <row r="3791" spans="1:11" ht="70" x14ac:dyDescent="0.25">
      <c r="A3791" s="14" t="s">
        <v>3027</v>
      </c>
      <c r="B3791" s="14" t="s">
        <v>12447</v>
      </c>
      <c r="C3791" s="14" t="s">
        <v>12447</v>
      </c>
      <c r="D3791" s="16">
        <v>46105</v>
      </c>
      <c r="E3791" s="16"/>
      <c r="F3791" s="14" t="s">
        <v>12448</v>
      </c>
      <c r="G3791" s="14"/>
      <c r="H3791" s="14" t="s">
        <v>12449</v>
      </c>
      <c r="I3791" s="15">
        <v>51.33</v>
      </c>
      <c r="J3791" s="77">
        <v>5</v>
      </c>
      <c r="K3791" s="92"/>
    </row>
    <row r="3792" spans="1:11" ht="70" x14ac:dyDescent="0.25">
      <c r="A3792" s="14" t="s">
        <v>3027</v>
      </c>
      <c r="B3792" s="14" t="s">
        <v>12450</v>
      </c>
      <c r="C3792" s="14" t="s">
        <v>12450</v>
      </c>
      <c r="D3792" s="16">
        <v>46105</v>
      </c>
      <c r="E3792" s="16"/>
      <c r="F3792" s="14" t="s">
        <v>12451</v>
      </c>
      <c r="G3792" s="14"/>
      <c r="H3792" s="14" t="s">
        <v>12452</v>
      </c>
      <c r="I3792" s="15">
        <v>122.07</v>
      </c>
      <c r="J3792" s="77">
        <v>5</v>
      </c>
      <c r="K3792" s="92"/>
    </row>
    <row r="3793" spans="1:11" ht="70" x14ac:dyDescent="0.25">
      <c r="A3793" s="14" t="s">
        <v>3027</v>
      </c>
      <c r="B3793" s="14" t="s">
        <v>12453</v>
      </c>
      <c r="C3793" s="14" t="s">
        <v>12453</v>
      </c>
      <c r="D3793" s="16">
        <v>46105</v>
      </c>
      <c r="E3793" s="16"/>
      <c r="F3793" s="14" t="s">
        <v>12454</v>
      </c>
      <c r="G3793" s="14"/>
      <c r="H3793" s="14" t="s">
        <v>3366</v>
      </c>
      <c r="I3793" s="15">
        <v>122.07</v>
      </c>
      <c r="J3793" s="77">
        <v>5</v>
      </c>
      <c r="K3793" s="92"/>
    </row>
    <row r="3794" spans="1:11" ht="70" x14ac:dyDescent="0.25">
      <c r="A3794" s="14" t="s">
        <v>3027</v>
      </c>
      <c r="B3794" s="14" t="s">
        <v>12455</v>
      </c>
      <c r="C3794" s="14" t="s">
        <v>12455</v>
      </c>
      <c r="D3794" s="16">
        <v>46105</v>
      </c>
      <c r="E3794" s="16"/>
      <c r="F3794" s="14" t="s">
        <v>12456</v>
      </c>
      <c r="G3794" s="14"/>
      <c r="H3794" s="14" t="s">
        <v>3146</v>
      </c>
      <c r="I3794" s="15">
        <v>95.15</v>
      </c>
      <c r="J3794" s="77">
        <v>5</v>
      </c>
      <c r="K3794" s="92"/>
    </row>
    <row r="3795" spans="1:11" ht="70" x14ac:dyDescent="0.25">
      <c r="A3795" s="14" t="s">
        <v>3027</v>
      </c>
      <c r="B3795" s="14" t="s">
        <v>12457</v>
      </c>
      <c r="C3795" s="14" t="s">
        <v>12457</v>
      </c>
      <c r="D3795" s="16">
        <v>46105</v>
      </c>
      <c r="E3795" s="16"/>
      <c r="F3795" s="14" t="s">
        <v>12458</v>
      </c>
      <c r="G3795" s="14"/>
      <c r="H3795" s="14" t="s">
        <v>12459</v>
      </c>
      <c r="I3795" s="15">
        <v>384.99</v>
      </c>
      <c r="J3795" s="77">
        <v>5</v>
      </c>
      <c r="K3795" s="92"/>
    </row>
    <row r="3796" spans="1:11" ht="70" x14ac:dyDescent="0.25">
      <c r="A3796" s="14" t="s">
        <v>3027</v>
      </c>
      <c r="B3796" s="14" t="s">
        <v>12460</v>
      </c>
      <c r="C3796" s="14" t="s">
        <v>12460</v>
      </c>
      <c r="D3796" s="16">
        <v>46105</v>
      </c>
      <c r="E3796" s="16"/>
      <c r="F3796" s="14" t="s">
        <v>12461</v>
      </c>
      <c r="G3796" s="14"/>
      <c r="H3796" s="14" t="s">
        <v>12462</v>
      </c>
      <c r="I3796" s="15">
        <v>110.8</v>
      </c>
      <c r="J3796" s="77">
        <v>5</v>
      </c>
      <c r="K3796" s="92"/>
    </row>
    <row r="3797" spans="1:11" ht="20" x14ac:dyDescent="0.25">
      <c r="A3797" s="14" t="s">
        <v>3027</v>
      </c>
      <c r="B3797" s="14" t="s">
        <v>12463</v>
      </c>
      <c r="C3797" s="14" t="s">
        <v>12464</v>
      </c>
      <c r="D3797" s="16">
        <v>46093</v>
      </c>
      <c r="E3797" s="16">
        <v>46105</v>
      </c>
      <c r="F3797" s="14" t="s">
        <v>12465</v>
      </c>
      <c r="G3797" s="14" t="s">
        <v>3432</v>
      </c>
      <c r="H3797" s="14" t="s">
        <v>12466</v>
      </c>
      <c r="I3797" s="15">
        <v>111</v>
      </c>
      <c r="J3797" s="77">
        <v>4</v>
      </c>
      <c r="K3797" s="92"/>
    </row>
    <row r="3798" spans="1:11" ht="70" x14ac:dyDescent="0.25">
      <c r="A3798" s="14" t="s">
        <v>3027</v>
      </c>
      <c r="B3798" s="14" t="s">
        <v>12467</v>
      </c>
      <c r="C3798" s="14" t="s">
        <v>12467</v>
      </c>
      <c r="D3798" s="16">
        <v>46105</v>
      </c>
      <c r="E3798" s="16"/>
      <c r="F3798" s="14" t="s">
        <v>12468</v>
      </c>
      <c r="G3798" s="14"/>
      <c r="H3798" s="14" t="s">
        <v>12469</v>
      </c>
      <c r="I3798" s="15">
        <v>19.41</v>
      </c>
      <c r="J3798" s="77">
        <v>5</v>
      </c>
      <c r="K3798" s="92"/>
    </row>
    <row r="3799" spans="1:11" ht="20" x14ac:dyDescent="0.25">
      <c r="A3799" s="14" t="s">
        <v>3027</v>
      </c>
      <c r="B3799" s="14" t="s">
        <v>12470</v>
      </c>
      <c r="C3799" s="14" t="s">
        <v>12471</v>
      </c>
      <c r="D3799" s="16">
        <v>45667</v>
      </c>
      <c r="E3799" s="16">
        <v>46099</v>
      </c>
      <c r="F3799" s="14" t="s">
        <v>12472</v>
      </c>
      <c r="G3799" s="14">
        <v>31322832</v>
      </c>
      <c r="H3799" s="14" t="s">
        <v>12473</v>
      </c>
      <c r="I3799" s="15">
        <v>49.7</v>
      </c>
      <c r="J3799" s="327">
        <v>4</v>
      </c>
      <c r="K3799" s="92"/>
    </row>
    <row r="3800" spans="1:11" ht="20" x14ac:dyDescent="0.25">
      <c r="A3800" s="14" t="s">
        <v>3027</v>
      </c>
      <c r="B3800" s="14" t="s">
        <v>12474</v>
      </c>
      <c r="C3800" s="14" t="s">
        <v>12475</v>
      </c>
      <c r="D3800" s="16">
        <v>45676</v>
      </c>
      <c r="E3800" s="16">
        <v>46099</v>
      </c>
      <c r="F3800" s="14" t="s">
        <v>12476</v>
      </c>
      <c r="G3800" s="14">
        <v>54843235</v>
      </c>
      <c r="H3800" s="14" t="s">
        <v>12477</v>
      </c>
      <c r="I3800" s="15">
        <v>49.36</v>
      </c>
      <c r="J3800" s="327">
        <v>4</v>
      </c>
      <c r="K3800" s="92"/>
    </row>
    <row r="3801" spans="1:11" ht="12.5" x14ac:dyDescent="0.25">
      <c r="A3801" s="14" t="s">
        <v>3027</v>
      </c>
      <c r="B3801" s="14" t="s">
        <v>12478</v>
      </c>
      <c r="C3801" s="14" t="s">
        <v>12478</v>
      </c>
      <c r="D3801" s="16">
        <v>45677</v>
      </c>
      <c r="E3801" s="16">
        <v>46099</v>
      </c>
      <c r="F3801" s="14" t="s">
        <v>12479</v>
      </c>
      <c r="G3801" s="14">
        <v>36631124</v>
      </c>
      <c r="H3801" s="14" t="s">
        <v>12480</v>
      </c>
      <c r="I3801" s="15">
        <v>4</v>
      </c>
      <c r="J3801" s="327">
        <v>4</v>
      </c>
      <c r="K3801" s="92"/>
    </row>
    <row r="3802" spans="1:11" ht="20" x14ac:dyDescent="0.25">
      <c r="A3802" s="14" t="s">
        <v>3027</v>
      </c>
      <c r="B3802" s="14" t="s">
        <v>12481</v>
      </c>
      <c r="C3802" s="14" t="s">
        <v>12482</v>
      </c>
      <c r="D3802" s="16">
        <v>45680</v>
      </c>
      <c r="E3802" s="16">
        <v>46099</v>
      </c>
      <c r="F3802" s="14" t="s">
        <v>12483</v>
      </c>
      <c r="G3802" s="14" t="s">
        <v>5869</v>
      </c>
      <c r="H3802" s="14" t="s">
        <v>12484</v>
      </c>
      <c r="I3802" s="15">
        <v>70.05</v>
      </c>
      <c r="J3802" s="327">
        <v>4</v>
      </c>
      <c r="K3802" s="92"/>
    </row>
    <row r="3803" spans="1:11" ht="12.5" x14ac:dyDescent="0.25">
      <c r="A3803" s="14" t="s">
        <v>3027</v>
      </c>
      <c r="B3803" s="14" t="s">
        <v>12485</v>
      </c>
      <c r="C3803" s="14" t="s">
        <v>12485</v>
      </c>
      <c r="D3803" s="16">
        <v>45688</v>
      </c>
      <c r="E3803" s="16">
        <v>46099</v>
      </c>
      <c r="F3803" s="14" t="s">
        <v>12486</v>
      </c>
      <c r="G3803" s="14" t="s">
        <v>6565</v>
      </c>
      <c r="H3803" s="14" t="s">
        <v>12480</v>
      </c>
      <c r="I3803" s="15">
        <v>4</v>
      </c>
      <c r="J3803" s="327">
        <v>4</v>
      </c>
      <c r="K3803" s="92"/>
    </row>
    <row r="3804" spans="1:11" ht="20" x14ac:dyDescent="0.25">
      <c r="A3804" s="14" t="s">
        <v>3027</v>
      </c>
      <c r="B3804" s="14" t="s">
        <v>12487</v>
      </c>
      <c r="C3804" s="14" t="s">
        <v>12488</v>
      </c>
      <c r="D3804" s="16">
        <v>45689</v>
      </c>
      <c r="E3804" s="16">
        <v>46099</v>
      </c>
      <c r="F3804" s="14" t="s">
        <v>12489</v>
      </c>
      <c r="G3804" s="14" t="s">
        <v>5874</v>
      </c>
      <c r="H3804" s="14" t="s">
        <v>5875</v>
      </c>
      <c r="I3804" s="15">
        <v>109.1</v>
      </c>
      <c r="J3804" s="327">
        <v>4</v>
      </c>
      <c r="K3804" s="92"/>
    </row>
    <row r="3805" spans="1:11" ht="20" x14ac:dyDescent="0.25">
      <c r="A3805" s="14" t="s">
        <v>3027</v>
      </c>
      <c r="B3805" s="14" t="s">
        <v>12490</v>
      </c>
      <c r="C3805" s="14" t="s">
        <v>10254</v>
      </c>
      <c r="D3805" s="16">
        <v>45693</v>
      </c>
      <c r="E3805" s="16">
        <v>46099</v>
      </c>
      <c r="F3805" s="14" t="s">
        <v>12491</v>
      </c>
      <c r="G3805" s="14" t="s">
        <v>5869</v>
      </c>
      <c r="H3805" s="14" t="s">
        <v>5870</v>
      </c>
      <c r="I3805" s="15">
        <v>124.49</v>
      </c>
      <c r="J3805" s="327">
        <v>4</v>
      </c>
      <c r="K3805" s="92"/>
    </row>
    <row r="3806" spans="1:11" ht="20" x14ac:dyDescent="0.25">
      <c r="A3806" s="14" t="s">
        <v>3027</v>
      </c>
      <c r="B3806" s="14" t="s">
        <v>12492</v>
      </c>
      <c r="C3806" s="14" t="s">
        <v>12493</v>
      </c>
      <c r="D3806" s="16">
        <v>45695</v>
      </c>
      <c r="E3806" s="16">
        <v>46099</v>
      </c>
      <c r="F3806" s="14" t="s">
        <v>12494</v>
      </c>
      <c r="G3806" s="14" t="s">
        <v>5869</v>
      </c>
      <c r="H3806" s="14" t="s">
        <v>12484</v>
      </c>
      <c r="I3806" s="15">
        <v>103.3</v>
      </c>
      <c r="J3806" s="327">
        <v>4</v>
      </c>
      <c r="K3806" s="92"/>
    </row>
    <row r="3807" spans="1:11" ht="20" x14ac:dyDescent="0.25">
      <c r="A3807" s="14" t="s">
        <v>3027</v>
      </c>
      <c r="B3807" s="14" t="s">
        <v>12495</v>
      </c>
      <c r="C3807" s="14" t="s">
        <v>12496</v>
      </c>
      <c r="D3807" s="16">
        <v>45696</v>
      </c>
      <c r="E3807" s="16">
        <v>46099</v>
      </c>
      <c r="F3807" s="14" t="s">
        <v>12497</v>
      </c>
      <c r="G3807" s="14"/>
      <c r="H3807" s="14" t="s">
        <v>12498</v>
      </c>
      <c r="I3807" s="15">
        <v>112.49</v>
      </c>
      <c r="J3807" s="327">
        <v>4</v>
      </c>
      <c r="K3807" s="92"/>
    </row>
    <row r="3808" spans="1:11" ht="20" x14ac:dyDescent="0.25">
      <c r="A3808" s="14" t="s">
        <v>3027</v>
      </c>
      <c r="B3808" s="14" t="s">
        <v>12499</v>
      </c>
      <c r="C3808" s="14" t="s">
        <v>12500</v>
      </c>
      <c r="D3808" s="16">
        <v>45696</v>
      </c>
      <c r="E3808" s="16">
        <v>46099</v>
      </c>
      <c r="F3808" s="14" t="s">
        <v>12501</v>
      </c>
      <c r="G3808" s="14"/>
      <c r="H3808" s="14" t="s">
        <v>12502</v>
      </c>
      <c r="I3808" s="15">
        <v>133.13999999999999</v>
      </c>
      <c r="J3808" s="327">
        <v>4</v>
      </c>
      <c r="K3808" s="92"/>
    </row>
    <row r="3809" spans="1:11" ht="12.5" x14ac:dyDescent="0.25">
      <c r="A3809" s="14" t="s">
        <v>3027</v>
      </c>
      <c r="B3809" s="14" t="s">
        <v>12503</v>
      </c>
      <c r="C3809" s="14" t="s">
        <v>12503</v>
      </c>
      <c r="D3809" s="16">
        <v>45698</v>
      </c>
      <c r="E3809" s="16">
        <v>46099</v>
      </c>
      <c r="F3809" s="14" t="s">
        <v>12504</v>
      </c>
      <c r="G3809" s="14" t="s">
        <v>6565</v>
      </c>
      <c r="H3809" s="14" t="s">
        <v>12480</v>
      </c>
      <c r="I3809" s="15">
        <v>3.2</v>
      </c>
      <c r="J3809" s="327">
        <v>4</v>
      </c>
      <c r="K3809" s="92"/>
    </row>
    <row r="3810" spans="1:11" ht="20" x14ac:dyDescent="0.25">
      <c r="A3810" s="14" t="s">
        <v>3027</v>
      </c>
      <c r="B3810" s="14" t="s">
        <v>12505</v>
      </c>
      <c r="C3810" s="14" t="s">
        <v>12506</v>
      </c>
      <c r="D3810" s="16">
        <v>45702</v>
      </c>
      <c r="E3810" s="16">
        <v>46099</v>
      </c>
      <c r="F3810" s="14" t="s">
        <v>12507</v>
      </c>
      <c r="G3810" s="14" t="s">
        <v>5869</v>
      </c>
      <c r="H3810" s="14" t="s">
        <v>12484</v>
      </c>
      <c r="I3810" s="15">
        <v>77.900000000000006</v>
      </c>
      <c r="J3810" s="327">
        <v>4</v>
      </c>
      <c r="K3810" s="92"/>
    </row>
    <row r="3811" spans="1:11" ht="20" x14ac:dyDescent="0.25">
      <c r="A3811" s="14" t="s">
        <v>3027</v>
      </c>
      <c r="B3811" s="14" t="s">
        <v>12508</v>
      </c>
      <c r="C3811" s="14" t="s">
        <v>12509</v>
      </c>
      <c r="D3811" s="16">
        <v>45703</v>
      </c>
      <c r="E3811" s="16">
        <v>46099</v>
      </c>
      <c r="F3811" s="14" t="s">
        <v>12510</v>
      </c>
      <c r="G3811" s="14"/>
      <c r="H3811" s="14" t="s">
        <v>12511</v>
      </c>
      <c r="I3811" s="15">
        <v>125.15</v>
      </c>
      <c r="J3811" s="327">
        <v>4</v>
      </c>
      <c r="K3811" s="92"/>
    </row>
    <row r="3812" spans="1:11" ht="20" x14ac:dyDescent="0.25">
      <c r="A3812" s="14" t="s">
        <v>3027</v>
      </c>
      <c r="B3812" s="14" t="s">
        <v>12512</v>
      </c>
      <c r="C3812" s="14" t="s">
        <v>12513</v>
      </c>
      <c r="D3812" s="16">
        <v>45704</v>
      </c>
      <c r="E3812" s="16">
        <v>46099</v>
      </c>
      <c r="F3812" s="14" t="s">
        <v>12514</v>
      </c>
      <c r="G3812" s="14" t="s">
        <v>5874</v>
      </c>
      <c r="H3812" s="14" t="s">
        <v>5875</v>
      </c>
      <c r="I3812" s="15">
        <v>50</v>
      </c>
      <c r="J3812" s="327">
        <v>4</v>
      </c>
      <c r="K3812" s="92"/>
    </row>
    <row r="3813" spans="1:11" ht="12.5" x14ac:dyDescent="0.25">
      <c r="A3813" s="14" t="s">
        <v>3027</v>
      </c>
      <c r="B3813" s="14" t="s">
        <v>12515</v>
      </c>
      <c r="C3813" s="14" t="s">
        <v>12516</v>
      </c>
      <c r="D3813" s="16">
        <v>45705</v>
      </c>
      <c r="E3813" s="16">
        <v>46099</v>
      </c>
      <c r="F3813" s="14" t="s">
        <v>12517</v>
      </c>
      <c r="G3813" s="14">
        <v>35739487</v>
      </c>
      <c r="H3813" s="14" t="s">
        <v>4766</v>
      </c>
      <c r="I3813" s="15">
        <v>14.8</v>
      </c>
      <c r="J3813" s="327">
        <v>4</v>
      </c>
      <c r="K3813" s="92"/>
    </row>
    <row r="3814" spans="1:11" ht="20" x14ac:dyDescent="0.25">
      <c r="A3814" s="14" t="s">
        <v>3027</v>
      </c>
      <c r="B3814" s="14" t="s">
        <v>12518</v>
      </c>
      <c r="C3814" s="14" t="s">
        <v>12519</v>
      </c>
      <c r="D3814" s="16">
        <v>45706</v>
      </c>
      <c r="E3814" s="16">
        <v>46099</v>
      </c>
      <c r="F3814" s="14" t="s">
        <v>12520</v>
      </c>
      <c r="G3814" s="14" t="s">
        <v>5869</v>
      </c>
      <c r="H3814" s="14" t="s">
        <v>5870</v>
      </c>
      <c r="I3814" s="15">
        <v>76.66</v>
      </c>
      <c r="J3814" s="327">
        <v>4</v>
      </c>
      <c r="K3814" s="92"/>
    </row>
    <row r="3815" spans="1:11" ht="20" x14ac:dyDescent="0.25">
      <c r="A3815" s="14" t="s">
        <v>3027</v>
      </c>
      <c r="B3815" s="14" t="s">
        <v>12521</v>
      </c>
      <c r="C3815" s="14" t="s">
        <v>12522</v>
      </c>
      <c r="D3815" s="16">
        <v>45707</v>
      </c>
      <c r="E3815" s="16">
        <v>46099</v>
      </c>
      <c r="F3815" s="14" t="s">
        <v>12523</v>
      </c>
      <c r="G3815" s="14" t="s">
        <v>5874</v>
      </c>
      <c r="H3815" s="14" t="s">
        <v>12473</v>
      </c>
      <c r="I3815" s="15">
        <v>104.05</v>
      </c>
      <c r="J3815" s="327">
        <v>4</v>
      </c>
      <c r="K3815" s="92"/>
    </row>
    <row r="3816" spans="1:11" ht="12.5" x14ac:dyDescent="0.25">
      <c r="A3816" s="14" t="s">
        <v>3027</v>
      </c>
      <c r="B3816" s="14" t="s">
        <v>12524</v>
      </c>
      <c r="C3816" s="14" t="s">
        <v>12524</v>
      </c>
      <c r="D3816" s="16">
        <v>45707</v>
      </c>
      <c r="E3816" s="16">
        <v>46099</v>
      </c>
      <c r="F3816" s="14" t="s">
        <v>12525</v>
      </c>
      <c r="G3816" s="14" t="s">
        <v>6565</v>
      </c>
      <c r="H3816" s="14" t="s">
        <v>12480</v>
      </c>
      <c r="I3816" s="15">
        <v>5.5</v>
      </c>
      <c r="J3816" s="327">
        <v>4</v>
      </c>
      <c r="K3816" s="92"/>
    </row>
    <row r="3817" spans="1:11" ht="20" x14ac:dyDescent="0.25">
      <c r="A3817" s="14" t="s">
        <v>3027</v>
      </c>
      <c r="B3817" s="14" t="s">
        <v>12526</v>
      </c>
      <c r="C3817" s="14" t="s">
        <v>7825</v>
      </c>
      <c r="D3817" s="16">
        <v>45712</v>
      </c>
      <c r="E3817" s="16">
        <v>46099</v>
      </c>
      <c r="F3817" s="14" t="s">
        <v>12527</v>
      </c>
      <c r="G3817" s="14">
        <v>31327931</v>
      </c>
      <c r="H3817" s="14" t="s">
        <v>3534</v>
      </c>
      <c r="I3817" s="15">
        <v>110.15</v>
      </c>
      <c r="J3817" s="327">
        <v>4</v>
      </c>
      <c r="K3817" s="92"/>
    </row>
    <row r="3818" spans="1:11" ht="30" x14ac:dyDescent="0.25">
      <c r="A3818" s="14" t="s">
        <v>3027</v>
      </c>
      <c r="B3818" s="14" t="s">
        <v>12528</v>
      </c>
      <c r="C3818" s="14" t="s">
        <v>12529</v>
      </c>
      <c r="D3818" s="16">
        <v>45715</v>
      </c>
      <c r="E3818" s="16">
        <v>46099</v>
      </c>
      <c r="F3818" s="14" t="s">
        <v>12530</v>
      </c>
      <c r="G3818" s="14" t="s">
        <v>12531</v>
      </c>
      <c r="H3818" s="14" t="s">
        <v>12532</v>
      </c>
      <c r="I3818" s="15">
        <v>12.4</v>
      </c>
      <c r="J3818" s="327">
        <v>4</v>
      </c>
      <c r="K3818" s="92"/>
    </row>
    <row r="3819" spans="1:11" ht="20" x14ac:dyDescent="0.25">
      <c r="A3819" s="14" t="s">
        <v>3027</v>
      </c>
      <c r="B3819" s="14" t="s">
        <v>12533</v>
      </c>
      <c r="C3819" s="14" t="s">
        <v>12534</v>
      </c>
      <c r="D3819" s="16">
        <v>45716</v>
      </c>
      <c r="E3819" s="16">
        <v>46099</v>
      </c>
      <c r="F3819" s="14" t="s">
        <v>12535</v>
      </c>
      <c r="G3819" s="14" t="s">
        <v>5874</v>
      </c>
      <c r="H3819" s="14" t="s">
        <v>12473</v>
      </c>
      <c r="I3819" s="15">
        <v>92.05</v>
      </c>
      <c r="J3819" s="327">
        <v>4</v>
      </c>
      <c r="K3819" s="92"/>
    </row>
    <row r="3820" spans="1:11" ht="20" x14ac:dyDescent="0.25">
      <c r="A3820" s="14" t="s">
        <v>3027</v>
      </c>
      <c r="B3820" s="14" t="s">
        <v>12536</v>
      </c>
      <c r="C3820" s="14" t="s">
        <v>12537</v>
      </c>
      <c r="D3820" s="16">
        <v>45717</v>
      </c>
      <c r="E3820" s="16">
        <v>46099</v>
      </c>
      <c r="F3820" s="14" t="s">
        <v>12538</v>
      </c>
      <c r="G3820" s="14" t="s">
        <v>5874</v>
      </c>
      <c r="H3820" s="14" t="s">
        <v>12473</v>
      </c>
      <c r="I3820" s="15">
        <v>123.3</v>
      </c>
      <c r="J3820" s="327">
        <v>4</v>
      </c>
      <c r="K3820" s="92"/>
    </row>
    <row r="3821" spans="1:11" ht="20" x14ac:dyDescent="0.25">
      <c r="A3821" s="14" t="s">
        <v>3027</v>
      </c>
      <c r="B3821" s="14" t="s">
        <v>12539</v>
      </c>
      <c r="C3821" s="14" t="s">
        <v>12540</v>
      </c>
      <c r="D3821" s="16">
        <v>45719</v>
      </c>
      <c r="E3821" s="16">
        <v>46099</v>
      </c>
      <c r="F3821" s="14" t="s">
        <v>12541</v>
      </c>
      <c r="G3821" s="14">
        <v>31393781</v>
      </c>
      <c r="H3821" s="14" t="s">
        <v>11733</v>
      </c>
      <c r="I3821" s="15">
        <v>3.2</v>
      </c>
      <c r="J3821" s="327">
        <v>4</v>
      </c>
      <c r="K3821" s="92"/>
    </row>
    <row r="3822" spans="1:11" ht="12.5" x14ac:dyDescent="0.25">
      <c r="A3822" s="14" t="s">
        <v>3027</v>
      </c>
      <c r="B3822" s="14" t="s">
        <v>12542</v>
      </c>
      <c r="C3822" s="14" t="s">
        <v>12543</v>
      </c>
      <c r="D3822" s="16">
        <v>45721</v>
      </c>
      <c r="E3822" s="16">
        <v>46099</v>
      </c>
      <c r="F3822" s="14" t="s">
        <v>12544</v>
      </c>
      <c r="G3822" s="14">
        <v>31331131</v>
      </c>
      <c r="H3822" s="14" t="s">
        <v>12545</v>
      </c>
      <c r="I3822" s="15">
        <v>6.5</v>
      </c>
      <c r="J3822" s="327">
        <v>4</v>
      </c>
      <c r="K3822" s="92"/>
    </row>
    <row r="3823" spans="1:11" ht="20" x14ac:dyDescent="0.25">
      <c r="A3823" s="14" t="s">
        <v>3027</v>
      </c>
      <c r="B3823" s="14" t="s">
        <v>12546</v>
      </c>
      <c r="C3823" s="14" t="s">
        <v>12547</v>
      </c>
      <c r="D3823" s="16">
        <v>45721</v>
      </c>
      <c r="E3823" s="16">
        <v>46099</v>
      </c>
      <c r="F3823" s="14" t="s">
        <v>12548</v>
      </c>
      <c r="G3823" s="14" t="s">
        <v>5874</v>
      </c>
      <c r="H3823" s="14" t="s">
        <v>5875</v>
      </c>
      <c r="I3823" s="15">
        <v>106.8</v>
      </c>
      <c r="J3823" s="327">
        <v>4</v>
      </c>
      <c r="K3823" s="92"/>
    </row>
    <row r="3824" spans="1:11" ht="20" x14ac:dyDescent="0.25">
      <c r="A3824" s="14" t="s">
        <v>3027</v>
      </c>
      <c r="B3824" s="14" t="s">
        <v>12549</v>
      </c>
      <c r="C3824" s="14" t="s">
        <v>12550</v>
      </c>
      <c r="D3824" s="326">
        <v>45721</v>
      </c>
      <c r="E3824" s="16">
        <v>46099</v>
      </c>
      <c r="F3824" s="14" t="s">
        <v>12551</v>
      </c>
      <c r="G3824" s="14">
        <v>35849436</v>
      </c>
      <c r="H3824" s="14" t="s">
        <v>12552</v>
      </c>
      <c r="I3824" s="15">
        <v>134.35</v>
      </c>
      <c r="J3824" s="327">
        <v>2</v>
      </c>
      <c r="K3824" s="92"/>
    </row>
    <row r="3825" spans="1:11" ht="20" x14ac:dyDescent="0.25">
      <c r="A3825" s="14" t="s">
        <v>3027</v>
      </c>
      <c r="B3825" s="14" t="s">
        <v>12553</v>
      </c>
      <c r="C3825" s="14" t="s">
        <v>12554</v>
      </c>
      <c r="D3825" s="16">
        <v>45724</v>
      </c>
      <c r="E3825" s="16">
        <v>46099</v>
      </c>
      <c r="F3825" s="14" t="s">
        <v>12555</v>
      </c>
      <c r="G3825" s="14" t="s">
        <v>5869</v>
      </c>
      <c r="H3825" s="14" t="s">
        <v>12484</v>
      </c>
      <c r="I3825" s="15">
        <v>120.87</v>
      </c>
      <c r="J3825" s="327">
        <v>4</v>
      </c>
      <c r="K3825" s="92"/>
    </row>
    <row r="3826" spans="1:11" ht="12.5" x14ac:dyDescent="0.25">
      <c r="A3826" s="14" t="s">
        <v>3027</v>
      </c>
      <c r="B3826" s="14" t="s">
        <v>12556</v>
      </c>
      <c r="C3826" s="14" t="s">
        <v>12556</v>
      </c>
      <c r="D3826" s="16">
        <v>45726</v>
      </c>
      <c r="E3826" s="16">
        <v>46099</v>
      </c>
      <c r="F3826" s="14" t="s">
        <v>12557</v>
      </c>
      <c r="G3826" s="14" t="s">
        <v>6565</v>
      </c>
      <c r="H3826" s="14" t="s">
        <v>12480</v>
      </c>
      <c r="I3826" s="15">
        <v>4</v>
      </c>
      <c r="J3826" s="327">
        <v>4</v>
      </c>
      <c r="K3826" s="92"/>
    </row>
    <row r="3827" spans="1:11" ht="20" x14ac:dyDescent="0.25">
      <c r="A3827" s="14" t="s">
        <v>3027</v>
      </c>
      <c r="B3827" s="14" t="s">
        <v>12558</v>
      </c>
      <c r="C3827" s="14" t="s">
        <v>12559</v>
      </c>
      <c r="D3827" s="16">
        <v>45729</v>
      </c>
      <c r="E3827" s="16">
        <v>46099</v>
      </c>
      <c r="F3827" s="14" t="s">
        <v>12560</v>
      </c>
      <c r="G3827" s="14" t="s">
        <v>12401</v>
      </c>
      <c r="H3827" s="14" t="s">
        <v>12402</v>
      </c>
      <c r="I3827" s="15">
        <v>15.7</v>
      </c>
      <c r="J3827" s="327">
        <v>5</v>
      </c>
      <c r="K3827" s="92"/>
    </row>
    <row r="3828" spans="1:11" ht="20" x14ac:dyDescent="0.25">
      <c r="A3828" s="14" t="s">
        <v>3027</v>
      </c>
      <c r="B3828" s="14" t="s">
        <v>12561</v>
      </c>
      <c r="C3828" s="14" t="s">
        <v>12562</v>
      </c>
      <c r="D3828" s="16">
        <v>45730</v>
      </c>
      <c r="E3828" s="16">
        <v>46099</v>
      </c>
      <c r="F3828" s="14" t="s">
        <v>12563</v>
      </c>
      <c r="G3828" s="14"/>
      <c r="H3828" s="14" t="s">
        <v>12502</v>
      </c>
      <c r="I3828" s="15">
        <v>128.13</v>
      </c>
      <c r="J3828" s="327">
        <v>4</v>
      </c>
      <c r="K3828" s="92"/>
    </row>
    <row r="3829" spans="1:11" ht="20" x14ac:dyDescent="0.25">
      <c r="A3829" s="14" t="s">
        <v>3027</v>
      </c>
      <c r="B3829" s="14" t="s">
        <v>12564</v>
      </c>
      <c r="C3829" s="14" t="s">
        <v>12565</v>
      </c>
      <c r="D3829" s="16">
        <v>45730</v>
      </c>
      <c r="E3829" s="16">
        <v>46099</v>
      </c>
      <c r="F3829" s="14" t="s">
        <v>12566</v>
      </c>
      <c r="G3829" s="14" t="s">
        <v>5874</v>
      </c>
      <c r="H3829" s="14" t="s">
        <v>12473</v>
      </c>
      <c r="I3829" s="15">
        <v>104.3</v>
      </c>
      <c r="J3829" s="327">
        <v>4</v>
      </c>
      <c r="K3829" s="92"/>
    </row>
    <row r="3830" spans="1:11" ht="12.5" x14ac:dyDescent="0.25">
      <c r="A3830" s="14" t="s">
        <v>3027</v>
      </c>
      <c r="B3830" s="14" t="s">
        <v>12567</v>
      </c>
      <c r="C3830" s="14" t="s">
        <v>12568</v>
      </c>
      <c r="D3830" s="16">
        <v>45732</v>
      </c>
      <c r="E3830" s="16">
        <v>46099</v>
      </c>
      <c r="F3830" s="14" t="s">
        <v>12569</v>
      </c>
      <c r="G3830" s="14">
        <v>47726253</v>
      </c>
      <c r="H3830" s="14" t="s">
        <v>12570</v>
      </c>
      <c r="I3830" s="15">
        <v>10.25</v>
      </c>
      <c r="J3830" s="327">
        <v>4</v>
      </c>
      <c r="K3830" s="92"/>
    </row>
    <row r="3831" spans="1:11" ht="20" x14ac:dyDescent="0.25">
      <c r="A3831" s="14" t="s">
        <v>3027</v>
      </c>
      <c r="B3831" s="14" t="s">
        <v>12571</v>
      </c>
      <c r="C3831" s="14" t="s">
        <v>12572</v>
      </c>
      <c r="D3831" s="326">
        <v>45733</v>
      </c>
      <c r="E3831" s="16">
        <v>46099</v>
      </c>
      <c r="F3831" s="14" t="s">
        <v>12573</v>
      </c>
      <c r="G3831" s="14" t="s">
        <v>5874</v>
      </c>
      <c r="H3831" s="14" t="s">
        <v>12473</v>
      </c>
      <c r="I3831" s="15">
        <v>100.05</v>
      </c>
      <c r="J3831" s="327">
        <v>4</v>
      </c>
      <c r="K3831" s="92"/>
    </row>
    <row r="3832" spans="1:11" ht="20" x14ac:dyDescent="0.25">
      <c r="A3832" s="14" t="s">
        <v>3027</v>
      </c>
      <c r="B3832" s="14" t="s">
        <v>12574</v>
      </c>
      <c r="C3832" s="14" t="s">
        <v>12575</v>
      </c>
      <c r="D3832" s="16">
        <v>45733</v>
      </c>
      <c r="E3832" s="16">
        <v>46099</v>
      </c>
      <c r="F3832" s="14" t="s">
        <v>12576</v>
      </c>
      <c r="G3832" s="14" t="s">
        <v>5874</v>
      </c>
      <c r="H3832" s="14" t="s">
        <v>12473</v>
      </c>
      <c r="I3832" s="15">
        <v>145.75</v>
      </c>
      <c r="J3832" s="327">
        <v>4</v>
      </c>
      <c r="K3832" s="92"/>
    </row>
    <row r="3833" spans="1:11" ht="20" x14ac:dyDescent="0.25">
      <c r="A3833" s="14" t="s">
        <v>3027</v>
      </c>
      <c r="B3833" s="14" t="s">
        <v>12577</v>
      </c>
      <c r="C3833" s="14" t="s">
        <v>12578</v>
      </c>
      <c r="D3833" s="16">
        <v>45735</v>
      </c>
      <c r="E3833" s="16">
        <v>46099</v>
      </c>
      <c r="F3833" s="14" t="s">
        <v>12579</v>
      </c>
      <c r="G3833" s="14">
        <v>48258946</v>
      </c>
      <c r="H3833" s="14" t="s">
        <v>3198</v>
      </c>
      <c r="I3833" s="15">
        <v>77.349999999999994</v>
      </c>
      <c r="J3833" s="327">
        <v>5</v>
      </c>
      <c r="K3833" s="92"/>
    </row>
    <row r="3834" spans="1:11" ht="20" x14ac:dyDescent="0.25">
      <c r="A3834" s="14" t="s">
        <v>3027</v>
      </c>
      <c r="B3834" s="14" t="s">
        <v>12580</v>
      </c>
      <c r="C3834" s="14" t="s">
        <v>12581</v>
      </c>
      <c r="D3834" s="16">
        <v>45736</v>
      </c>
      <c r="E3834" s="16">
        <v>46099</v>
      </c>
      <c r="F3834" s="14" t="s">
        <v>12582</v>
      </c>
      <c r="G3834" s="14" t="s">
        <v>5874</v>
      </c>
      <c r="H3834" s="14" t="s">
        <v>5875</v>
      </c>
      <c r="I3834" s="15">
        <v>70.22</v>
      </c>
      <c r="J3834" s="327">
        <v>4</v>
      </c>
      <c r="K3834" s="92"/>
    </row>
    <row r="3835" spans="1:11" ht="30" x14ac:dyDescent="0.25">
      <c r="A3835" s="14" t="s">
        <v>3027</v>
      </c>
      <c r="B3835" s="14" t="s">
        <v>12583</v>
      </c>
      <c r="C3835" s="14" t="s">
        <v>12584</v>
      </c>
      <c r="D3835" s="16">
        <v>45737</v>
      </c>
      <c r="E3835" s="16">
        <v>46099</v>
      </c>
      <c r="F3835" s="14" t="s">
        <v>12585</v>
      </c>
      <c r="G3835" s="14" t="s">
        <v>4765</v>
      </c>
      <c r="H3835" s="14" t="s">
        <v>4766</v>
      </c>
      <c r="I3835" s="15">
        <v>19.899999999999999</v>
      </c>
      <c r="J3835" s="77">
        <v>4</v>
      </c>
      <c r="K3835" s="92"/>
    </row>
    <row r="3836" spans="1:11" ht="12.5" x14ac:dyDescent="0.25">
      <c r="A3836" s="14" t="s">
        <v>3027</v>
      </c>
      <c r="B3836" s="14" t="s">
        <v>12586</v>
      </c>
      <c r="C3836" s="14" t="s">
        <v>12586</v>
      </c>
      <c r="D3836" s="16">
        <v>45738</v>
      </c>
      <c r="E3836" s="16">
        <v>46099</v>
      </c>
      <c r="F3836" s="14" t="s">
        <v>12587</v>
      </c>
      <c r="G3836" s="14" t="s">
        <v>6565</v>
      </c>
      <c r="H3836" s="14" t="s">
        <v>12480</v>
      </c>
      <c r="I3836" s="15">
        <v>4</v>
      </c>
      <c r="J3836" s="327">
        <v>4</v>
      </c>
      <c r="K3836" s="92"/>
    </row>
    <row r="3837" spans="1:11" ht="20" x14ac:dyDescent="0.25">
      <c r="A3837" s="14" t="s">
        <v>3027</v>
      </c>
      <c r="B3837" s="14" t="s">
        <v>12588</v>
      </c>
      <c r="C3837" s="14" t="s">
        <v>12589</v>
      </c>
      <c r="D3837" s="16">
        <v>45739</v>
      </c>
      <c r="E3837" s="16">
        <v>46099</v>
      </c>
      <c r="F3837" s="14" t="s">
        <v>12590</v>
      </c>
      <c r="G3837" s="14" t="s">
        <v>5874</v>
      </c>
      <c r="H3837" s="14" t="s">
        <v>5875</v>
      </c>
      <c r="I3837" s="15">
        <v>113.85</v>
      </c>
      <c r="J3837" s="327">
        <v>4</v>
      </c>
      <c r="K3837" s="92"/>
    </row>
    <row r="3838" spans="1:11" ht="20" x14ac:dyDescent="0.25">
      <c r="A3838" s="14" t="s">
        <v>3027</v>
      </c>
      <c r="B3838" s="14" t="s">
        <v>12591</v>
      </c>
      <c r="C3838" s="14" t="s">
        <v>12592</v>
      </c>
      <c r="D3838" s="16">
        <v>45750</v>
      </c>
      <c r="E3838" s="16">
        <v>46099</v>
      </c>
      <c r="F3838" s="14" t="s">
        <v>12593</v>
      </c>
      <c r="G3838" s="14">
        <v>35729040</v>
      </c>
      <c r="H3838" s="14" t="s">
        <v>12594</v>
      </c>
      <c r="I3838" s="15">
        <v>20.100000000000001</v>
      </c>
      <c r="J3838" s="327">
        <v>2</v>
      </c>
      <c r="K3838" s="92"/>
    </row>
    <row r="3839" spans="1:11" ht="20" x14ac:dyDescent="0.25">
      <c r="A3839" s="14" t="s">
        <v>3027</v>
      </c>
      <c r="B3839" s="14" t="s">
        <v>12595</v>
      </c>
      <c r="C3839" s="14" t="s">
        <v>12596</v>
      </c>
      <c r="D3839" s="16">
        <v>45751</v>
      </c>
      <c r="E3839" s="16">
        <v>46099</v>
      </c>
      <c r="F3839" s="14" t="s">
        <v>12597</v>
      </c>
      <c r="G3839" s="14" t="s">
        <v>5874</v>
      </c>
      <c r="H3839" s="14" t="s">
        <v>12473</v>
      </c>
      <c r="I3839" s="15">
        <v>74.650000000000006</v>
      </c>
      <c r="J3839" s="327">
        <v>4</v>
      </c>
      <c r="K3839" s="92"/>
    </row>
    <row r="3840" spans="1:11" ht="20" x14ac:dyDescent="0.25">
      <c r="A3840" s="14" t="s">
        <v>3027</v>
      </c>
      <c r="B3840" s="14" t="s">
        <v>12598</v>
      </c>
      <c r="C3840" s="14" t="s">
        <v>12599</v>
      </c>
      <c r="D3840" s="16">
        <v>45758</v>
      </c>
      <c r="E3840" s="16">
        <v>46099</v>
      </c>
      <c r="F3840" s="14" t="s">
        <v>12600</v>
      </c>
      <c r="G3840" s="14" t="s">
        <v>5874</v>
      </c>
      <c r="H3840" s="14" t="s">
        <v>12601</v>
      </c>
      <c r="I3840" s="15">
        <v>100</v>
      </c>
      <c r="J3840" s="327">
        <v>4</v>
      </c>
      <c r="K3840" s="92"/>
    </row>
    <row r="3841" spans="1:11" ht="20" x14ac:dyDescent="0.25">
      <c r="A3841" s="14" t="s">
        <v>3027</v>
      </c>
      <c r="B3841" s="14" t="s">
        <v>12602</v>
      </c>
      <c r="C3841" s="14" t="s">
        <v>12603</v>
      </c>
      <c r="D3841" s="16">
        <v>45774</v>
      </c>
      <c r="E3841" s="16">
        <v>46099</v>
      </c>
      <c r="F3841" s="14" t="s">
        <v>12604</v>
      </c>
      <c r="G3841" s="14">
        <v>36298883</v>
      </c>
      <c r="H3841" s="14" t="s">
        <v>12605</v>
      </c>
      <c r="I3841" s="15">
        <v>25.08</v>
      </c>
      <c r="J3841" s="327">
        <v>4</v>
      </c>
      <c r="K3841" s="92"/>
    </row>
    <row r="3842" spans="1:11" ht="20" x14ac:dyDescent="0.25">
      <c r="A3842" s="14" t="s">
        <v>3027</v>
      </c>
      <c r="B3842" s="14" t="s">
        <v>12606</v>
      </c>
      <c r="C3842" s="14" t="s">
        <v>12607</v>
      </c>
      <c r="D3842" s="16">
        <v>45775</v>
      </c>
      <c r="E3842" s="16">
        <v>46099</v>
      </c>
      <c r="F3842" s="14" t="s">
        <v>12608</v>
      </c>
      <c r="G3842" s="14" t="s">
        <v>5874</v>
      </c>
      <c r="H3842" s="14" t="s">
        <v>5875</v>
      </c>
      <c r="I3842" s="15">
        <v>103</v>
      </c>
      <c r="J3842" s="327">
        <v>4</v>
      </c>
      <c r="K3842" s="92"/>
    </row>
    <row r="3843" spans="1:11" ht="20" x14ac:dyDescent="0.25">
      <c r="A3843" s="14" t="s">
        <v>3027</v>
      </c>
      <c r="B3843" s="14" t="s">
        <v>12609</v>
      </c>
      <c r="C3843" s="14" t="s">
        <v>12610</v>
      </c>
      <c r="D3843" s="16">
        <v>45777</v>
      </c>
      <c r="E3843" s="16">
        <v>46099</v>
      </c>
      <c r="F3843" s="14" t="s">
        <v>12611</v>
      </c>
      <c r="G3843" s="14" t="s">
        <v>11739</v>
      </c>
      <c r="H3843" s="14" t="s">
        <v>12594</v>
      </c>
      <c r="I3843" s="15">
        <v>25.29</v>
      </c>
      <c r="J3843" s="327">
        <v>4</v>
      </c>
      <c r="K3843" s="92"/>
    </row>
    <row r="3844" spans="1:11" ht="20" x14ac:dyDescent="0.25">
      <c r="A3844" s="14" t="s">
        <v>3027</v>
      </c>
      <c r="B3844" s="14" t="s">
        <v>12612</v>
      </c>
      <c r="C3844" s="14" t="s">
        <v>12613</v>
      </c>
      <c r="D3844" s="16">
        <v>45777</v>
      </c>
      <c r="E3844" s="16">
        <v>46099</v>
      </c>
      <c r="F3844" s="14" t="s">
        <v>12614</v>
      </c>
      <c r="G3844" s="14" t="s">
        <v>5874</v>
      </c>
      <c r="H3844" s="14" t="s">
        <v>12473</v>
      </c>
      <c r="I3844" s="15">
        <v>101.11</v>
      </c>
      <c r="J3844" s="327">
        <v>4</v>
      </c>
      <c r="K3844" s="92"/>
    </row>
    <row r="3845" spans="1:11" ht="20" x14ac:dyDescent="0.25">
      <c r="A3845" s="14" t="s">
        <v>3027</v>
      </c>
      <c r="B3845" s="14" t="s">
        <v>12615</v>
      </c>
      <c r="C3845" s="14" t="s">
        <v>12616</v>
      </c>
      <c r="D3845" s="16">
        <v>45783</v>
      </c>
      <c r="E3845" s="16">
        <v>46099</v>
      </c>
      <c r="F3845" s="14" t="s">
        <v>12617</v>
      </c>
      <c r="G3845" s="14" t="s">
        <v>5869</v>
      </c>
      <c r="H3845" s="14" t="s">
        <v>12484</v>
      </c>
      <c r="I3845" s="15">
        <v>100.02</v>
      </c>
      <c r="J3845" s="327">
        <v>4</v>
      </c>
      <c r="K3845" s="92"/>
    </row>
    <row r="3846" spans="1:11" ht="20" x14ac:dyDescent="0.25">
      <c r="A3846" s="14" t="s">
        <v>3027</v>
      </c>
      <c r="B3846" s="14" t="s">
        <v>12618</v>
      </c>
      <c r="C3846" s="14" t="s">
        <v>12619</v>
      </c>
      <c r="D3846" s="16">
        <v>45789</v>
      </c>
      <c r="E3846" s="16">
        <v>46099</v>
      </c>
      <c r="F3846" s="14" t="s">
        <v>12620</v>
      </c>
      <c r="G3846" s="14">
        <v>52136825</v>
      </c>
      <c r="H3846" s="14" t="s">
        <v>3761</v>
      </c>
      <c r="I3846" s="15">
        <v>56.97</v>
      </c>
      <c r="J3846" s="327">
        <v>4</v>
      </c>
      <c r="K3846" s="92"/>
    </row>
    <row r="3847" spans="1:11" ht="12.5" x14ac:dyDescent="0.25">
      <c r="A3847" s="14" t="s">
        <v>3027</v>
      </c>
      <c r="B3847" s="14" t="s">
        <v>12621</v>
      </c>
      <c r="C3847" s="14" t="s">
        <v>12621</v>
      </c>
      <c r="D3847" s="16">
        <v>45790</v>
      </c>
      <c r="E3847" s="16">
        <v>46099</v>
      </c>
      <c r="F3847" s="14" t="s">
        <v>12622</v>
      </c>
      <c r="G3847" s="14" t="s">
        <v>6565</v>
      </c>
      <c r="H3847" s="14" t="s">
        <v>12480</v>
      </c>
      <c r="I3847" s="15">
        <v>9.5</v>
      </c>
      <c r="J3847" s="77">
        <v>4</v>
      </c>
      <c r="K3847" s="92"/>
    </row>
    <row r="3848" spans="1:11" ht="12.5" x14ac:dyDescent="0.25">
      <c r="A3848" s="14" t="s">
        <v>3027</v>
      </c>
      <c r="B3848" s="14" t="s">
        <v>12623</v>
      </c>
      <c r="C3848" s="14" t="s">
        <v>12623</v>
      </c>
      <c r="D3848" s="16">
        <v>45796</v>
      </c>
      <c r="E3848" s="16">
        <v>46099</v>
      </c>
      <c r="F3848" s="14" t="s">
        <v>12504</v>
      </c>
      <c r="G3848" s="14" t="s">
        <v>6565</v>
      </c>
      <c r="H3848" s="14" t="s">
        <v>12480</v>
      </c>
      <c r="I3848" s="15">
        <v>3.5</v>
      </c>
      <c r="J3848" s="77">
        <v>4</v>
      </c>
      <c r="K3848" s="92"/>
    </row>
    <row r="3849" spans="1:11" ht="20" x14ac:dyDescent="0.25">
      <c r="A3849" s="14" t="s">
        <v>3027</v>
      </c>
      <c r="B3849" s="14" t="s">
        <v>12624</v>
      </c>
      <c r="C3849" s="14" t="s">
        <v>8422</v>
      </c>
      <c r="D3849" s="16">
        <v>45797</v>
      </c>
      <c r="E3849" s="16">
        <v>46099</v>
      </c>
      <c r="F3849" s="14" t="s">
        <v>12625</v>
      </c>
      <c r="G3849" s="14" t="s">
        <v>3418</v>
      </c>
      <c r="H3849" s="14" t="s">
        <v>12552</v>
      </c>
      <c r="I3849" s="15">
        <v>207.6</v>
      </c>
      <c r="J3849" s="327">
        <v>4</v>
      </c>
      <c r="K3849" s="92"/>
    </row>
    <row r="3850" spans="1:11" ht="30" x14ac:dyDescent="0.25">
      <c r="A3850" s="14" t="s">
        <v>3027</v>
      </c>
      <c r="B3850" s="14" t="s">
        <v>12626</v>
      </c>
      <c r="C3850" s="14" t="s">
        <v>12627</v>
      </c>
      <c r="D3850" s="16">
        <v>45804</v>
      </c>
      <c r="E3850" s="16">
        <v>46099</v>
      </c>
      <c r="F3850" s="14" t="s">
        <v>12628</v>
      </c>
      <c r="G3850" s="14">
        <v>21809909</v>
      </c>
      <c r="H3850" s="14" t="s">
        <v>12629</v>
      </c>
      <c r="I3850" s="15">
        <v>21.68</v>
      </c>
      <c r="J3850" s="327">
        <v>4</v>
      </c>
      <c r="K3850" s="92"/>
    </row>
    <row r="3851" spans="1:11" ht="20" x14ac:dyDescent="0.25">
      <c r="A3851" s="14" t="s">
        <v>3027</v>
      </c>
      <c r="B3851" s="14" t="s">
        <v>12630</v>
      </c>
      <c r="C3851" s="14" t="s">
        <v>12631</v>
      </c>
      <c r="D3851" s="16">
        <v>45805</v>
      </c>
      <c r="E3851" s="16">
        <v>46099</v>
      </c>
      <c r="F3851" s="14" t="s">
        <v>12632</v>
      </c>
      <c r="G3851" s="14" t="s">
        <v>11739</v>
      </c>
      <c r="H3851" s="14" t="s">
        <v>12594</v>
      </c>
      <c r="I3851" s="15">
        <v>34.9</v>
      </c>
      <c r="J3851" s="327">
        <v>2</v>
      </c>
      <c r="K3851" s="92"/>
    </row>
    <row r="3852" spans="1:11" ht="12.5" x14ac:dyDescent="0.25">
      <c r="A3852" s="14" t="s">
        <v>3027</v>
      </c>
      <c r="B3852" s="14" t="s">
        <v>12633</v>
      </c>
      <c r="C3852" s="14" t="s">
        <v>12633</v>
      </c>
      <c r="D3852" s="16">
        <v>45806</v>
      </c>
      <c r="E3852" s="16">
        <v>46099</v>
      </c>
      <c r="F3852" s="14" t="s">
        <v>12504</v>
      </c>
      <c r="G3852" s="14" t="s">
        <v>6565</v>
      </c>
      <c r="H3852" s="14" t="s">
        <v>12480</v>
      </c>
      <c r="I3852" s="15">
        <v>3.2</v>
      </c>
      <c r="J3852" s="77">
        <v>4</v>
      </c>
      <c r="K3852" s="92"/>
    </row>
    <row r="3853" spans="1:11" ht="20" x14ac:dyDescent="0.25">
      <c r="A3853" s="14" t="s">
        <v>3027</v>
      </c>
      <c r="B3853" s="14" t="s">
        <v>12634</v>
      </c>
      <c r="C3853" s="14" t="s">
        <v>12635</v>
      </c>
      <c r="D3853" s="16">
        <v>45807</v>
      </c>
      <c r="E3853" s="16">
        <v>46099</v>
      </c>
      <c r="F3853" s="14" t="s">
        <v>12636</v>
      </c>
      <c r="G3853" s="14" t="s">
        <v>5874</v>
      </c>
      <c r="H3853" s="14" t="s">
        <v>12601</v>
      </c>
      <c r="I3853" s="15">
        <v>82</v>
      </c>
      <c r="J3853" s="327">
        <v>4</v>
      </c>
      <c r="K3853" s="92"/>
    </row>
    <row r="3854" spans="1:11" ht="20" x14ac:dyDescent="0.25">
      <c r="A3854" s="14" t="s">
        <v>3027</v>
      </c>
      <c r="B3854" s="14" t="s">
        <v>12637</v>
      </c>
      <c r="C3854" s="14" t="s">
        <v>12638</v>
      </c>
      <c r="D3854" s="16">
        <v>45807</v>
      </c>
      <c r="E3854" s="16">
        <v>46099</v>
      </c>
      <c r="F3854" s="14" t="s">
        <v>12639</v>
      </c>
      <c r="G3854" s="14" t="s">
        <v>5874</v>
      </c>
      <c r="H3854" s="14" t="s">
        <v>12473</v>
      </c>
      <c r="I3854" s="15">
        <v>64.819999999999993</v>
      </c>
      <c r="J3854" s="327">
        <v>4</v>
      </c>
      <c r="K3854" s="92"/>
    </row>
    <row r="3855" spans="1:11" ht="20" x14ac:dyDescent="0.25">
      <c r="A3855" s="14" t="s">
        <v>3027</v>
      </c>
      <c r="B3855" s="14" t="s">
        <v>12640</v>
      </c>
      <c r="C3855" s="14" t="s">
        <v>12641</v>
      </c>
      <c r="D3855" s="16">
        <v>45810</v>
      </c>
      <c r="E3855" s="16">
        <v>46099</v>
      </c>
      <c r="F3855" s="14" t="s">
        <v>12642</v>
      </c>
      <c r="G3855" s="14" t="s">
        <v>5874</v>
      </c>
      <c r="H3855" s="14" t="s">
        <v>12473</v>
      </c>
      <c r="I3855" s="15">
        <v>65.760000000000005</v>
      </c>
      <c r="J3855" s="327">
        <v>4</v>
      </c>
      <c r="K3855" s="92"/>
    </row>
    <row r="3856" spans="1:11" ht="20" x14ac:dyDescent="0.25">
      <c r="A3856" s="14" t="s">
        <v>3027</v>
      </c>
      <c r="B3856" s="14" t="s">
        <v>12643</v>
      </c>
      <c r="C3856" s="14" t="s">
        <v>12644</v>
      </c>
      <c r="D3856" s="16">
        <v>45810</v>
      </c>
      <c r="E3856" s="16">
        <v>46099</v>
      </c>
      <c r="F3856" s="14" t="s">
        <v>12645</v>
      </c>
      <c r="G3856" s="14" t="s">
        <v>5874</v>
      </c>
      <c r="H3856" s="14" t="s">
        <v>5875</v>
      </c>
      <c r="I3856" s="15">
        <v>80</v>
      </c>
      <c r="J3856" s="327">
        <v>4</v>
      </c>
      <c r="K3856" s="92"/>
    </row>
    <row r="3857" spans="1:11" ht="20" x14ac:dyDescent="0.25">
      <c r="A3857" s="14" t="s">
        <v>3027</v>
      </c>
      <c r="B3857" s="14" t="s">
        <v>12646</v>
      </c>
      <c r="C3857" s="14" t="s">
        <v>12647</v>
      </c>
      <c r="D3857" s="16">
        <v>45811</v>
      </c>
      <c r="E3857" s="16">
        <v>46099</v>
      </c>
      <c r="F3857" s="14" t="s">
        <v>12648</v>
      </c>
      <c r="G3857" s="14" t="s">
        <v>5874</v>
      </c>
      <c r="H3857" s="14" t="s">
        <v>5875</v>
      </c>
      <c r="I3857" s="15">
        <v>30</v>
      </c>
      <c r="J3857" s="327">
        <v>4</v>
      </c>
      <c r="K3857" s="92"/>
    </row>
    <row r="3858" spans="1:11" ht="12.5" x14ac:dyDescent="0.25">
      <c r="A3858" s="14" t="s">
        <v>3027</v>
      </c>
      <c r="B3858" s="14" t="s">
        <v>12649</v>
      </c>
      <c r="C3858" s="14" t="s">
        <v>12649</v>
      </c>
      <c r="D3858" s="16">
        <v>45811</v>
      </c>
      <c r="E3858" s="16">
        <v>46099</v>
      </c>
      <c r="F3858" s="14" t="s">
        <v>12650</v>
      </c>
      <c r="G3858" s="14" t="s">
        <v>6565</v>
      </c>
      <c r="H3858" s="14" t="s">
        <v>12480</v>
      </c>
      <c r="I3858" s="15">
        <v>4</v>
      </c>
      <c r="J3858" s="77">
        <v>4</v>
      </c>
      <c r="K3858" s="92"/>
    </row>
    <row r="3859" spans="1:11" ht="20" x14ac:dyDescent="0.25">
      <c r="A3859" s="14" t="s">
        <v>3027</v>
      </c>
      <c r="B3859" s="14" t="s">
        <v>12651</v>
      </c>
      <c r="C3859" s="14" t="s">
        <v>12652</v>
      </c>
      <c r="D3859" s="16">
        <v>45815</v>
      </c>
      <c r="E3859" s="16">
        <v>46099</v>
      </c>
      <c r="F3859" s="14" t="s">
        <v>12653</v>
      </c>
      <c r="G3859" s="14" t="s">
        <v>5874</v>
      </c>
      <c r="H3859" s="14" t="s">
        <v>5875</v>
      </c>
      <c r="I3859" s="15">
        <v>21.14</v>
      </c>
      <c r="J3859" s="327">
        <v>4</v>
      </c>
      <c r="K3859" s="92"/>
    </row>
    <row r="3860" spans="1:11" ht="20" x14ac:dyDescent="0.25">
      <c r="A3860" s="14" t="s">
        <v>3027</v>
      </c>
      <c r="B3860" s="14" t="s">
        <v>12654</v>
      </c>
      <c r="C3860" s="14" t="s">
        <v>12655</v>
      </c>
      <c r="D3860" s="16">
        <v>45817</v>
      </c>
      <c r="E3860" s="16">
        <v>46099</v>
      </c>
      <c r="F3860" s="14" t="s">
        <v>12656</v>
      </c>
      <c r="G3860" s="14" t="s">
        <v>5874</v>
      </c>
      <c r="H3860" s="14" t="s">
        <v>5875</v>
      </c>
      <c r="I3860" s="15">
        <v>55</v>
      </c>
      <c r="J3860" s="327">
        <v>4</v>
      </c>
      <c r="K3860" s="92"/>
    </row>
    <row r="3861" spans="1:11" ht="20" x14ac:dyDescent="0.25">
      <c r="A3861" s="14" t="s">
        <v>3027</v>
      </c>
      <c r="B3861" s="14" t="s">
        <v>12657</v>
      </c>
      <c r="C3861" s="14" t="s">
        <v>12658</v>
      </c>
      <c r="D3861" s="16">
        <v>45817</v>
      </c>
      <c r="E3861" s="16">
        <v>46099</v>
      </c>
      <c r="F3861" s="14" t="s">
        <v>12659</v>
      </c>
      <c r="G3861" s="14">
        <v>51231735</v>
      </c>
      <c r="H3861" s="14" t="s">
        <v>12660</v>
      </c>
      <c r="I3861" s="15">
        <v>8.4</v>
      </c>
      <c r="J3861" s="327">
        <v>2</v>
      </c>
      <c r="K3861" s="92"/>
    </row>
    <row r="3862" spans="1:11" ht="20" x14ac:dyDescent="0.25">
      <c r="A3862" s="14" t="s">
        <v>3027</v>
      </c>
      <c r="B3862" s="14" t="s">
        <v>12661</v>
      </c>
      <c r="C3862" s="14" t="s">
        <v>12662</v>
      </c>
      <c r="D3862" s="16">
        <v>45818</v>
      </c>
      <c r="E3862" s="16">
        <v>46099</v>
      </c>
      <c r="F3862" s="14" t="s">
        <v>12663</v>
      </c>
      <c r="G3862" s="14" t="s">
        <v>5874</v>
      </c>
      <c r="H3862" s="14" t="s">
        <v>5875</v>
      </c>
      <c r="I3862" s="15">
        <v>93</v>
      </c>
      <c r="J3862" s="327">
        <v>4</v>
      </c>
      <c r="K3862" s="92"/>
    </row>
    <row r="3863" spans="1:11" ht="20" x14ac:dyDescent="0.25">
      <c r="A3863" s="14" t="s">
        <v>3027</v>
      </c>
      <c r="B3863" s="14" t="s">
        <v>12664</v>
      </c>
      <c r="C3863" s="14" t="s">
        <v>12665</v>
      </c>
      <c r="D3863" s="326">
        <v>45821</v>
      </c>
      <c r="E3863" s="16">
        <v>46099</v>
      </c>
      <c r="F3863" s="14" t="s">
        <v>12666</v>
      </c>
      <c r="G3863" s="14" t="s">
        <v>5869</v>
      </c>
      <c r="H3863" s="14" t="s">
        <v>12484</v>
      </c>
      <c r="I3863" s="15">
        <v>105.6</v>
      </c>
      <c r="J3863" s="327">
        <v>4</v>
      </c>
      <c r="K3863" s="92"/>
    </row>
    <row r="3864" spans="1:11" ht="20" x14ac:dyDescent="0.25">
      <c r="A3864" s="14" t="s">
        <v>3027</v>
      </c>
      <c r="B3864" s="14" t="s">
        <v>12667</v>
      </c>
      <c r="C3864" s="14" t="s">
        <v>12668</v>
      </c>
      <c r="D3864" s="16">
        <v>45822</v>
      </c>
      <c r="E3864" s="16">
        <v>46099</v>
      </c>
      <c r="F3864" s="14" t="s">
        <v>12669</v>
      </c>
      <c r="G3864" s="14" t="s">
        <v>5869</v>
      </c>
      <c r="H3864" s="14" t="s">
        <v>12484</v>
      </c>
      <c r="I3864" s="15">
        <v>71.22</v>
      </c>
      <c r="J3864" s="327">
        <v>4</v>
      </c>
      <c r="K3864" s="92"/>
    </row>
    <row r="3865" spans="1:11" ht="20" x14ac:dyDescent="0.25">
      <c r="A3865" s="14" t="s">
        <v>3027</v>
      </c>
      <c r="B3865" s="14" t="s">
        <v>12670</v>
      </c>
      <c r="C3865" s="14" t="s">
        <v>12671</v>
      </c>
      <c r="D3865" s="16">
        <v>45822</v>
      </c>
      <c r="E3865" s="16">
        <v>46099</v>
      </c>
      <c r="F3865" s="14" t="s">
        <v>12672</v>
      </c>
      <c r="G3865" s="14" t="s">
        <v>5874</v>
      </c>
      <c r="H3865" s="14" t="s">
        <v>12473</v>
      </c>
      <c r="I3865" s="15">
        <v>90</v>
      </c>
      <c r="J3865" s="327">
        <v>4</v>
      </c>
      <c r="K3865" s="92"/>
    </row>
    <row r="3866" spans="1:11" ht="20" x14ac:dyDescent="0.25">
      <c r="A3866" s="14" t="s">
        <v>3027</v>
      </c>
      <c r="B3866" s="14" t="s">
        <v>12673</v>
      </c>
      <c r="C3866" s="14" t="s">
        <v>12674</v>
      </c>
      <c r="D3866" s="16">
        <v>45823</v>
      </c>
      <c r="E3866" s="16">
        <v>46099</v>
      </c>
      <c r="F3866" s="14" t="s">
        <v>12675</v>
      </c>
      <c r="G3866" s="14" t="s">
        <v>5874</v>
      </c>
      <c r="H3866" s="14" t="s">
        <v>12473</v>
      </c>
      <c r="I3866" s="15">
        <v>55.55</v>
      </c>
      <c r="J3866" s="327">
        <v>4</v>
      </c>
      <c r="K3866" s="92"/>
    </row>
    <row r="3867" spans="1:11" ht="20" x14ac:dyDescent="0.25">
      <c r="A3867" s="14" t="s">
        <v>3027</v>
      </c>
      <c r="B3867" s="14" t="s">
        <v>12676</v>
      </c>
      <c r="C3867" s="14" t="s">
        <v>12677</v>
      </c>
      <c r="D3867" s="16">
        <v>45823</v>
      </c>
      <c r="E3867" s="16">
        <v>46099</v>
      </c>
      <c r="F3867" s="14" t="s">
        <v>12678</v>
      </c>
      <c r="G3867" s="14" t="s">
        <v>4765</v>
      </c>
      <c r="H3867" s="14" t="s">
        <v>4766</v>
      </c>
      <c r="I3867" s="15">
        <v>9.3000000000000007</v>
      </c>
      <c r="J3867" s="327">
        <v>4</v>
      </c>
      <c r="K3867" s="92"/>
    </row>
    <row r="3868" spans="1:11" ht="20" x14ac:dyDescent="0.25">
      <c r="A3868" s="14" t="s">
        <v>3027</v>
      </c>
      <c r="B3868" s="14" t="s">
        <v>12679</v>
      </c>
      <c r="C3868" s="14" t="s">
        <v>12680</v>
      </c>
      <c r="D3868" s="16">
        <v>45823</v>
      </c>
      <c r="E3868" s="16">
        <v>46099</v>
      </c>
      <c r="F3868" s="14" t="s">
        <v>12681</v>
      </c>
      <c r="G3868" s="14" t="s">
        <v>5874</v>
      </c>
      <c r="H3868" s="14" t="s">
        <v>12473</v>
      </c>
      <c r="I3868" s="15">
        <v>26.51</v>
      </c>
      <c r="J3868" s="327">
        <v>4</v>
      </c>
      <c r="K3868" s="92"/>
    </row>
    <row r="3869" spans="1:11" ht="30" x14ac:dyDescent="0.25">
      <c r="A3869" s="14" t="s">
        <v>3027</v>
      </c>
      <c r="B3869" s="14" t="s">
        <v>12682</v>
      </c>
      <c r="C3869" s="14" t="s">
        <v>12683</v>
      </c>
      <c r="D3869" s="16">
        <v>45824</v>
      </c>
      <c r="E3869" s="16">
        <v>46099</v>
      </c>
      <c r="F3869" s="14" t="s">
        <v>12684</v>
      </c>
      <c r="G3869" s="14">
        <v>47658827</v>
      </c>
      <c r="H3869" s="14" t="s">
        <v>12685</v>
      </c>
      <c r="I3869" s="15">
        <v>42.6</v>
      </c>
      <c r="J3869" s="327">
        <v>2</v>
      </c>
      <c r="K3869" s="92"/>
    </row>
    <row r="3870" spans="1:11" ht="20" x14ac:dyDescent="0.25">
      <c r="A3870" s="14" t="s">
        <v>3027</v>
      </c>
      <c r="B3870" s="14" t="s">
        <v>12686</v>
      </c>
      <c r="C3870" s="14" t="s">
        <v>12687</v>
      </c>
      <c r="D3870" s="16">
        <v>45824</v>
      </c>
      <c r="E3870" s="16">
        <v>46099</v>
      </c>
      <c r="F3870" s="14" t="s">
        <v>12688</v>
      </c>
      <c r="G3870" s="14" t="s">
        <v>4765</v>
      </c>
      <c r="H3870" s="14" t="s">
        <v>4766</v>
      </c>
      <c r="I3870" s="15">
        <v>5.9</v>
      </c>
      <c r="J3870" s="327">
        <v>2</v>
      </c>
      <c r="K3870" s="92"/>
    </row>
    <row r="3871" spans="1:11" ht="20" x14ac:dyDescent="0.25">
      <c r="A3871" s="14" t="s">
        <v>3027</v>
      </c>
      <c r="B3871" s="14" t="s">
        <v>12689</v>
      </c>
      <c r="C3871" s="14" t="s">
        <v>12690</v>
      </c>
      <c r="D3871" s="16">
        <v>45825</v>
      </c>
      <c r="E3871" s="16">
        <v>46099</v>
      </c>
      <c r="F3871" s="14" t="s">
        <v>12691</v>
      </c>
      <c r="G3871" s="14">
        <v>46919872</v>
      </c>
      <c r="H3871" s="14" t="s">
        <v>12692</v>
      </c>
      <c r="I3871" s="15">
        <v>3</v>
      </c>
      <c r="J3871" s="327">
        <v>4</v>
      </c>
      <c r="K3871" s="92"/>
    </row>
    <row r="3872" spans="1:11" ht="20" x14ac:dyDescent="0.25">
      <c r="A3872" s="14" t="s">
        <v>3027</v>
      </c>
      <c r="B3872" s="14" t="s">
        <v>12693</v>
      </c>
      <c r="C3872" s="14" t="s">
        <v>12694</v>
      </c>
      <c r="D3872" s="16">
        <v>45826</v>
      </c>
      <c r="E3872" s="16">
        <v>46099</v>
      </c>
      <c r="F3872" s="14" t="s">
        <v>12695</v>
      </c>
      <c r="G3872" s="14" t="s">
        <v>5874</v>
      </c>
      <c r="H3872" s="14" t="s">
        <v>12473</v>
      </c>
      <c r="I3872" s="15">
        <v>55.82</v>
      </c>
      <c r="J3872" s="327">
        <v>4</v>
      </c>
      <c r="K3872" s="92"/>
    </row>
    <row r="3873" spans="1:11" ht="20" x14ac:dyDescent="0.25">
      <c r="A3873" s="14" t="s">
        <v>3027</v>
      </c>
      <c r="B3873" s="14" t="s">
        <v>12696</v>
      </c>
      <c r="C3873" s="14" t="s">
        <v>12697</v>
      </c>
      <c r="D3873" s="16">
        <v>45832</v>
      </c>
      <c r="E3873" s="16">
        <v>46099</v>
      </c>
      <c r="F3873" s="14" t="s">
        <v>12698</v>
      </c>
      <c r="G3873" s="14" t="s">
        <v>5874</v>
      </c>
      <c r="H3873" s="14" t="s">
        <v>5875</v>
      </c>
      <c r="I3873" s="15">
        <v>94</v>
      </c>
      <c r="J3873" s="327">
        <v>4</v>
      </c>
      <c r="K3873" s="92"/>
    </row>
    <row r="3874" spans="1:11" ht="20" x14ac:dyDescent="0.25">
      <c r="A3874" s="14" t="s">
        <v>3027</v>
      </c>
      <c r="B3874" s="14" t="s">
        <v>12699</v>
      </c>
      <c r="C3874" s="14" t="s">
        <v>12700</v>
      </c>
      <c r="D3874" s="16">
        <v>45833</v>
      </c>
      <c r="E3874" s="16">
        <v>46099</v>
      </c>
      <c r="F3874" s="14" t="s">
        <v>12701</v>
      </c>
      <c r="G3874" s="14" t="s">
        <v>5869</v>
      </c>
      <c r="H3874" s="14" t="s">
        <v>12484</v>
      </c>
      <c r="I3874" s="15">
        <v>61.66</v>
      </c>
      <c r="J3874" s="327">
        <v>4</v>
      </c>
      <c r="K3874" s="92"/>
    </row>
    <row r="3875" spans="1:11" ht="20" x14ac:dyDescent="0.25">
      <c r="A3875" s="14" t="s">
        <v>3027</v>
      </c>
      <c r="B3875" s="14" t="s">
        <v>12702</v>
      </c>
      <c r="C3875" s="14" t="s">
        <v>12703</v>
      </c>
      <c r="D3875" s="16">
        <v>45838</v>
      </c>
      <c r="E3875" s="16">
        <v>46099</v>
      </c>
      <c r="F3875" s="14" t="s">
        <v>12704</v>
      </c>
      <c r="G3875" s="14">
        <v>34109986</v>
      </c>
      <c r="H3875" s="14" t="s">
        <v>12705</v>
      </c>
      <c r="I3875" s="15">
        <v>287.94</v>
      </c>
      <c r="J3875" s="327">
        <v>4</v>
      </c>
      <c r="K3875" s="92"/>
    </row>
    <row r="3876" spans="1:11" ht="20" x14ac:dyDescent="0.25">
      <c r="A3876" s="14" t="s">
        <v>3027</v>
      </c>
      <c r="B3876" s="14" t="s">
        <v>12706</v>
      </c>
      <c r="C3876" s="14" t="s">
        <v>12706</v>
      </c>
      <c r="D3876" s="16">
        <v>45838</v>
      </c>
      <c r="E3876" s="16">
        <v>46099</v>
      </c>
      <c r="F3876" s="14" t="s">
        <v>12707</v>
      </c>
      <c r="G3876" s="14" t="s">
        <v>6565</v>
      </c>
      <c r="H3876" s="14" t="s">
        <v>12480</v>
      </c>
      <c r="I3876" s="15">
        <v>8</v>
      </c>
      <c r="J3876" s="77">
        <v>4</v>
      </c>
      <c r="K3876" s="92"/>
    </row>
    <row r="3877" spans="1:11" ht="20" x14ac:dyDescent="0.25">
      <c r="A3877" s="14" t="s">
        <v>3027</v>
      </c>
      <c r="B3877" s="14" t="s">
        <v>12708</v>
      </c>
      <c r="C3877" s="14" t="s">
        <v>12709</v>
      </c>
      <c r="D3877" s="16">
        <v>45841</v>
      </c>
      <c r="E3877" s="16">
        <v>46099</v>
      </c>
      <c r="F3877" s="14" t="s">
        <v>12710</v>
      </c>
      <c r="G3877" s="14" t="s">
        <v>3392</v>
      </c>
      <c r="H3877" s="14" t="s">
        <v>12705</v>
      </c>
      <c r="I3877" s="15">
        <v>58.65</v>
      </c>
      <c r="J3877" s="327">
        <v>4</v>
      </c>
      <c r="K3877" s="92"/>
    </row>
    <row r="3878" spans="1:11" ht="20" x14ac:dyDescent="0.25">
      <c r="A3878" s="14" t="s">
        <v>3027</v>
      </c>
      <c r="B3878" s="14" t="s">
        <v>12711</v>
      </c>
      <c r="C3878" s="14" t="s">
        <v>12712</v>
      </c>
      <c r="D3878" s="16">
        <v>45844</v>
      </c>
      <c r="E3878" s="16">
        <v>46099</v>
      </c>
      <c r="F3878" s="14" t="s">
        <v>12713</v>
      </c>
      <c r="G3878" s="14" t="s">
        <v>5874</v>
      </c>
      <c r="H3878" s="14" t="s">
        <v>5875</v>
      </c>
      <c r="I3878" s="15">
        <v>99.32</v>
      </c>
      <c r="J3878" s="327">
        <v>4</v>
      </c>
      <c r="K3878" s="92"/>
    </row>
    <row r="3879" spans="1:11" ht="20" x14ac:dyDescent="0.25">
      <c r="A3879" s="14" t="s">
        <v>3027</v>
      </c>
      <c r="B3879" s="14" t="s">
        <v>12714</v>
      </c>
      <c r="C3879" s="14" t="s">
        <v>12715</v>
      </c>
      <c r="D3879" s="16">
        <v>45845</v>
      </c>
      <c r="E3879" s="16">
        <v>46099</v>
      </c>
      <c r="F3879" s="14" t="s">
        <v>12716</v>
      </c>
      <c r="G3879" s="14" t="s">
        <v>6638</v>
      </c>
      <c r="H3879" s="14" t="s">
        <v>12545</v>
      </c>
      <c r="I3879" s="15">
        <v>9.5500000000000007</v>
      </c>
      <c r="J3879" s="327">
        <v>4</v>
      </c>
      <c r="K3879" s="92"/>
    </row>
    <row r="3880" spans="1:11" ht="12.5" x14ac:dyDescent="0.25">
      <c r="A3880" s="14" t="s">
        <v>3027</v>
      </c>
      <c r="B3880" s="14" t="s">
        <v>12717</v>
      </c>
      <c r="C3880" s="14" t="s">
        <v>12717</v>
      </c>
      <c r="D3880" s="16">
        <v>45846</v>
      </c>
      <c r="E3880" s="16">
        <v>46099</v>
      </c>
      <c r="F3880" s="14" t="s">
        <v>12504</v>
      </c>
      <c r="G3880" s="14" t="s">
        <v>6565</v>
      </c>
      <c r="H3880" s="14" t="s">
        <v>12480</v>
      </c>
      <c r="I3880" s="15">
        <v>4</v>
      </c>
      <c r="J3880" s="77">
        <v>4</v>
      </c>
      <c r="K3880" s="92"/>
    </row>
    <row r="3881" spans="1:11" ht="20" x14ac:dyDescent="0.25">
      <c r="A3881" s="14" t="s">
        <v>3027</v>
      </c>
      <c r="B3881" s="14" t="s">
        <v>12718</v>
      </c>
      <c r="C3881" s="14" t="s">
        <v>12719</v>
      </c>
      <c r="D3881" s="16">
        <v>45847</v>
      </c>
      <c r="E3881" s="16">
        <v>46099</v>
      </c>
      <c r="F3881" s="14" t="s">
        <v>12720</v>
      </c>
      <c r="G3881" s="14" t="s">
        <v>5869</v>
      </c>
      <c r="H3881" s="14" t="s">
        <v>12484</v>
      </c>
      <c r="I3881" s="15">
        <v>56.47</v>
      </c>
      <c r="J3881" s="327">
        <v>4</v>
      </c>
      <c r="K3881" s="92"/>
    </row>
    <row r="3882" spans="1:11" ht="12.5" x14ac:dyDescent="0.25">
      <c r="A3882" s="14" t="s">
        <v>3027</v>
      </c>
      <c r="B3882" s="14" t="s">
        <v>12721</v>
      </c>
      <c r="C3882" s="14" t="s">
        <v>12721</v>
      </c>
      <c r="D3882" s="16">
        <v>45847</v>
      </c>
      <c r="E3882" s="16">
        <v>46099</v>
      </c>
      <c r="F3882" s="14" t="s">
        <v>12504</v>
      </c>
      <c r="G3882" s="14" t="s">
        <v>6565</v>
      </c>
      <c r="H3882" s="14" t="s">
        <v>12480</v>
      </c>
      <c r="I3882" s="15">
        <v>4.7</v>
      </c>
      <c r="J3882" s="77">
        <v>4</v>
      </c>
      <c r="K3882" s="92"/>
    </row>
    <row r="3883" spans="1:11" ht="12.5" x14ac:dyDescent="0.25">
      <c r="A3883" s="14" t="s">
        <v>3027</v>
      </c>
      <c r="B3883" s="14" t="s">
        <v>12722</v>
      </c>
      <c r="C3883" s="14" t="s">
        <v>12722</v>
      </c>
      <c r="D3883" s="16">
        <v>45849</v>
      </c>
      <c r="E3883" s="16">
        <v>46099</v>
      </c>
      <c r="F3883" s="14" t="s">
        <v>12504</v>
      </c>
      <c r="G3883" s="14" t="s">
        <v>6565</v>
      </c>
      <c r="H3883" s="14" t="s">
        <v>12480</v>
      </c>
      <c r="I3883" s="15">
        <v>4.7</v>
      </c>
      <c r="J3883" s="77">
        <v>4</v>
      </c>
      <c r="K3883" s="92"/>
    </row>
    <row r="3884" spans="1:11" ht="20" x14ac:dyDescent="0.25">
      <c r="A3884" s="14" t="s">
        <v>3027</v>
      </c>
      <c r="B3884" s="14" t="s">
        <v>12723</v>
      </c>
      <c r="C3884" s="14" t="s">
        <v>12724</v>
      </c>
      <c r="D3884" s="16">
        <v>45849</v>
      </c>
      <c r="E3884" s="16">
        <v>46099</v>
      </c>
      <c r="F3884" s="14" t="s">
        <v>12725</v>
      </c>
      <c r="G3884" s="14" t="s">
        <v>5869</v>
      </c>
      <c r="H3884" s="14" t="s">
        <v>12484</v>
      </c>
      <c r="I3884" s="15">
        <v>55.85</v>
      </c>
      <c r="J3884" s="327">
        <v>4</v>
      </c>
      <c r="K3884" s="92"/>
    </row>
    <row r="3885" spans="1:11" ht="20" x14ac:dyDescent="0.25">
      <c r="A3885" s="14" t="s">
        <v>3027</v>
      </c>
      <c r="B3885" s="14" t="s">
        <v>12726</v>
      </c>
      <c r="C3885" s="14" t="s">
        <v>12727</v>
      </c>
      <c r="D3885" s="16">
        <v>45855</v>
      </c>
      <c r="E3885" s="16">
        <v>46099</v>
      </c>
      <c r="F3885" s="14" t="s">
        <v>12728</v>
      </c>
      <c r="G3885" s="14" t="s">
        <v>5869</v>
      </c>
      <c r="H3885" s="14" t="s">
        <v>12484</v>
      </c>
      <c r="I3885" s="15">
        <v>55.8</v>
      </c>
      <c r="J3885" s="327">
        <v>4</v>
      </c>
      <c r="K3885" s="92"/>
    </row>
    <row r="3886" spans="1:11" ht="20" x14ac:dyDescent="0.25">
      <c r="A3886" s="14" t="s">
        <v>3027</v>
      </c>
      <c r="B3886" s="14" t="s">
        <v>12729</v>
      </c>
      <c r="C3886" s="14" t="s">
        <v>12730</v>
      </c>
      <c r="D3886" s="16">
        <v>45861</v>
      </c>
      <c r="E3886" s="16">
        <v>46099</v>
      </c>
      <c r="F3886" s="14" t="s">
        <v>12731</v>
      </c>
      <c r="G3886" s="14" t="s">
        <v>5869</v>
      </c>
      <c r="H3886" s="14" t="s">
        <v>12484</v>
      </c>
      <c r="I3886" s="15">
        <v>53.23</v>
      </c>
      <c r="J3886" s="327">
        <v>4</v>
      </c>
      <c r="K3886" s="92"/>
    </row>
    <row r="3887" spans="1:11" ht="20" x14ac:dyDescent="0.25">
      <c r="A3887" s="14" t="s">
        <v>3027</v>
      </c>
      <c r="B3887" s="14" t="s">
        <v>12732</v>
      </c>
      <c r="C3887" s="14" t="s">
        <v>12733</v>
      </c>
      <c r="D3887" s="16">
        <v>45866</v>
      </c>
      <c r="E3887" s="16">
        <v>46099</v>
      </c>
      <c r="F3887" s="14" t="s">
        <v>12734</v>
      </c>
      <c r="G3887" s="14" t="s">
        <v>5874</v>
      </c>
      <c r="H3887" s="14" t="s">
        <v>12473</v>
      </c>
      <c r="I3887" s="15">
        <v>100</v>
      </c>
      <c r="J3887" s="327">
        <v>4</v>
      </c>
      <c r="K3887" s="92"/>
    </row>
    <row r="3888" spans="1:11" ht="20" x14ac:dyDescent="0.25">
      <c r="A3888" s="14" t="s">
        <v>3027</v>
      </c>
      <c r="B3888" s="14" t="s">
        <v>12735</v>
      </c>
      <c r="C3888" s="14" t="s">
        <v>12735</v>
      </c>
      <c r="D3888" s="16">
        <v>45866</v>
      </c>
      <c r="E3888" s="16">
        <v>46099</v>
      </c>
      <c r="F3888" s="14" t="s">
        <v>12736</v>
      </c>
      <c r="G3888" s="14" t="s">
        <v>6565</v>
      </c>
      <c r="H3888" s="14" t="s">
        <v>12480</v>
      </c>
      <c r="I3888" s="15">
        <v>4.7</v>
      </c>
      <c r="J3888" s="327">
        <v>4</v>
      </c>
      <c r="K3888" s="92"/>
    </row>
    <row r="3889" spans="1:11" ht="30" x14ac:dyDescent="0.25">
      <c r="A3889" s="14" t="s">
        <v>3027</v>
      </c>
      <c r="B3889" s="14" t="s">
        <v>12737</v>
      </c>
      <c r="C3889" s="14" t="s">
        <v>8117</v>
      </c>
      <c r="D3889" s="16">
        <v>45870</v>
      </c>
      <c r="E3889" s="16">
        <v>46099</v>
      </c>
      <c r="F3889" s="14" t="s">
        <v>12738</v>
      </c>
      <c r="G3889" s="14" t="s">
        <v>6638</v>
      </c>
      <c r="H3889" s="14" t="s">
        <v>12545</v>
      </c>
      <c r="I3889" s="15">
        <v>6.4</v>
      </c>
      <c r="J3889" s="327">
        <v>5</v>
      </c>
      <c r="K3889" s="92"/>
    </row>
    <row r="3890" spans="1:11" ht="20" x14ac:dyDescent="0.25">
      <c r="A3890" s="14" t="s">
        <v>3027</v>
      </c>
      <c r="B3890" s="14" t="s">
        <v>12739</v>
      </c>
      <c r="C3890" s="14" t="s">
        <v>12740</v>
      </c>
      <c r="D3890" s="16">
        <v>45871</v>
      </c>
      <c r="E3890" s="16">
        <v>46099</v>
      </c>
      <c r="F3890" s="14" t="s">
        <v>12741</v>
      </c>
      <c r="G3890" s="14">
        <v>46349707</v>
      </c>
      <c r="H3890" s="14" t="s">
        <v>12742</v>
      </c>
      <c r="I3890" s="15">
        <v>93.55</v>
      </c>
      <c r="J3890" s="327">
        <v>4</v>
      </c>
      <c r="K3890" s="92"/>
    </row>
    <row r="3891" spans="1:11" ht="20" x14ac:dyDescent="0.25">
      <c r="A3891" s="14" t="s">
        <v>3027</v>
      </c>
      <c r="B3891" s="14" t="s">
        <v>12743</v>
      </c>
      <c r="C3891" s="14" t="s">
        <v>12744</v>
      </c>
      <c r="D3891" s="16">
        <v>45871</v>
      </c>
      <c r="E3891" s="16">
        <v>46099</v>
      </c>
      <c r="F3891" s="14" t="s">
        <v>12745</v>
      </c>
      <c r="G3891" s="14" t="s">
        <v>5874</v>
      </c>
      <c r="H3891" s="14" t="s">
        <v>5875</v>
      </c>
      <c r="I3891" s="15">
        <v>40</v>
      </c>
      <c r="J3891" s="327">
        <v>4</v>
      </c>
      <c r="K3891" s="92"/>
    </row>
    <row r="3892" spans="1:11" ht="20" x14ac:dyDescent="0.25">
      <c r="A3892" s="14" t="s">
        <v>3027</v>
      </c>
      <c r="B3892" s="14" t="s">
        <v>12746</v>
      </c>
      <c r="C3892" s="14" t="s">
        <v>12747</v>
      </c>
      <c r="D3892" s="16">
        <v>45872</v>
      </c>
      <c r="E3892" s="16">
        <v>46099</v>
      </c>
      <c r="F3892" s="14" t="s">
        <v>12748</v>
      </c>
      <c r="G3892" s="14" t="s">
        <v>5869</v>
      </c>
      <c r="H3892" s="14" t="s">
        <v>5870</v>
      </c>
      <c r="I3892" s="15">
        <v>98.5</v>
      </c>
      <c r="J3892" s="327">
        <v>4</v>
      </c>
      <c r="K3892" s="92"/>
    </row>
    <row r="3893" spans="1:11" ht="20" x14ac:dyDescent="0.25">
      <c r="A3893" s="14" t="s">
        <v>3027</v>
      </c>
      <c r="B3893" s="14" t="s">
        <v>12749</v>
      </c>
      <c r="C3893" s="14" t="s">
        <v>12750</v>
      </c>
      <c r="D3893" s="16">
        <v>45874</v>
      </c>
      <c r="E3893" s="16">
        <v>46099</v>
      </c>
      <c r="F3893" s="14" t="s">
        <v>12678</v>
      </c>
      <c r="G3893" s="14" t="s">
        <v>4765</v>
      </c>
      <c r="H3893" s="14" t="s">
        <v>4766</v>
      </c>
      <c r="I3893" s="15">
        <v>8.4</v>
      </c>
      <c r="J3893" s="327">
        <v>4</v>
      </c>
      <c r="K3893" s="92"/>
    </row>
    <row r="3894" spans="1:11" ht="20" x14ac:dyDescent="0.25">
      <c r="A3894" s="14" t="s">
        <v>3027</v>
      </c>
      <c r="B3894" s="14" t="s">
        <v>12751</v>
      </c>
      <c r="C3894" s="14" t="s">
        <v>12752</v>
      </c>
      <c r="D3894" s="16">
        <v>45876</v>
      </c>
      <c r="E3894" s="16">
        <v>46099</v>
      </c>
      <c r="F3894" s="14" t="s">
        <v>12753</v>
      </c>
      <c r="G3894" s="14">
        <v>32627211</v>
      </c>
      <c r="H3894" s="14" t="s">
        <v>12754</v>
      </c>
      <c r="I3894" s="15">
        <v>16.95</v>
      </c>
      <c r="J3894" s="327">
        <v>4</v>
      </c>
      <c r="K3894" s="92"/>
    </row>
    <row r="3895" spans="1:11" ht="20" x14ac:dyDescent="0.25">
      <c r="A3895" s="14" t="s">
        <v>3027</v>
      </c>
      <c r="B3895" s="14" t="s">
        <v>12755</v>
      </c>
      <c r="C3895" s="14" t="s">
        <v>12756</v>
      </c>
      <c r="D3895" s="16">
        <v>45876</v>
      </c>
      <c r="E3895" s="16">
        <v>46099</v>
      </c>
      <c r="F3895" s="14" t="s">
        <v>12757</v>
      </c>
      <c r="G3895" s="14">
        <v>35790164</v>
      </c>
      <c r="H3895" s="14" t="s">
        <v>12758</v>
      </c>
      <c r="I3895" s="15">
        <v>66.95</v>
      </c>
      <c r="J3895" s="327">
        <v>5</v>
      </c>
      <c r="K3895" s="92"/>
    </row>
    <row r="3896" spans="1:11" ht="20" x14ac:dyDescent="0.25">
      <c r="A3896" s="14" t="s">
        <v>3027</v>
      </c>
      <c r="B3896" s="14" t="s">
        <v>12759</v>
      </c>
      <c r="C3896" s="14" t="s">
        <v>12760</v>
      </c>
      <c r="D3896" s="16">
        <v>45876</v>
      </c>
      <c r="E3896" s="16">
        <v>46099</v>
      </c>
      <c r="F3896" s="14" t="s">
        <v>12761</v>
      </c>
      <c r="G3896" s="14" t="s">
        <v>11739</v>
      </c>
      <c r="H3896" s="14" t="s">
        <v>11740</v>
      </c>
      <c r="I3896" s="15">
        <v>8.35</v>
      </c>
      <c r="J3896" s="327">
        <v>5</v>
      </c>
      <c r="K3896" s="92"/>
    </row>
    <row r="3897" spans="1:11" ht="20" x14ac:dyDescent="0.25">
      <c r="A3897" s="14" t="s">
        <v>3027</v>
      </c>
      <c r="B3897" s="14" t="s">
        <v>12762</v>
      </c>
      <c r="C3897" s="14" t="s">
        <v>12763</v>
      </c>
      <c r="D3897" s="16">
        <v>45876</v>
      </c>
      <c r="E3897" s="16">
        <v>46099</v>
      </c>
      <c r="F3897" s="14" t="s">
        <v>12764</v>
      </c>
      <c r="G3897" s="14" t="s">
        <v>11739</v>
      </c>
      <c r="H3897" s="14" t="s">
        <v>11740</v>
      </c>
      <c r="I3897" s="15">
        <v>8.32</v>
      </c>
      <c r="J3897" s="327">
        <v>4</v>
      </c>
      <c r="K3897" s="92"/>
    </row>
    <row r="3898" spans="1:11" ht="20" x14ac:dyDescent="0.25">
      <c r="A3898" s="14" t="s">
        <v>3027</v>
      </c>
      <c r="B3898" s="14" t="s">
        <v>12765</v>
      </c>
      <c r="C3898" s="14" t="s">
        <v>12766</v>
      </c>
      <c r="D3898" s="16">
        <v>45876</v>
      </c>
      <c r="E3898" s="16">
        <v>46099</v>
      </c>
      <c r="F3898" s="14" t="s">
        <v>12767</v>
      </c>
      <c r="G3898" s="14" t="s">
        <v>5874</v>
      </c>
      <c r="H3898" s="14" t="s">
        <v>12473</v>
      </c>
      <c r="I3898" s="15">
        <v>30.01</v>
      </c>
      <c r="J3898" s="327">
        <v>4</v>
      </c>
      <c r="K3898" s="92"/>
    </row>
    <row r="3899" spans="1:11" ht="20" x14ac:dyDescent="0.25">
      <c r="A3899" s="14" t="s">
        <v>3027</v>
      </c>
      <c r="B3899" s="14" t="s">
        <v>12768</v>
      </c>
      <c r="C3899" s="14" t="s">
        <v>12769</v>
      </c>
      <c r="D3899" s="16">
        <v>45878</v>
      </c>
      <c r="E3899" s="16">
        <v>46099</v>
      </c>
      <c r="F3899" s="14" t="s">
        <v>12770</v>
      </c>
      <c r="G3899" s="14" t="s">
        <v>5869</v>
      </c>
      <c r="H3899" s="14" t="s">
        <v>12484</v>
      </c>
      <c r="I3899" s="15">
        <v>130.09</v>
      </c>
      <c r="J3899" s="327">
        <v>4</v>
      </c>
      <c r="K3899" s="92"/>
    </row>
    <row r="3900" spans="1:11" ht="12.5" x14ac:dyDescent="0.25">
      <c r="A3900" s="14" t="s">
        <v>3027</v>
      </c>
      <c r="B3900" s="14" t="s">
        <v>12771</v>
      </c>
      <c r="C3900" s="14" t="s">
        <v>12772</v>
      </c>
      <c r="D3900" s="16">
        <v>45878</v>
      </c>
      <c r="E3900" s="16">
        <v>46099</v>
      </c>
      <c r="F3900" s="14" t="s">
        <v>12773</v>
      </c>
      <c r="G3900" s="14">
        <v>35793783</v>
      </c>
      <c r="H3900" s="14" t="s">
        <v>12774</v>
      </c>
      <c r="I3900" s="15">
        <v>23.92</v>
      </c>
      <c r="J3900" s="327">
        <v>4</v>
      </c>
      <c r="K3900" s="92"/>
    </row>
    <row r="3901" spans="1:11" ht="20" x14ac:dyDescent="0.25">
      <c r="A3901" s="14" t="s">
        <v>3027</v>
      </c>
      <c r="B3901" s="14" t="s">
        <v>12775</v>
      </c>
      <c r="C3901" s="14" t="s">
        <v>12776</v>
      </c>
      <c r="D3901" s="16">
        <v>45878</v>
      </c>
      <c r="E3901" s="16">
        <v>46099</v>
      </c>
      <c r="F3901" s="14" t="s">
        <v>12777</v>
      </c>
      <c r="G3901" s="14" t="s">
        <v>5874</v>
      </c>
      <c r="H3901" s="14" t="s">
        <v>5875</v>
      </c>
      <c r="I3901" s="15">
        <v>30.07</v>
      </c>
      <c r="J3901" s="327">
        <v>4</v>
      </c>
      <c r="K3901" s="92"/>
    </row>
    <row r="3902" spans="1:11" ht="20" x14ac:dyDescent="0.25">
      <c r="A3902" s="14" t="s">
        <v>3027</v>
      </c>
      <c r="B3902" s="14" t="s">
        <v>12778</v>
      </c>
      <c r="C3902" s="14" t="s">
        <v>12779</v>
      </c>
      <c r="D3902" s="16">
        <v>45804</v>
      </c>
      <c r="E3902" s="16">
        <v>46099</v>
      </c>
      <c r="F3902" s="14" t="s">
        <v>12780</v>
      </c>
      <c r="G3902" s="14" t="s">
        <v>3197</v>
      </c>
      <c r="H3902" s="14" t="s">
        <v>3198</v>
      </c>
      <c r="I3902" s="15">
        <v>620.9</v>
      </c>
      <c r="J3902" s="327">
        <v>3</v>
      </c>
      <c r="K3902" s="92"/>
    </row>
    <row r="3903" spans="1:11" ht="20" x14ac:dyDescent="0.25">
      <c r="A3903" s="14" t="s">
        <v>3027</v>
      </c>
      <c r="B3903" s="14" t="s">
        <v>12778</v>
      </c>
      <c r="C3903" s="14" t="s">
        <v>12781</v>
      </c>
      <c r="D3903" s="16">
        <v>45815</v>
      </c>
      <c r="E3903" s="16">
        <v>46099</v>
      </c>
      <c r="F3903" s="14" t="s">
        <v>12782</v>
      </c>
      <c r="G3903" s="14" t="s">
        <v>12783</v>
      </c>
      <c r="H3903" s="14" t="s">
        <v>12784</v>
      </c>
      <c r="I3903" s="15">
        <v>237.6</v>
      </c>
      <c r="J3903" s="327">
        <v>3</v>
      </c>
      <c r="K3903" s="92"/>
    </row>
    <row r="3904" spans="1:11" ht="30" x14ac:dyDescent="0.25">
      <c r="A3904" s="14" t="s">
        <v>3027</v>
      </c>
      <c r="B3904" s="14" t="s">
        <v>12778</v>
      </c>
      <c r="C3904" s="14" t="s">
        <v>5477</v>
      </c>
      <c r="D3904" s="16">
        <v>45815</v>
      </c>
      <c r="E3904" s="16">
        <v>46099</v>
      </c>
      <c r="F3904" s="14" t="s">
        <v>12785</v>
      </c>
      <c r="G3904" s="14" t="s">
        <v>12786</v>
      </c>
      <c r="H3904" s="14" t="s">
        <v>12787</v>
      </c>
      <c r="I3904" s="15">
        <v>185</v>
      </c>
      <c r="J3904" s="327">
        <v>3</v>
      </c>
      <c r="K3904" s="92"/>
    </row>
    <row r="3905" spans="1:11" ht="30" x14ac:dyDescent="0.25">
      <c r="A3905" s="14" t="s">
        <v>3027</v>
      </c>
      <c r="B3905" s="14" t="s">
        <v>12778</v>
      </c>
      <c r="C3905" s="14" t="s">
        <v>12788</v>
      </c>
      <c r="D3905" s="16">
        <v>45815</v>
      </c>
      <c r="E3905" s="16">
        <v>46099</v>
      </c>
      <c r="F3905" s="14" t="s">
        <v>12785</v>
      </c>
      <c r="G3905" s="14" t="s">
        <v>2951</v>
      </c>
      <c r="H3905" s="14" t="s">
        <v>2952</v>
      </c>
      <c r="I3905" s="15">
        <v>75</v>
      </c>
      <c r="J3905" s="327">
        <v>3</v>
      </c>
      <c r="K3905" s="92"/>
    </row>
    <row r="3906" spans="1:11" ht="20" x14ac:dyDescent="0.25">
      <c r="A3906" s="14" t="s">
        <v>3027</v>
      </c>
      <c r="B3906" s="14" t="s">
        <v>12789</v>
      </c>
      <c r="C3906" s="14" t="s">
        <v>12790</v>
      </c>
      <c r="D3906" s="16">
        <v>45884</v>
      </c>
      <c r="E3906" s="16">
        <v>46099</v>
      </c>
      <c r="F3906" s="14" t="s">
        <v>12791</v>
      </c>
      <c r="G3906" s="14" t="s">
        <v>5874</v>
      </c>
      <c r="H3906" s="14" t="s">
        <v>12473</v>
      </c>
      <c r="I3906" s="15">
        <v>93.84</v>
      </c>
      <c r="J3906" s="327">
        <v>4</v>
      </c>
      <c r="K3906" s="92"/>
    </row>
    <row r="3907" spans="1:11" ht="20" x14ac:dyDescent="0.25">
      <c r="A3907" s="14" t="s">
        <v>3027</v>
      </c>
      <c r="B3907" s="14" t="s">
        <v>12792</v>
      </c>
      <c r="C3907" s="14" t="s">
        <v>11854</v>
      </c>
      <c r="D3907" s="16">
        <v>45888</v>
      </c>
      <c r="E3907" s="16">
        <v>46099</v>
      </c>
      <c r="F3907" s="14" t="s">
        <v>12793</v>
      </c>
      <c r="G3907" s="14" t="s">
        <v>6565</v>
      </c>
      <c r="H3907" s="14" t="s">
        <v>12480</v>
      </c>
      <c r="I3907" s="15">
        <v>1.1000000000000001</v>
      </c>
      <c r="J3907" s="327">
        <v>4</v>
      </c>
      <c r="K3907" s="92"/>
    </row>
    <row r="3908" spans="1:11" ht="20" x14ac:dyDescent="0.25">
      <c r="A3908" s="14" t="s">
        <v>3027</v>
      </c>
      <c r="B3908" s="14" t="s">
        <v>12794</v>
      </c>
      <c r="C3908" s="14" t="s">
        <v>12794</v>
      </c>
      <c r="D3908" s="16">
        <v>45889</v>
      </c>
      <c r="E3908" s="16">
        <v>46099</v>
      </c>
      <c r="F3908" s="14" t="s">
        <v>12795</v>
      </c>
      <c r="G3908" s="14" t="s">
        <v>6565</v>
      </c>
      <c r="H3908" s="14" t="s">
        <v>12480</v>
      </c>
      <c r="I3908" s="15">
        <v>15.8</v>
      </c>
      <c r="J3908" s="327">
        <v>4</v>
      </c>
      <c r="K3908" s="92"/>
    </row>
    <row r="3909" spans="1:11" ht="20" x14ac:dyDescent="0.25">
      <c r="A3909" s="14" t="s">
        <v>3027</v>
      </c>
      <c r="B3909" s="14" t="s">
        <v>12796</v>
      </c>
      <c r="C3909" s="14" t="s">
        <v>12797</v>
      </c>
      <c r="D3909" s="16">
        <v>45889</v>
      </c>
      <c r="E3909" s="16">
        <v>46099</v>
      </c>
      <c r="F3909" s="14" t="s">
        <v>12798</v>
      </c>
      <c r="G3909" s="14" t="s">
        <v>5874</v>
      </c>
      <c r="H3909" s="14" t="s">
        <v>5875</v>
      </c>
      <c r="I3909" s="15">
        <v>100</v>
      </c>
      <c r="J3909" s="327">
        <v>4</v>
      </c>
      <c r="K3909" s="92"/>
    </row>
    <row r="3910" spans="1:11" ht="20" x14ac:dyDescent="0.25">
      <c r="A3910" s="14" t="s">
        <v>3027</v>
      </c>
      <c r="B3910" s="14" t="s">
        <v>12799</v>
      </c>
      <c r="C3910" s="14" t="s">
        <v>12800</v>
      </c>
      <c r="D3910" s="16">
        <v>45893</v>
      </c>
      <c r="E3910" s="16">
        <v>46099</v>
      </c>
      <c r="F3910" s="14" t="s">
        <v>12801</v>
      </c>
      <c r="G3910" s="14" t="s">
        <v>5869</v>
      </c>
      <c r="H3910" s="14" t="s">
        <v>12484</v>
      </c>
      <c r="I3910" s="15">
        <v>58.47</v>
      </c>
      <c r="J3910" s="327">
        <v>4</v>
      </c>
      <c r="K3910" s="92"/>
    </row>
    <row r="3911" spans="1:11" ht="12.5" x14ac:dyDescent="0.25">
      <c r="A3911" s="14" t="s">
        <v>3027</v>
      </c>
      <c r="B3911" s="14" t="s">
        <v>12802</v>
      </c>
      <c r="C3911" s="14" t="s">
        <v>12802</v>
      </c>
      <c r="D3911" s="16">
        <v>45894</v>
      </c>
      <c r="E3911" s="16">
        <v>46099</v>
      </c>
      <c r="F3911" s="14" t="s">
        <v>12803</v>
      </c>
      <c r="G3911" s="14" t="s">
        <v>6565</v>
      </c>
      <c r="H3911" s="14" t="s">
        <v>12480</v>
      </c>
      <c r="I3911" s="15">
        <v>4.8</v>
      </c>
      <c r="J3911" s="77">
        <v>4</v>
      </c>
      <c r="K3911" s="92"/>
    </row>
    <row r="3912" spans="1:11" ht="20" x14ac:dyDescent="0.25">
      <c r="A3912" s="14" t="s">
        <v>3027</v>
      </c>
      <c r="B3912" s="14" t="s">
        <v>12804</v>
      </c>
      <c r="C3912" s="14" t="s">
        <v>12805</v>
      </c>
      <c r="D3912" s="16">
        <v>45895</v>
      </c>
      <c r="E3912" s="16">
        <v>46099</v>
      </c>
      <c r="F3912" s="14" t="s">
        <v>12806</v>
      </c>
      <c r="G3912" s="14" t="s">
        <v>5874</v>
      </c>
      <c r="H3912" s="14" t="s">
        <v>12473</v>
      </c>
      <c r="I3912" s="15">
        <v>122.21</v>
      </c>
      <c r="J3912" s="327">
        <v>4</v>
      </c>
      <c r="K3912" s="92"/>
    </row>
    <row r="3913" spans="1:11" ht="20" x14ac:dyDescent="0.25">
      <c r="A3913" s="14" t="s">
        <v>3027</v>
      </c>
      <c r="B3913" s="14" t="s">
        <v>12807</v>
      </c>
      <c r="C3913" s="14" t="s">
        <v>12808</v>
      </c>
      <c r="D3913" s="16">
        <v>45895</v>
      </c>
      <c r="E3913" s="16">
        <v>46099</v>
      </c>
      <c r="F3913" s="14" t="s">
        <v>12809</v>
      </c>
      <c r="G3913" s="14" t="s">
        <v>5874</v>
      </c>
      <c r="H3913" s="14" t="s">
        <v>12473</v>
      </c>
      <c r="I3913" s="15">
        <v>68.5</v>
      </c>
      <c r="J3913" s="327">
        <v>4</v>
      </c>
      <c r="K3913" s="92"/>
    </row>
    <row r="3914" spans="1:11" ht="20" x14ac:dyDescent="0.25">
      <c r="A3914" s="14" t="s">
        <v>3027</v>
      </c>
      <c r="B3914" s="14" t="s">
        <v>12810</v>
      </c>
      <c r="C3914" s="14" t="s">
        <v>12811</v>
      </c>
      <c r="D3914" s="16">
        <v>45896</v>
      </c>
      <c r="E3914" s="16">
        <v>46099</v>
      </c>
      <c r="F3914" s="14" t="s">
        <v>12812</v>
      </c>
      <c r="G3914" s="14">
        <v>42864208</v>
      </c>
      <c r="H3914" s="14" t="s">
        <v>12813</v>
      </c>
      <c r="I3914" s="15">
        <v>48.02</v>
      </c>
      <c r="J3914" s="327">
        <v>3</v>
      </c>
      <c r="K3914" s="92"/>
    </row>
    <row r="3915" spans="1:11" ht="20" x14ac:dyDescent="0.25">
      <c r="A3915" s="14" t="s">
        <v>3027</v>
      </c>
      <c r="B3915" s="14" t="s">
        <v>12814</v>
      </c>
      <c r="C3915" s="14" t="s">
        <v>12814</v>
      </c>
      <c r="D3915" s="16">
        <v>45897</v>
      </c>
      <c r="E3915" s="16">
        <v>46099</v>
      </c>
      <c r="F3915" s="14" t="s">
        <v>12815</v>
      </c>
      <c r="G3915" s="14" t="s">
        <v>6565</v>
      </c>
      <c r="H3915" s="14" t="s">
        <v>12480</v>
      </c>
      <c r="I3915" s="15">
        <v>8.1999999999999993</v>
      </c>
      <c r="J3915" s="327">
        <v>4</v>
      </c>
      <c r="K3915" s="92"/>
    </row>
    <row r="3916" spans="1:11" ht="20" x14ac:dyDescent="0.25">
      <c r="A3916" s="14" t="s">
        <v>3027</v>
      </c>
      <c r="B3916" s="14" t="s">
        <v>12816</v>
      </c>
      <c r="C3916" s="14" t="s">
        <v>12817</v>
      </c>
      <c r="D3916" s="16">
        <v>45898</v>
      </c>
      <c r="E3916" s="16">
        <v>46099</v>
      </c>
      <c r="F3916" s="14" t="s">
        <v>12818</v>
      </c>
      <c r="G3916" s="14" t="s">
        <v>5874</v>
      </c>
      <c r="H3916" s="14" t="s">
        <v>5875</v>
      </c>
      <c r="I3916" s="15">
        <v>83.51</v>
      </c>
      <c r="J3916" s="327">
        <v>4</v>
      </c>
      <c r="K3916" s="92"/>
    </row>
    <row r="3917" spans="1:11" ht="12.5" x14ac:dyDescent="0.25">
      <c r="A3917" s="14" t="s">
        <v>3027</v>
      </c>
      <c r="B3917" s="14" t="s">
        <v>12819</v>
      </c>
      <c r="C3917" s="14" t="s">
        <v>12819</v>
      </c>
      <c r="D3917" s="16">
        <v>45901</v>
      </c>
      <c r="E3917" s="16">
        <v>46099</v>
      </c>
      <c r="F3917" s="14" t="s">
        <v>12820</v>
      </c>
      <c r="G3917" s="14" t="s">
        <v>6565</v>
      </c>
      <c r="H3917" s="14" t="s">
        <v>12480</v>
      </c>
      <c r="I3917" s="15">
        <v>4</v>
      </c>
      <c r="J3917" s="327">
        <v>4</v>
      </c>
      <c r="K3917" s="92"/>
    </row>
    <row r="3918" spans="1:11" ht="20" x14ac:dyDescent="0.25">
      <c r="A3918" s="14" t="s">
        <v>3027</v>
      </c>
      <c r="B3918" s="14" t="s">
        <v>12821</v>
      </c>
      <c r="C3918" s="14" t="s">
        <v>12822</v>
      </c>
      <c r="D3918" s="16">
        <v>45908</v>
      </c>
      <c r="E3918" s="16">
        <v>46099</v>
      </c>
      <c r="F3918" s="14" t="s">
        <v>12823</v>
      </c>
      <c r="G3918" s="14" t="s">
        <v>5874</v>
      </c>
      <c r="H3918" s="14" t="s">
        <v>12473</v>
      </c>
      <c r="I3918" s="15">
        <v>114.07</v>
      </c>
      <c r="J3918" s="327">
        <v>4</v>
      </c>
      <c r="K3918" s="92"/>
    </row>
    <row r="3919" spans="1:11" ht="20" x14ac:dyDescent="0.25">
      <c r="A3919" s="14" t="s">
        <v>3027</v>
      </c>
      <c r="B3919" s="14" t="s">
        <v>12824</v>
      </c>
      <c r="C3919" s="14" t="s">
        <v>12825</v>
      </c>
      <c r="D3919" s="16">
        <v>45916</v>
      </c>
      <c r="E3919" s="16">
        <v>46099</v>
      </c>
      <c r="F3919" s="14" t="s">
        <v>12826</v>
      </c>
      <c r="G3919" s="14" t="s">
        <v>3533</v>
      </c>
      <c r="H3919" s="14" t="s">
        <v>3534</v>
      </c>
      <c r="I3919" s="15">
        <v>169.15</v>
      </c>
      <c r="J3919" s="327">
        <v>4</v>
      </c>
      <c r="K3919" s="92"/>
    </row>
    <row r="3920" spans="1:11" ht="12.5" x14ac:dyDescent="0.25">
      <c r="A3920" s="14" t="s">
        <v>3027</v>
      </c>
      <c r="B3920" s="14" t="s">
        <v>12827</v>
      </c>
      <c r="C3920" s="14" t="s">
        <v>12827</v>
      </c>
      <c r="D3920" s="16">
        <v>45922</v>
      </c>
      <c r="E3920" s="16">
        <v>46099</v>
      </c>
      <c r="F3920" s="14" t="s">
        <v>12504</v>
      </c>
      <c r="G3920" s="14" t="s">
        <v>6565</v>
      </c>
      <c r="H3920" s="14" t="s">
        <v>12480</v>
      </c>
      <c r="I3920" s="15">
        <v>4.2</v>
      </c>
      <c r="J3920" s="327">
        <v>4</v>
      </c>
      <c r="K3920" s="92"/>
    </row>
    <row r="3921" spans="1:11" ht="20" x14ac:dyDescent="0.25">
      <c r="A3921" s="14" t="s">
        <v>3027</v>
      </c>
      <c r="B3921" s="14" t="s">
        <v>12828</v>
      </c>
      <c r="C3921" s="14" t="s">
        <v>12828</v>
      </c>
      <c r="D3921" s="16">
        <v>45924</v>
      </c>
      <c r="E3921" s="16">
        <v>46099</v>
      </c>
      <c r="F3921" s="14" t="s">
        <v>12829</v>
      </c>
      <c r="G3921" s="14" t="s">
        <v>6565</v>
      </c>
      <c r="H3921" s="14" t="s">
        <v>12480</v>
      </c>
      <c r="I3921" s="15">
        <v>5.7</v>
      </c>
      <c r="J3921" s="327">
        <v>4</v>
      </c>
      <c r="K3921" s="92"/>
    </row>
    <row r="3922" spans="1:11" ht="20" x14ac:dyDescent="0.25">
      <c r="A3922" s="14" t="s">
        <v>3027</v>
      </c>
      <c r="B3922" s="14" t="s">
        <v>12830</v>
      </c>
      <c r="C3922" s="14" t="s">
        <v>12831</v>
      </c>
      <c r="D3922" s="16">
        <v>45929</v>
      </c>
      <c r="E3922" s="16">
        <v>46099</v>
      </c>
      <c r="F3922" s="14" t="s">
        <v>12832</v>
      </c>
      <c r="G3922" s="14" t="s">
        <v>5869</v>
      </c>
      <c r="H3922" s="14" t="s">
        <v>12484</v>
      </c>
      <c r="I3922" s="15">
        <v>68.47</v>
      </c>
      <c r="J3922" s="327">
        <v>4</v>
      </c>
      <c r="K3922" s="92"/>
    </row>
    <row r="3923" spans="1:11" ht="20" x14ac:dyDescent="0.25">
      <c r="A3923" s="14" t="s">
        <v>3027</v>
      </c>
      <c r="B3923" s="14" t="s">
        <v>12833</v>
      </c>
      <c r="C3923" s="14" t="s">
        <v>12834</v>
      </c>
      <c r="D3923" s="16">
        <v>45929</v>
      </c>
      <c r="E3923" s="16">
        <v>46099</v>
      </c>
      <c r="F3923" s="14" t="s">
        <v>12835</v>
      </c>
      <c r="G3923" s="14" t="s">
        <v>5869</v>
      </c>
      <c r="H3923" s="14" t="s">
        <v>12484</v>
      </c>
      <c r="I3923" s="15">
        <v>50.01</v>
      </c>
      <c r="J3923" s="327">
        <v>4</v>
      </c>
      <c r="K3923" s="92"/>
    </row>
    <row r="3924" spans="1:11" ht="20" x14ac:dyDescent="0.25">
      <c r="A3924" s="14" t="s">
        <v>3027</v>
      </c>
      <c r="B3924" s="14" t="s">
        <v>12836</v>
      </c>
      <c r="C3924" s="14" t="s">
        <v>12836</v>
      </c>
      <c r="D3924" s="16">
        <v>45930</v>
      </c>
      <c r="E3924" s="16">
        <v>46099</v>
      </c>
      <c r="F3924" s="14" t="s">
        <v>12837</v>
      </c>
      <c r="G3924" s="14" t="s">
        <v>6565</v>
      </c>
      <c r="H3924" s="14" t="s">
        <v>12480</v>
      </c>
      <c r="I3924" s="15">
        <v>4</v>
      </c>
      <c r="J3924" s="327">
        <v>4</v>
      </c>
      <c r="K3924" s="92"/>
    </row>
    <row r="3925" spans="1:11" ht="20" x14ac:dyDescent="0.25">
      <c r="A3925" s="14" t="s">
        <v>3027</v>
      </c>
      <c r="B3925" s="14" t="s">
        <v>12838</v>
      </c>
      <c r="C3925" s="14" t="s">
        <v>12838</v>
      </c>
      <c r="D3925" s="16">
        <v>45931</v>
      </c>
      <c r="E3925" s="16">
        <v>46099</v>
      </c>
      <c r="F3925" s="14" t="s">
        <v>12839</v>
      </c>
      <c r="G3925" s="14" t="s">
        <v>6565</v>
      </c>
      <c r="H3925" s="14" t="s">
        <v>12480</v>
      </c>
      <c r="I3925" s="15">
        <v>3.5</v>
      </c>
      <c r="J3925" s="327">
        <v>4</v>
      </c>
      <c r="K3925" s="92"/>
    </row>
    <row r="3926" spans="1:11" ht="20" x14ac:dyDescent="0.25">
      <c r="A3926" s="14" t="s">
        <v>3027</v>
      </c>
      <c r="B3926" s="14" t="s">
        <v>12840</v>
      </c>
      <c r="C3926" s="14" t="s">
        <v>12841</v>
      </c>
      <c r="D3926" s="16">
        <v>45931</v>
      </c>
      <c r="E3926" s="16">
        <v>46099</v>
      </c>
      <c r="F3926" s="14" t="s">
        <v>12842</v>
      </c>
      <c r="G3926" s="14" t="s">
        <v>5874</v>
      </c>
      <c r="H3926" s="14" t="s">
        <v>5875</v>
      </c>
      <c r="I3926" s="15">
        <v>104</v>
      </c>
      <c r="J3926" s="327">
        <v>4</v>
      </c>
      <c r="K3926" s="92"/>
    </row>
    <row r="3927" spans="1:11" ht="50" x14ac:dyDescent="0.25">
      <c r="A3927" s="14" t="s">
        <v>3027</v>
      </c>
      <c r="B3927" s="14" t="s">
        <v>12843</v>
      </c>
      <c r="C3927" s="14" t="s">
        <v>12843</v>
      </c>
      <c r="D3927" s="16">
        <v>45936</v>
      </c>
      <c r="E3927" s="16">
        <v>46099</v>
      </c>
      <c r="F3927" s="14" t="s">
        <v>12844</v>
      </c>
      <c r="G3927" s="14"/>
      <c r="H3927" s="14" t="s">
        <v>3900</v>
      </c>
      <c r="I3927" s="15">
        <v>23.43</v>
      </c>
      <c r="J3927" s="77">
        <v>2</v>
      </c>
      <c r="K3927" s="92"/>
    </row>
    <row r="3928" spans="1:11" ht="60" x14ac:dyDescent="0.25">
      <c r="A3928" s="14" t="s">
        <v>3027</v>
      </c>
      <c r="B3928" s="14" t="s">
        <v>12843</v>
      </c>
      <c r="C3928" s="14" t="s">
        <v>12845</v>
      </c>
      <c r="D3928" s="16">
        <v>45904</v>
      </c>
      <c r="E3928" s="16">
        <v>46099</v>
      </c>
      <c r="F3928" s="14" t="s">
        <v>12846</v>
      </c>
      <c r="G3928" s="14" t="s">
        <v>5874</v>
      </c>
      <c r="H3928" s="14" t="s">
        <v>5875</v>
      </c>
      <c r="I3928" s="15">
        <v>88</v>
      </c>
      <c r="J3928" s="77">
        <v>4</v>
      </c>
      <c r="K3928" s="92"/>
    </row>
    <row r="3929" spans="1:11" ht="60" x14ac:dyDescent="0.25">
      <c r="A3929" s="14" t="s">
        <v>3027</v>
      </c>
      <c r="B3929" s="14" t="s">
        <v>12843</v>
      </c>
      <c r="C3929" s="14" t="s">
        <v>12847</v>
      </c>
      <c r="D3929" s="16">
        <v>45906</v>
      </c>
      <c r="E3929" s="16">
        <v>46099</v>
      </c>
      <c r="F3929" s="14" t="s">
        <v>12848</v>
      </c>
      <c r="G3929" s="14" t="s">
        <v>12017</v>
      </c>
      <c r="H3929" s="14" t="s">
        <v>12018</v>
      </c>
      <c r="I3929" s="15">
        <v>30</v>
      </c>
      <c r="J3929" s="77">
        <v>2</v>
      </c>
      <c r="K3929" s="92"/>
    </row>
    <row r="3930" spans="1:11" ht="60" x14ac:dyDescent="0.25">
      <c r="A3930" s="14" t="s">
        <v>3027</v>
      </c>
      <c r="B3930" s="14" t="s">
        <v>12843</v>
      </c>
      <c r="C3930" s="14" t="s">
        <v>12849</v>
      </c>
      <c r="D3930" s="16">
        <v>45905</v>
      </c>
      <c r="E3930" s="16">
        <v>46099</v>
      </c>
      <c r="F3930" s="14" t="s">
        <v>12850</v>
      </c>
      <c r="G3930" s="14" t="s">
        <v>11739</v>
      </c>
      <c r="H3930" s="14" t="s">
        <v>11740</v>
      </c>
      <c r="I3930" s="15">
        <v>14.1</v>
      </c>
      <c r="J3930" s="77">
        <v>2</v>
      </c>
      <c r="K3930" s="92"/>
    </row>
    <row r="3931" spans="1:11" ht="12.5" x14ac:dyDescent="0.25">
      <c r="A3931" s="14" t="s">
        <v>3027</v>
      </c>
      <c r="B3931" s="14" t="s">
        <v>12851</v>
      </c>
      <c r="C3931" s="14" t="s">
        <v>12851</v>
      </c>
      <c r="D3931" s="16">
        <v>45950</v>
      </c>
      <c r="E3931" s="16">
        <v>46099</v>
      </c>
      <c r="F3931" s="14" t="s">
        <v>12504</v>
      </c>
      <c r="G3931" s="14" t="s">
        <v>6565</v>
      </c>
      <c r="H3931" s="14" t="s">
        <v>12480</v>
      </c>
      <c r="I3931" s="15">
        <v>4.2</v>
      </c>
      <c r="J3931" s="327">
        <v>4</v>
      </c>
      <c r="K3931" s="92"/>
    </row>
    <row r="3932" spans="1:11" ht="20" x14ac:dyDescent="0.25">
      <c r="A3932" s="14" t="s">
        <v>3027</v>
      </c>
      <c r="B3932" s="14" t="s">
        <v>12852</v>
      </c>
      <c r="C3932" s="14" t="s">
        <v>12853</v>
      </c>
      <c r="D3932" s="16">
        <v>45954</v>
      </c>
      <c r="E3932" s="16">
        <v>46099</v>
      </c>
      <c r="F3932" s="14" t="s">
        <v>12854</v>
      </c>
      <c r="G3932" s="14" t="s">
        <v>11739</v>
      </c>
      <c r="H3932" s="14" t="s">
        <v>12594</v>
      </c>
      <c r="I3932" s="15">
        <v>20.7</v>
      </c>
      <c r="J3932" s="327">
        <v>2</v>
      </c>
      <c r="K3932" s="92"/>
    </row>
    <row r="3933" spans="1:11" ht="20" x14ac:dyDescent="0.25">
      <c r="A3933" s="14" t="s">
        <v>3027</v>
      </c>
      <c r="B3933" s="14" t="s">
        <v>12855</v>
      </c>
      <c r="C3933" s="14" t="s">
        <v>12856</v>
      </c>
      <c r="D3933" s="16">
        <v>45954</v>
      </c>
      <c r="E3933" s="16">
        <v>46099</v>
      </c>
      <c r="F3933" s="14" t="s">
        <v>12857</v>
      </c>
      <c r="G3933" s="14" t="s">
        <v>5869</v>
      </c>
      <c r="H3933" s="14" t="s">
        <v>5870</v>
      </c>
      <c r="I3933" s="15">
        <v>115.82</v>
      </c>
      <c r="J3933" s="327">
        <v>4</v>
      </c>
      <c r="K3933" s="92"/>
    </row>
    <row r="3934" spans="1:11" ht="20" x14ac:dyDescent="0.25">
      <c r="A3934" s="14" t="s">
        <v>3027</v>
      </c>
      <c r="B3934" s="14" t="s">
        <v>12858</v>
      </c>
      <c r="C3934" s="14" t="s">
        <v>12859</v>
      </c>
      <c r="D3934" s="16">
        <v>45954</v>
      </c>
      <c r="E3934" s="16">
        <v>46099</v>
      </c>
      <c r="F3934" s="14" t="s">
        <v>12860</v>
      </c>
      <c r="G3934" s="14" t="s">
        <v>5874</v>
      </c>
      <c r="H3934" s="14" t="s">
        <v>5875</v>
      </c>
      <c r="I3934" s="15">
        <v>69.400000000000006</v>
      </c>
      <c r="J3934" s="327">
        <v>4</v>
      </c>
      <c r="K3934" s="92"/>
    </row>
    <row r="3935" spans="1:11" ht="12.5" x14ac:dyDescent="0.25">
      <c r="A3935" s="14" t="s">
        <v>3027</v>
      </c>
      <c r="B3935" s="14" t="s">
        <v>12861</v>
      </c>
      <c r="C3935" s="14" t="s">
        <v>12861</v>
      </c>
      <c r="D3935" s="16">
        <v>45959</v>
      </c>
      <c r="E3935" s="16">
        <v>46099</v>
      </c>
      <c r="F3935" s="14" t="s">
        <v>12862</v>
      </c>
      <c r="G3935" s="14" t="s">
        <v>6565</v>
      </c>
      <c r="H3935" s="14" t="s">
        <v>12480</v>
      </c>
      <c r="I3935" s="15">
        <v>2</v>
      </c>
      <c r="J3935" s="327">
        <v>4</v>
      </c>
      <c r="K3935" s="92"/>
    </row>
    <row r="3936" spans="1:11" ht="20" x14ac:dyDescent="0.25">
      <c r="A3936" s="14" t="s">
        <v>3027</v>
      </c>
      <c r="B3936" s="14" t="s">
        <v>12863</v>
      </c>
      <c r="C3936" s="14" t="s">
        <v>12864</v>
      </c>
      <c r="D3936" s="16">
        <v>45960</v>
      </c>
      <c r="E3936" s="16">
        <v>46099</v>
      </c>
      <c r="F3936" s="14" t="s">
        <v>12688</v>
      </c>
      <c r="G3936" s="14">
        <v>35712783</v>
      </c>
      <c r="H3936" s="14" t="s">
        <v>12865</v>
      </c>
      <c r="I3936" s="15">
        <v>12.45</v>
      </c>
      <c r="J3936" s="327">
        <v>2</v>
      </c>
      <c r="K3936" s="92"/>
    </row>
    <row r="3937" spans="1:11" ht="20" x14ac:dyDescent="0.25">
      <c r="A3937" s="14" t="s">
        <v>3027</v>
      </c>
      <c r="B3937" s="14" t="s">
        <v>12866</v>
      </c>
      <c r="C3937" s="14" t="s">
        <v>12867</v>
      </c>
      <c r="D3937" s="16">
        <v>45967</v>
      </c>
      <c r="E3937" s="16">
        <v>46099</v>
      </c>
      <c r="F3937" s="14" t="s">
        <v>12868</v>
      </c>
      <c r="G3937" s="14">
        <v>36013978</v>
      </c>
      <c r="H3937" s="14" t="s">
        <v>12869</v>
      </c>
      <c r="I3937" s="15">
        <v>29</v>
      </c>
      <c r="J3937" s="327">
        <v>4</v>
      </c>
      <c r="K3937" s="92"/>
    </row>
    <row r="3938" spans="1:11" ht="12.5" x14ac:dyDescent="0.25">
      <c r="A3938" s="14" t="s">
        <v>3027</v>
      </c>
      <c r="B3938" s="14" t="s">
        <v>12870</v>
      </c>
      <c r="C3938" s="14" t="s">
        <v>12870</v>
      </c>
      <c r="D3938" s="16">
        <v>45974</v>
      </c>
      <c r="E3938" s="16">
        <v>46099</v>
      </c>
      <c r="F3938" s="14" t="s">
        <v>12871</v>
      </c>
      <c r="G3938" s="14" t="s">
        <v>6565</v>
      </c>
      <c r="H3938" s="14" t="s">
        <v>12480</v>
      </c>
      <c r="I3938" s="15">
        <v>2.5</v>
      </c>
      <c r="J3938" s="327">
        <v>4</v>
      </c>
      <c r="K3938" s="92"/>
    </row>
    <row r="3939" spans="1:11" ht="12.5" x14ac:dyDescent="0.25">
      <c r="A3939" s="14" t="s">
        <v>3027</v>
      </c>
      <c r="B3939" s="14" t="s">
        <v>12872</v>
      </c>
      <c r="C3939" s="14" t="s">
        <v>12873</v>
      </c>
      <c r="D3939" s="16">
        <v>45974</v>
      </c>
      <c r="E3939" s="16">
        <v>46099</v>
      </c>
      <c r="F3939" s="14" t="s">
        <v>12874</v>
      </c>
      <c r="G3939" s="14" t="s">
        <v>6565</v>
      </c>
      <c r="H3939" s="14" t="s">
        <v>12480</v>
      </c>
      <c r="I3939" s="15">
        <v>7.5</v>
      </c>
      <c r="J3939" s="327">
        <v>4</v>
      </c>
      <c r="K3939" s="92"/>
    </row>
    <row r="3940" spans="1:11" ht="30" x14ac:dyDescent="0.25">
      <c r="A3940" s="14" t="s">
        <v>3027</v>
      </c>
      <c r="B3940" s="14" t="s">
        <v>12875</v>
      </c>
      <c r="C3940" s="14" t="s">
        <v>12876</v>
      </c>
      <c r="D3940" s="16">
        <v>45975</v>
      </c>
      <c r="E3940" s="16">
        <v>46099</v>
      </c>
      <c r="F3940" s="14" t="s">
        <v>12877</v>
      </c>
      <c r="G3940" s="14" t="s">
        <v>3197</v>
      </c>
      <c r="H3940" s="14" t="s">
        <v>3198</v>
      </c>
      <c r="I3940" s="15">
        <v>106.93</v>
      </c>
      <c r="J3940" s="327">
        <v>2</v>
      </c>
      <c r="K3940" s="92"/>
    </row>
    <row r="3941" spans="1:11" ht="20" x14ac:dyDescent="0.25">
      <c r="A3941" s="14" t="s">
        <v>3027</v>
      </c>
      <c r="B3941" s="14" t="s">
        <v>12878</v>
      </c>
      <c r="C3941" s="14" t="s">
        <v>12879</v>
      </c>
      <c r="D3941" s="16">
        <v>45975</v>
      </c>
      <c r="E3941" s="16">
        <v>46099</v>
      </c>
      <c r="F3941" s="14" t="s">
        <v>12880</v>
      </c>
      <c r="G3941" s="14">
        <v>46969951</v>
      </c>
      <c r="H3941" s="14" t="s">
        <v>12881</v>
      </c>
      <c r="I3941" s="15">
        <v>20.190000000000001</v>
      </c>
      <c r="J3941" s="327">
        <v>4</v>
      </c>
      <c r="K3941" s="92"/>
    </row>
    <row r="3942" spans="1:11" ht="20" x14ac:dyDescent="0.25">
      <c r="A3942" s="14" t="s">
        <v>3027</v>
      </c>
      <c r="B3942" s="14" t="s">
        <v>12882</v>
      </c>
      <c r="C3942" s="14" t="s">
        <v>12882</v>
      </c>
      <c r="D3942" s="16">
        <v>45978</v>
      </c>
      <c r="E3942" s="16">
        <v>46099</v>
      </c>
      <c r="F3942" s="14" t="s">
        <v>12883</v>
      </c>
      <c r="G3942" s="14" t="s">
        <v>6565</v>
      </c>
      <c r="H3942" s="14" t="s">
        <v>12480</v>
      </c>
      <c r="I3942" s="15">
        <v>1.7</v>
      </c>
      <c r="J3942" s="327">
        <v>4</v>
      </c>
      <c r="K3942" s="92"/>
    </row>
    <row r="3943" spans="1:11" ht="20" x14ac:dyDescent="0.25">
      <c r="A3943" s="14" t="s">
        <v>3027</v>
      </c>
      <c r="B3943" s="14" t="s">
        <v>12884</v>
      </c>
      <c r="C3943" s="14" t="s">
        <v>12885</v>
      </c>
      <c r="D3943" s="16">
        <v>45978</v>
      </c>
      <c r="E3943" s="16">
        <v>46099</v>
      </c>
      <c r="F3943" s="14" t="s">
        <v>12886</v>
      </c>
      <c r="G3943" s="14" t="s">
        <v>5874</v>
      </c>
      <c r="H3943" s="14" t="s">
        <v>12473</v>
      </c>
      <c r="I3943" s="15">
        <v>95</v>
      </c>
      <c r="J3943" s="327">
        <v>4</v>
      </c>
      <c r="K3943" s="92"/>
    </row>
    <row r="3944" spans="1:11" ht="20" x14ac:dyDescent="0.25">
      <c r="A3944" s="14" t="s">
        <v>3027</v>
      </c>
      <c r="B3944" s="14" t="s">
        <v>12887</v>
      </c>
      <c r="C3944" s="14" t="s">
        <v>12887</v>
      </c>
      <c r="D3944" s="16">
        <v>45982</v>
      </c>
      <c r="E3944" s="16">
        <v>46099</v>
      </c>
      <c r="F3944" s="14" t="s">
        <v>12888</v>
      </c>
      <c r="G3944" s="14" t="s">
        <v>6565</v>
      </c>
      <c r="H3944" s="14" t="s">
        <v>12480</v>
      </c>
      <c r="I3944" s="15">
        <v>2.5</v>
      </c>
      <c r="J3944" s="327">
        <v>4</v>
      </c>
      <c r="K3944" s="92"/>
    </row>
    <row r="3945" spans="1:11" ht="20" x14ac:dyDescent="0.25">
      <c r="A3945" s="14" t="s">
        <v>3027</v>
      </c>
      <c r="B3945" s="14" t="s">
        <v>12889</v>
      </c>
      <c r="C3945" s="14" t="s">
        <v>12890</v>
      </c>
      <c r="D3945" s="16">
        <v>45982</v>
      </c>
      <c r="E3945" s="16">
        <v>46099</v>
      </c>
      <c r="F3945" s="14" t="s">
        <v>12891</v>
      </c>
      <c r="G3945" s="14" t="s">
        <v>5874</v>
      </c>
      <c r="H3945" s="14" t="s">
        <v>12473</v>
      </c>
      <c r="I3945" s="15">
        <v>55</v>
      </c>
      <c r="J3945" s="327">
        <v>4</v>
      </c>
      <c r="K3945" s="92"/>
    </row>
    <row r="3946" spans="1:11" ht="20" x14ac:dyDescent="0.25">
      <c r="A3946" s="14" t="s">
        <v>3027</v>
      </c>
      <c r="B3946" s="14" t="s">
        <v>12892</v>
      </c>
      <c r="C3946" s="14" t="s">
        <v>12893</v>
      </c>
      <c r="D3946" s="16">
        <v>46000</v>
      </c>
      <c r="E3946" s="16">
        <v>46099</v>
      </c>
      <c r="F3946" s="14" t="s">
        <v>12894</v>
      </c>
      <c r="G3946" s="14" t="s">
        <v>6409</v>
      </c>
      <c r="H3946" s="14" t="s">
        <v>12865</v>
      </c>
      <c r="I3946" s="15">
        <v>6</v>
      </c>
      <c r="J3946" s="327">
        <v>4</v>
      </c>
      <c r="K3946" s="92"/>
    </row>
    <row r="3947" spans="1:11" ht="20" x14ac:dyDescent="0.25">
      <c r="A3947" s="14" t="s">
        <v>3027</v>
      </c>
      <c r="B3947" s="14" t="s">
        <v>12895</v>
      </c>
      <c r="C3947" s="14" t="s">
        <v>12895</v>
      </c>
      <c r="D3947" s="16">
        <v>46007</v>
      </c>
      <c r="E3947" s="16">
        <v>46099</v>
      </c>
      <c r="F3947" s="14" t="s">
        <v>12896</v>
      </c>
      <c r="G3947" s="14" t="s">
        <v>6565</v>
      </c>
      <c r="H3947" s="14" t="s">
        <v>12480</v>
      </c>
      <c r="I3947" s="15">
        <v>4</v>
      </c>
      <c r="J3947" s="327">
        <v>4</v>
      </c>
      <c r="K3947" s="92"/>
    </row>
    <row r="3948" spans="1:11" ht="12.5" x14ac:dyDescent="0.25">
      <c r="A3948" s="14" t="s">
        <v>3027</v>
      </c>
      <c r="B3948" s="14" t="s">
        <v>12897</v>
      </c>
      <c r="C3948" s="14" t="s">
        <v>12897</v>
      </c>
      <c r="D3948" s="16">
        <v>46008</v>
      </c>
      <c r="E3948" s="16">
        <v>46099</v>
      </c>
      <c r="F3948" s="14" t="s">
        <v>12898</v>
      </c>
      <c r="G3948" s="14" t="s">
        <v>6565</v>
      </c>
      <c r="H3948" s="14" t="s">
        <v>12480</v>
      </c>
      <c r="I3948" s="15">
        <v>4.5</v>
      </c>
      <c r="J3948" s="327">
        <v>4</v>
      </c>
      <c r="K3948" s="92"/>
    </row>
    <row r="3949" spans="1:11" ht="20" x14ac:dyDescent="0.25">
      <c r="A3949" s="14" t="s">
        <v>3027</v>
      </c>
      <c r="B3949" s="14" t="s">
        <v>12899</v>
      </c>
      <c r="C3949" s="14" t="s">
        <v>12900</v>
      </c>
      <c r="D3949" s="16">
        <v>46014</v>
      </c>
      <c r="E3949" s="16">
        <v>46099</v>
      </c>
      <c r="F3949" s="14" t="s">
        <v>12901</v>
      </c>
      <c r="G3949" s="14" t="s">
        <v>6638</v>
      </c>
      <c r="H3949" s="14" t="s">
        <v>12545</v>
      </c>
      <c r="I3949" s="15">
        <v>7</v>
      </c>
      <c r="J3949" s="327">
        <v>4</v>
      </c>
      <c r="K3949" s="92"/>
    </row>
    <row r="3950" spans="1:11" ht="12.5" x14ac:dyDescent="0.25">
      <c r="A3950" s="14" t="s">
        <v>3027</v>
      </c>
      <c r="B3950" s="14" t="s">
        <v>12902</v>
      </c>
      <c r="C3950" s="14" t="s">
        <v>12902</v>
      </c>
      <c r="D3950" s="16">
        <v>46020</v>
      </c>
      <c r="E3950" s="16">
        <v>46099</v>
      </c>
      <c r="F3950" s="14" t="s">
        <v>12903</v>
      </c>
      <c r="G3950" s="14" t="s">
        <v>6565</v>
      </c>
      <c r="H3950" s="14" t="s">
        <v>12480</v>
      </c>
      <c r="I3950" s="15">
        <v>4</v>
      </c>
      <c r="J3950" s="327">
        <v>4</v>
      </c>
      <c r="K3950" s="92"/>
    </row>
    <row r="3951" spans="1:11" ht="70" x14ac:dyDescent="0.25">
      <c r="A3951" s="14" t="s">
        <v>3027</v>
      </c>
      <c r="B3951" s="14" t="s">
        <v>12904</v>
      </c>
      <c r="C3951" s="14" t="s">
        <v>12904</v>
      </c>
      <c r="D3951" s="16">
        <v>46107</v>
      </c>
      <c r="E3951" s="16"/>
      <c r="F3951" s="14" t="s">
        <v>12905</v>
      </c>
      <c r="G3951" s="14"/>
      <c r="H3951" s="14" t="s">
        <v>12462</v>
      </c>
      <c r="I3951" s="15">
        <v>193.98</v>
      </c>
      <c r="J3951" s="77">
        <v>5</v>
      </c>
      <c r="K3951" s="92"/>
    </row>
    <row r="3952" spans="1:11" ht="70" x14ac:dyDescent="0.25">
      <c r="A3952" s="14" t="s">
        <v>3027</v>
      </c>
      <c r="B3952" s="14" t="s">
        <v>12906</v>
      </c>
      <c r="C3952" s="14" t="s">
        <v>12906</v>
      </c>
      <c r="D3952" s="16">
        <v>46107</v>
      </c>
      <c r="E3952" s="16"/>
      <c r="F3952" s="14" t="s">
        <v>12907</v>
      </c>
      <c r="G3952" s="14"/>
      <c r="H3952" s="14" t="s">
        <v>10616</v>
      </c>
      <c r="I3952" s="15">
        <v>131.46</v>
      </c>
      <c r="J3952" s="77">
        <v>2</v>
      </c>
      <c r="K3952" s="92"/>
    </row>
    <row r="3953" spans="1:11" ht="70" x14ac:dyDescent="0.25">
      <c r="A3953" s="14" t="s">
        <v>3027</v>
      </c>
      <c r="B3953" s="14" t="s">
        <v>12908</v>
      </c>
      <c r="C3953" s="14" t="s">
        <v>12908</v>
      </c>
      <c r="D3953" s="16">
        <v>46107</v>
      </c>
      <c r="E3953" s="16"/>
      <c r="F3953" s="14" t="s">
        <v>12909</v>
      </c>
      <c r="G3953" s="14"/>
      <c r="H3953" s="14" t="s">
        <v>12235</v>
      </c>
      <c r="I3953" s="15">
        <v>132.71</v>
      </c>
      <c r="J3953" s="77">
        <v>3</v>
      </c>
      <c r="K3953" s="92"/>
    </row>
    <row r="3954" spans="1:11" ht="70" x14ac:dyDescent="0.25">
      <c r="A3954" s="14" t="s">
        <v>3027</v>
      </c>
      <c r="B3954" s="14" t="s">
        <v>12910</v>
      </c>
      <c r="C3954" s="14" t="s">
        <v>12910</v>
      </c>
      <c r="D3954" s="16">
        <v>46107</v>
      </c>
      <c r="E3954" s="16"/>
      <c r="F3954" s="14" t="s">
        <v>12911</v>
      </c>
      <c r="G3954" s="14"/>
      <c r="H3954" s="14" t="s">
        <v>12254</v>
      </c>
      <c r="I3954" s="15">
        <v>244.14</v>
      </c>
      <c r="J3954" s="77">
        <v>2</v>
      </c>
      <c r="K3954" s="92"/>
    </row>
    <row r="3955" spans="1:11" ht="40" x14ac:dyDescent="0.25">
      <c r="A3955" s="14" t="s">
        <v>3027</v>
      </c>
      <c r="B3955" s="14" t="s">
        <v>12910</v>
      </c>
      <c r="C3955" s="14" t="s">
        <v>12912</v>
      </c>
      <c r="D3955" s="16">
        <v>46089</v>
      </c>
      <c r="E3955" s="16">
        <v>46107</v>
      </c>
      <c r="F3955" s="14" t="s">
        <v>12913</v>
      </c>
      <c r="G3955" s="14"/>
      <c r="H3955" s="14" t="s">
        <v>11630</v>
      </c>
      <c r="I3955" s="15">
        <v>17.02</v>
      </c>
      <c r="J3955" s="77">
        <v>2</v>
      </c>
      <c r="K3955" s="92"/>
    </row>
    <row r="3956" spans="1:11" ht="70" x14ac:dyDescent="0.25">
      <c r="A3956" s="14" t="s">
        <v>3027</v>
      </c>
      <c r="B3956" s="14" t="s">
        <v>12914</v>
      </c>
      <c r="C3956" s="14" t="s">
        <v>12914</v>
      </c>
      <c r="D3956" s="16">
        <v>46107</v>
      </c>
      <c r="E3956" s="16"/>
      <c r="F3956" s="14" t="s">
        <v>12915</v>
      </c>
      <c r="G3956" s="14"/>
      <c r="H3956" s="14" t="s">
        <v>3852</v>
      </c>
      <c r="I3956" s="15">
        <v>257.91000000000003</v>
      </c>
      <c r="J3956" s="77">
        <v>2</v>
      </c>
      <c r="K3956" s="92"/>
    </row>
    <row r="3957" spans="1:11" ht="70" x14ac:dyDescent="0.25">
      <c r="A3957" s="14" t="s">
        <v>3027</v>
      </c>
      <c r="B3957" s="14" t="s">
        <v>12916</v>
      </c>
      <c r="C3957" s="14" t="s">
        <v>12916</v>
      </c>
      <c r="D3957" s="16">
        <v>46107</v>
      </c>
      <c r="E3957" s="16"/>
      <c r="F3957" s="14" t="s">
        <v>12917</v>
      </c>
      <c r="G3957" s="14"/>
      <c r="H3957" s="14" t="s">
        <v>12262</v>
      </c>
      <c r="I3957" s="15">
        <v>120.51</v>
      </c>
      <c r="J3957" s="77">
        <v>3</v>
      </c>
      <c r="K3957" s="92"/>
    </row>
    <row r="3958" spans="1:11" ht="70" x14ac:dyDescent="0.25">
      <c r="A3958" s="14" t="s">
        <v>3027</v>
      </c>
      <c r="B3958" s="14" t="s">
        <v>12918</v>
      </c>
      <c r="C3958" s="14" t="s">
        <v>12918</v>
      </c>
      <c r="D3958" s="16">
        <v>46107</v>
      </c>
      <c r="E3958" s="16"/>
      <c r="F3958" s="14" t="s">
        <v>12919</v>
      </c>
      <c r="G3958" s="14"/>
      <c r="H3958" s="14" t="s">
        <v>12259</v>
      </c>
      <c r="I3958" s="15">
        <v>119.57</v>
      </c>
      <c r="J3958" s="77">
        <v>3</v>
      </c>
      <c r="K3958" s="92"/>
    </row>
    <row r="3959" spans="1:11" ht="70" x14ac:dyDescent="0.25">
      <c r="A3959" s="14" t="s">
        <v>3027</v>
      </c>
      <c r="B3959" s="14" t="s">
        <v>12920</v>
      </c>
      <c r="C3959" s="14" t="s">
        <v>12920</v>
      </c>
      <c r="D3959" s="16">
        <v>46107</v>
      </c>
      <c r="E3959" s="16"/>
      <c r="F3959" s="14" t="s">
        <v>12919</v>
      </c>
      <c r="G3959" s="14"/>
      <c r="H3959" s="14" t="s">
        <v>12264</v>
      </c>
      <c r="I3959" s="15">
        <v>95.15</v>
      </c>
      <c r="J3959" s="77">
        <v>3</v>
      </c>
      <c r="K3959" s="92"/>
    </row>
    <row r="3960" spans="1:11" ht="70" x14ac:dyDescent="0.25">
      <c r="A3960" s="14" t="s">
        <v>3027</v>
      </c>
      <c r="B3960" s="14" t="s">
        <v>12921</v>
      </c>
      <c r="C3960" s="14" t="s">
        <v>12921</v>
      </c>
      <c r="D3960" s="16">
        <v>46107</v>
      </c>
      <c r="E3960" s="16"/>
      <c r="F3960" s="14" t="s">
        <v>12922</v>
      </c>
      <c r="G3960" s="14"/>
      <c r="H3960" s="14" t="s">
        <v>3146</v>
      </c>
      <c r="I3960" s="15">
        <v>89.52</v>
      </c>
      <c r="J3960" s="77">
        <v>3</v>
      </c>
      <c r="K3960" s="92"/>
    </row>
    <row r="3961" spans="1:11" ht="70" x14ac:dyDescent="0.25">
      <c r="A3961" s="14" t="s">
        <v>3027</v>
      </c>
      <c r="B3961" s="14" t="s">
        <v>12923</v>
      </c>
      <c r="C3961" s="14" t="s">
        <v>12923</v>
      </c>
      <c r="D3961" s="16">
        <v>46107</v>
      </c>
      <c r="E3961" s="16"/>
      <c r="F3961" s="14" t="s">
        <v>12924</v>
      </c>
      <c r="G3961" s="14"/>
      <c r="H3961" s="14" t="s">
        <v>11051</v>
      </c>
      <c r="I3961" s="15">
        <v>128.33000000000001</v>
      </c>
      <c r="J3961" s="77">
        <v>4</v>
      </c>
      <c r="K3961" s="92"/>
    </row>
    <row r="3962" spans="1:11" ht="70" x14ac:dyDescent="0.25">
      <c r="A3962" s="14" t="s">
        <v>3027</v>
      </c>
      <c r="B3962" s="14" t="s">
        <v>12925</v>
      </c>
      <c r="C3962" s="14" t="s">
        <v>12925</v>
      </c>
      <c r="D3962" s="16">
        <v>46107</v>
      </c>
      <c r="E3962" s="16"/>
      <c r="F3962" s="14" t="s">
        <v>12926</v>
      </c>
      <c r="G3962" s="14"/>
      <c r="H3962" s="14" t="s">
        <v>3284</v>
      </c>
      <c r="I3962" s="15">
        <v>35.68</v>
      </c>
      <c r="J3962" s="77">
        <v>4</v>
      </c>
      <c r="K3962" s="92"/>
    </row>
    <row r="3963" spans="1:11" ht="70" x14ac:dyDescent="0.25">
      <c r="A3963" s="14" t="s">
        <v>3027</v>
      </c>
      <c r="B3963" s="14" t="s">
        <v>12927</v>
      </c>
      <c r="C3963" s="14" t="s">
        <v>12928</v>
      </c>
      <c r="D3963" s="16">
        <v>46091</v>
      </c>
      <c r="E3963" s="16">
        <v>46107</v>
      </c>
      <c r="F3963" s="14" t="s">
        <v>12929</v>
      </c>
      <c r="G3963" s="14" t="s">
        <v>3882</v>
      </c>
      <c r="H3963" s="14" t="s">
        <v>3883</v>
      </c>
      <c r="I3963" s="15">
        <v>5</v>
      </c>
      <c r="J3963" s="77">
        <v>4</v>
      </c>
      <c r="K3963" s="92"/>
    </row>
    <row r="3964" spans="1:11" ht="70" x14ac:dyDescent="0.25">
      <c r="A3964" s="14" t="s">
        <v>3027</v>
      </c>
      <c r="B3964" s="14" t="s">
        <v>12927</v>
      </c>
      <c r="C3964" s="14" t="s">
        <v>12927</v>
      </c>
      <c r="D3964" s="16">
        <v>46087</v>
      </c>
      <c r="E3964" s="16">
        <v>46107</v>
      </c>
      <c r="F3964" s="14" t="s">
        <v>12930</v>
      </c>
      <c r="G3964" s="14" t="s">
        <v>3886</v>
      </c>
      <c r="H3964" s="14" t="s">
        <v>3887</v>
      </c>
      <c r="I3964" s="15">
        <v>51.4</v>
      </c>
      <c r="J3964" s="77">
        <v>4</v>
      </c>
      <c r="K3964" s="92"/>
    </row>
    <row r="3965" spans="1:11" ht="70" x14ac:dyDescent="0.25">
      <c r="A3965" s="14" t="s">
        <v>3027</v>
      </c>
      <c r="B3965" s="14" t="s">
        <v>12931</v>
      </c>
      <c r="C3965" s="14" t="s">
        <v>12931</v>
      </c>
      <c r="D3965" s="16">
        <v>46107</v>
      </c>
      <c r="E3965" s="16"/>
      <c r="F3965" s="14" t="s">
        <v>12932</v>
      </c>
      <c r="G3965" s="14"/>
      <c r="H3965" s="14" t="s">
        <v>3852</v>
      </c>
      <c r="I3965" s="15">
        <v>50.08</v>
      </c>
      <c r="J3965" s="77">
        <v>4</v>
      </c>
      <c r="K3965" s="92"/>
    </row>
    <row r="3966" spans="1:11" ht="70" x14ac:dyDescent="0.25">
      <c r="A3966" s="14" t="s">
        <v>3027</v>
      </c>
      <c r="B3966" s="14" t="s">
        <v>12933</v>
      </c>
      <c r="C3966" s="14" t="s">
        <v>12933</v>
      </c>
      <c r="D3966" s="16">
        <v>46107</v>
      </c>
      <c r="E3966" s="16"/>
      <c r="F3966" s="14" t="s">
        <v>12934</v>
      </c>
      <c r="G3966" s="14"/>
      <c r="H3966" s="14" t="s">
        <v>3346</v>
      </c>
      <c r="I3966" s="15">
        <v>51.33</v>
      </c>
      <c r="J3966" s="77">
        <v>4</v>
      </c>
      <c r="K3966" s="92"/>
    </row>
    <row r="3967" spans="1:11" ht="70" x14ac:dyDescent="0.25">
      <c r="A3967" s="14" t="s">
        <v>3027</v>
      </c>
      <c r="B3967" s="14" t="s">
        <v>12935</v>
      </c>
      <c r="C3967" s="14" t="s">
        <v>12935</v>
      </c>
      <c r="D3967" s="16">
        <v>46107</v>
      </c>
      <c r="E3967" s="16"/>
      <c r="F3967" s="14" t="s">
        <v>12936</v>
      </c>
      <c r="G3967" s="14"/>
      <c r="H3967" s="14" t="s">
        <v>3284</v>
      </c>
      <c r="I3967" s="15">
        <v>35.68</v>
      </c>
      <c r="J3967" s="77">
        <v>4</v>
      </c>
      <c r="K3967" s="92"/>
    </row>
    <row r="3968" spans="1:11" ht="70" x14ac:dyDescent="0.25">
      <c r="A3968" s="14" t="s">
        <v>3027</v>
      </c>
      <c r="B3968" s="14" t="s">
        <v>12937</v>
      </c>
      <c r="C3968" s="14" t="s">
        <v>12937</v>
      </c>
      <c r="D3968" s="16">
        <v>46107</v>
      </c>
      <c r="E3968" s="16"/>
      <c r="F3968" s="14" t="s">
        <v>12938</v>
      </c>
      <c r="G3968" s="14"/>
      <c r="H3968" s="14" t="s">
        <v>5426</v>
      </c>
      <c r="I3968" s="15">
        <v>69.489999999999995</v>
      </c>
      <c r="J3968" s="77">
        <v>4</v>
      </c>
      <c r="K3968" s="92"/>
    </row>
    <row r="3969" spans="1:11" ht="70" x14ac:dyDescent="0.25">
      <c r="A3969" s="14" t="s">
        <v>3027</v>
      </c>
      <c r="B3969" s="14" t="s">
        <v>12939</v>
      </c>
      <c r="C3969" s="14" t="s">
        <v>12939</v>
      </c>
      <c r="D3969" s="16">
        <v>46107</v>
      </c>
      <c r="E3969" s="16"/>
      <c r="F3969" s="14" t="s">
        <v>12940</v>
      </c>
      <c r="G3969" s="14"/>
      <c r="H3969" s="14" t="s">
        <v>3287</v>
      </c>
      <c r="I3969" s="15">
        <v>143.97999999999999</v>
      </c>
      <c r="J3969" s="77">
        <v>4</v>
      </c>
      <c r="K3969" s="92"/>
    </row>
    <row r="3970" spans="1:11" ht="70" x14ac:dyDescent="0.25">
      <c r="A3970" s="14" t="s">
        <v>3027</v>
      </c>
      <c r="B3970" s="14" t="s">
        <v>12941</v>
      </c>
      <c r="C3970" s="14" t="s">
        <v>12941</v>
      </c>
      <c r="D3970" s="16">
        <v>46107</v>
      </c>
      <c r="E3970" s="16"/>
      <c r="F3970" s="14" t="s">
        <v>12942</v>
      </c>
      <c r="G3970" s="14"/>
      <c r="H3970" s="14" t="s">
        <v>11051</v>
      </c>
      <c r="I3970" s="15">
        <v>128.33000000000001</v>
      </c>
      <c r="J3970" s="77">
        <v>4</v>
      </c>
      <c r="K3970" s="92"/>
    </row>
    <row r="3971" spans="1:11" ht="50" x14ac:dyDescent="0.25">
      <c r="A3971" s="14" t="s">
        <v>3027</v>
      </c>
      <c r="B3971" s="14" t="s">
        <v>12943</v>
      </c>
      <c r="C3971" s="14" t="s">
        <v>12943</v>
      </c>
      <c r="D3971" s="16">
        <v>46107</v>
      </c>
      <c r="E3971" s="16"/>
      <c r="F3971" s="14" t="s">
        <v>12944</v>
      </c>
      <c r="G3971" s="14"/>
      <c r="H3971" s="14" t="s">
        <v>12945</v>
      </c>
      <c r="I3971" s="15">
        <v>11.25</v>
      </c>
      <c r="J3971" s="77">
        <v>3</v>
      </c>
      <c r="K3971" s="92"/>
    </row>
    <row r="3972" spans="1:11" ht="50" x14ac:dyDescent="0.25">
      <c r="A3972" s="14" t="s">
        <v>3027</v>
      </c>
      <c r="B3972" s="14" t="s">
        <v>12946</v>
      </c>
      <c r="C3972" s="14" t="s">
        <v>12946</v>
      </c>
      <c r="D3972" s="16">
        <v>46107</v>
      </c>
      <c r="E3972" s="16"/>
      <c r="F3972" s="14" t="s">
        <v>12947</v>
      </c>
      <c r="G3972" s="14"/>
      <c r="H3972" s="14" t="s">
        <v>12945</v>
      </c>
      <c r="I3972" s="15">
        <v>11.25</v>
      </c>
      <c r="J3972" s="77">
        <v>3</v>
      </c>
      <c r="K3972" s="92"/>
    </row>
    <row r="3973" spans="1:11" ht="50" x14ac:dyDescent="0.25">
      <c r="A3973" s="14" t="s">
        <v>3027</v>
      </c>
      <c r="B3973" s="14" t="s">
        <v>12948</v>
      </c>
      <c r="C3973" s="14" t="s">
        <v>12948</v>
      </c>
      <c r="D3973" s="16">
        <v>46107</v>
      </c>
      <c r="E3973" s="16"/>
      <c r="F3973" s="14" t="s">
        <v>12949</v>
      </c>
      <c r="G3973" s="14"/>
      <c r="H3973" s="14" t="s">
        <v>12945</v>
      </c>
      <c r="I3973" s="15">
        <v>11.25</v>
      </c>
      <c r="J3973" s="77">
        <v>3</v>
      </c>
      <c r="K3973" s="92"/>
    </row>
    <row r="3974" spans="1:11" ht="50" x14ac:dyDescent="0.25">
      <c r="A3974" s="14" t="s">
        <v>3027</v>
      </c>
      <c r="B3974" s="14" t="s">
        <v>12950</v>
      </c>
      <c r="C3974" s="14" t="s">
        <v>12950</v>
      </c>
      <c r="D3974" s="16">
        <v>46107</v>
      </c>
      <c r="E3974" s="16"/>
      <c r="F3974" s="14" t="s">
        <v>12951</v>
      </c>
      <c r="G3974" s="14"/>
      <c r="H3974" s="14" t="s">
        <v>12945</v>
      </c>
      <c r="I3974" s="15">
        <v>11.25</v>
      </c>
      <c r="J3974" s="77">
        <v>3</v>
      </c>
      <c r="K3974" s="92"/>
    </row>
    <row r="3975" spans="1:11" ht="30" x14ac:dyDescent="0.25">
      <c r="A3975" s="14" t="s">
        <v>3027</v>
      </c>
      <c r="B3975" s="14" t="s">
        <v>12952</v>
      </c>
      <c r="C3975" s="14" t="s">
        <v>12953</v>
      </c>
      <c r="D3975" s="16">
        <v>46071</v>
      </c>
      <c r="E3975" s="16">
        <v>46107</v>
      </c>
      <c r="F3975" s="14" t="s">
        <v>12954</v>
      </c>
      <c r="G3975" s="14" t="s">
        <v>4053</v>
      </c>
      <c r="H3975" s="14" t="s">
        <v>4054</v>
      </c>
      <c r="I3975" s="15">
        <v>244.04</v>
      </c>
      <c r="J3975" s="77">
        <v>3</v>
      </c>
      <c r="K3975" s="92"/>
    </row>
    <row r="3976" spans="1:11" ht="30" x14ac:dyDescent="0.25">
      <c r="A3976" s="14" t="s">
        <v>3027</v>
      </c>
      <c r="B3976" s="14" t="s">
        <v>12955</v>
      </c>
      <c r="C3976" s="14" t="s">
        <v>12956</v>
      </c>
      <c r="D3976" s="16">
        <v>46071</v>
      </c>
      <c r="E3976" s="16">
        <v>46107</v>
      </c>
      <c r="F3976" s="14" t="s">
        <v>12957</v>
      </c>
      <c r="G3976" s="14" t="s">
        <v>4053</v>
      </c>
      <c r="H3976" s="14" t="s">
        <v>4054</v>
      </c>
      <c r="I3976" s="15">
        <v>1192.1500000000001</v>
      </c>
      <c r="J3976" s="77">
        <v>3</v>
      </c>
      <c r="K3976" s="92"/>
    </row>
    <row r="3977" spans="1:11" ht="30" x14ac:dyDescent="0.25">
      <c r="A3977" s="14" t="s">
        <v>3027</v>
      </c>
      <c r="B3977" s="14" t="s">
        <v>12958</v>
      </c>
      <c r="C3977" s="14" t="s">
        <v>12959</v>
      </c>
      <c r="D3977" s="16">
        <v>46097</v>
      </c>
      <c r="E3977" s="16">
        <v>46107</v>
      </c>
      <c r="F3977" s="14" t="s">
        <v>12960</v>
      </c>
      <c r="G3977" s="14" t="s">
        <v>4053</v>
      </c>
      <c r="H3977" s="14" t="s">
        <v>4054</v>
      </c>
      <c r="I3977" s="15">
        <v>530</v>
      </c>
      <c r="J3977" s="77">
        <v>3</v>
      </c>
      <c r="K3977" s="92"/>
    </row>
    <row r="3978" spans="1:11" ht="30" x14ac:dyDescent="0.25">
      <c r="A3978" s="14" t="s">
        <v>3027</v>
      </c>
      <c r="B3978" s="14" t="s">
        <v>12961</v>
      </c>
      <c r="C3978" s="14" t="s">
        <v>12962</v>
      </c>
      <c r="D3978" s="16">
        <v>46097</v>
      </c>
      <c r="E3978" s="16">
        <v>46107</v>
      </c>
      <c r="F3978" s="14" t="s">
        <v>12963</v>
      </c>
      <c r="G3978" s="14" t="s">
        <v>4053</v>
      </c>
      <c r="H3978" s="14" t="s">
        <v>4054</v>
      </c>
      <c r="I3978" s="15">
        <v>80</v>
      </c>
      <c r="J3978" s="77">
        <v>3</v>
      </c>
      <c r="K3978" s="92"/>
    </row>
    <row r="3979" spans="1:11" ht="30" x14ac:dyDescent="0.25">
      <c r="A3979" s="14" t="s">
        <v>3027</v>
      </c>
      <c r="B3979" s="14" t="s">
        <v>12964</v>
      </c>
      <c r="C3979" s="14" t="s">
        <v>12965</v>
      </c>
      <c r="D3979" s="16">
        <v>46098</v>
      </c>
      <c r="E3979" s="16">
        <v>46107</v>
      </c>
      <c r="F3979" s="14" t="s">
        <v>12966</v>
      </c>
      <c r="G3979" s="14"/>
      <c r="H3979" s="14" t="s">
        <v>12967</v>
      </c>
      <c r="I3979" s="15">
        <v>536.38</v>
      </c>
      <c r="J3979" s="77">
        <v>3</v>
      </c>
      <c r="K3979" s="92"/>
    </row>
    <row r="3980" spans="1:11" ht="30" x14ac:dyDescent="0.25">
      <c r="A3980" s="14" t="s">
        <v>3027</v>
      </c>
      <c r="B3980" s="14" t="s">
        <v>12968</v>
      </c>
      <c r="C3980" s="14" t="s">
        <v>12969</v>
      </c>
      <c r="D3980" s="16">
        <v>46098</v>
      </c>
      <c r="E3980" s="16">
        <v>46107</v>
      </c>
      <c r="F3980" s="14" t="s">
        <v>12970</v>
      </c>
      <c r="G3980" s="14"/>
      <c r="H3980" s="14" t="s">
        <v>12967</v>
      </c>
      <c r="I3980" s="15">
        <v>536.38</v>
      </c>
      <c r="J3980" s="77">
        <v>3</v>
      </c>
      <c r="K3980" s="92"/>
    </row>
    <row r="3981" spans="1:11" ht="30" x14ac:dyDescent="0.25">
      <c r="A3981" s="14" t="s">
        <v>3027</v>
      </c>
      <c r="B3981" s="14" t="s">
        <v>12971</v>
      </c>
      <c r="C3981" s="14" t="s">
        <v>12972</v>
      </c>
      <c r="D3981" s="16">
        <v>46071</v>
      </c>
      <c r="E3981" s="16">
        <v>46107</v>
      </c>
      <c r="F3981" s="14" t="s">
        <v>12973</v>
      </c>
      <c r="G3981" s="14" t="s">
        <v>4053</v>
      </c>
      <c r="H3981" s="14" t="s">
        <v>4054</v>
      </c>
      <c r="I3981" s="15">
        <v>1491.56</v>
      </c>
      <c r="J3981" s="77">
        <v>3</v>
      </c>
      <c r="K3981" s="92"/>
    </row>
    <row r="3982" spans="1:11" ht="30" x14ac:dyDescent="0.25">
      <c r="A3982" s="14" t="s">
        <v>3027</v>
      </c>
      <c r="B3982" s="14" t="s">
        <v>12974</v>
      </c>
      <c r="C3982" s="14" t="s">
        <v>12975</v>
      </c>
      <c r="D3982" s="16">
        <v>46093</v>
      </c>
      <c r="E3982" s="16">
        <v>46107</v>
      </c>
      <c r="F3982" s="14" t="s">
        <v>12976</v>
      </c>
      <c r="G3982" s="14"/>
      <c r="H3982" s="14" t="s">
        <v>12977</v>
      </c>
      <c r="I3982" s="15">
        <v>1470</v>
      </c>
      <c r="J3982" s="77">
        <v>3</v>
      </c>
      <c r="K3982" s="92"/>
    </row>
    <row r="3983" spans="1:11" ht="20" x14ac:dyDescent="0.25">
      <c r="A3983" s="14" t="s">
        <v>3027</v>
      </c>
      <c r="B3983" s="14" t="s">
        <v>12978</v>
      </c>
      <c r="C3983" s="14" t="s">
        <v>12979</v>
      </c>
      <c r="D3983" s="16">
        <v>46078</v>
      </c>
      <c r="E3983" s="16">
        <v>46107</v>
      </c>
      <c r="F3983" s="14" t="s">
        <v>12980</v>
      </c>
      <c r="G3983" s="14" t="s">
        <v>3414</v>
      </c>
      <c r="H3983" s="14" t="s">
        <v>12981</v>
      </c>
      <c r="I3983" s="15">
        <v>40.78</v>
      </c>
      <c r="J3983" s="77">
        <v>4</v>
      </c>
      <c r="K3983" s="92"/>
    </row>
    <row r="3984" spans="1:11" ht="20" x14ac:dyDescent="0.25">
      <c r="A3984" s="14" t="s">
        <v>3027</v>
      </c>
      <c r="B3984" s="14" t="s">
        <v>12982</v>
      </c>
      <c r="C3984" s="14" t="s">
        <v>12983</v>
      </c>
      <c r="D3984" s="16">
        <v>46081</v>
      </c>
      <c r="E3984" s="16">
        <v>46107</v>
      </c>
      <c r="F3984" s="14" t="s">
        <v>12984</v>
      </c>
      <c r="G3984" s="14" t="s">
        <v>12985</v>
      </c>
      <c r="H3984" s="14" t="s">
        <v>12986</v>
      </c>
      <c r="I3984" s="15">
        <v>48.76</v>
      </c>
      <c r="J3984" s="77">
        <v>4</v>
      </c>
      <c r="K3984" s="92"/>
    </row>
    <row r="3985" spans="1:11" ht="20" x14ac:dyDescent="0.25">
      <c r="A3985" s="14" t="s">
        <v>3027</v>
      </c>
      <c r="B3985" s="14" t="s">
        <v>12987</v>
      </c>
      <c r="C3985" s="14" t="s">
        <v>12988</v>
      </c>
      <c r="D3985" s="16">
        <v>46055</v>
      </c>
      <c r="E3985" s="16">
        <v>46107</v>
      </c>
      <c r="F3985" s="14" t="s">
        <v>12989</v>
      </c>
      <c r="G3985" s="14" t="s">
        <v>3760</v>
      </c>
      <c r="H3985" s="14" t="s">
        <v>3761</v>
      </c>
      <c r="I3985" s="15">
        <v>44.6</v>
      </c>
      <c r="J3985" s="77">
        <v>4</v>
      </c>
      <c r="K3985" s="92"/>
    </row>
    <row r="3986" spans="1:11" ht="20" x14ac:dyDescent="0.25">
      <c r="A3986" s="14" t="s">
        <v>3027</v>
      </c>
      <c r="B3986" s="14" t="s">
        <v>12990</v>
      </c>
      <c r="C3986" s="14" t="s">
        <v>12991</v>
      </c>
      <c r="D3986" s="16">
        <v>46063</v>
      </c>
      <c r="E3986" s="16">
        <v>46107</v>
      </c>
      <c r="F3986" s="14" t="s">
        <v>12992</v>
      </c>
      <c r="G3986" s="14" t="s">
        <v>3760</v>
      </c>
      <c r="H3986" s="14" t="s">
        <v>10215</v>
      </c>
      <c r="I3986" s="15">
        <v>50.58</v>
      </c>
      <c r="J3986" s="77">
        <v>4</v>
      </c>
      <c r="K3986" s="92"/>
    </row>
    <row r="3987" spans="1:11" ht="20" x14ac:dyDescent="0.25">
      <c r="A3987" s="14" t="s">
        <v>3027</v>
      </c>
      <c r="B3987" s="14" t="s">
        <v>12993</v>
      </c>
      <c r="C3987" s="14" t="s">
        <v>12994</v>
      </c>
      <c r="D3987" s="16">
        <v>46067</v>
      </c>
      <c r="E3987" s="16">
        <v>46107</v>
      </c>
      <c r="F3987" s="14" t="s">
        <v>12995</v>
      </c>
      <c r="G3987" s="14" t="s">
        <v>5874</v>
      </c>
      <c r="H3987" s="14" t="s">
        <v>5875</v>
      </c>
      <c r="I3987" s="15">
        <v>30.51</v>
      </c>
      <c r="J3987" s="77">
        <v>4</v>
      </c>
      <c r="K3987" s="92"/>
    </row>
    <row r="3988" spans="1:11" ht="20" x14ac:dyDescent="0.25">
      <c r="A3988" s="14" t="s">
        <v>3027</v>
      </c>
      <c r="B3988" s="14" t="s">
        <v>12996</v>
      </c>
      <c r="C3988" s="14" t="s">
        <v>12997</v>
      </c>
      <c r="D3988" s="16">
        <v>46068</v>
      </c>
      <c r="E3988" s="16">
        <v>46107</v>
      </c>
      <c r="F3988" s="14" t="s">
        <v>12998</v>
      </c>
      <c r="G3988" s="14" t="s">
        <v>12999</v>
      </c>
      <c r="H3988" s="14" t="s">
        <v>13000</v>
      </c>
      <c r="I3988" s="15">
        <v>60.27</v>
      </c>
      <c r="J3988" s="77">
        <v>4</v>
      </c>
      <c r="K3988" s="92"/>
    </row>
    <row r="3989" spans="1:11" ht="20" x14ac:dyDescent="0.25">
      <c r="A3989" s="14" t="s">
        <v>3027</v>
      </c>
      <c r="B3989" s="14" t="s">
        <v>13001</v>
      </c>
      <c r="C3989" s="14" t="s">
        <v>13002</v>
      </c>
      <c r="D3989" s="16">
        <v>46071</v>
      </c>
      <c r="E3989" s="16">
        <v>46107</v>
      </c>
      <c r="F3989" s="14" t="s">
        <v>13003</v>
      </c>
      <c r="G3989" s="14" t="s">
        <v>3760</v>
      </c>
      <c r="H3989" s="14" t="s">
        <v>10215</v>
      </c>
      <c r="I3989" s="15">
        <v>52.8</v>
      </c>
      <c r="J3989" s="77">
        <v>4</v>
      </c>
      <c r="K3989" s="92"/>
    </row>
    <row r="3990" spans="1:11" ht="20" x14ac:dyDescent="0.25">
      <c r="A3990" s="14" t="s">
        <v>3027</v>
      </c>
      <c r="B3990" s="14" t="s">
        <v>13004</v>
      </c>
      <c r="C3990" s="14" t="s">
        <v>13005</v>
      </c>
      <c r="D3990" s="16">
        <v>46077</v>
      </c>
      <c r="E3990" s="16">
        <v>46107</v>
      </c>
      <c r="F3990" s="14" t="s">
        <v>13006</v>
      </c>
      <c r="G3990" s="14" t="s">
        <v>3760</v>
      </c>
      <c r="H3990" s="14" t="s">
        <v>3761</v>
      </c>
      <c r="I3990" s="15">
        <v>43.23</v>
      </c>
      <c r="J3990" s="77">
        <v>4</v>
      </c>
      <c r="K3990" s="92"/>
    </row>
    <row r="3991" spans="1:11" ht="12.5" x14ac:dyDescent="0.25">
      <c r="A3991" s="14" t="s">
        <v>3027</v>
      </c>
      <c r="B3991" s="14" t="s">
        <v>13007</v>
      </c>
      <c r="C3991" s="14" t="s">
        <v>13008</v>
      </c>
      <c r="D3991" s="16">
        <v>46108</v>
      </c>
      <c r="E3991" s="16"/>
      <c r="F3991" s="14" t="s">
        <v>13009</v>
      </c>
      <c r="G3991" s="14" t="s">
        <v>12367</v>
      </c>
      <c r="H3991" s="14" t="s">
        <v>12368</v>
      </c>
      <c r="I3991" s="15">
        <v>82</v>
      </c>
      <c r="J3991" s="77">
        <v>4</v>
      </c>
      <c r="K3991" s="92"/>
    </row>
    <row r="3992" spans="1:11" ht="20" x14ac:dyDescent="0.25">
      <c r="A3992" s="14" t="s">
        <v>3027</v>
      </c>
      <c r="B3992" s="14" t="s">
        <v>13010</v>
      </c>
      <c r="C3992" s="14" t="s">
        <v>13011</v>
      </c>
      <c r="D3992" s="16">
        <v>46108</v>
      </c>
      <c r="E3992" s="16"/>
      <c r="F3992" s="14" t="s">
        <v>13154</v>
      </c>
      <c r="G3992" s="14" t="s">
        <v>12367</v>
      </c>
      <c r="H3992" s="14" t="s">
        <v>12368</v>
      </c>
      <c r="I3992" s="15">
        <v>100</v>
      </c>
      <c r="J3992" s="77">
        <v>3</v>
      </c>
      <c r="K3992" s="92"/>
    </row>
    <row r="3993" spans="1:11" ht="30" x14ac:dyDescent="0.25">
      <c r="A3993" s="14" t="s">
        <v>3027</v>
      </c>
      <c r="B3993" s="14" t="s">
        <v>13012</v>
      </c>
      <c r="C3993" s="14" t="s">
        <v>13013</v>
      </c>
      <c r="D3993" s="16">
        <v>46100</v>
      </c>
      <c r="E3993" s="16">
        <v>46108</v>
      </c>
      <c r="F3993" s="14" t="s">
        <v>13014</v>
      </c>
      <c r="G3993" s="14"/>
      <c r="H3993" s="14" t="s">
        <v>13015</v>
      </c>
      <c r="I3993" s="15">
        <v>10075.450000000001</v>
      </c>
      <c r="J3993" s="77">
        <v>3</v>
      </c>
      <c r="K3993" s="92"/>
    </row>
    <row r="3994" spans="1:11" ht="30" x14ac:dyDescent="0.25">
      <c r="A3994" s="14" t="s">
        <v>3027</v>
      </c>
      <c r="B3994" s="14" t="s">
        <v>13016</v>
      </c>
      <c r="C3994" s="14" t="s">
        <v>13017</v>
      </c>
      <c r="D3994" s="16">
        <v>46043</v>
      </c>
      <c r="E3994" s="16">
        <v>46108</v>
      </c>
      <c r="F3994" s="14" t="s">
        <v>13018</v>
      </c>
      <c r="G3994" s="14" t="s">
        <v>5801</v>
      </c>
      <c r="H3994" s="14" t="s">
        <v>5802</v>
      </c>
      <c r="I3994" s="15">
        <v>9966</v>
      </c>
      <c r="J3994" s="77">
        <v>3</v>
      </c>
      <c r="K3994" s="92"/>
    </row>
    <row r="3995" spans="1:11" ht="20" x14ac:dyDescent="0.25">
      <c r="A3995" s="14" t="s">
        <v>3027</v>
      </c>
      <c r="B3995" s="14" t="s">
        <v>13019</v>
      </c>
      <c r="C3995" s="14" t="s">
        <v>11523</v>
      </c>
      <c r="D3995" s="16">
        <v>46108</v>
      </c>
      <c r="E3995" s="16"/>
      <c r="F3995" s="14" t="s">
        <v>13020</v>
      </c>
      <c r="G3995" s="14" t="s">
        <v>13021</v>
      </c>
      <c r="H3995" s="14" t="s">
        <v>13022</v>
      </c>
      <c r="I3995" s="15">
        <v>104.42</v>
      </c>
      <c r="J3995" s="77">
        <v>3</v>
      </c>
      <c r="K3995" s="92"/>
    </row>
    <row r="3996" spans="1:11" ht="20" x14ac:dyDescent="0.25">
      <c r="A3996" s="14" t="s">
        <v>3027</v>
      </c>
      <c r="B3996" s="14" t="s">
        <v>13023</v>
      </c>
      <c r="C3996" s="14" t="s">
        <v>13024</v>
      </c>
      <c r="D3996" s="16">
        <v>46108</v>
      </c>
      <c r="E3996" s="16"/>
      <c r="F3996" s="14" t="s">
        <v>13025</v>
      </c>
      <c r="G3996" s="14" t="s">
        <v>3049</v>
      </c>
      <c r="H3996" s="14" t="s">
        <v>3050</v>
      </c>
      <c r="I3996" s="15">
        <v>10</v>
      </c>
      <c r="J3996" s="77">
        <v>4</v>
      </c>
      <c r="K3996" s="92"/>
    </row>
    <row r="3997" spans="1:11" ht="20" x14ac:dyDescent="0.25">
      <c r="A3997" s="14" t="s">
        <v>3027</v>
      </c>
      <c r="B3997" s="14" t="s">
        <v>13026</v>
      </c>
      <c r="C3997" s="14" t="s">
        <v>13027</v>
      </c>
      <c r="D3997" s="16">
        <v>46108</v>
      </c>
      <c r="E3997" s="16"/>
      <c r="F3997" s="14" t="s">
        <v>13028</v>
      </c>
      <c r="G3997" s="14" t="s">
        <v>3701</v>
      </c>
      <c r="H3997" s="14" t="s">
        <v>3702</v>
      </c>
      <c r="I3997" s="15">
        <v>4689.79</v>
      </c>
      <c r="J3997" s="77">
        <v>3</v>
      </c>
      <c r="K3997" s="92"/>
    </row>
    <row r="3998" spans="1:11" ht="20" x14ac:dyDescent="0.25">
      <c r="A3998" s="14" t="s">
        <v>3027</v>
      </c>
      <c r="B3998" s="14" t="s">
        <v>13029</v>
      </c>
      <c r="C3998" s="14" t="s">
        <v>13030</v>
      </c>
      <c r="D3998" s="16">
        <v>46108</v>
      </c>
      <c r="E3998" s="16"/>
      <c r="F3998" s="14" t="s">
        <v>13031</v>
      </c>
      <c r="G3998" s="14" t="s">
        <v>3049</v>
      </c>
      <c r="H3998" s="14" t="s">
        <v>3050</v>
      </c>
      <c r="I3998" s="15">
        <v>20</v>
      </c>
      <c r="J3998" s="77">
        <v>4</v>
      </c>
      <c r="K3998" s="92"/>
    </row>
    <row r="3999" spans="1:11" ht="20" x14ac:dyDescent="0.25">
      <c r="A3999" s="14" t="s">
        <v>3027</v>
      </c>
      <c r="B3999" s="14" t="s">
        <v>13032</v>
      </c>
      <c r="C3999" s="14" t="s">
        <v>13032</v>
      </c>
      <c r="D3999" s="16">
        <v>46105</v>
      </c>
      <c r="E3999" s="16"/>
      <c r="F3999" s="14" t="s">
        <v>13033</v>
      </c>
      <c r="G3999" s="14"/>
      <c r="H3999" s="14" t="s">
        <v>3059</v>
      </c>
      <c r="I3999" s="15">
        <v>1065.1300000000001</v>
      </c>
      <c r="J3999" s="77">
        <v>4</v>
      </c>
      <c r="K3999" s="92"/>
    </row>
    <row r="4000" spans="1:11" ht="20" x14ac:dyDescent="0.25">
      <c r="A4000" s="14" t="s">
        <v>3027</v>
      </c>
      <c r="B4000" s="14" t="s">
        <v>13034</v>
      </c>
      <c r="C4000" s="14" t="s">
        <v>3697</v>
      </c>
      <c r="D4000" s="16">
        <v>46108</v>
      </c>
      <c r="E4000" s="16"/>
      <c r="F4000" s="14" t="s">
        <v>13035</v>
      </c>
      <c r="G4000" s="14"/>
      <c r="H4000" s="14" t="s">
        <v>13036</v>
      </c>
      <c r="I4000" s="15">
        <v>400</v>
      </c>
      <c r="J4000" s="77">
        <v>5</v>
      </c>
      <c r="K4000" s="92"/>
    </row>
    <row r="4001" spans="1:11" ht="50" x14ac:dyDescent="0.25">
      <c r="A4001" s="14" t="s">
        <v>3027</v>
      </c>
      <c r="B4001" s="14" t="s">
        <v>13037</v>
      </c>
      <c r="C4001" s="14" t="s">
        <v>13038</v>
      </c>
      <c r="D4001" s="16">
        <v>46108</v>
      </c>
      <c r="E4001" s="16"/>
      <c r="F4001" s="14" t="s">
        <v>13039</v>
      </c>
      <c r="G4001" s="14" t="s">
        <v>13040</v>
      </c>
      <c r="H4001" s="14" t="s">
        <v>13041</v>
      </c>
      <c r="I4001" s="15">
        <v>1722</v>
      </c>
      <c r="J4001" s="77">
        <v>2</v>
      </c>
      <c r="K4001" s="92"/>
    </row>
    <row r="4002" spans="1:11" ht="40" x14ac:dyDescent="0.25">
      <c r="A4002" s="14" t="s">
        <v>3027</v>
      </c>
      <c r="B4002" s="14" t="s">
        <v>13037</v>
      </c>
      <c r="C4002" s="14" t="s">
        <v>13038</v>
      </c>
      <c r="D4002" s="16">
        <v>46108</v>
      </c>
      <c r="E4002" s="16"/>
      <c r="F4002" s="14" t="s">
        <v>13042</v>
      </c>
      <c r="G4002" s="14" t="s">
        <v>13040</v>
      </c>
      <c r="H4002" s="14" t="s">
        <v>13041</v>
      </c>
      <c r="I4002" s="15">
        <v>3162.08</v>
      </c>
      <c r="J4002" s="77">
        <v>3</v>
      </c>
      <c r="K4002" s="92"/>
    </row>
    <row r="4003" spans="1:11" ht="12.5" x14ac:dyDescent="0.25">
      <c r="A4003" s="14" t="s">
        <v>3027</v>
      </c>
      <c r="B4003" s="14" t="s">
        <v>13043</v>
      </c>
      <c r="C4003" s="14" t="s">
        <v>13044</v>
      </c>
      <c r="D4003" s="16">
        <v>46108</v>
      </c>
      <c r="E4003" s="16"/>
      <c r="F4003" s="14" t="s">
        <v>13045</v>
      </c>
      <c r="G4003" s="14" t="s">
        <v>3030</v>
      </c>
      <c r="H4003" s="14" t="s">
        <v>3031</v>
      </c>
      <c r="I4003" s="15">
        <v>601.54</v>
      </c>
      <c r="J4003" s="77">
        <v>3</v>
      </c>
      <c r="K4003" s="92"/>
    </row>
    <row r="4004" spans="1:11" ht="12.5" x14ac:dyDescent="0.25">
      <c r="A4004" s="14" t="s">
        <v>3027</v>
      </c>
      <c r="B4004" s="14" t="s">
        <v>13046</v>
      </c>
      <c r="C4004" s="14" t="s">
        <v>13047</v>
      </c>
      <c r="D4004" s="16">
        <v>46108</v>
      </c>
      <c r="E4004" s="16"/>
      <c r="F4004" s="14" t="s">
        <v>12118</v>
      </c>
      <c r="G4004" s="14" t="s">
        <v>3030</v>
      </c>
      <c r="H4004" s="14" t="s">
        <v>3031</v>
      </c>
      <c r="I4004" s="15">
        <v>807.34</v>
      </c>
      <c r="J4004" s="77">
        <v>3</v>
      </c>
      <c r="K4004" s="92"/>
    </row>
    <row r="4005" spans="1:11" ht="12.5" x14ac:dyDescent="0.25">
      <c r="A4005" s="14" t="s">
        <v>3027</v>
      </c>
      <c r="B4005" s="14" t="s">
        <v>13048</v>
      </c>
      <c r="C4005" s="14" t="s">
        <v>13049</v>
      </c>
      <c r="D4005" s="16">
        <v>46108</v>
      </c>
      <c r="E4005" s="16"/>
      <c r="F4005" s="14" t="s">
        <v>12118</v>
      </c>
      <c r="G4005" s="14" t="s">
        <v>3030</v>
      </c>
      <c r="H4005" s="14" t="s">
        <v>3031</v>
      </c>
      <c r="I4005" s="15">
        <v>870.66</v>
      </c>
      <c r="J4005" s="77">
        <v>3</v>
      </c>
      <c r="K4005" s="92"/>
    </row>
    <row r="4006" spans="1:11" ht="12.5" x14ac:dyDescent="0.25">
      <c r="A4006" s="14" t="s">
        <v>3027</v>
      </c>
      <c r="B4006" s="14" t="s">
        <v>13050</v>
      </c>
      <c r="C4006" s="14" t="s">
        <v>13051</v>
      </c>
      <c r="D4006" s="16">
        <v>46108</v>
      </c>
      <c r="E4006" s="16"/>
      <c r="F4006" s="14" t="s">
        <v>13052</v>
      </c>
      <c r="G4006" s="14" t="s">
        <v>3030</v>
      </c>
      <c r="H4006" s="14" t="s">
        <v>3031</v>
      </c>
      <c r="I4006" s="15">
        <v>184.87</v>
      </c>
      <c r="J4006" s="77">
        <v>2</v>
      </c>
      <c r="K4006" s="92"/>
    </row>
    <row r="4007" spans="1:11" ht="20" x14ac:dyDescent="0.25">
      <c r="A4007" s="14" t="s">
        <v>3027</v>
      </c>
      <c r="B4007" s="14" t="s">
        <v>13053</v>
      </c>
      <c r="C4007" s="14" t="s">
        <v>13054</v>
      </c>
      <c r="D4007" s="16">
        <v>46108</v>
      </c>
      <c r="E4007" s="16"/>
      <c r="F4007" s="14" t="s">
        <v>13055</v>
      </c>
      <c r="G4007" s="14" t="s">
        <v>13056</v>
      </c>
      <c r="H4007" s="14" t="s">
        <v>13057</v>
      </c>
      <c r="I4007" s="15">
        <v>1004.4</v>
      </c>
      <c r="J4007" s="77">
        <v>5</v>
      </c>
      <c r="K4007" s="92"/>
    </row>
    <row r="4008" spans="1:11" ht="20" x14ac:dyDescent="0.25">
      <c r="A4008" s="14" t="s">
        <v>3027</v>
      </c>
      <c r="B4008" s="14" t="s">
        <v>13058</v>
      </c>
      <c r="C4008" s="14" t="s">
        <v>13059</v>
      </c>
      <c r="D4008" s="16">
        <v>46108</v>
      </c>
      <c r="E4008" s="16"/>
      <c r="F4008" s="14" t="s">
        <v>13060</v>
      </c>
      <c r="G4008" s="14" t="s">
        <v>3593</v>
      </c>
      <c r="H4008" s="14" t="s">
        <v>3594</v>
      </c>
      <c r="I4008" s="15">
        <v>950</v>
      </c>
      <c r="J4008" s="77">
        <v>5</v>
      </c>
      <c r="K4008" s="92"/>
    </row>
    <row r="4009" spans="1:11" ht="20" x14ac:dyDescent="0.25">
      <c r="A4009" s="14" t="s">
        <v>3027</v>
      </c>
      <c r="B4009" s="14" t="s">
        <v>13061</v>
      </c>
      <c r="C4009" s="14" t="s">
        <v>13062</v>
      </c>
      <c r="D4009" s="16">
        <v>46108</v>
      </c>
      <c r="E4009" s="16"/>
      <c r="F4009" s="14" t="s">
        <v>13063</v>
      </c>
      <c r="G4009" s="14" t="s">
        <v>5042</v>
      </c>
      <c r="H4009" s="14" t="s">
        <v>5043</v>
      </c>
      <c r="I4009" s="15">
        <v>6400.9</v>
      </c>
      <c r="J4009" s="77">
        <v>3</v>
      </c>
      <c r="K4009" s="92"/>
    </row>
    <row r="4010" spans="1:11" ht="20" x14ac:dyDescent="0.25">
      <c r="A4010" s="14" t="s">
        <v>3027</v>
      </c>
      <c r="B4010" s="14" t="s">
        <v>13064</v>
      </c>
      <c r="C4010" s="14" t="s">
        <v>13065</v>
      </c>
      <c r="D4010" s="16">
        <v>46108</v>
      </c>
      <c r="E4010" s="16"/>
      <c r="F4010" s="14" t="s">
        <v>13066</v>
      </c>
      <c r="G4010" s="14" t="s">
        <v>10722</v>
      </c>
      <c r="H4010" s="14" t="s">
        <v>10723</v>
      </c>
      <c r="I4010" s="15">
        <v>1606.34</v>
      </c>
      <c r="J4010" s="77">
        <v>5</v>
      </c>
      <c r="K4010" s="92"/>
    </row>
    <row r="4011" spans="1:11" ht="12.5" x14ac:dyDescent="0.25">
      <c r="A4011" s="14" t="s">
        <v>3027</v>
      </c>
      <c r="B4011" s="14" t="s">
        <v>13067</v>
      </c>
      <c r="C4011" s="14" t="s">
        <v>13068</v>
      </c>
      <c r="D4011" s="16">
        <v>46108</v>
      </c>
      <c r="E4011" s="16"/>
      <c r="F4011" s="14" t="s">
        <v>13069</v>
      </c>
      <c r="G4011" s="14" t="s">
        <v>3512</v>
      </c>
      <c r="H4011" s="14" t="s">
        <v>3513</v>
      </c>
      <c r="I4011" s="15">
        <v>110.65</v>
      </c>
      <c r="J4011" s="77">
        <v>4</v>
      </c>
      <c r="K4011" s="92"/>
    </row>
    <row r="4012" spans="1:11" ht="20" x14ac:dyDescent="0.25">
      <c r="A4012" s="14" t="s">
        <v>3027</v>
      </c>
      <c r="B4012" s="14" t="s">
        <v>13070</v>
      </c>
      <c r="C4012" s="14" t="s">
        <v>13071</v>
      </c>
      <c r="D4012" s="16">
        <v>46108</v>
      </c>
      <c r="E4012" s="16"/>
      <c r="F4012" s="14" t="s">
        <v>13072</v>
      </c>
      <c r="G4012" s="14" t="s">
        <v>13073</v>
      </c>
      <c r="H4012" s="14" t="s">
        <v>13074</v>
      </c>
      <c r="I4012" s="15">
        <v>15</v>
      </c>
      <c r="J4012" s="77">
        <v>5</v>
      </c>
      <c r="K4012" s="92"/>
    </row>
    <row r="4013" spans="1:11" ht="30" x14ac:dyDescent="0.25">
      <c r="A4013" s="14" t="s">
        <v>3027</v>
      </c>
      <c r="B4013" s="14" t="s">
        <v>13075</v>
      </c>
      <c r="C4013" s="14" t="s">
        <v>13076</v>
      </c>
      <c r="D4013" s="16">
        <v>46108</v>
      </c>
      <c r="E4013" s="16"/>
      <c r="F4013" s="14" t="s">
        <v>13077</v>
      </c>
      <c r="G4013" s="14" t="s">
        <v>13078</v>
      </c>
      <c r="H4013" s="14" t="s">
        <v>13079</v>
      </c>
      <c r="I4013" s="15">
        <v>560</v>
      </c>
      <c r="J4013" s="77">
        <v>3</v>
      </c>
      <c r="K4013" s="92"/>
    </row>
    <row r="4014" spans="1:11" ht="20" x14ac:dyDescent="0.25">
      <c r="A4014" s="14" t="s">
        <v>3027</v>
      </c>
      <c r="B4014" s="14" t="s">
        <v>13080</v>
      </c>
      <c r="C4014" s="14" t="s">
        <v>13081</v>
      </c>
      <c r="D4014" s="16">
        <v>46108</v>
      </c>
      <c r="E4014" s="16"/>
      <c r="F4014" s="14" t="s">
        <v>13082</v>
      </c>
      <c r="G4014" s="14" t="s">
        <v>6949</v>
      </c>
      <c r="H4014" s="14" t="s">
        <v>6950</v>
      </c>
      <c r="I4014" s="15">
        <v>1000</v>
      </c>
      <c r="J4014" s="77">
        <v>2</v>
      </c>
      <c r="K4014" s="92"/>
    </row>
    <row r="4015" spans="1:11" ht="20" x14ac:dyDescent="0.25">
      <c r="A4015" s="14" t="s">
        <v>3027</v>
      </c>
      <c r="B4015" s="14" t="s">
        <v>13083</v>
      </c>
      <c r="C4015" s="14" t="s">
        <v>11529</v>
      </c>
      <c r="D4015" s="16">
        <v>46108</v>
      </c>
      <c r="E4015" s="16"/>
      <c r="F4015" s="14" t="s">
        <v>13084</v>
      </c>
      <c r="G4015" s="14" t="s">
        <v>6949</v>
      </c>
      <c r="H4015" s="14" t="s">
        <v>6950</v>
      </c>
      <c r="I4015" s="15">
        <v>1000.01</v>
      </c>
      <c r="J4015" s="77">
        <v>3</v>
      </c>
      <c r="K4015" s="92"/>
    </row>
    <row r="4016" spans="1:11" ht="40" x14ac:dyDescent="0.25">
      <c r="A4016" s="14" t="s">
        <v>3027</v>
      </c>
      <c r="B4016" s="14" t="s">
        <v>13085</v>
      </c>
      <c r="C4016" s="14" t="s">
        <v>13086</v>
      </c>
      <c r="D4016" s="16">
        <v>46108</v>
      </c>
      <c r="E4016" s="16"/>
      <c r="F4016" s="14" t="s">
        <v>13087</v>
      </c>
      <c r="G4016" s="14"/>
      <c r="H4016" s="14" t="s">
        <v>11253</v>
      </c>
      <c r="I4016" s="15">
        <v>13365.9</v>
      </c>
      <c r="J4016" s="77">
        <v>3</v>
      </c>
      <c r="K4016" s="92"/>
    </row>
    <row r="4017" spans="1:11" ht="20" x14ac:dyDescent="0.25">
      <c r="A4017" s="14" t="s">
        <v>3027</v>
      </c>
      <c r="B4017" s="14" t="s">
        <v>13088</v>
      </c>
      <c r="C4017" s="14" t="s">
        <v>13089</v>
      </c>
      <c r="D4017" s="16">
        <v>46108</v>
      </c>
      <c r="E4017" s="16"/>
      <c r="F4017" s="14" t="s">
        <v>13090</v>
      </c>
      <c r="G4017" s="14" t="s">
        <v>11465</v>
      </c>
      <c r="H4017" s="14" t="s">
        <v>11466</v>
      </c>
      <c r="I4017" s="15">
        <v>172</v>
      </c>
      <c r="J4017" s="77">
        <v>3</v>
      </c>
      <c r="K4017" s="92"/>
    </row>
    <row r="4018" spans="1:11" ht="12.5" x14ac:dyDescent="0.25">
      <c r="A4018" s="14" t="s">
        <v>3027</v>
      </c>
      <c r="B4018" s="14" t="s">
        <v>13091</v>
      </c>
      <c r="C4018" s="14" t="s">
        <v>13092</v>
      </c>
      <c r="D4018" s="16">
        <v>46108</v>
      </c>
      <c r="E4018" s="16"/>
      <c r="F4018" s="14" t="s">
        <v>13093</v>
      </c>
      <c r="G4018" s="14" t="s">
        <v>3030</v>
      </c>
      <c r="H4018" s="14" t="s">
        <v>3031</v>
      </c>
      <c r="I4018" s="15">
        <v>63.28</v>
      </c>
      <c r="J4018" s="77">
        <v>3</v>
      </c>
      <c r="K4018" s="92"/>
    </row>
    <row r="4019" spans="1:11" ht="12.5" x14ac:dyDescent="0.25">
      <c r="A4019" s="14" t="s">
        <v>3027</v>
      </c>
      <c r="B4019" s="14" t="s">
        <v>13094</v>
      </c>
      <c r="C4019" s="14" t="s">
        <v>13095</v>
      </c>
      <c r="D4019" s="16">
        <v>46108</v>
      </c>
      <c r="E4019" s="16"/>
      <c r="F4019" s="14" t="s">
        <v>13096</v>
      </c>
      <c r="G4019" s="14" t="s">
        <v>13097</v>
      </c>
      <c r="H4019" s="14" t="s">
        <v>13098</v>
      </c>
      <c r="I4019" s="15">
        <v>36.29</v>
      </c>
      <c r="J4019" s="77">
        <v>5</v>
      </c>
      <c r="K4019" s="92"/>
    </row>
    <row r="4020" spans="1:11" ht="20" x14ac:dyDescent="0.25">
      <c r="A4020" s="14" t="s">
        <v>3027</v>
      </c>
      <c r="B4020" s="14" t="s">
        <v>13099</v>
      </c>
      <c r="C4020" s="14" t="s">
        <v>10720</v>
      </c>
      <c r="D4020" s="16">
        <v>46108</v>
      </c>
      <c r="E4020" s="16"/>
      <c r="F4020" s="14" t="s">
        <v>13100</v>
      </c>
      <c r="G4020" s="14" t="s">
        <v>13101</v>
      </c>
      <c r="H4020" s="14" t="s">
        <v>13102</v>
      </c>
      <c r="I4020" s="15">
        <v>804.1</v>
      </c>
      <c r="J4020" s="77">
        <v>5</v>
      </c>
      <c r="K4020" s="92"/>
    </row>
    <row r="4021" spans="1:11" ht="70" x14ac:dyDescent="0.25">
      <c r="A4021" s="14" t="s">
        <v>3027</v>
      </c>
      <c r="B4021" s="14" t="s">
        <v>13103</v>
      </c>
      <c r="C4021" s="14" t="s">
        <v>13104</v>
      </c>
      <c r="D4021" s="16">
        <v>46108</v>
      </c>
      <c r="E4021" s="16"/>
      <c r="F4021" s="14" t="s">
        <v>13105</v>
      </c>
      <c r="G4021" s="14" t="s">
        <v>3204</v>
      </c>
      <c r="H4021" s="14" t="s">
        <v>3205</v>
      </c>
      <c r="I4021" s="15">
        <v>959.4</v>
      </c>
      <c r="J4021" s="77">
        <v>2</v>
      </c>
      <c r="K4021" s="92"/>
    </row>
    <row r="4022" spans="1:11" ht="40" x14ac:dyDescent="0.25">
      <c r="A4022" s="14" t="s">
        <v>3027</v>
      </c>
      <c r="B4022" s="14" t="s">
        <v>13103</v>
      </c>
      <c r="C4022" s="14" t="s">
        <v>13104</v>
      </c>
      <c r="D4022" s="16">
        <v>46108</v>
      </c>
      <c r="E4022" s="16"/>
      <c r="F4022" s="14" t="s">
        <v>13106</v>
      </c>
      <c r="G4022" s="14" t="s">
        <v>3204</v>
      </c>
      <c r="H4022" s="14" t="s">
        <v>3205</v>
      </c>
      <c r="I4022" s="15">
        <v>383.76</v>
      </c>
      <c r="J4022" s="77">
        <v>3</v>
      </c>
      <c r="K4022" s="92"/>
    </row>
    <row r="4023" spans="1:11" ht="30" x14ac:dyDescent="0.25">
      <c r="A4023" s="14" t="s">
        <v>3027</v>
      </c>
      <c r="B4023" s="14" t="s">
        <v>13103</v>
      </c>
      <c r="C4023" s="14" t="s">
        <v>13104</v>
      </c>
      <c r="D4023" s="16">
        <v>46108</v>
      </c>
      <c r="E4023" s="16"/>
      <c r="F4023" s="14" t="s">
        <v>13107</v>
      </c>
      <c r="G4023" s="14" t="s">
        <v>3204</v>
      </c>
      <c r="H4023" s="14" t="s">
        <v>3205</v>
      </c>
      <c r="I4023" s="15">
        <v>36.9</v>
      </c>
      <c r="J4023" s="77">
        <v>2</v>
      </c>
      <c r="K4023" s="92"/>
    </row>
    <row r="4024" spans="1:11" ht="12.5" x14ac:dyDescent="0.25">
      <c r="A4024" s="14" t="s">
        <v>3027</v>
      </c>
      <c r="B4024" s="14" t="s">
        <v>13108</v>
      </c>
      <c r="C4024" s="14" t="s">
        <v>13109</v>
      </c>
      <c r="D4024" s="16">
        <v>46108</v>
      </c>
      <c r="E4024" s="16"/>
      <c r="F4024" s="14" t="s">
        <v>13110</v>
      </c>
      <c r="G4024" s="14" t="s">
        <v>7925</v>
      </c>
      <c r="H4024" s="14" t="s">
        <v>7926</v>
      </c>
      <c r="I4024" s="15">
        <v>387.45</v>
      </c>
      <c r="J4024" s="77">
        <v>4</v>
      </c>
      <c r="K4024" s="92"/>
    </row>
    <row r="4025" spans="1:11" ht="12.5" x14ac:dyDescent="0.25">
      <c r="A4025" s="14" t="s">
        <v>3027</v>
      </c>
      <c r="B4025" s="14" t="s">
        <v>13111</v>
      </c>
      <c r="C4025" s="14" t="s">
        <v>13112</v>
      </c>
      <c r="D4025" s="16">
        <v>46108</v>
      </c>
      <c r="E4025" s="16"/>
      <c r="F4025" s="14" t="s">
        <v>13113</v>
      </c>
      <c r="G4025" s="14" t="s">
        <v>3030</v>
      </c>
      <c r="H4025" s="14" t="s">
        <v>3031</v>
      </c>
      <c r="I4025" s="15">
        <v>800.36</v>
      </c>
      <c r="J4025" s="77">
        <v>2</v>
      </c>
      <c r="K4025" s="92"/>
    </row>
    <row r="4026" spans="1:11" ht="20" x14ac:dyDescent="0.25">
      <c r="A4026" s="14" t="s">
        <v>3027</v>
      </c>
      <c r="B4026" s="14" t="s">
        <v>13114</v>
      </c>
      <c r="C4026" s="14" t="s">
        <v>13115</v>
      </c>
      <c r="D4026" s="16">
        <v>46111</v>
      </c>
      <c r="E4026" s="16"/>
      <c r="F4026" s="14" t="s">
        <v>13116</v>
      </c>
      <c r="G4026" s="14" t="s">
        <v>10666</v>
      </c>
      <c r="H4026" s="14" t="s">
        <v>10667</v>
      </c>
      <c r="I4026" s="15">
        <v>38.700000000000003</v>
      </c>
      <c r="J4026" s="77">
        <v>2</v>
      </c>
      <c r="K4026" s="92"/>
    </row>
    <row r="4027" spans="1:11" ht="20" x14ac:dyDescent="0.25">
      <c r="A4027" s="14" t="s">
        <v>3027</v>
      </c>
      <c r="B4027" s="14" t="s">
        <v>13117</v>
      </c>
      <c r="C4027" s="14" t="s">
        <v>13118</v>
      </c>
      <c r="D4027" s="16">
        <v>46111</v>
      </c>
      <c r="E4027" s="16"/>
      <c r="F4027" s="14" t="s">
        <v>13119</v>
      </c>
      <c r="G4027" s="14" t="s">
        <v>3030</v>
      </c>
      <c r="H4027" s="14" t="s">
        <v>3031</v>
      </c>
      <c r="I4027" s="15">
        <v>5408.62</v>
      </c>
      <c r="J4027" s="77">
        <v>2</v>
      </c>
      <c r="K4027" s="92"/>
    </row>
    <row r="4028" spans="1:11" ht="30" x14ac:dyDescent="0.25">
      <c r="A4028" s="14" t="s">
        <v>3027</v>
      </c>
      <c r="B4028" s="14" t="s">
        <v>13120</v>
      </c>
      <c r="C4028" s="14" t="s">
        <v>13121</v>
      </c>
      <c r="D4028" s="16">
        <v>46111</v>
      </c>
      <c r="E4028" s="16"/>
      <c r="F4028" s="14" t="s">
        <v>13135</v>
      </c>
      <c r="G4028" s="14" t="s">
        <v>6816</v>
      </c>
      <c r="H4028" s="14" t="s">
        <v>6817</v>
      </c>
      <c r="I4028" s="15">
        <v>4929.33</v>
      </c>
      <c r="J4028" s="77">
        <v>3</v>
      </c>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x14ac:dyDescent="0.2">
      <c r="A4355" s="14"/>
      <c r="B4355" s="14"/>
      <c r="C4355" s="14"/>
      <c r="D4355" s="16"/>
      <c r="E4355" s="16"/>
      <c r="F4355" s="14"/>
      <c r="G4355" s="14"/>
      <c r="H4355" s="14"/>
      <c r="I4355" s="15"/>
      <c r="J4355" s="77"/>
    </row>
    <row r="4356" spans="1:11" x14ac:dyDescent="0.2">
      <c r="A4356" s="14"/>
      <c r="B4356" s="14"/>
      <c r="C4356" s="14"/>
      <c r="D4356" s="16"/>
      <c r="E4356" s="16"/>
      <c r="F4356" s="14"/>
      <c r="G4356" s="14"/>
      <c r="H4356" s="14"/>
      <c r="I4356" s="15"/>
      <c r="J4356" s="77"/>
    </row>
    <row r="4357" spans="1:11" x14ac:dyDescent="0.2">
      <c r="A4357" s="14"/>
      <c r="B4357" s="14"/>
      <c r="C4357" s="14"/>
      <c r="D4357" s="16"/>
      <c r="E4357" s="16"/>
      <c r="F4357" s="14"/>
      <c r="G4357" s="14"/>
      <c r="H4357" s="14"/>
      <c r="I4357" s="15"/>
      <c r="J4357" s="77"/>
    </row>
    <row r="4358" spans="1:11" x14ac:dyDescent="0.2">
      <c r="A4358" s="14"/>
      <c r="B4358" s="14"/>
      <c r="C4358" s="14"/>
      <c r="D4358" s="16"/>
      <c r="E4358" s="16"/>
      <c r="F4358" s="14"/>
      <c r="G4358" s="14"/>
      <c r="H4358" s="14"/>
      <c r="I4358" s="15"/>
      <c r="J4358" s="77"/>
    </row>
    <row r="4359" spans="1:11" x14ac:dyDescent="0.2">
      <c r="A4359" s="14"/>
      <c r="B4359" s="14"/>
      <c r="C4359" s="14"/>
      <c r="D4359" s="16"/>
      <c r="E4359" s="16"/>
      <c r="F4359" s="14"/>
      <c r="G4359" s="14"/>
      <c r="H4359" s="14"/>
      <c r="I4359" s="15"/>
      <c r="J4359" s="77"/>
    </row>
    <row r="4360" spans="1:11" x14ac:dyDescent="0.2">
      <c r="A4360" s="14"/>
      <c r="B4360" s="14"/>
      <c r="C4360" s="14"/>
      <c r="D4360" s="16"/>
      <c r="E4360" s="16"/>
      <c r="F4360" s="14"/>
      <c r="G4360" s="14"/>
      <c r="H4360" s="14"/>
      <c r="I4360" s="15"/>
      <c r="J4360" s="77"/>
    </row>
    <row r="4361" spans="1:11" x14ac:dyDescent="0.2">
      <c r="A4361" s="14"/>
      <c r="B4361" s="14"/>
      <c r="C4361" s="14"/>
      <c r="D4361" s="16"/>
      <c r="E4361" s="16"/>
      <c r="F4361" s="14"/>
      <c r="G4361" s="14"/>
      <c r="H4361" s="14"/>
      <c r="I4361" s="15"/>
      <c r="J4361" s="77"/>
    </row>
    <row r="4362" spans="1:11" x14ac:dyDescent="0.2">
      <c r="A4362" s="14"/>
      <c r="B4362" s="14"/>
      <c r="C4362" s="14"/>
      <c r="D4362" s="16"/>
      <c r="E4362" s="16"/>
      <c r="F4362" s="14"/>
      <c r="G4362" s="14"/>
      <c r="H4362" s="14"/>
      <c r="I4362" s="15"/>
      <c r="J4362" s="77"/>
    </row>
    <row r="4363" spans="1:11" x14ac:dyDescent="0.2">
      <c r="A4363" s="14"/>
      <c r="B4363" s="14"/>
      <c r="C4363" s="14"/>
      <c r="D4363" s="16"/>
      <c r="E4363" s="16"/>
      <c r="F4363" s="14"/>
      <c r="G4363" s="14"/>
      <c r="H4363" s="14"/>
      <c r="I4363" s="15"/>
      <c r="J4363" s="77"/>
    </row>
    <row r="4364" spans="1:11" x14ac:dyDescent="0.2">
      <c r="A4364" s="14"/>
      <c r="B4364" s="14"/>
      <c r="C4364" s="14"/>
      <c r="D4364" s="16"/>
      <c r="E4364" s="16"/>
      <c r="F4364" s="14"/>
      <c r="G4364" s="14"/>
      <c r="H4364" s="14"/>
      <c r="I4364" s="15"/>
      <c r="J4364" s="77"/>
    </row>
    <row r="4365" spans="1:11" x14ac:dyDescent="0.2">
      <c r="A4365" s="14"/>
      <c r="B4365" s="14"/>
      <c r="C4365" s="14"/>
      <c r="D4365" s="16"/>
      <c r="E4365" s="16"/>
      <c r="F4365" s="14"/>
      <c r="G4365" s="14"/>
      <c r="H4365" s="14"/>
      <c r="I4365" s="15"/>
      <c r="J4365" s="77"/>
    </row>
    <row r="4366" spans="1:11" x14ac:dyDescent="0.2">
      <c r="A4366" s="14"/>
      <c r="B4366" s="14"/>
      <c r="C4366" s="14"/>
      <c r="D4366" s="16"/>
      <c r="E4366" s="16"/>
      <c r="F4366" s="14"/>
      <c r="G4366" s="14"/>
      <c r="H4366" s="14"/>
      <c r="I4366" s="15"/>
      <c r="J4366" s="77"/>
    </row>
    <row r="4367" spans="1:11" x14ac:dyDescent="0.2">
      <c r="A4367" s="14"/>
      <c r="B4367" s="14"/>
      <c r="C4367" s="14"/>
      <c r="D4367" s="16"/>
      <c r="E4367" s="16"/>
      <c r="F4367" s="14"/>
      <c r="G4367" s="14"/>
      <c r="H4367" s="14"/>
      <c r="I4367" s="15"/>
      <c r="J4367" s="77"/>
    </row>
    <row r="4368" spans="1:11" x14ac:dyDescent="0.2">
      <c r="A4368" s="14"/>
      <c r="B4368" s="14"/>
      <c r="C4368" s="14"/>
      <c r="D4368" s="16"/>
      <c r="E4368" s="16"/>
      <c r="F4368" s="14"/>
      <c r="G4368" s="14"/>
      <c r="H4368" s="14"/>
      <c r="I4368" s="15"/>
      <c r="J4368" s="77"/>
    </row>
    <row r="4369" spans="1:10" x14ac:dyDescent="0.2">
      <c r="A4369" s="14"/>
      <c r="B4369" s="14"/>
      <c r="C4369" s="14"/>
      <c r="D4369" s="16"/>
      <c r="E4369" s="16"/>
      <c r="F4369" s="14"/>
      <c r="G4369" s="14"/>
      <c r="H4369" s="14"/>
      <c r="I4369" s="15"/>
      <c r="J4369" s="77"/>
    </row>
    <row r="4370" spans="1:10" x14ac:dyDescent="0.2">
      <c r="A4370" s="14"/>
      <c r="B4370" s="14"/>
      <c r="C4370" s="14"/>
      <c r="D4370" s="16"/>
      <c r="E4370" s="16"/>
      <c r="F4370" s="14"/>
      <c r="G4370" s="14"/>
      <c r="H4370" s="14"/>
      <c r="I4370" s="15"/>
      <c r="J4370" s="77"/>
    </row>
    <row r="4371" spans="1:10" x14ac:dyDescent="0.2">
      <c r="A4371" s="14"/>
      <c r="B4371" s="14"/>
      <c r="C4371" s="14"/>
      <c r="D4371" s="16"/>
      <c r="E4371" s="16"/>
      <c r="F4371" s="14"/>
      <c r="G4371" s="14"/>
      <c r="H4371" s="14"/>
      <c r="I4371" s="15"/>
      <c r="J4371" s="77"/>
    </row>
    <row r="4372" spans="1:10" x14ac:dyDescent="0.2">
      <c r="A4372" s="14"/>
      <c r="B4372" s="14"/>
      <c r="C4372" s="14"/>
      <c r="D4372" s="16"/>
      <c r="E4372" s="16"/>
      <c r="F4372" s="14"/>
      <c r="G4372" s="14"/>
      <c r="H4372" s="14"/>
      <c r="I4372" s="15"/>
      <c r="J4372" s="77"/>
    </row>
    <row r="4373" spans="1:10" x14ac:dyDescent="0.2">
      <c r="A4373" s="14"/>
      <c r="B4373" s="14"/>
      <c r="C4373" s="14"/>
      <c r="D4373" s="16"/>
      <c r="E4373" s="16"/>
      <c r="F4373" s="14"/>
      <c r="G4373" s="14"/>
      <c r="H4373" s="14"/>
      <c r="I4373" s="15"/>
      <c r="J4373" s="77"/>
    </row>
    <row r="4374" spans="1:10" x14ac:dyDescent="0.2">
      <c r="A4374" s="14"/>
      <c r="B4374" s="14"/>
      <c r="C4374" s="14"/>
      <c r="D4374" s="16"/>
      <c r="E4374" s="16"/>
      <c r="F4374" s="14"/>
      <c r="G4374" s="14"/>
      <c r="H4374" s="14"/>
      <c r="I4374" s="15"/>
      <c r="J4374" s="77"/>
    </row>
    <row r="4375" spans="1:10" x14ac:dyDescent="0.2">
      <c r="A4375" s="14"/>
      <c r="B4375" s="14"/>
      <c r="C4375" s="14"/>
      <c r="D4375" s="16"/>
      <c r="E4375" s="16"/>
      <c r="F4375" s="14"/>
      <c r="G4375" s="14"/>
      <c r="H4375" s="14"/>
      <c r="I4375" s="15"/>
      <c r="J4375" s="77"/>
    </row>
    <row r="4376" spans="1:10" x14ac:dyDescent="0.2">
      <c r="A4376" s="14"/>
      <c r="B4376" s="14"/>
      <c r="C4376" s="14"/>
      <c r="D4376" s="16"/>
      <c r="E4376" s="16"/>
      <c r="F4376" s="14"/>
      <c r="G4376" s="14"/>
      <c r="H4376" s="14"/>
      <c r="I4376" s="15"/>
      <c r="J4376" s="77"/>
    </row>
    <row r="4377" spans="1:10" x14ac:dyDescent="0.2">
      <c r="A4377" s="14"/>
      <c r="B4377" s="14"/>
      <c r="C4377" s="14"/>
      <c r="D4377" s="16"/>
      <c r="E4377" s="16"/>
      <c r="F4377" s="14"/>
      <c r="G4377" s="14"/>
      <c r="H4377" s="14"/>
      <c r="I4377" s="15"/>
      <c r="J4377" s="77"/>
    </row>
    <row r="4378" spans="1:10" x14ac:dyDescent="0.2">
      <c r="A4378" s="14"/>
      <c r="B4378" s="14"/>
      <c r="C4378" s="14"/>
      <c r="D4378" s="16"/>
      <c r="E4378" s="16"/>
      <c r="F4378" s="14"/>
      <c r="G4378" s="14"/>
      <c r="H4378" s="14"/>
      <c r="I4378" s="15"/>
      <c r="J4378" s="77"/>
    </row>
    <row r="4379" spans="1:10" x14ac:dyDescent="0.2">
      <c r="A4379" s="14"/>
      <c r="B4379" s="14"/>
      <c r="C4379" s="14"/>
      <c r="D4379" s="16"/>
      <c r="E4379" s="16"/>
      <c r="F4379" s="14"/>
      <c r="G4379" s="14"/>
      <c r="H4379" s="14"/>
      <c r="I4379" s="15"/>
      <c r="J4379" s="77"/>
    </row>
    <row r="4380" spans="1:10" x14ac:dyDescent="0.2">
      <c r="A4380" s="14"/>
      <c r="B4380" s="14"/>
      <c r="C4380" s="14"/>
      <c r="D4380" s="16"/>
      <c r="E4380" s="16"/>
      <c r="F4380" s="14"/>
      <c r="G4380" s="14"/>
      <c r="H4380" s="14"/>
      <c r="I4380" s="15"/>
      <c r="J4380" s="77"/>
    </row>
    <row r="4381" spans="1:10" x14ac:dyDescent="0.2">
      <c r="A4381" s="14"/>
      <c r="B4381" s="14"/>
      <c r="C4381" s="14"/>
      <c r="D4381" s="16"/>
      <c r="E4381" s="16"/>
      <c r="F4381" s="14"/>
      <c r="G4381" s="14"/>
      <c r="H4381" s="14"/>
      <c r="I4381" s="15"/>
      <c r="J4381" s="77"/>
    </row>
    <row r="4382" spans="1:10" x14ac:dyDescent="0.2">
      <c r="A4382" s="14"/>
      <c r="B4382" s="14"/>
      <c r="C4382" s="14"/>
      <c r="D4382" s="16"/>
      <c r="E4382" s="16"/>
      <c r="F4382" s="14"/>
      <c r="G4382" s="14"/>
      <c r="H4382" s="14"/>
      <c r="I4382" s="15"/>
      <c r="J4382" s="77"/>
    </row>
    <row r="4383" spans="1:10" x14ac:dyDescent="0.2">
      <c r="A4383" s="14"/>
      <c r="B4383" s="14"/>
      <c r="C4383" s="14"/>
      <c r="D4383" s="16"/>
      <c r="E4383" s="16"/>
      <c r="F4383" s="14"/>
      <c r="G4383" s="14"/>
      <c r="H4383" s="14"/>
      <c r="I4383" s="15"/>
      <c r="J4383" s="77"/>
    </row>
    <row r="4384" spans="1:10" x14ac:dyDescent="0.2">
      <c r="A4384" s="14"/>
      <c r="B4384" s="14"/>
      <c r="C4384" s="14"/>
      <c r="D4384" s="16"/>
      <c r="E4384" s="16"/>
      <c r="F4384" s="14"/>
      <c r="G4384" s="14"/>
      <c r="H4384" s="14"/>
      <c r="I4384" s="15"/>
      <c r="J4384" s="77"/>
    </row>
    <row r="4385" spans="1:10" x14ac:dyDescent="0.2">
      <c r="A4385" s="14"/>
      <c r="B4385" s="14"/>
      <c r="C4385" s="14"/>
      <c r="D4385" s="16"/>
      <c r="E4385" s="16"/>
      <c r="F4385" s="14"/>
      <c r="G4385" s="14"/>
      <c r="H4385" s="14"/>
      <c r="I4385" s="15"/>
      <c r="J4385" s="77"/>
    </row>
    <row r="4386" spans="1:10" x14ac:dyDescent="0.2">
      <c r="A4386" s="14"/>
      <c r="B4386" s="14"/>
      <c r="C4386" s="14"/>
      <c r="D4386" s="16"/>
      <c r="E4386" s="16"/>
      <c r="F4386" s="14"/>
      <c r="G4386" s="14"/>
      <c r="H4386" s="14"/>
      <c r="I4386" s="15"/>
      <c r="J4386" s="77"/>
    </row>
    <row r="4387" spans="1:10" x14ac:dyDescent="0.2">
      <c r="A4387" s="14"/>
      <c r="B4387" s="14"/>
      <c r="C4387" s="14"/>
      <c r="D4387" s="16"/>
      <c r="E4387" s="16"/>
      <c r="F4387" s="14"/>
      <c r="G4387" s="14"/>
      <c r="H4387" s="14"/>
      <c r="I4387" s="15"/>
      <c r="J4387" s="77"/>
    </row>
    <row r="4388" spans="1:10" x14ac:dyDescent="0.2">
      <c r="A4388" s="14"/>
      <c r="B4388" s="14"/>
      <c r="C4388" s="14"/>
      <c r="D4388" s="16"/>
      <c r="E4388" s="16"/>
      <c r="F4388" s="14"/>
      <c r="G4388" s="14"/>
      <c r="H4388" s="14"/>
      <c r="I4388" s="15"/>
      <c r="J4388" s="77"/>
    </row>
    <row r="4389" spans="1:10" x14ac:dyDescent="0.2">
      <c r="A4389" s="14"/>
      <c r="B4389" s="14"/>
      <c r="C4389" s="14"/>
      <c r="D4389" s="16"/>
      <c r="E4389" s="16"/>
      <c r="F4389" s="14"/>
      <c r="G4389" s="14"/>
      <c r="H4389" s="14"/>
      <c r="I4389" s="15"/>
      <c r="J4389" s="77"/>
    </row>
    <row r="4390" spans="1:10" x14ac:dyDescent="0.2">
      <c r="A4390" s="14"/>
      <c r="B4390" s="14"/>
      <c r="C4390" s="14"/>
      <c r="D4390" s="16"/>
      <c r="E4390" s="16"/>
      <c r="F4390" s="14"/>
      <c r="G4390" s="14"/>
      <c r="H4390" s="14"/>
      <c r="I4390" s="15"/>
      <c r="J4390" s="77"/>
    </row>
    <row r="4391" spans="1:10" x14ac:dyDescent="0.2">
      <c r="A4391" s="14"/>
      <c r="B4391" s="14"/>
      <c r="C4391" s="14"/>
      <c r="D4391" s="16"/>
      <c r="E4391" s="16"/>
      <c r="F4391" s="14"/>
      <c r="G4391" s="14"/>
      <c r="H4391" s="14"/>
      <c r="I4391" s="15"/>
      <c r="J4391" s="77"/>
    </row>
    <row r="4392" spans="1:10" x14ac:dyDescent="0.2">
      <c r="A4392" s="14"/>
      <c r="B4392" s="14"/>
      <c r="C4392" s="14"/>
      <c r="D4392" s="16"/>
      <c r="E4392" s="16"/>
      <c r="F4392" s="14"/>
      <c r="G4392" s="14"/>
      <c r="H4392" s="14"/>
      <c r="I4392" s="15"/>
      <c r="J4392" s="77"/>
    </row>
    <row r="4393" spans="1:10" x14ac:dyDescent="0.2">
      <c r="A4393" s="14"/>
      <c r="B4393" s="14"/>
      <c r="C4393" s="14"/>
      <c r="D4393" s="16"/>
      <c r="E4393" s="16"/>
      <c r="F4393" s="14"/>
      <c r="G4393" s="14"/>
      <c r="H4393" s="14"/>
      <c r="I4393" s="15"/>
      <c r="J4393" s="77"/>
    </row>
    <row r="4394" spans="1:10" x14ac:dyDescent="0.2">
      <c r="A4394" s="14"/>
      <c r="B4394" s="14"/>
      <c r="C4394" s="14"/>
      <c r="D4394" s="16"/>
      <c r="E4394" s="16"/>
      <c r="F4394" s="14"/>
      <c r="G4394" s="14"/>
      <c r="H4394" s="14"/>
      <c r="I4394" s="15"/>
      <c r="J4394" s="77"/>
    </row>
    <row r="4395" spans="1:10" x14ac:dyDescent="0.2">
      <c r="A4395" s="14"/>
      <c r="B4395" s="14"/>
      <c r="C4395" s="14"/>
      <c r="D4395" s="16"/>
      <c r="E4395" s="16"/>
      <c r="F4395" s="14"/>
      <c r="G4395" s="14"/>
      <c r="H4395" s="14"/>
      <c r="I4395" s="15"/>
      <c r="J4395" s="77"/>
    </row>
    <row r="4396" spans="1:10" x14ac:dyDescent="0.2">
      <c r="A4396" s="14"/>
      <c r="B4396" s="14"/>
      <c r="C4396" s="14"/>
      <c r="D4396" s="16"/>
      <c r="E4396" s="16"/>
      <c r="F4396" s="14"/>
      <c r="G4396" s="14"/>
      <c r="H4396" s="14"/>
      <c r="I4396" s="15"/>
      <c r="J4396" s="77"/>
    </row>
    <row r="4397" spans="1:10" x14ac:dyDescent="0.2">
      <c r="A4397" s="14"/>
      <c r="B4397" s="14"/>
      <c r="C4397" s="14"/>
      <c r="D4397" s="16"/>
      <c r="E4397" s="16"/>
      <c r="F4397" s="14"/>
      <c r="G4397" s="14"/>
      <c r="H4397" s="14"/>
      <c r="I4397" s="15"/>
      <c r="J4397" s="77"/>
    </row>
    <row r="4398" spans="1:10" x14ac:dyDescent="0.2">
      <c r="A4398" s="14"/>
      <c r="B4398" s="14"/>
      <c r="C4398" s="14"/>
      <c r="D4398" s="16"/>
      <c r="E4398" s="16"/>
      <c r="F4398" s="14"/>
      <c r="G4398" s="14"/>
      <c r="H4398" s="14"/>
      <c r="I4398" s="15"/>
      <c r="J4398" s="77"/>
    </row>
    <row r="4399" spans="1:10" x14ac:dyDescent="0.2">
      <c r="A4399" s="14"/>
      <c r="B4399" s="14"/>
      <c r="C4399" s="14"/>
      <c r="D4399" s="16"/>
      <c r="E4399" s="16"/>
      <c r="F4399" s="14"/>
      <c r="G4399" s="14"/>
      <c r="H4399" s="14"/>
      <c r="I4399" s="15"/>
      <c r="J4399" s="77"/>
    </row>
    <row r="4400" spans="1:10" x14ac:dyDescent="0.2">
      <c r="A4400" s="14"/>
      <c r="B4400" s="14"/>
      <c r="C4400" s="14"/>
      <c r="D4400" s="16"/>
      <c r="E4400" s="16"/>
      <c r="F4400" s="14"/>
      <c r="G4400" s="14"/>
      <c r="H4400" s="14"/>
      <c r="I4400" s="15"/>
      <c r="J4400" s="77"/>
    </row>
    <row r="4401" spans="1:10" x14ac:dyDescent="0.2">
      <c r="A4401" s="14"/>
      <c r="B4401" s="14"/>
      <c r="C4401" s="14"/>
      <c r="D4401" s="16"/>
      <c r="E4401" s="16"/>
      <c r="F4401" s="14"/>
      <c r="G4401" s="14"/>
      <c r="H4401" s="14"/>
      <c r="I4401" s="15"/>
      <c r="J4401" s="77"/>
    </row>
    <row r="4402" spans="1:10" x14ac:dyDescent="0.2">
      <c r="A4402" s="14"/>
      <c r="B4402" s="14"/>
      <c r="C4402" s="14"/>
      <c r="D4402" s="16"/>
      <c r="E4402" s="16"/>
      <c r="F4402" s="14"/>
      <c r="G4402" s="14"/>
      <c r="H4402" s="14"/>
      <c r="I4402" s="15"/>
      <c r="J4402" s="77"/>
    </row>
    <row r="4403" spans="1:10" x14ac:dyDescent="0.2">
      <c r="A4403" s="14"/>
      <c r="B4403" s="14"/>
      <c r="C4403" s="14"/>
      <c r="D4403" s="16"/>
      <c r="E4403" s="16"/>
      <c r="F4403" s="14"/>
      <c r="G4403" s="14"/>
      <c r="H4403" s="14"/>
      <c r="I4403" s="15"/>
      <c r="J4403" s="77"/>
    </row>
    <row r="4404" spans="1:10" x14ac:dyDescent="0.2">
      <c r="A4404" s="14"/>
      <c r="B4404" s="14"/>
      <c r="C4404" s="14"/>
      <c r="D4404" s="16"/>
      <c r="E4404" s="16"/>
      <c r="F4404" s="14"/>
      <c r="G4404" s="14"/>
      <c r="H4404" s="14"/>
      <c r="I4404" s="15"/>
      <c r="J4404" s="77"/>
    </row>
    <row r="4405" spans="1:10" x14ac:dyDescent="0.2">
      <c r="A4405" s="14"/>
      <c r="B4405" s="14"/>
      <c r="C4405" s="14"/>
      <c r="D4405" s="16"/>
      <c r="E4405" s="16"/>
      <c r="F4405" s="14"/>
      <c r="G4405" s="14"/>
      <c r="H4405" s="14"/>
      <c r="I4405" s="15"/>
      <c r="J4405" s="77"/>
    </row>
    <row r="4406" spans="1:10" x14ac:dyDescent="0.2">
      <c r="A4406" s="14"/>
      <c r="B4406" s="14"/>
      <c r="C4406" s="14"/>
      <c r="D4406" s="16"/>
      <c r="E4406" s="16"/>
      <c r="F4406" s="14"/>
      <c r="G4406" s="14"/>
      <c r="H4406" s="14"/>
      <c r="I4406" s="15"/>
      <c r="J4406" s="77"/>
    </row>
    <row r="4407" spans="1:10" x14ac:dyDescent="0.2">
      <c r="A4407" s="14"/>
      <c r="B4407" s="14"/>
      <c r="C4407" s="14"/>
      <c r="D4407" s="16"/>
      <c r="E4407" s="16"/>
      <c r="F4407" s="14"/>
      <c r="G4407" s="14"/>
      <c r="H4407" s="14"/>
      <c r="I4407" s="15"/>
      <c r="J4407" s="77"/>
    </row>
    <row r="4408" spans="1:10" x14ac:dyDescent="0.2">
      <c r="A4408" s="14"/>
      <c r="B4408" s="14"/>
      <c r="C4408" s="14"/>
      <c r="D4408" s="16"/>
      <c r="E4408" s="16"/>
      <c r="F4408" s="14"/>
      <c r="G4408" s="14"/>
      <c r="H4408" s="14"/>
      <c r="I4408" s="15"/>
      <c r="J4408" s="77"/>
    </row>
    <row r="4409" spans="1:10" x14ac:dyDescent="0.2">
      <c r="A4409" s="14"/>
      <c r="B4409" s="14"/>
      <c r="C4409" s="14"/>
      <c r="D4409" s="16"/>
      <c r="E4409" s="16"/>
      <c r="F4409" s="14"/>
      <c r="G4409" s="14"/>
      <c r="H4409" s="14"/>
      <c r="I4409" s="15"/>
      <c r="J4409" s="77"/>
    </row>
    <row r="4410" spans="1:10" x14ac:dyDescent="0.2">
      <c r="A4410" s="14"/>
      <c r="B4410" s="14"/>
      <c r="C4410" s="14"/>
      <c r="D4410" s="16"/>
      <c r="E4410" s="16"/>
      <c r="F4410" s="14"/>
      <c r="G4410" s="14"/>
      <c r="H4410" s="14"/>
      <c r="I4410" s="15"/>
      <c r="J4410" s="77"/>
    </row>
    <row r="4411" spans="1:10" x14ac:dyDescent="0.2">
      <c r="A4411" s="14"/>
      <c r="B4411" s="14"/>
      <c r="C4411" s="14"/>
      <c r="D4411" s="16"/>
      <c r="E4411" s="16"/>
      <c r="F4411" s="14"/>
      <c r="G4411" s="14"/>
      <c r="H4411" s="14"/>
      <c r="I4411" s="15"/>
      <c r="J4411" s="77"/>
    </row>
    <row r="4412" spans="1:10" x14ac:dyDescent="0.2">
      <c r="A4412" s="14"/>
      <c r="B4412" s="14"/>
      <c r="C4412" s="14"/>
      <c r="D4412" s="16"/>
      <c r="E4412" s="16"/>
      <c r="F4412" s="14"/>
      <c r="G4412" s="14"/>
      <c r="H4412" s="14"/>
      <c r="I4412" s="15"/>
      <c r="J4412" s="77"/>
    </row>
    <row r="4413" spans="1:10" x14ac:dyDescent="0.2">
      <c r="A4413" s="14"/>
      <c r="B4413" s="14"/>
      <c r="C4413" s="14"/>
      <c r="D4413" s="16"/>
      <c r="E4413" s="16"/>
      <c r="F4413" s="14"/>
      <c r="G4413" s="14"/>
      <c r="H4413" s="14"/>
      <c r="I4413" s="15"/>
      <c r="J4413" s="77"/>
    </row>
    <row r="4414" spans="1:10" x14ac:dyDescent="0.2">
      <c r="A4414" s="14"/>
      <c r="B4414" s="14"/>
      <c r="C4414" s="14"/>
      <c r="D4414" s="16"/>
      <c r="E4414" s="16"/>
      <c r="F4414" s="14"/>
      <c r="G4414" s="14"/>
      <c r="H4414" s="14"/>
      <c r="I4414" s="15"/>
      <c r="J4414" s="77"/>
    </row>
    <row r="4415" spans="1:10" x14ac:dyDescent="0.2">
      <c r="A4415" s="14"/>
      <c r="B4415" s="14"/>
      <c r="C4415" s="14"/>
      <c r="D4415" s="16"/>
      <c r="E4415" s="16"/>
      <c r="F4415" s="14"/>
      <c r="G4415" s="14"/>
      <c r="H4415" s="14"/>
      <c r="I4415" s="15"/>
      <c r="J4415" s="77"/>
    </row>
    <row r="4416" spans="1:10" x14ac:dyDescent="0.2">
      <c r="A4416" s="14"/>
      <c r="B4416" s="14"/>
      <c r="C4416" s="14"/>
      <c r="D4416" s="16"/>
      <c r="E4416" s="16"/>
      <c r="F4416" s="14"/>
      <c r="G4416" s="14"/>
      <c r="H4416" s="14"/>
      <c r="I4416" s="15"/>
      <c r="J4416" s="77"/>
    </row>
    <row r="4417" spans="1:10" x14ac:dyDescent="0.2">
      <c r="A4417" s="14"/>
      <c r="B4417" s="14"/>
      <c r="C4417" s="14"/>
      <c r="D4417" s="16"/>
      <c r="E4417" s="16"/>
      <c r="F4417" s="14"/>
      <c r="G4417" s="14"/>
      <c r="H4417" s="14"/>
      <c r="I4417" s="15"/>
      <c r="J4417" s="77"/>
    </row>
    <row r="4418" spans="1:10" x14ac:dyDescent="0.2">
      <c r="A4418" s="14"/>
      <c r="B4418" s="14"/>
      <c r="C4418" s="14"/>
      <c r="D4418" s="16"/>
      <c r="E4418" s="16"/>
      <c r="F4418" s="14"/>
      <c r="G4418" s="14"/>
      <c r="H4418" s="14"/>
      <c r="I4418" s="15"/>
      <c r="J4418" s="77"/>
    </row>
    <row r="4419" spans="1:10" x14ac:dyDescent="0.2">
      <c r="A4419" s="14"/>
      <c r="B4419" s="14"/>
      <c r="C4419" s="14"/>
      <c r="D4419" s="16"/>
      <c r="E4419" s="16"/>
      <c r="F4419" s="14"/>
      <c r="G4419" s="14"/>
      <c r="H4419" s="14"/>
      <c r="I4419" s="15"/>
      <c r="J4419" s="77"/>
    </row>
    <row r="4420" spans="1:10" x14ac:dyDescent="0.2">
      <c r="A4420" s="14"/>
      <c r="B4420" s="14"/>
      <c r="C4420" s="14"/>
      <c r="D4420" s="16"/>
      <c r="E4420" s="16"/>
      <c r="F4420" s="14"/>
      <c r="G4420" s="14"/>
      <c r="H4420" s="14"/>
      <c r="I4420" s="15"/>
      <c r="J4420" s="77"/>
    </row>
    <row r="4421" spans="1:10" x14ac:dyDescent="0.2">
      <c r="A4421" s="14"/>
      <c r="B4421" s="14"/>
      <c r="C4421" s="14"/>
      <c r="D4421" s="16"/>
      <c r="E4421" s="16"/>
      <c r="F4421" s="14"/>
      <c r="G4421" s="14"/>
      <c r="H4421" s="14"/>
      <c r="I4421" s="15"/>
      <c r="J4421" s="77"/>
    </row>
    <row r="4422" spans="1:10" x14ac:dyDescent="0.2">
      <c r="A4422" s="14"/>
      <c r="B4422" s="14"/>
      <c r="C4422" s="14"/>
      <c r="D4422" s="16"/>
      <c r="E4422" s="16"/>
      <c r="F4422" s="14"/>
      <c r="G4422" s="14"/>
      <c r="H4422" s="14"/>
      <c r="I4422" s="15"/>
      <c r="J4422" s="77"/>
    </row>
    <row r="4423" spans="1:10" x14ac:dyDescent="0.2">
      <c r="A4423" s="14"/>
      <c r="B4423" s="14"/>
      <c r="C4423" s="14"/>
      <c r="D4423" s="16"/>
      <c r="E4423" s="16"/>
      <c r="F4423" s="14"/>
      <c r="G4423" s="14"/>
      <c r="H4423" s="14"/>
      <c r="I4423" s="15"/>
      <c r="J4423" s="77"/>
    </row>
    <row r="4424" spans="1:10" x14ac:dyDescent="0.2">
      <c r="A4424" s="14"/>
      <c r="B4424" s="14"/>
      <c r="C4424" s="14"/>
      <c r="D4424" s="16"/>
      <c r="E4424" s="16"/>
      <c r="F4424" s="14"/>
      <c r="G4424" s="14"/>
      <c r="H4424" s="14"/>
      <c r="I4424" s="15"/>
      <c r="J4424" s="77"/>
    </row>
    <row r="4425" spans="1:10" x14ac:dyDescent="0.2">
      <c r="A4425" s="14"/>
      <c r="B4425" s="14"/>
      <c r="C4425" s="14"/>
      <c r="D4425" s="16"/>
      <c r="E4425" s="16"/>
      <c r="F4425" s="14"/>
      <c r="G4425" s="14"/>
      <c r="H4425" s="14"/>
      <c r="I4425" s="15"/>
      <c r="J4425" s="77"/>
    </row>
    <row r="4426" spans="1:10" x14ac:dyDescent="0.2">
      <c r="A4426" s="14"/>
      <c r="B4426" s="14"/>
      <c r="C4426" s="14"/>
      <c r="D4426" s="16"/>
      <c r="E4426" s="16"/>
      <c r="F4426" s="14"/>
      <c r="G4426" s="14"/>
      <c r="H4426" s="14"/>
      <c r="I4426" s="15"/>
      <c r="J4426" s="77"/>
    </row>
    <row r="4427" spans="1:10" x14ac:dyDescent="0.2">
      <c r="A4427" s="14"/>
      <c r="B4427" s="14"/>
      <c r="C4427" s="14"/>
      <c r="D4427" s="16"/>
      <c r="E4427" s="16"/>
      <c r="F4427" s="14"/>
      <c r="G4427" s="14"/>
      <c r="H4427" s="14"/>
      <c r="I4427" s="15"/>
      <c r="J4427" s="77"/>
    </row>
    <row r="4428" spans="1:10" x14ac:dyDescent="0.2">
      <c r="A4428" s="14"/>
      <c r="B4428" s="14"/>
      <c r="C4428" s="14"/>
      <c r="D4428" s="16"/>
      <c r="E4428" s="16"/>
      <c r="F4428" s="14"/>
      <c r="G4428" s="14"/>
      <c r="H4428" s="14"/>
      <c r="I4428" s="15"/>
      <c r="J4428" s="77"/>
    </row>
    <row r="4429" spans="1:10" x14ac:dyDescent="0.2">
      <c r="A4429" s="14"/>
      <c r="B4429" s="14"/>
      <c r="C4429" s="14"/>
      <c r="D4429" s="16"/>
      <c r="E4429" s="16"/>
      <c r="F4429" s="14"/>
      <c r="G4429" s="14"/>
      <c r="H4429" s="14"/>
      <c r="I4429" s="15"/>
      <c r="J4429" s="77"/>
    </row>
    <row r="4430" spans="1:10" x14ac:dyDescent="0.2">
      <c r="A4430" s="14"/>
      <c r="B4430" s="14"/>
      <c r="C4430" s="14"/>
      <c r="D4430" s="16"/>
      <c r="E4430" s="16"/>
      <c r="F4430" s="14"/>
      <c r="G4430" s="14"/>
      <c r="H4430" s="14"/>
      <c r="I4430" s="15"/>
      <c r="J4430" s="77"/>
    </row>
    <row r="4431" spans="1:10" x14ac:dyDescent="0.2">
      <c r="A4431" s="14"/>
      <c r="B4431" s="14"/>
      <c r="C4431" s="14"/>
      <c r="D4431" s="16"/>
      <c r="E4431" s="16"/>
      <c r="F4431" s="14"/>
      <c r="G4431" s="14"/>
      <c r="H4431" s="14"/>
      <c r="I4431" s="15"/>
      <c r="J4431" s="77"/>
    </row>
    <row r="4432" spans="1:10" x14ac:dyDescent="0.2">
      <c r="A4432" s="14"/>
      <c r="B4432" s="14"/>
      <c r="C4432" s="14"/>
      <c r="D4432" s="16"/>
      <c r="E4432" s="16"/>
      <c r="F4432" s="14"/>
      <c r="G4432" s="14"/>
      <c r="H4432" s="14"/>
      <c r="I4432" s="15"/>
      <c r="J4432" s="77"/>
    </row>
    <row r="4433" spans="1:10" x14ac:dyDescent="0.2">
      <c r="A4433" s="14"/>
      <c r="B4433" s="14"/>
      <c r="C4433" s="14"/>
      <c r="D4433" s="16"/>
      <c r="E4433" s="16"/>
      <c r="F4433" s="14"/>
      <c r="G4433" s="14"/>
      <c r="H4433" s="14"/>
      <c r="I4433" s="15"/>
      <c r="J4433" s="77"/>
    </row>
    <row r="4434" spans="1:10" x14ac:dyDescent="0.2">
      <c r="A4434" s="14"/>
      <c r="B4434" s="14"/>
      <c r="C4434" s="14"/>
      <c r="D4434" s="16"/>
      <c r="E4434" s="16"/>
      <c r="F4434" s="14"/>
      <c r="G4434" s="14"/>
      <c r="H4434" s="14"/>
      <c r="I4434" s="15"/>
      <c r="J4434" s="77"/>
    </row>
    <row r="4435" spans="1:10" x14ac:dyDescent="0.2">
      <c r="A4435" s="14"/>
      <c r="B4435" s="14"/>
      <c r="C4435" s="14"/>
      <c r="D4435" s="16"/>
      <c r="E4435" s="16"/>
      <c r="F4435" s="14"/>
      <c r="G4435" s="14"/>
      <c r="H4435" s="14"/>
      <c r="I4435" s="15"/>
      <c r="J4435" s="77"/>
    </row>
    <row r="4436" spans="1:10" x14ac:dyDescent="0.2">
      <c r="A4436" s="14"/>
      <c r="B4436" s="14"/>
      <c r="C4436" s="14"/>
      <c r="D4436" s="16"/>
      <c r="E4436" s="16"/>
      <c r="F4436" s="14"/>
      <c r="G4436" s="14"/>
      <c r="H4436" s="14"/>
      <c r="I4436" s="15"/>
      <c r="J4436" s="77"/>
    </row>
    <row r="4437" spans="1:10" x14ac:dyDescent="0.2">
      <c r="A4437" s="14"/>
      <c r="B4437" s="14"/>
      <c r="C4437" s="14"/>
      <c r="D4437" s="16"/>
      <c r="E4437" s="16"/>
      <c r="F4437" s="14"/>
      <c r="G4437" s="14"/>
      <c r="H4437" s="14"/>
      <c r="I4437" s="15"/>
      <c r="J4437" s="77"/>
    </row>
    <row r="4438" spans="1:10" x14ac:dyDescent="0.2">
      <c r="A4438" s="14"/>
      <c r="B4438" s="14"/>
      <c r="C4438" s="14"/>
      <c r="D4438" s="16"/>
      <c r="E4438" s="16"/>
      <c r="F4438" s="14"/>
      <c r="G4438" s="14"/>
      <c r="H4438" s="14"/>
      <c r="I4438" s="15"/>
      <c r="J4438" s="77"/>
    </row>
    <row r="4439" spans="1:10" x14ac:dyDescent="0.2">
      <c r="A4439" s="14"/>
      <c r="B4439" s="14"/>
      <c r="C4439" s="14"/>
      <c r="D4439" s="16"/>
      <c r="E4439" s="16"/>
      <c r="F4439" s="14"/>
      <c r="G4439" s="14"/>
      <c r="H4439" s="14"/>
      <c r="I4439" s="15"/>
      <c r="J4439" s="77"/>
    </row>
    <row r="4440" spans="1:10" x14ac:dyDescent="0.2">
      <c r="A4440" s="14"/>
      <c r="B4440" s="14"/>
      <c r="C4440" s="14"/>
      <c r="D4440" s="16"/>
      <c r="E4440" s="16"/>
      <c r="F4440" s="14"/>
      <c r="G4440" s="14"/>
      <c r="H4440" s="14"/>
      <c r="I4440" s="15"/>
      <c r="J4440" s="77"/>
    </row>
    <row r="4441" spans="1:10" x14ac:dyDescent="0.2">
      <c r="A4441" s="14"/>
      <c r="B4441" s="14"/>
      <c r="C4441" s="14"/>
      <c r="D4441" s="16"/>
      <c r="E4441" s="16"/>
      <c r="F4441" s="14"/>
      <c r="G4441" s="14"/>
      <c r="H4441" s="14"/>
      <c r="I4441" s="15"/>
      <c r="J4441" s="77"/>
    </row>
    <row r="4442" spans="1:10" x14ac:dyDescent="0.2">
      <c r="A4442" s="14"/>
      <c r="B4442" s="14"/>
      <c r="C4442" s="14"/>
      <c r="D4442" s="16"/>
      <c r="E4442" s="16"/>
      <c r="F4442" s="14"/>
      <c r="G4442" s="14"/>
      <c r="H4442" s="14"/>
      <c r="I4442" s="15"/>
      <c r="J4442" s="77"/>
    </row>
    <row r="4443" spans="1:10" x14ac:dyDescent="0.2">
      <c r="A4443" s="14"/>
      <c r="B4443" s="14"/>
      <c r="C4443" s="14"/>
      <c r="D4443" s="16"/>
      <c r="E4443" s="16"/>
      <c r="F4443" s="14"/>
      <c r="G4443" s="14"/>
      <c r="H4443" s="14"/>
      <c r="I4443" s="15"/>
      <c r="J4443" s="77"/>
    </row>
    <row r="4444" spans="1:10" x14ac:dyDescent="0.2">
      <c r="A4444" s="14"/>
      <c r="B4444" s="14"/>
      <c r="C4444" s="14"/>
      <c r="D4444" s="16"/>
      <c r="E4444" s="16"/>
      <c r="F4444" s="14"/>
      <c r="G4444" s="14"/>
      <c r="H4444" s="14"/>
      <c r="I4444" s="15"/>
      <c r="J4444" s="77"/>
    </row>
    <row r="4445" spans="1:10" x14ac:dyDescent="0.2">
      <c r="A4445" s="14"/>
      <c r="B4445" s="14"/>
      <c r="C4445" s="14"/>
      <c r="D4445" s="16"/>
      <c r="E4445" s="16"/>
      <c r="F4445" s="14"/>
      <c r="G4445" s="14"/>
      <c r="H4445" s="14"/>
      <c r="I4445" s="15"/>
      <c r="J4445" s="77"/>
    </row>
    <row r="4446" spans="1:10" x14ac:dyDescent="0.2">
      <c r="A4446" s="14"/>
      <c r="B4446" s="14"/>
      <c r="C4446" s="14"/>
      <c r="D4446" s="16"/>
      <c r="E4446" s="16"/>
      <c r="F4446" s="14"/>
      <c r="G4446" s="14"/>
      <c r="H4446" s="14"/>
      <c r="I4446" s="15"/>
      <c r="J4446" s="77"/>
    </row>
    <row r="4447" spans="1:10" x14ac:dyDescent="0.2">
      <c r="A4447" s="14"/>
      <c r="B4447" s="14"/>
      <c r="C4447" s="14"/>
      <c r="D4447" s="16"/>
      <c r="E4447" s="16"/>
      <c r="F4447" s="14"/>
      <c r="G4447" s="14"/>
      <c r="H4447" s="14"/>
      <c r="I4447" s="15"/>
      <c r="J4447" s="77"/>
    </row>
    <row r="4448" spans="1:10" x14ac:dyDescent="0.2">
      <c r="A4448" s="14"/>
      <c r="B4448" s="14"/>
      <c r="C4448" s="14"/>
      <c r="D4448" s="16"/>
      <c r="E4448" s="16"/>
      <c r="F4448" s="14"/>
      <c r="G4448" s="14"/>
      <c r="H4448" s="14"/>
      <c r="I4448" s="15"/>
      <c r="J4448" s="77"/>
    </row>
    <row r="4449" spans="1:10" x14ac:dyDescent="0.2">
      <c r="A4449" s="14"/>
      <c r="B4449" s="14"/>
      <c r="C4449" s="14"/>
      <c r="D4449" s="16"/>
      <c r="E4449" s="16"/>
      <c r="F4449" s="14"/>
      <c r="G4449" s="14"/>
      <c r="H4449" s="14"/>
      <c r="I4449" s="15"/>
      <c r="J4449" s="77"/>
    </row>
    <row r="4450" spans="1:10" x14ac:dyDescent="0.2">
      <c r="A4450" s="14"/>
      <c r="B4450" s="14"/>
      <c r="C4450" s="14"/>
      <c r="D4450" s="16"/>
      <c r="E4450" s="16"/>
      <c r="F4450" s="14"/>
      <c r="G4450" s="14"/>
      <c r="H4450" s="14"/>
      <c r="I4450" s="15"/>
      <c r="J4450" s="77"/>
    </row>
    <row r="4451" spans="1:10" x14ac:dyDescent="0.2">
      <c r="A4451" s="14"/>
      <c r="B4451" s="14"/>
      <c r="C4451" s="14"/>
      <c r="D4451" s="16"/>
      <c r="E4451" s="16"/>
      <c r="F4451" s="14"/>
      <c r="G4451" s="14"/>
      <c r="H4451" s="14"/>
      <c r="I4451" s="15"/>
      <c r="J4451" s="77"/>
    </row>
    <row r="4452" spans="1:10" x14ac:dyDescent="0.2">
      <c r="A4452" s="14"/>
      <c r="B4452" s="14"/>
      <c r="C4452" s="14"/>
      <c r="D4452" s="16"/>
      <c r="E4452" s="16"/>
      <c r="F4452" s="14"/>
      <c r="G4452" s="14"/>
      <c r="H4452" s="14"/>
      <c r="I4452" s="15"/>
      <c r="J4452" s="77"/>
    </row>
    <row r="4453" spans="1:10" x14ac:dyDescent="0.2">
      <c r="A4453" s="14"/>
      <c r="B4453" s="14"/>
      <c r="C4453" s="14"/>
      <c r="D4453" s="16"/>
      <c r="E4453" s="16"/>
      <c r="F4453" s="14"/>
      <c r="G4453" s="14"/>
      <c r="H4453" s="14"/>
      <c r="I4453" s="15"/>
      <c r="J4453" s="77"/>
    </row>
    <row r="4454" spans="1:10" x14ac:dyDescent="0.2">
      <c r="A4454" s="14"/>
      <c r="B4454" s="14"/>
      <c r="C4454" s="14"/>
      <c r="D4454" s="16"/>
      <c r="E4454" s="16"/>
      <c r="F4454" s="14"/>
      <c r="G4454" s="14"/>
      <c r="H4454" s="14"/>
      <c r="I4454" s="15"/>
      <c r="J4454" s="77"/>
    </row>
    <row r="4455" spans="1:10" x14ac:dyDescent="0.2">
      <c r="A4455" s="14"/>
      <c r="B4455" s="14"/>
      <c r="C4455" s="14"/>
      <c r="D4455" s="16"/>
      <c r="E4455" s="16"/>
      <c r="F4455" s="14"/>
      <c r="G4455" s="14"/>
      <c r="H4455" s="14"/>
      <c r="I4455" s="15"/>
      <c r="J4455" s="77"/>
    </row>
    <row r="4456" spans="1:10" x14ac:dyDescent="0.2">
      <c r="A4456" s="14"/>
      <c r="B4456" s="14"/>
      <c r="C4456" s="14"/>
      <c r="D4456" s="16"/>
      <c r="E4456" s="16"/>
      <c r="F4456" s="14"/>
      <c r="G4456" s="14"/>
      <c r="H4456" s="14"/>
      <c r="I4456" s="15"/>
      <c r="J4456" s="77"/>
    </row>
    <row r="4457" spans="1:10" x14ac:dyDescent="0.2">
      <c r="A4457" s="14"/>
      <c r="B4457" s="14"/>
      <c r="C4457" s="14"/>
      <c r="D4457" s="16"/>
      <c r="E4457" s="16"/>
      <c r="F4457" s="14"/>
      <c r="G4457" s="14"/>
      <c r="H4457" s="14"/>
      <c r="I4457" s="15"/>
      <c r="J4457" s="77"/>
    </row>
    <row r="4458" spans="1:10" x14ac:dyDescent="0.2">
      <c r="A4458" s="14"/>
      <c r="B4458" s="14"/>
      <c r="C4458" s="14"/>
      <c r="D4458" s="16"/>
      <c r="E4458" s="16"/>
      <c r="F4458" s="14"/>
      <c r="G4458" s="14"/>
      <c r="H4458" s="14"/>
      <c r="I4458" s="15"/>
      <c r="J4458" s="77"/>
    </row>
    <row r="4459" spans="1:10" x14ac:dyDescent="0.2">
      <c r="A4459" s="14"/>
      <c r="B4459" s="14"/>
      <c r="C4459" s="14"/>
      <c r="D4459" s="16"/>
      <c r="E4459" s="16"/>
      <c r="F4459" s="14"/>
      <c r="G4459" s="14"/>
      <c r="H4459" s="14"/>
      <c r="I4459" s="15"/>
      <c r="J4459" s="77"/>
    </row>
    <row r="4460" spans="1:10" x14ac:dyDescent="0.2">
      <c r="A4460" s="14"/>
      <c r="B4460" s="14"/>
      <c r="C4460" s="14"/>
      <c r="D4460" s="16"/>
      <c r="E4460" s="16"/>
      <c r="F4460" s="14"/>
      <c r="G4460" s="14"/>
      <c r="H4460" s="14"/>
      <c r="I4460" s="15"/>
      <c r="J4460" s="77"/>
    </row>
    <row r="4461" spans="1:10" x14ac:dyDescent="0.2">
      <c r="A4461" s="14"/>
      <c r="B4461" s="14"/>
      <c r="C4461" s="14"/>
      <c r="D4461" s="16"/>
      <c r="E4461" s="16"/>
      <c r="F4461" s="14"/>
      <c r="G4461" s="14"/>
      <c r="H4461" s="14"/>
      <c r="I4461" s="15"/>
      <c r="J4461" s="77"/>
    </row>
    <row r="4462" spans="1:10" x14ac:dyDescent="0.2">
      <c r="A4462" s="14"/>
      <c r="B4462" s="14"/>
      <c r="C4462" s="14"/>
      <c r="D4462" s="16"/>
      <c r="E4462" s="16"/>
      <c r="F4462" s="14"/>
      <c r="G4462" s="14"/>
      <c r="H4462" s="14"/>
      <c r="I4462" s="15"/>
      <c r="J4462" s="77"/>
    </row>
    <row r="4463" spans="1:10" x14ac:dyDescent="0.2">
      <c r="A4463" s="14"/>
      <c r="B4463" s="14"/>
      <c r="C4463" s="14"/>
      <c r="D4463" s="16"/>
      <c r="E4463" s="16"/>
      <c r="F4463" s="14"/>
      <c r="G4463" s="14"/>
      <c r="H4463" s="14"/>
      <c r="I4463" s="15"/>
      <c r="J4463" s="77"/>
    </row>
    <row r="4464" spans="1:10" x14ac:dyDescent="0.2">
      <c r="A4464" s="14"/>
      <c r="B4464" s="14"/>
      <c r="C4464" s="14"/>
      <c r="D4464" s="16"/>
      <c r="E4464" s="16"/>
      <c r="F4464" s="14"/>
      <c r="G4464" s="14"/>
      <c r="H4464" s="14"/>
      <c r="I4464" s="15"/>
      <c r="J4464" s="77"/>
    </row>
    <row r="4465" spans="1:10" x14ac:dyDescent="0.2">
      <c r="A4465" s="14"/>
      <c r="B4465" s="14"/>
      <c r="C4465" s="14"/>
      <c r="D4465" s="16"/>
      <c r="E4465" s="16"/>
      <c r="F4465" s="14"/>
      <c r="G4465" s="14"/>
      <c r="H4465" s="14"/>
      <c r="I4465" s="15"/>
      <c r="J4465" s="77"/>
    </row>
    <row r="4466" spans="1:10" x14ac:dyDescent="0.2">
      <c r="A4466" s="14"/>
      <c r="B4466" s="14"/>
      <c r="C4466" s="14"/>
      <c r="D4466" s="16"/>
      <c r="E4466" s="16"/>
      <c r="F4466" s="14"/>
      <c r="G4466" s="14"/>
      <c r="H4466" s="14"/>
      <c r="I4466" s="15"/>
      <c r="J4466" s="77"/>
    </row>
    <row r="4467" spans="1:10" x14ac:dyDescent="0.2">
      <c r="A4467" s="14"/>
      <c r="B4467" s="14"/>
      <c r="C4467" s="14"/>
      <c r="D4467" s="16"/>
      <c r="E4467" s="16"/>
      <c r="F4467" s="14"/>
      <c r="G4467" s="14"/>
      <c r="H4467" s="14"/>
      <c r="I4467" s="15"/>
      <c r="J4467" s="77"/>
    </row>
    <row r="4468" spans="1:10" x14ac:dyDescent="0.2">
      <c r="A4468" s="14"/>
      <c r="B4468" s="14"/>
      <c r="C4468" s="14"/>
      <c r="D4468" s="16"/>
      <c r="E4468" s="16"/>
      <c r="F4468" s="14"/>
      <c r="G4468" s="14"/>
      <c r="H4468" s="14"/>
      <c r="I4468" s="15"/>
      <c r="J4468" s="77"/>
    </row>
    <row r="4469" spans="1:10" x14ac:dyDescent="0.2">
      <c r="A4469" s="14"/>
      <c r="B4469" s="14"/>
      <c r="C4469" s="14"/>
      <c r="D4469" s="16"/>
      <c r="E4469" s="16"/>
      <c r="F4469" s="14"/>
      <c r="G4469" s="14"/>
      <c r="H4469" s="14"/>
      <c r="I4469" s="15"/>
      <c r="J4469" s="77"/>
    </row>
    <row r="4470" spans="1:10" x14ac:dyDescent="0.2">
      <c r="A4470" s="14"/>
      <c r="B4470" s="14"/>
      <c r="C4470" s="14"/>
      <c r="D4470" s="16"/>
      <c r="E4470" s="16"/>
      <c r="F4470" s="14"/>
      <c r="G4470" s="14"/>
      <c r="H4470" s="14"/>
      <c r="I4470" s="15"/>
      <c r="J4470" s="77"/>
    </row>
    <row r="4471" spans="1:10" x14ac:dyDescent="0.2">
      <c r="A4471" s="14"/>
      <c r="B4471" s="14"/>
      <c r="C4471" s="14"/>
      <c r="D4471" s="16"/>
      <c r="E4471" s="16"/>
      <c r="F4471" s="14"/>
      <c r="G4471" s="14"/>
      <c r="H4471" s="14"/>
      <c r="I4471" s="15"/>
      <c r="J4471" s="77"/>
    </row>
    <row r="4472" spans="1:10" x14ac:dyDescent="0.2">
      <c r="A4472" s="14"/>
      <c r="B4472" s="14"/>
      <c r="C4472" s="14"/>
      <c r="D4472" s="16"/>
      <c r="E4472" s="16"/>
      <c r="F4472" s="14"/>
      <c r="G4472" s="14"/>
      <c r="H4472" s="14"/>
      <c r="I4472" s="15"/>
      <c r="J4472" s="77"/>
    </row>
    <row r="4473" spans="1:10" x14ac:dyDescent="0.2">
      <c r="A4473" s="14"/>
      <c r="B4473" s="14"/>
      <c r="C4473" s="14"/>
      <c r="D4473" s="16"/>
      <c r="E4473" s="16"/>
      <c r="F4473" s="14"/>
      <c r="G4473" s="14"/>
      <c r="H4473" s="14"/>
      <c r="I4473" s="15"/>
      <c r="J4473" s="77"/>
    </row>
    <row r="4474" spans="1:10" x14ac:dyDescent="0.2">
      <c r="A4474" s="14"/>
      <c r="B4474" s="14"/>
      <c r="C4474" s="14"/>
      <c r="D4474" s="16"/>
      <c r="E4474" s="16"/>
      <c r="F4474" s="14"/>
      <c r="G4474" s="14"/>
      <c r="H4474" s="14"/>
      <c r="I4474" s="15"/>
      <c r="J4474" s="77"/>
    </row>
    <row r="4475" spans="1:10" x14ac:dyDescent="0.2">
      <c r="A4475" s="14"/>
      <c r="B4475" s="14"/>
      <c r="C4475" s="14"/>
      <c r="D4475" s="16"/>
      <c r="E4475" s="16"/>
      <c r="F4475" s="14"/>
      <c r="G4475" s="14"/>
      <c r="H4475" s="14"/>
      <c r="I4475" s="15"/>
      <c r="J4475" s="77"/>
    </row>
    <row r="4476" spans="1:10" x14ac:dyDescent="0.2">
      <c r="A4476" s="14"/>
      <c r="B4476" s="14"/>
      <c r="C4476" s="14"/>
      <c r="D4476" s="16"/>
      <c r="E4476" s="16"/>
      <c r="F4476" s="14"/>
      <c r="G4476" s="14"/>
      <c r="H4476" s="14"/>
      <c r="I4476" s="15"/>
      <c r="J4476" s="77"/>
    </row>
    <row r="4477" spans="1:10" x14ac:dyDescent="0.2">
      <c r="A4477" s="14"/>
      <c r="B4477" s="14"/>
      <c r="C4477" s="14"/>
      <c r="D4477" s="16"/>
      <c r="E4477" s="16"/>
      <c r="F4477" s="14"/>
      <c r="G4477" s="14"/>
      <c r="H4477" s="14"/>
      <c r="I4477" s="15"/>
      <c r="J4477" s="77"/>
    </row>
    <row r="4478" spans="1:10" x14ac:dyDescent="0.2">
      <c r="A4478" s="14"/>
      <c r="B4478" s="14"/>
      <c r="C4478" s="14"/>
      <c r="D4478" s="16"/>
      <c r="E4478" s="16"/>
      <c r="F4478" s="14"/>
      <c r="G4478" s="14"/>
      <c r="H4478" s="14"/>
      <c r="I4478" s="15"/>
      <c r="J4478" s="77"/>
    </row>
    <row r="4479" spans="1:10" x14ac:dyDescent="0.2">
      <c r="A4479" s="14"/>
      <c r="B4479" s="14"/>
      <c r="C4479" s="14"/>
      <c r="D4479" s="16"/>
      <c r="E4479" s="16"/>
      <c r="F4479" s="14"/>
      <c r="G4479" s="14"/>
      <c r="H4479" s="14"/>
      <c r="I4479" s="15"/>
      <c r="J4479" s="77"/>
    </row>
    <row r="4480" spans="1:10" x14ac:dyDescent="0.2">
      <c r="A4480" s="14"/>
      <c r="B4480" s="14"/>
      <c r="C4480" s="14"/>
      <c r="D4480" s="16"/>
      <c r="E4480" s="16"/>
      <c r="F4480" s="14"/>
      <c r="G4480" s="14"/>
      <c r="H4480" s="14"/>
      <c r="I4480" s="15"/>
      <c r="J4480" s="77"/>
    </row>
    <row r="4481" spans="1:10" x14ac:dyDescent="0.2">
      <c r="A4481" s="14"/>
      <c r="B4481" s="14"/>
      <c r="C4481" s="14"/>
      <c r="D4481" s="16"/>
      <c r="E4481" s="16"/>
      <c r="F4481" s="14"/>
      <c r="G4481" s="14"/>
      <c r="H4481" s="14"/>
      <c r="I4481" s="15"/>
      <c r="J4481" s="77"/>
    </row>
    <row r="4482" spans="1:10" x14ac:dyDescent="0.2">
      <c r="A4482" s="14"/>
      <c r="B4482" s="14"/>
      <c r="C4482" s="14"/>
      <c r="D4482" s="16"/>
      <c r="E4482" s="16"/>
      <c r="F4482" s="14"/>
      <c r="G4482" s="14"/>
      <c r="H4482" s="14"/>
      <c r="I4482" s="15"/>
      <c r="J4482" s="77"/>
    </row>
    <row r="4483" spans="1:10" x14ac:dyDescent="0.2">
      <c r="A4483" s="14"/>
      <c r="B4483" s="14"/>
      <c r="C4483" s="14"/>
      <c r="D4483" s="16"/>
      <c r="E4483" s="16"/>
      <c r="F4483" s="14"/>
      <c r="G4483" s="14"/>
      <c r="H4483" s="14"/>
      <c r="I4483" s="15"/>
      <c r="J4483" s="77"/>
    </row>
    <row r="4484" spans="1:10" x14ac:dyDescent="0.2">
      <c r="A4484" s="14"/>
      <c r="B4484" s="14"/>
      <c r="C4484" s="14"/>
      <c r="D4484" s="16"/>
      <c r="E4484" s="16"/>
      <c r="F4484" s="14"/>
      <c r="G4484" s="14"/>
      <c r="H4484" s="14"/>
      <c r="I4484" s="15"/>
      <c r="J4484" s="77"/>
    </row>
    <row r="4485" spans="1:10" x14ac:dyDescent="0.2">
      <c r="A4485" s="14"/>
      <c r="B4485" s="14"/>
      <c r="C4485" s="14"/>
      <c r="D4485" s="16"/>
      <c r="E4485" s="16"/>
      <c r="F4485" s="14"/>
      <c r="G4485" s="14"/>
      <c r="H4485" s="14"/>
      <c r="I4485" s="15"/>
      <c r="J4485" s="77"/>
    </row>
    <row r="4486" spans="1:10" x14ac:dyDescent="0.2">
      <c r="A4486" s="14"/>
      <c r="B4486" s="14"/>
      <c r="C4486" s="14"/>
      <c r="D4486" s="16"/>
      <c r="E4486" s="16"/>
      <c r="F4486" s="14"/>
      <c r="G4486" s="14"/>
      <c r="H4486" s="14"/>
      <c r="I4486" s="15"/>
      <c r="J4486" s="77"/>
    </row>
    <row r="4487" spans="1:10" x14ac:dyDescent="0.2">
      <c r="A4487" s="14"/>
      <c r="B4487" s="14"/>
      <c r="C4487" s="14"/>
      <c r="D4487" s="16"/>
      <c r="E4487" s="16"/>
      <c r="F4487" s="14"/>
      <c r="G4487" s="14"/>
      <c r="H4487" s="14"/>
      <c r="I4487" s="15"/>
      <c r="J4487" s="77"/>
    </row>
    <row r="4488" spans="1:10" x14ac:dyDescent="0.2">
      <c r="A4488" s="14"/>
      <c r="B4488" s="14"/>
      <c r="C4488" s="14"/>
      <c r="D4488" s="16"/>
      <c r="E4488" s="16"/>
      <c r="F4488" s="14"/>
      <c r="G4488" s="14"/>
      <c r="H4488" s="14"/>
      <c r="I4488" s="15"/>
      <c r="J4488" s="77"/>
    </row>
    <row r="4489" spans="1:10" x14ac:dyDescent="0.2">
      <c r="A4489" s="14"/>
      <c r="B4489" s="14"/>
      <c r="C4489" s="14"/>
      <c r="D4489" s="16"/>
      <c r="E4489" s="16"/>
      <c r="F4489" s="14"/>
      <c r="G4489" s="14"/>
      <c r="H4489" s="14"/>
      <c r="I4489" s="15"/>
      <c r="J4489" s="77"/>
    </row>
    <row r="4490" spans="1:10" x14ac:dyDescent="0.2">
      <c r="A4490" s="14"/>
      <c r="B4490" s="14"/>
      <c r="C4490" s="14"/>
      <c r="D4490" s="16"/>
      <c r="E4490" s="16"/>
      <c r="F4490" s="14"/>
      <c r="G4490" s="14"/>
      <c r="H4490" s="14"/>
      <c r="I4490" s="15"/>
      <c r="J4490" s="77"/>
    </row>
    <row r="4491" spans="1:10" x14ac:dyDescent="0.2">
      <c r="A4491" s="14"/>
      <c r="B4491" s="14"/>
      <c r="C4491" s="14"/>
      <c r="D4491" s="16"/>
      <c r="E4491" s="16"/>
      <c r="F4491" s="14"/>
      <c r="G4491" s="14"/>
      <c r="H4491" s="14"/>
      <c r="I4491" s="15"/>
      <c r="J4491" s="77"/>
    </row>
    <row r="4492" spans="1:10" x14ac:dyDescent="0.2">
      <c r="A4492" s="14"/>
      <c r="B4492" s="14"/>
      <c r="C4492" s="14"/>
      <c r="D4492" s="16"/>
      <c r="E4492" s="16"/>
      <c r="F4492" s="14"/>
      <c r="G4492" s="14"/>
      <c r="H4492" s="14"/>
      <c r="I4492" s="15"/>
      <c r="J4492" s="77"/>
    </row>
    <row r="4493" spans="1:10" x14ac:dyDescent="0.2">
      <c r="A4493" s="14"/>
      <c r="B4493" s="14"/>
      <c r="C4493" s="14"/>
      <c r="D4493" s="16"/>
      <c r="E4493" s="16"/>
      <c r="F4493" s="14"/>
      <c r="G4493" s="14"/>
      <c r="H4493" s="14"/>
      <c r="I4493" s="15"/>
      <c r="J4493" s="77"/>
    </row>
    <row r="4494" spans="1:10" x14ac:dyDescent="0.2">
      <c r="A4494" s="14"/>
      <c r="B4494" s="14"/>
      <c r="C4494" s="14"/>
      <c r="D4494" s="16"/>
      <c r="E4494" s="16"/>
      <c r="F4494" s="14"/>
      <c r="G4494" s="14"/>
      <c r="H4494" s="14"/>
      <c r="I4494" s="15"/>
      <c r="J4494" s="77"/>
    </row>
    <row r="4495" spans="1:10" x14ac:dyDescent="0.2">
      <c r="A4495" s="14"/>
      <c r="B4495" s="14"/>
      <c r="C4495" s="14"/>
      <c r="D4495" s="16"/>
      <c r="E4495" s="16"/>
      <c r="F4495" s="14"/>
      <c r="G4495" s="14"/>
      <c r="H4495" s="14"/>
      <c r="I4495" s="15"/>
      <c r="J4495" s="77"/>
    </row>
    <row r="4496" spans="1:10"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sheetData>
  <dataConsolidate/>
  <mergeCells count="5">
    <mergeCell ref="A100:H100"/>
    <mergeCell ref="I101:J101"/>
    <mergeCell ref="I100:J100"/>
    <mergeCell ref="A101:H101"/>
    <mergeCell ref="A105:J105"/>
  </mergeCells>
  <conditionalFormatting sqref="A3775:C3798 E3785:E4025 A3948:D4025">
    <cfRule type="expression" dxfId="130" priority="28" stopIfTrue="1">
      <formula>$A3775&lt;&gt;""</formula>
    </cfRule>
  </conditionalFormatting>
  <conditionalFormatting sqref="A3868:C3870 A3871:D3881">
    <cfRule type="expression" dxfId="129" priority="72" stopIfTrue="1">
      <formula>$A3868&lt;&gt;""</formula>
    </cfRule>
  </conditionalFormatting>
  <conditionalFormatting sqref="A3610:D3616">
    <cfRule type="expression" dxfId="128" priority="37" stopIfTrue="1">
      <formula>$A3610&lt;&gt;""</formula>
    </cfRule>
  </conditionalFormatting>
  <conditionalFormatting sqref="A3799:D3867">
    <cfRule type="expression" dxfId="127" priority="49" stopIfTrue="1">
      <formula>$A3799&lt;&gt;""</formula>
    </cfRule>
  </conditionalFormatting>
  <conditionalFormatting sqref="A979:H980">
    <cfRule type="expression" dxfId="126" priority="123" stopIfTrue="1">
      <formula>$A979&lt;&gt;""</formula>
    </cfRule>
  </conditionalFormatting>
  <conditionalFormatting sqref="A3599:H3609">
    <cfRule type="expression" dxfId="125" priority="63" stopIfTrue="1">
      <formula>$A3599&lt;&gt;""</formula>
    </cfRule>
  </conditionalFormatting>
  <conditionalFormatting sqref="A107:J3253 A3254 A3255:J3255 A3256 A3257:J3259 A3260 A3261:J3312 A3313 A3314:J3314 A3315 A3489 A3518">
    <cfRule type="expression" dxfId="124" priority="75" stopIfTrue="1">
      <formula>$A107&lt;&gt;""</formula>
    </cfRule>
  </conditionalFormatting>
  <conditionalFormatting sqref="A3316:J3488">
    <cfRule type="expression" dxfId="123" priority="7" stopIfTrue="1">
      <formula>$A3316&lt;&gt;""</formula>
    </cfRule>
  </conditionalFormatting>
  <conditionalFormatting sqref="A3490:J3517">
    <cfRule type="expression" dxfId="122" priority="17" stopIfTrue="1">
      <formula>$A3490&lt;&gt;""</formula>
    </cfRule>
  </conditionalFormatting>
  <conditionalFormatting sqref="A3519:J3598">
    <cfRule type="expression" dxfId="121" priority="38" stopIfTrue="1">
      <formula>$A3519&lt;&gt;""</formula>
    </cfRule>
  </conditionalFormatting>
  <conditionalFormatting sqref="A3617:J3774">
    <cfRule type="expression" dxfId="120" priority="22" stopIfTrue="1">
      <formula>$A3617&lt;&gt;""</formula>
    </cfRule>
  </conditionalFormatting>
  <conditionalFormatting sqref="A4026:J4868">
    <cfRule type="expression" dxfId="119" priority="1" stopIfTrue="1">
      <formula>$A4026&lt;&gt;""</formula>
    </cfRule>
  </conditionalFormatting>
  <conditionalFormatting sqref="B3871:B3945 A3882:A3945 C3883:D3947 A3946:B3947">
    <cfRule type="expression" dxfId="118" priority="64" stopIfTrue="1">
      <formula>$A3871&lt;&gt;""</formula>
    </cfRule>
  </conditionalFormatting>
  <conditionalFormatting sqref="B3858:D3859">
    <cfRule type="expression" dxfId="117" priority="73" stopIfTrue="1">
      <formula>$A3858&lt;&gt;""</formula>
    </cfRule>
  </conditionalFormatting>
  <conditionalFormatting sqref="B3882:D3882">
    <cfRule type="expression" dxfId="116" priority="45" stopIfTrue="1">
      <formula>$A3882&lt;&gt;""</formula>
    </cfRule>
  </conditionalFormatting>
  <conditionalFormatting sqref="B339:E344">
    <cfRule type="expression" dxfId="115" priority="214" stopIfTrue="1">
      <formula>$A339&lt;&gt;""</formula>
    </cfRule>
  </conditionalFormatting>
  <conditionalFormatting sqref="B351:E355">
    <cfRule type="expression" dxfId="114" priority="249" stopIfTrue="1">
      <formula>$A351&lt;&gt;""</formula>
    </cfRule>
  </conditionalFormatting>
  <conditionalFormatting sqref="B556:E556">
    <cfRule type="expression" dxfId="113" priority="141" stopIfTrue="1">
      <formula>$A556&lt;&gt;""</formula>
    </cfRule>
  </conditionalFormatting>
  <conditionalFormatting sqref="B558:E558 H558:I558 B559:I560 B561:E566 H561:I566">
    <cfRule type="expression" dxfId="112" priority="101" stopIfTrue="1">
      <formula>$A558&lt;&gt;""</formula>
    </cfRule>
  </conditionalFormatting>
  <conditionalFormatting sqref="B568:E568 H568:I568">
    <cfRule type="expression" dxfId="111" priority="92" stopIfTrue="1">
      <formula>$A568&lt;&gt;""</formula>
    </cfRule>
  </conditionalFormatting>
  <conditionalFormatting sqref="B686:E686">
    <cfRule type="expression" dxfId="110" priority="164" stopIfTrue="1">
      <formula>$A686&lt;&gt;""</formula>
    </cfRule>
  </conditionalFormatting>
  <conditionalFormatting sqref="B977:E977">
    <cfRule type="expression" dxfId="109" priority="210" stopIfTrue="1">
      <formula>$A977&lt;&gt;""</formula>
    </cfRule>
  </conditionalFormatting>
  <conditionalFormatting sqref="B981:E981">
    <cfRule type="expression" dxfId="108" priority="266" stopIfTrue="1">
      <formula>$A981&lt;&gt;""</formula>
    </cfRule>
  </conditionalFormatting>
  <conditionalFormatting sqref="B998:E1003">
    <cfRule type="expression" dxfId="107" priority="256" stopIfTrue="1">
      <formula>$A998&lt;&gt;""</formula>
    </cfRule>
  </conditionalFormatting>
  <conditionalFormatting sqref="B1005:E1015">
    <cfRule type="expression" dxfId="106" priority="124" stopIfTrue="1">
      <formula>$A1005&lt;&gt;""</formula>
    </cfRule>
  </conditionalFormatting>
  <conditionalFormatting sqref="B1019:E1019">
    <cfRule type="expression" dxfId="105" priority="150" stopIfTrue="1">
      <formula>$A1019&lt;&gt;""</formula>
    </cfRule>
  </conditionalFormatting>
  <conditionalFormatting sqref="B1120:E1127 I1120:J1137">
    <cfRule type="expression" dxfId="104" priority="200" stopIfTrue="1">
      <formula>$A1120&lt;&gt;""</formula>
    </cfRule>
  </conditionalFormatting>
  <conditionalFormatting sqref="B1160:E1168">
    <cfRule type="expression" dxfId="103" priority="235" stopIfTrue="1">
      <formula>$A1160&lt;&gt;""</formula>
    </cfRule>
  </conditionalFormatting>
  <conditionalFormatting sqref="B1170:E1193">
    <cfRule type="expression" dxfId="102" priority="114" stopIfTrue="1">
      <formula>$A1170&lt;&gt;""</formula>
    </cfRule>
  </conditionalFormatting>
  <conditionalFormatting sqref="B1227:E1230">
    <cfRule type="expression" dxfId="101" priority="131" stopIfTrue="1">
      <formula>$A1227&lt;&gt;""</formula>
    </cfRule>
  </conditionalFormatting>
  <conditionalFormatting sqref="B1232:E1234">
    <cfRule type="expression" dxfId="100" priority="336" stopIfTrue="1">
      <formula>$A1232&lt;&gt;""</formula>
    </cfRule>
  </conditionalFormatting>
  <conditionalFormatting sqref="B1236:E1246">
    <cfRule type="expression" dxfId="99" priority="155" stopIfTrue="1">
      <formula>$A1236&lt;&gt;""</formula>
    </cfRule>
  </conditionalFormatting>
  <conditionalFormatting sqref="B1260:E1271">
    <cfRule type="expression" dxfId="98" priority="193" stopIfTrue="1">
      <formula>$A1260&lt;&gt;""</formula>
    </cfRule>
  </conditionalFormatting>
  <conditionalFormatting sqref="B1279:E1317">
    <cfRule type="expression" dxfId="97" priority="230" stopIfTrue="1">
      <formula>$A1279&lt;&gt;""</formula>
    </cfRule>
  </conditionalFormatting>
  <conditionalFormatting sqref="B1320:E1325">
    <cfRule type="expression" dxfId="96" priority="300" stopIfTrue="1">
      <formula>$A1320&lt;&gt;""</formula>
    </cfRule>
  </conditionalFormatting>
  <conditionalFormatting sqref="B356:G356">
    <cfRule type="expression" dxfId="95" priority="250" stopIfTrue="1">
      <formula>$A356&lt;&gt;""</formula>
    </cfRule>
  </conditionalFormatting>
  <conditionalFormatting sqref="B345:H350">
    <cfRule type="expression" dxfId="94" priority="270" stopIfTrue="1">
      <formula>$A345&lt;&gt;""</formula>
    </cfRule>
  </conditionalFormatting>
  <conditionalFormatting sqref="B357:H363">
    <cfRule type="expression" dxfId="93" priority="226" stopIfTrue="1">
      <formula>$A357&lt;&gt;""</formula>
    </cfRule>
  </conditionalFormatting>
  <conditionalFormatting sqref="B934:H949">
    <cfRule type="expression" dxfId="92" priority="296" stopIfTrue="1">
      <formula>$A934&lt;&gt;""</formula>
    </cfRule>
  </conditionalFormatting>
  <conditionalFormatting sqref="B1139:H1141 B1142:E1155 H1142:H1155">
    <cfRule type="expression" dxfId="91" priority="225" stopIfTrue="1">
      <formula>$A1139&lt;&gt;""</formula>
    </cfRule>
  </conditionalFormatting>
  <conditionalFormatting sqref="B1157:H1159">
    <cfRule type="expression" dxfId="90" priority="120" stopIfTrue="1">
      <formula>$A1157&lt;&gt;""</formula>
    </cfRule>
  </conditionalFormatting>
  <conditionalFormatting sqref="B1231:H1231">
    <cfRule type="expression" dxfId="89" priority="366" stopIfTrue="1">
      <formula>$A1231&lt;&gt;""</formula>
    </cfRule>
  </conditionalFormatting>
  <conditionalFormatting sqref="B1247:H1252">
    <cfRule type="expression" dxfId="88" priority="94" stopIfTrue="1">
      <formula>$A1247&lt;&gt;""</formula>
    </cfRule>
  </conditionalFormatting>
  <conditionalFormatting sqref="B1277:H1278">
    <cfRule type="expression" dxfId="87" priority="273" stopIfTrue="1">
      <formula>$A1277&lt;&gt;""</formula>
    </cfRule>
  </conditionalFormatting>
  <conditionalFormatting sqref="B337:I338 J337:J366 J512:J570 B567:I567 B569:I570 B678:E678 H678:J678 H686:J686 B693:E693 H693:J693 I922:J949 B978:H978 I978:J993 H981:H993 B982:G993 I998:J1003 F1120:H1120 B1128:H1137 J1138:J1155 B1169:H1169 B1194:H1226 I1231:J1234 J1235:J1252 F1280:H1314 F1315:J1317 B1318:H1319">
    <cfRule type="expression" dxfId="86" priority="367" stopIfTrue="1">
      <formula>$A337&lt;&gt;""</formula>
    </cfRule>
  </conditionalFormatting>
  <conditionalFormatting sqref="B364:I366">
    <cfRule type="expression" dxfId="85" priority="172" stopIfTrue="1">
      <formula>$A364&lt;&gt;""</formula>
    </cfRule>
  </conditionalFormatting>
  <conditionalFormatting sqref="B512:I555">
    <cfRule type="expression" dxfId="84" priority="333" stopIfTrue="1">
      <formula>$A512&lt;&gt;""</formula>
    </cfRule>
  </conditionalFormatting>
  <conditionalFormatting sqref="B557:I557">
    <cfRule type="expression" dxfId="83" priority="99" stopIfTrue="1">
      <formula>$A557&lt;&gt;""</formula>
    </cfRule>
  </conditionalFormatting>
  <conditionalFormatting sqref="B1004:I1004">
    <cfRule type="expression" dxfId="82" priority="224" stopIfTrue="1">
      <formula>$A1004&lt;&gt;""</formula>
    </cfRule>
  </conditionalFormatting>
  <conditionalFormatting sqref="B1016:I1018">
    <cfRule type="expression" dxfId="81" priority="93" stopIfTrue="1">
      <formula>$A1016&lt;&gt;""</formula>
    </cfRule>
  </conditionalFormatting>
  <conditionalFormatting sqref="B1020:I1024">
    <cfRule type="expression" dxfId="80" priority="95" stopIfTrue="1">
      <formula>$A1020&lt;&gt;""</formula>
    </cfRule>
  </conditionalFormatting>
  <conditionalFormatting sqref="B1138:I1138 I1139:I1155">
    <cfRule type="expression" dxfId="79" priority="228" stopIfTrue="1">
      <formula>$A1138&lt;&gt;""</formula>
    </cfRule>
  </conditionalFormatting>
  <conditionalFormatting sqref="B1235:I1235">
    <cfRule type="expression" dxfId="78" priority="223" stopIfTrue="1">
      <formula>$A1235&lt;&gt;""</formula>
    </cfRule>
  </conditionalFormatting>
  <conditionalFormatting sqref="B227:J287">
    <cfRule type="expression" dxfId="77" priority="338" stopIfTrue="1">
      <formula>$A227&lt;&gt;""</formula>
    </cfRule>
  </conditionalFormatting>
  <conditionalFormatting sqref="B324:J325">
    <cfRule type="expression" dxfId="76" priority="299" stopIfTrue="1">
      <formula>$A324&lt;&gt;""</formula>
    </cfRule>
  </conditionalFormatting>
  <conditionalFormatting sqref="B466:J492">
    <cfRule type="expression" dxfId="75" priority="79" stopIfTrue="1">
      <formula>$A466&lt;&gt;""</formula>
    </cfRule>
  </conditionalFormatting>
  <conditionalFormatting sqref="B920:J921">
    <cfRule type="expression" dxfId="74" priority="294" stopIfTrue="1">
      <formula>$A920&lt;&gt;""</formula>
    </cfRule>
  </conditionalFormatting>
  <conditionalFormatting sqref="B994:J997">
    <cfRule type="expression" dxfId="73" priority="84" stopIfTrue="1">
      <formula>$A994&lt;&gt;""</formula>
    </cfRule>
  </conditionalFormatting>
  <conditionalFormatting sqref="B1025:J1119">
    <cfRule type="expression" dxfId="72" priority="110" stopIfTrue="1">
      <formula>$A1025&lt;&gt;""</formula>
    </cfRule>
  </conditionalFormatting>
  <conditionalFormatting sqref="B1273:J1273">
    <cfRule type="expression" dxfId="71" priority="275" stopIfTrue="1">
      <formula>$A1273&lt;&gt;""</formula>
    </cfRule>
  </conditionalFormatting>
  <conditionalFormatting sqref="B1328:J1927 B4029:J4242">
    <cfRule type="expression" dxfId="70" priority="119" stopIfTrue="1">
      <formula>$A1328&lt;&gt;""</formula>
    </cfRule>
  </conditionalFormatting>
  <conditionalFormatting sqref="B2569:J3401">
    <cfRule type="expression" dxfId="69" priority="9" stopIfTrue="1">
      <formula>$A2569&lt;&gt;""</formula>
    </cfRule>
  </conditionalFormatting>
  <conditionalFormatting sqref="B3485:J3515">
    <cfRule type="expression" dxfId="68" priority="16" stopIfTrue="1">
      <formula>$A3485&lt;&gt;""</formula>
    </cfRule>
  </conditionalFormatting>
  <conditionalFormatting sqref="B3517:J3593">
    <cfRule type="expression" dxfId="67" priority="19" stopIfTrue="1">
      <formula>$A3517&lt;&gt;""</formula>
    </cfRule>
  </conditionalFormatting>
  <conditionalFormatting sqref="D3777:D3798">
    <cfRule type="expression" dxfId="66" priority="29" stopIfTrue="1">
      <formula>$A3777&lt;&gt;""</formula>
    </cfRule>
  </conditionalFormatting>
  <conditionalFormatting sqref="D3868:D3874">
    <cfRule type="expression" dxfId="65" priority="47" stopIfTrue="1">
      <formula>$A3868&lt;&gt;""</formula>
    </cfRule>
  </conditionalFormatting>
  <conditionalFormatting sqref="D3775:J3776">
    <cfRule type="expression" dxfId="64" priority="35" stopIfTrue="1">
      <formula>$A3775&lt;&gt;""</formula>
    </cfRule>
  </conditionalFormatting>
  <conditionalFormatting sqref="E3777:F3784">
    <cfRule type="expression" dxfId="63" priority="30" stopIfTrue="1">
      <formula>$A3777&lt;&gt;""</formula>
    </cfRule>
  </conditionalFormatting>
  <conditionalFormatting sqref="E3610:H3614">
    <cfRule type="expression" dxfId="62" priority="36" stopIfTrue="1">
      <formula>$A3610&lt;&gt;""</formula>
    </cfRule>
  </conditionalFormatting>
  <conditionalFormatting sqref="F3728:F3730">
    <cfRule type="expression" dxfId="61" priority="33" stopIfTrue="1">
      <formula>$A3728&lt;&gt;""</formula>
    </cfRule>
  </conditionalFormatting>
  <conditionalFormatting sqref="F3785:F3832">
    <cfRule type="expression" dxfId="60" priority="27" stopIfTrue="1">
      <formula>$A3785&lt;&gt;""</formula>
    </cfRule>
  </conditionalFormatting>
  <conditionalFormatting sqref="F3837:F3842">
    <cfRule type="expression" dxfId="59" priority="52" stopIfTrue="1">
      <formula>$A3837&lt;&gt;""</formula>
    </cfRule>
  </conditionalFormatting>
  <conditionalFormatting sqref="F3869:F3870">
    <cfRule type="expression" dxfId="58" priority="66" stopIfTrue="1">
      <formula>$A3869&lt;&gt;""</formula>
    </cfRule>
  </conditionalFormatting>
  <conditionalFormatting sqref="F4019:F4024">
    <cfRule type="expression" dxfId="57" priority="25" stopIfTrue="1">
      <formula>$A4019&lt;&gt;""</formula>
    </cfRule>
  </conditionalFormatting>
  <conditionalFormatting sqref="F3727:G3727">
    <cfRule type="expression" dxfId="56" priority="57" stopIfTrue="1">
      <formula>$A3727&lt;&gt;""</formula>
    </cfRule>
  </conditionalFormatting>
  <conditionalFormatting sqref="F339:H340">
    <cfRule type="expression" dxfId="55" priority="216" stopIfTrue="1">
      <formula>$A339&lt;&gt;""</formula>
    </cfRule>
  </conditionalFormatting>
  <conditionalFormatting sqref="F343:H344">
    <cfRule type="expression" dxfId="54" priority="306" stopIfTrue="1">
      <formula>$A343&lt;&gt;""</formula>
    </cfRule>
  </conditionalFormatting>
  <conditionalFormatting sqref="F351:H353 H354:H356">
    <cfRule type="expression" dxfId="53" priority="248" stopIfTrue="1">
      <formula>$A351&lt;&gt;""</formula>
    </cfRule>
  </conditionalFormatting>
  <conditionalFormatting sqref="F998:H998">
    <cfRule type="expression" dxfId="52" priority="357" stopIfTrue="1">
      <formula>$A998&lt;&gt;""</formula>
    </cfRule>
  </conditionalFormatting>
  <conditionalFormatting sqref="F1122:H1127">
    <cfRule type="expression" dxfId="51" priority="199" stopIfTrue="1">
      <formula>$A1122&lt;&gt;""</formula>
    </cfRule>
  </conditionalFormatting>
  <conditionalFormatting sqref="F3833:H3836">
    <cfRule type="expression" dxfId="50" priority="53" stopIfTrue="1">
      <formula>$A3833&lt;&gt;""</formula>
    </cfRule>
  </conditionalFormatting>
  <conditionalFormatting sqref="F3868:H3868">
    <cfRule type="expression" dxfId="49" priority="48" stopIfTrue="1">
      <formula>$A3868&lt;&gt;""</formula>
    </cfRule>
  </conditionalFormatting>
  <conditionalFormatting sqref="F3714:I3714">
    <cfRule type="expression" dxfId="48" priority="61" stopIfTrue="1">
      <formula>$A3714&lt;&gt;""</formula>
    </cfRule>
  </conditionalFormatting>
  <conditionalFormatting sqref="F3833:J3833">
    <cfRule type="expression" dxfId="47" priority="54" stopIfTrue="1">
      <formula>$A3833&lt;&gt;""</formula>
    </cfRule>
  </conditionalFormatting>
  <conditionalFormatting sqref="F3843:J3867">
    <cfRule type="expression" dxfId="46" priority="40" stopIfTrue="1">
      <formula>$A3843&lt;&gt;""</formula>
    </cfRule>
  </conditionalFormatting>
  <conditionalFormatting sqref="F3871:J4018">
    <cfRule type="expression" dxfId="45" priority="21" stopIfTrue="1">
      <formula>$A3871&lt;&gt;""</formula>
    </cfRule>
  </conditionalFormatting>
  <conditionalFormatting sqref="F4024:J4025">
    <cfRule type="expression" dxfId="44" priority="23" stopIfTrue="1">
      <formula>$A4024&lt;&gt;""</formula>
    </cfRule>
  </conditionalFormatting>
  <conditionalFormatting sqref="G3692:G3693">
    <cfRule type="expression" dxfId="43" priority="71" stopIfTrue="1">
      <formula>$A3692&lt;&gt;""</formula>
    </cfRule>
  </conditionalFormatting>
  <conditionalFormatting sqref="G3703:G3704">
    <cfRule type="expression" dxfId="42" priority="70" stopIfTrue="1">
      <formula>$A3703&lt;&gt;""</formula>
    </cfRule>
  </conditionalFormatting>
  <conditionalFormatting sqref="G3709:G3711">
    <cfRule type="expression" dxfId="41" priority="62" stopIfTrue="1">
      <formula>$A3709&lt;&gt;""</formula>
    </cfRule>
  </conditionalFormatting>
  <conditionalFormatting sqref="G3857">
    <cfRule type="expression" dxfId="40" priority="50" stopIfTrue="1">
      <formula>$A3857&lt;&gt;""</formula>
    </cfRule>
  </conditionalFormatting>
  <conditionalFormatting sqref="G3985:G3986">
    <cfRule type="expression" dxfId="39" priority="44" stopIfTrue="1">
      <formula>$A3985&lt;&gt;""</formula>
    </cfRule>
  </conditionalFormatting>
  <conditionalFormatting sqref="G3783:H3797">
    <cfRule type="expression" dxfId="38" priority="56" stopIfTrue="1">
      <formula>$A3783&lt;&gt;""</formula>
    </cfRule>
  </conditionalFormatting>
  <conditionalFormatting sqref="G3837:H3839">
    <cfRule type="expression" dxfId="37" priority="51" stopIfTrue="1">
      <formula>$A3837&lt;&gt;""</formula>
    </cfRule>
  </conditionalFormatting>
  <conditionalFormatting sqref="G3869:H3869">
    <cfRule type="expression" dxfId="36" priority="46" stopIfTrue="1">
      <formula>$A3869&lt;&gt;""</formula>
    </cfRule>
  </conditionalFormatting>
  <conditionalFormatting sqref="G3777:J3782">
    <cfRule type="expression" dxfId="35" priority="31" stopIfTrue="1">
      <formula>$A3777&lt;&gt;""</formula>
    </cfRule>
  </conditionalFormatting>
  <conditionalFormatting sqref="G3798:J3832">
    <cfRule type="expression" dxfId="34" priority="55" stopIfTrue="1">
      <formula>$A3798&lt;&gt;""</formula>
    </cfRule>
  </conditionalFormatting>
  <conditionalFormatting sqref="G3840:J3842">
    <cfRule type="expression" dxfId="33" priority="67" stopIfTrue="1">
      <formula>$A3840&lt;&gt;""</formula>
    </cfRule>
  </conditionalFormatting>
  <conditionalFormatting sqref="G4019:J4023">
    <cfRule type="expression" dxfId="32" priority="24" stopIfTrue="1">
      <formula>$A4019&lt;&gt;""</formula>
    </cfRule>
  </conditionalFormatting>
  <conditionalFormatting sqref="H341:H342">
    <cfRule type="expression" dxfId="31" priority="220" stopIfTrue="1">
      <formula>$A341&lt;&gt;""</formula>
    </cfRule>
  </conditionalFormatting>
  <conditionalFormatting sqref="H999:H1003">
    <cfRule type="expression" dxfId="30" priority="258" stopIfTrue="1">
      <formula>$A999&lt;&gt;""</formula>
    </cfRule>
  </conditionalFormatting>
  <conditionalFormatting sqref="H1121">
    <cfRule type="expression" dxfId="29" priority="269" stopIfTrue="1">
      <formula>$A1121&lt;&gt;""</formula>
    </cfRule>
  </conditionalFormatting>
  <conditionalFormatting sqref="H1160:H1168">
    <cfRule type="expression" dxfId="28" priority="237" stopIfTrue="1">
      <formula>$A1160&lt;&gt;""</formula>
    </cfRule>
  </conditionalFormatting>
  <conditionalFormatting sqref="H1170:H1193">
    <cfRule type="expression" dxfId="27" priority="116" stopIfTrue="1">
      <formula>$A1170&lt;&gt;""</formula>
    </cfRule>
  </conditionalFormatting>
  <conditionalFormatting sqref="H1232:H1234">
    <cfRule type="expression" dxfId="26" priority="335" stopIfTrue="1">
      <formula>$A1232&lt;&gt;""</formula>
    </cfRule>
  </conditionalFormatting>
  <conditionalFormatting sqref="H1236:H1246">
    <cfRule type="expression" dxfId="25" priority="96" stopIfTrue="1">
      <formula>$A1236&lt;&gt;""</formula>
    </cfRule>
  </conditionalFormatting>
  <conditionalFormatting sqref="H1279">
    <cfRule type="expression" dxfId="24" priority="232" stopIfTrue="1">
      <formula>$A1279&lt;&gt;""</formula>
    </cfRule>
  </conditionalFormatting>
  <conditionalFormatting sqref="H1320:H1325">
    <cfRule type="expression" dxfId="23" priority="302" stopIfTrue="1">
      <formula>$A1320&lt;&gt;""</formula>
    </cfRule>
  </conditionalFormatting>
  <conditionalFormatting sqref="H3716">
    <cfRule type="expression" dxfId="22" priority="34" stopIfTrue="1">
      <formula>$A3716&lt;&gt;""</formula>
    </cfRule>
  </conditionalFormatting>
  <conditionalFormatting sqref="H3720">
    <cfRule type="expression" dxfId="21" priority="58" stopIfTrue="1">
      <formula>$A3720&lt;&gt;""</formula>
    </cfRule>
  </conditionalFormatting>
  <conditionalFormatting sqref="H3780">
    <cfRule type="expression" dxfId="20" priority="32" stopIfTrue="1">
      <formula>$A3780&lt;&gt;""</formula>
    </cfRule>
  </conditionalFormatting>
  <conditionalFormatting sqref="H3964">
    <cfRule type="expression" dxfId="19" priority="26" stopIfTrue="1">
      <formula>$A3964&lt;&gt;""</formula>
    </cfRule>
  </conditionalFormatting>
  <conditionalFormatting sqref="H4008:H4009">
    <cfRule type="expression" dxfId="18" priority="43" stopIfTrue="1">
      <formula>$A4008&lt;&gt;""</formula>
    </cfRule>
  </conditionalFormatting>
  <conditionalFormatting sqref="H556:I556">
    <cfRule type="expression" dxfId="17" priority="143" stopIfTrue="1">
      <formula>$A556&lt;&gt;""</formula>
    </cfRule>
  </conditionalFormatting>
  <conditionalFormatting sqref="H1005:I1015">
    <cfRule type="expression" dxfId="16" priority="127" stopIfTrue="1">
      <formula>$A1005&lt;&gt;""</formula>
    </cfRule>
  </conditionalFormatting>
  <conditionalFormatting sqref="H1019:I1019">
    <cfRule type="expression" dxfId="15" priority="153" stopIfTrue="1">
      <formula>$A1019&lt;&gt;""</formula>
    </cfRule>
  </conditionalFormatting>
  <conditionalFormatting sqref="H3715:I3715">
    <cfRule type="expression" dxfId="14" priority="59" stopIfTrue="1">
      <formula>$A3715&lt;&gt;""</formula>
    </cfRule>
  </conditionalFormatting>
  <conditionalFormatting sqref="H977:J977">
    <cfRule type="expression" dxfId="13" priority="209" stopIfTrue="1">
      <formula>$A977&lt;&gt;""</formula>
    </cfRule>
  </conditionalFormatting>
  <conditionalFormatting sqref="H1227:J1230">
    <cfRule type="expression" dxfId="12" priority="132" stopIfTrue="1">
      <formula>$A1227&lt;&gt;""</formula>
    </cfRule>
  </conditionalFormatting>
  <conditionalFormatting sqref="H1260:J1271">
    <cfRule type="expression" dxfId="11" priority="91" stopIfTrue="1">
      <formula>$A1260&lt;&gt;""</formula>
    </cfRule>
  </conditionalFormatting>
  <conditionalFormatting sqref="I339:I363">
    <cfRule type="expression" dxfId="10" priority="217" stopIfTrue="1">
      <formula>$A339&lt;&gt;""</formula>
    </cfRule>
  </conditionalFormatting>
  <conditionalFormatting sqref="I1236:I1252">
    <cfRule type="expression" dxfId="9" priority="159" stopIfTrue="1">
      <formula>$A1236&lt;&gt;""</formula>
    </cfRule>
  </conditionalFormatting>
  <conditionalFormatting sqref="I1157:J1226">
    <cfRule type="expression" dxfId="8" priority="239" stopIfTrue="1">
      <formula>$A1157&lt;&gt;""</formula>
    </cfRule>
  </conditionalFormatting>
  <conditionalFormatting sqref="I1277:J1314">
    <cfRule type="expression" dxfId="7" priority="234" stopIfTrue="1">
      <formula>$A1277&lt;&gt;""</formula>
    </cfRule>
  </conditionalFormatting>
  <conditionalFormatting sqref="I1318:J1325">
    <cfRule type="expression" dxfId="6" priority="332" stopIfTrue="1">
      <formula>$A1318&lt;&gt;""</formula>
    </cfRule>
  </conditionalFormatting>
  <conditionalFormatting sqref="I3599:J3614 E3615:J3616">
    <cfRule type="expression" dxfId="5" priority="39" stopIfTrue="1">
      <formula>$A3599&lt;&gt;""</formula>
    </cfRule>
  </conditionalFormatting>
  <conditionalFormatting sqref="I3783:J3788 H3789:J3789">
    <cfRule type="expression" dxfId="4" priority="69" stopIfTrue="1">
      <formula>$A3783&lt;&gt;""</formula>
    </cfRule>
  </conditionalFormatting>
  <conditionalFormatting sqref="I3790:J3797 I3834:J3839">
    <cfRule type="expression" dxfId="3" priority="68" stopIfTrue="1">
      <formula>$A3790&lt;&gt;""</formula>
    </cfRule>
  </conditionalFormatting>
  <conditionalFormatting sqref="I3868:J3869 G3870:J3870">
    <cfRule type="expression" dxfId="2" priority="65" stopIfTrue="1">
      <formula>$A3868&lt;&gt;""</formula>
    </cfRule>
  </conditionalFormatting>
  <conditionalFormatting sqref="J1004:J1024">
    <cfRule type="expression" dxfId="1" priority="359" stopIfTrue="1">
      <formula>$A1004&lt;&gt;""</formula>
    </cfRule>
  </conditionalFormatting>
  <conditionalFormatting sqref="J3714:J3715">
    <cfRule type="expression" dxfId="0" priority="60" stopIfTrue="1">
      <formula>$A3714&lt;&gt;""</formula>
    </cfRule>
  </conditionalFormatting>
  <dataValidations count="5">
    <dataValidation type="date" allowBlank="1" showInputMessage="1" showErrorMessage="1" sqref="D102:E102 D4869:E65404 D106:E106" xr:uid="{F5059AEA-A0D8-4B20-9D3C-8B76D9C427E6}">
      <formula1>42370</formula1>
      <formula2>42735</formula2>
    </dataValidation>
    <dataValidation allowBlank="1" sqref="G3712:G4868 G107:G3708" xr:uid="{B36265DD-F5DD-4F0A-AD93-4A0388363C0B}"/>
    <dataValidation type="list" allowBlank="1" sqref="F107:F4868" xr:uid="{255B499D-B3E6-47A9-A857-DBFE56F071D9}">
      <formula1>$F$96:$F$99</formula1>
    </dataValidation>
    <dataValidation type="list" allowBlank="1" showInputMessage="1" showErrorMessage="1" sqref="A107:A4868" xr:uid="{540C0DA9-E9CD-4805-B659-E67C1C32B21C}">
      <formula1>OFFSET($A$1,0,0,$B$3,1)</formula1>
    </dataValidation>
    <dataValidation type="list" allowBlank="1" showInputMessage="1" showErrorMessage="1" errorTitle="Chyba !" error="zadajte (vyberte zo zoznamu) platný analytický kód podľa nápovedy k bunke I104" sqref="J107:J9868"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fitToHeight="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2245</v>
      </c>
      <c r="N1" s="274" t="s">
        <v>2979</v>
      </c>
      <c r="O1" s="274" t="s">
        <v>421</v>
      </c>
      <c r="P1" s="274" t="s">
        <v>422</v>
      </c>
    </row>
    <row r="2" spans="1:18" s="213" customFormat="1" x14ac:dyDescent="0.2">
      <c r="A2" s="203" t="s">
        <v>2246</v>
      </c>
      <c r="B2" s="285" t="s">
        <v>2247</v>
      </c>
      <c r="C2" s="285" t="s">
        <v>423</v>
      </c>
      <c r="D2" s="285" t="s">
        <v>2248</v>
      </c>
      <c r="E2" s="285" t="s">
        <v>430</v>
      </c>
      <c r="F2" s="285" t="s">
        <v>441</v>
      </c>
      <c r="G2" s="285" t="s">
        <v>2249</v>
      </c>
      <c r="H2" s="285" t="s">
        <v>2250</v>
      </c>
      <c r="I2" s="285" t="s">
        <v>2251</v>
      </c>
      <c r="J2" s="285" t="s">
        <v>425</v>
      </c>
      <c r="K2" s="285" t="s">
        <v>2251</v>
      </c>
      <c r="L2" s="286">
        <v>421905859671</v>
      </c>
      <c r="M2" s="285" t="s">
        <v>2252</v>
      </c>
      <c r="N2" s="285"/>
      <c r="O2" s="285"/>
      <c r="P2" s="285"/>
      <c r="R2" s="276"/>
    </row>
    <row r="3" spans="1:18" s="213" customFormat="1" x14ac:dyDescent="0.2">
      <c r="A3" s="203" t="s">
        <v>2253</v>
      </c>
      <c r="B3" s="285" t="s">
        <v>2254</v>
      </c>
      <c r="C3" s="285" t="s">
        <v>423</v>
      </c>
      <c r="D3" s="285" t="s">
        <v>2255</v>
      </c>
      <c r="E3" s="285" t="s">
        <v>2256</v>
      </c>
      <c r="F3" s="285" t="s">
        <v>1767</v>
      </c>
      <c r="G3" s="285" t="s">
        <v>2257</v>
      </c>
      <c r="H3" s="285" t="s">
        <v>2258</v>
      </c>
      <c r="I3" s="285" t="s">
        <v>2259</v>
      </c>
      <c r="J3" s="285" t="s">
        <v>425</v>
      </c>
      <c r="K3" s="285" t="s">
        <v>2260</v>
      </c>
      <c r="L3" s="286">
        <v>421915992124</v>
      </c>
      <c r="M3" s="285" t="s">
        <v>2261</v>
      </c>
      <c r="N3" s="285"/>
      <c r="O3" s="285"/>
      <c r="P3" s="285"/>
      <c r="R3" s="276"/>
    </row>
    <row r="4" spans="1:18" s="213" customFormat="1" x14ac:dyDescent="0.2">
      <c r="A4" s="203" t="s">
        <v>2262</v>
      </c>
      <c r="B4" s="285" t="s">
        <v>2263</v>
      </c>
      <c r="C4" s="285" t="s">
        <v>423</v>
      </c>
      <c r="D4" s="285" t="s">
        <v>2264</v>
      </c>
      <c r="E4" s="285" t="s">
        <v>2265</v>
      </c>
      <c r="F4" s="285" t="s">
        <v>2266</v>
      </c>
      <c r="G4" s="285" t="s">
        <v>2267</v>
      </c>
      <c r="H4" s="285" t="s">
        <v>2268</v>
      </c>
      <c r="I4" s="285" t="s">
        <v>2269</v>
      </c>
      <c r="J4" s="285" t="s">
        <v>425</v>
      </c>
      <c r="K4" s="285" t="s">
        <v>2269</v>
      </c>
      <c r="L4" s="286">
        <v>421905262613</v>
      </c>
      <c r="M4" s="285" t="s">
        <v>2270</v>
      </c>
      <c r="N4" s="285"/>
      <c r="O4" s="285"/>
      <c r="P4" s="285"/>
      <c r="R4" s="276"/>
    </row>
    <row r="5" spans="1:18" s="213" customFormat="1" x14ac:dyDescent="0.2">
      <c r="A5" s="203" t="s">
        <v>2271</v>
      </c>
      <c r="B5" s="285" t="s">
        <v>2272</v>
      </c>
      <c r="C5" s="285" t="s">
        <v>423</v>
      </c>
      <c r="D5" s="285" t="s">
        <v>2273</v>
      </c>
      <c r="E5" s="285" t="s">
        <v>2274</v>
      </c>
      <c r="F5" s="285" t="s">
        <v>2275</v>
      </c>
      <c r="G5" s="285" t="s">
        <v>2276</v>
      </c>
      <c r="H5" s="285" t="s">
        <v>2277</v>
      </c>
      <c r="I5" s="285" t="s">
        <v>2278</v>
      </c>
      <c r="J5" s="285" t="s">
        <v>425</v>
      </c>
      <c r="K5" s="285" t="s">
        <v>2278</v>
      </c>
      <c r="L5" s="286">
        <v>421915064990</v>
      </c>
      <c r="M5" s="285" t="s">
        <v>2279</v>
      </c>
      <c r="N5" s="285"/>
      <c r="O5" s="285"/>
      <c r="P5" s="285"/>
      <c r="R5" s="276"/>
    </row>
    <row r="6" spans="1:18" s="213" customFormat="1" x14ac:dyDescent="0.2">
      <c r="A6" s="203" t="s">
        <v>2280</v>
      </c>
      <c r="B6" s="285" t="s">
        <v>2281</v>
      </c>
      <c r="C6" s="285" t="s">
        <v>423</v>
      </c>
      <c r="D6" s="285" t="s">
        <v>2282</v>
      </c>
      <c r="E6" s="285" t="s">
        <v>430</v>
      </c>
      <c r="F6" s="285" t="s">
        <v>441</v>
      </c>
      <c r="G6" s="285" t="s">
        <v>2283</v>
      </c>
      <c r="H6" s="285" t="s">
        <v>2284</v>
      </c>
      <c r="I6" s="285" t="s">
        <v>2285</v>
      </c>
      <c r="J6" s="285" t="s">
        <v>425</v>
      </c>
      <c r="K6" s="285" t="s">
        <v>2285</v>
      </c>
      <c r="L6" s="286">
        <v>421908174487</v>
      </c>
      <c r="M6" s="285" t="s">
        <v>2286</v>
      </c>
      <c r="N6" s="285"/>
      <c r="O6" s="285"/>
      <c r="P6" s="285"/>
      <c r="R6" s="276"/>
    </row>
    <row r="7" spans="1:18" s="213" customFormat="1" x14ac:dyDescent="0.2">
      <c r="A7" s="203" t="s">
        <v>2287</v>
      </c>
      <c r="B7" s="285" t="s">
        <v>2288</v>
      </c>
      <c r="C7" s="285" t="s">
        <v>423</v>
      </c>
      <c r="D7" s="285" t="s">
        <v>2289</v>
      </c>
      <c r="E7" s="285" t="s">
        <v>2290</v>
      </c>
      <c r="F7" s="285" t="s">
        <v>2291</v>
      </c>
      <c r="G7" s="285" t="s">
        <v>2292</v>
      </c>
      <c r="H7" s="285" t="s">
        <v>2293</v>
      </c>
      <c r="I7" s="285" t="s">
        <v>2294</v>
      </c>
      <c r="J7" s="285" t="s">
        <v>2295</v>
      </c>
      <c r="K7" s="285" t="s">
        <v>2296</v>
      </c>
      <c r="L7" s="286">
        <v>421911110504</v>
      </c>
      <c r="M7" s="285" t="s">
        <v>2297</v>
      </c>
      <c r="N7" s="285"/>
      <c r="O7" s="285"/>
      <c r="P7" s="285"/>
      <c r="R7" s="276"/>
    </row>
    <row r="8" spans="1:18" s="213" customFormat="1" x14ac:dyDescent="0.2">
      <c r="A8" s="203" t="s">
        <v>2298</v>
      </c>
      <c r="B8" s="285" t="s">
        <v>2299</v>
      </c>
      <c r="C8" s="285" t="s">
        <v>2300</v>
      </c>
      <c r="D8" s="285" t="s">
        <v>2301</v>
      </c>
      <c r="E8" s="285" t="s">
        <v>2302</v>
      </c>
      <c r="F8" s="285" t="s">
        <v>450</v>
      </c>
      <c r="G8" s="285" t="s">
        <v>2303</v>
      </c>
      <c r="H8" s="285" t="s">
        <v>2304</v>
      </c>
      <c r="I8" s="285" t="s">
        <v>2305</v>
      </c>
      <c r="J8" s="285" t="s">
        <v>2306</v>
      </c>
      <c r="K8" s="285" t="s">
        <v>2305</v>
      </c>
      <c r="L8" s="286">
        <v>421905625637</v>
      </c>
      <c r="M8" s="285" t="s">
        <v>2307</v>
      </c>
      <c r="N8" s="285"/>
      <c r="O8" s="285"/>
      <c r="P8" s="285"/>
      <c r="R8" s="276"/>
    </row>
    <row r="9" spans="1:18" s="213" customFormat="1" x14ac:dyDescent="0.2">
      <c r="A9" s="203" t="s">
        <v>2308</v>
      </c>
      <c r="B9" s="285" t="s">
        <v>2309</v>
      </c>
      <c r="C9" s="285" t="s">
        <v>423</v>
      </c>
      <c r="D9" s="285" t="s">
        <v>2310</v>
      </c>
      <c r="E9" s="285" t="s">
        <v>2311</v>
      </c>
      <c r="F9" s="285" t="s">
        <v>2312</v>
      </c>
      <c r="G9" s="285" t="s">
        <v>2313</v>
      </c>
      <c r="H9" s="285" t="s">
        <v>2314</v>
      </c>
      <c r="I9" s="285" t="s">
        <v>2315</v>
      </c>
      <c r="J9" s="285" t="s">
        <v>425</v>
      </c>
      <c r="K9" s="285" t="s">
        <v>2316</v>
      </c>
      <c r="L9" s="286">
        <v>421904567820</v>
      </c>
      <c r="M9" s="285" t="s">
        <v>2317</v>
      </c>
      <c r="N9" s="285"/>
      <c r="O9" s="285"/>
      <c r="P9" s="285"/>
      <c r="R9" s="276"/>
    </row>
    <row r="10" spans="1:18" s="213" customFormat="1" ht="11.5" customHeight="1" x14ac:dyDescent="0.2">
      <c r="A10" s="198" t="s">
        <v>1674</v>
      </c>
      <c r="B10" s="199" t="s">
        <v>1675</v>
      </c>
      <c r="C10" s="200" t="s">
        <v>423</v>
      </c>
      <c r="D10" s="199" t="s">
        <v>1676</v>
      </c>
      <c r="E10" s="199" t="s">
        <v>598</v>
      </c>
      <c r="F10" s="199" t="s">
        <v>599</v>
      </c>
      <c r="G10" s="265" t="s">
        <v>1677</v>
      </c>
      <c r="H10" s="265" t="s">
        <v>1678</v>
      </c>
      <c r="I10" s="275" t="s">
        <v>1679</v>
      </c>
      <c r="J10" s="199" t="s">
        <v>427</v>
      </c>
      <c r="K10" s="275" t="s">
        <v>1680</v>
      </c>
      <c r="L10" s="201">
        <v>421903471398</v>
      </c>
      <c r="M10" s="199" t="s">
        <v>1681</v>
      </c>
      <c r="N10" s="199"/>
      <c r="O10" s="199"/>
      <c r="P10" s="199"/>
      <c r="R10" s="276"/>
    </row>
    <row r="11" spans="1:18" s="213" customFormat="1" x14ac:dyDescent="0.2">
      <c r="A11" s="203" t="s">
        <v>1682</v>
      </c>
      <c r="B11" s="285" t="s">
        <v>1683</v>
      </c>
      <c r="C11" s="285" t="s">
        <v>423</v>
      </c>
      <c r="D11" s="285" t="s">
        <v>1684</v>
      </c>
      <c r="E11" s="285" t="s">
        <v>430</v>
      </c>
      <c r="F11" s="285" t="s">
        <v>973</v>
      </c>
      <c r="G11" s="285" t="s">
        <v>1685</v>
      </c>
      <c r="H11" s="285" t="s">
        <v>1686</v>
      </c>
      <c r="I11" s="285" t="s">
        <v>1687</v>
      </c>
      <c r="J11" s="285" t="s">
        <v>1705</v>
      </c>
      <c r="K11" s="285" t="s">
        <v>1688</v>
      </c>
      <c r="L11" s="286">
        <v>421910953832</v>
      </c>
      <c r="M11" s="285" t="s">
        <v>1689</v>
      </c>
      <c r="N11" s="285"/>
      <c r="O11" s="285"/>
      <c r="P11" s="285"/>
      <c r="R11" s="276"/>
    </row>
    <row r="12" spans="1:18" s="213" customFormat="1" x14ac:dyDescent="0.2">
      <c r="A12" s="203" t="s">
        <v>1690</v>
      </c>
      <c r="B12" s="285" t="s">
        <v>1691</v>
      </c>
      <c r="C12" s="285" t="s">
        <v>423</v>
      </c>
      <c r="D12" s="285" t="s">
        <v>474</v>
      </c>
      <c r="E12" s="285" t="s">
        <v>430</v>
      </c>
      <c r="F12" s="285" t="s">
        <v>475</v>
      </c>
      <c r="G12" s="285" t="s">
        <v>1692</v>
      </c>
      <c r="H12" s="285" t="s">
        <v>1693</v>
      </c>
      <c r="I12" s="285" t="s">
        <v>1694</v>
      </c>
      <c r="J12" s="285" t="s">
        <v>425</v>
      </c>
      <c r="K12" s="285" t="s">
        <v>1694</v>
      </c>
      <c r="L12" s="286">
        <v>421911244266</v>
      </c>
      <c r="M12" s="285" t="s">
        <v>1695</v>
      </c>
      <c r="N12" s="285"/>
      <c r="O12" s="285"/>
      <c r="P12" s="285"/>
      <c r="R12" s="276"/>
    </row>
    <row r="13" spans="1:18" s="213" customFormat="1" x14ac:dyDescent="0.2">
      <c r="A13" s="203" t="s">
        <v>2318</v>
      </c>
      <c r="B13" s="285" t="s">
        <v>2319</v>
      </c>
      <c r="C13" s="285" t="s">
        <v>423</v>
      </c>
      <c r="D13" s="285" t="s">
        <v>2320</v>
      </c>
      <c r="E13" s="285" t="s">
        <v>430</v>
      </c>
      <c r="F13" s="285" t="s">
        <v>1920</v>
      </c>
      <c r="G13" s="285" t="s">
        <v>2321</v>
      </c>
      <c r="H13" s="285" t="s">
        <v>2322</v>
      </c>
      <c r="I13" s="285" t="s">
        <v>2323</v>
      </c>
      <c r="J13" s="285" t="s">
        <v>425</v>
      </c>
      <c r="K13" s="285" t="s">
        <v>2323</v>
      </c>
      <c r="L13" s="286">
        <v>421948780850</v>
      </c>
      <c r="M13" s="285" t="s">
        <v>2324</v>
      </c>
      <c r="N13" s="285"/>
      <c r="O13" s="285"/>
      <c r="P13" s="285"/>
      <c r="R13" s="276" t="str">
        <f>A13</f>
        <v>55184707</v>
      </c>
    </row>
    <row r="14" spans="1:18" s="213" customFormat="1" x14ac:dyDescent="0.2">
      <c r="A14" s="203" t="s">
        <v>3022</v>
      </c>
      <c r="B14" s="285" t="s">
        <v>2992</v>
      </c>
      <c r="C14" s="285" t="s">
        <v>423</v>
      </c>
      <c r="D14" s="285" t="s">
        <v>2993</v>
      </c>
      <c r="E14" s="285" t="s">
        <v>2994</v>
      </c>
      <c r="F14" s="285" t="s">
        <v>2995</v>
      </c>
      <c r="G14" s="285" t="s">
        <v>2996</v>
      </c>
      <c r="H14" s="285" t="s">
        <v>2997</v>
      </c>
      <c r="I14" s="285" t="s">
        <v>2998</v>
      </c>
      <c r="J14" s="285" t="s">
        <v>425</v>
      </c>
      <c r="K14" s="285" t="s">
        <v>2999</v>
      </c>
      <c r="L14" s="286">
        <v>421905438763</v>
      </c>
      <c r="M14" s="285" t="s">
        <v>3000</v>
      </c>
      <c r="N14" s="285"/>
      <c r="O14" s="285"/>
      <c r="P14" s="285"/>
      <c r="R14" s="276" t="str">
        <f>A14</f>
        <v>55803300</v>
      </c>
    </row>
    <row r="15" spans="1:18" s="213" customFormat="1" x14ac:dyDescent="0.2">
      <c r="A15" s="203" t="s">
        <v>2325</v>
      </c>
      <c r="B15" s="285" t="s">
        <v>2326</v>
      </c>
      <c r="C15" s="285" t="s">
        <v>423</v>
      </c>
      <c r="D15" s="285" t="s">
        <v>2327</v>
      </c>
      <c r="E15" s="285" t="s">
        <v>1766</v>
      </c>
      <c r="F15" s="285" t="s">
        <v>1767</v>
      </c>
      <c r="G15" s="285" t="s">
        <v>2328</v>
      </c>
      <c r="H15" s="285" t="s">
        <v>2329</v>
      </c>
      <c r="I15" s="285" t="s">
        <v>2330</v>
      </c>
      <c r="J15" s="285" t="s">
        <v>425</v>
      </c>
      <c r="K15" s="285" t="s">
        <v>2330</v>
      </c>
      <c r="L15" s="286">
        <v>421918706450</v>
      </c>
      <c r="M15" s="285" t="s">
        <v>2331</v>
      </c>
      <c r="N15" s="285"/>
      <c r="O15" s="285"/>
      <c r="P15" s="285"/>
      <c r="R15" s="276" t="str">
        <f>A15</f>
        <v>35629827</v>
      </c>
    </row>
    <row r="16" spans="1:18" x14ac:dyDescent="0.2">
      <c r="A16" s="203" t="s">
        <v>2332</v>
      </c>
      <c r="B16" s="285" t="s">
        <v>2333</v>
      </c>
      <c r="C16" s="285" t="s">
        <v>423</v>
      </c>
      <c r="D16" s="285" t="s">
        <v>2334</v>
      </c>
      <c r="E16" s="285" t="s">
        <v>502</v>
      </c>
      <c r="F16" s="285" t="s">
        <v>503</v>
      </c>
      <c r="G16" s="285" t="s">
        <v>2335</v>
      </c>
      <c r="H16" s="285" t="s">
        <v>2336</v>
      </c>
      <c r="I16" s="285" t="s">
        <v>2337</v>
      </c>
      <c r="J16" s="285" t="s">
        <v>425</v>
      </c>
      <c r="K16" s="285" t="s">
        <v>2337</v>
      </c>
      <c r="L16" s="286">
        <v>421905442262</v>
      </c>
      <c r="M16" s="285" t="s">
        <v>2338</v>
      </c>
      <c r="N16" s="285"/>
      <c r="O16" s="285"/>
      <c r="P16" s="285"/>
      <c r="Q16" s="213"/>
      <c r="R16" s="276" t="str">
        <f>A16</f>
        <v>37963091</v>
      </c>
    </row>
    <row r="17" spans="1:18" x14ac:dyDescent="0.2">
      <c r="A17" s="203" t="s">
        <v>2339</v>
      </c>
      <c r="B17" s="285" t="s">
        <v>2340</v>
      </c>
      <c r="C17" s="285" t="s">
        <v>423</v>
      </c>
      <c r="D17" s="285" t="s">
        <v>2341</v>
      </c>
      <c r="E17" s="285" t="s">
        <v>431</v>
      </c>
      <c r="F17" s="285" t="s">
        <v>725</v>
      </c>
      <c r="G17" s="285" t="s">
        <v>2342</v>
      </c>
      <c r="H17" s="285" t="s">
        <v>2343</v>
      </c>
      <c r="I17" s="285" t="s">
        <v>2344</v>
      </c>
      <c r="J17" s="285" t="s">
        <v>425</v>
      </c>
      <c r="K17" s="285" t="s">
        <v>2344</v>
      </c>
      <c r="L17" s="286">
        <v>421907188019</v>
      </c>
      <c r="M17" s="285" t="s">
        <v>2345</v>
      </c>
      <c r="N17" s="285"/>
      <c r="O17" s="285"/>
      <c r="P17" s="285"/>
      <c r="Q17" s="213"/>
      <c r="R17" s="276" t="str">
        <f t="shared" ref="R17:R76" si="0">A17</f>
        <v>42220971</v>
      </c>
    </row>
    <row r="18" spans="1:18" x14ac:dyDescent="0.2">
      <c r="A18" s="203" t="s">
        <v>2346</v>
      </c>
      <c r="B18" s="285" t="s">
        <v>2347</v>
      </c>
      <c r="C18" s="285" t="s">
        <v>423</v>
      </c>
      <c r="D18" s="285" t="s">
        <v>2348</v>
      </c>
      <c r="E18" s="285" t="s">
        <v>2349</v>
      </c>
      <c r="F18" s="285" t="s">
        <v>2350</v>
      </c>
      <c r="G18" s="285" t="s">
        <v>2351</v>
      </c>
      <c r="H18" s="285" t="s">
        <v>2352</v>
      </c>
      <c r="I18" s="285" t="s">
        <v>2353</v>
      </c>
      <c r="J18" s="285" t="s">
        <v>425</v>
      </c>
      <c r="K18" s="285" t="s">
        <v>2353</v>
      </c>
      <c r="L18" s="286">
        <v>421905508129</v>
      </c>
      <c r="M18" s="285" t="s">
        <v>2354</v>
      </c>
      <c r="N18" s="285"/>
      <c r="O18" s="285"/>
      <c r="P18" s="285"/>
      <c r="Q18" s="213"/>
      <c r="R18" s="276"/>
    </row>
    <row r="19" spans="1:18" x14ac:dyDescent="0.2">
      <c r="A19" s="203" t="s">
        <v>2355</v>
      </c>
      <c r="B19" s="285" t="s">
        <v>2356</v>
      </c>
      <c r="C19" s="285" t="s">
        <v>423</v>
      </c>
      <c r="D19" s="285" t="s">
        <v>2357</v>
      </c>
      <c r="E19" s="285" t="s">
        <v>943</v>
      </c>
      <c r="F19" s="285" t="s">
        <v>944</v>
      </c>
      <c r="G19" s="285" t="s">
        <v>2358</v>
      </c>
      <c r="H19" s="285" t="s">
        <v>2359</v>
      </c>
      <c r="I19" s="285" t="s">
        <v>2360</v>
      </c>
      <c r="J19" s="285" t="s">
        <v>438</v>
      </c>
      <c r="K19" s="285" t="s">
        <v>2361</v>
      </c>
      <c r="L19" s="286">
        <v>421911545054</v>
      </c>
      <c r="M19" s="285" t="s">
        <v>2362</v>
      </c>
      <c r="N19" s="285"/>
      <c r="O19" s="285"/>
      <c r="P19" s="285"/>
      <c r="Q19" s="213"/>
      <c r="R19" s="276" t="str">
        <f t="shared" si="0"/>
        <v>52085929</v>
      </c>
    </row>
    <row r="20" spans="1:18" x14ac:dyDescent="0.2">
      <c r="A20" s="198" t="s">
        <v>1372</v>
      </c>
      <c r="B20" s="199" t="s">
        <v>1373</v>
      </c>
      <c r="C20" s="200" t="s">
        <v>423</v>
      </c>
      <c r="D20" s="199" t="s">
        <v>1374</v>
      </c>
      <c r="E20" s="199" t="s">
        <v>430</v>
      </c>
      <c r="F20" s="199" t="s">
        <v>426</v>
      </c>
      <c r="G20" s="265" t="s">
        <v>1375</v>
      </c>
      <c r="H20" s="265" t="s">
        <v>1376</v>
      </c>
      <c r="I20" s="275" t="s">
        <v>1377</v>
      </c>
      <c r="J20" s="199" t="s">
        <v>427</v>
      </c>
      <c r="K20" s="275" t="s">
        <v>1378</v>
      </c>
      <c r="L20" s="201">
        <v>421911370554</v>
      </c>
      <c r="M20" s="199" t="s">
        <v>1379</v>
      </c>
      <c r="N20" s="199"/>
      <c r="O20" s="199"/>
      <c r="P20" s="199"/>
      <c r="Q20" s="213"/>
      <c r="R20" s="276"/>
    </row>
    <row r="21" spans="1:18" x14ac:dyDescent="0.2">
      <c r="A21" s="203" t="s">
        <v>2363</v>
      </c>
      <c r="B21" s="285" t="s">
        <v>2364</v>
      </c>
      <c r="C21" s="285" t="s">
        <v>423</v>
      </c>
      <c r="D21" s="285" t="s">
        <v>2365</v>
      </c>
      <c r="E21" s="285" t="s">
        <v>2366</v>
      </c>
      <c r="F21" s="285" t="s">
        <v>2367</v>
      </c>
      <c r="G21" s="285" t="s">
        <v>2368</v>
      </c>
      <c r="H21" s="285" t="s">
        <v>2369</v>
      </c>
      <c r="I21" s="285" t="s">
        <v>2370</v>
      </c>
      <c r="J21" s="285" t="s">
        <v>425</v>
      </c>
      <c r="K21" s="285" t="s">
        <v>2370</v>
      </c>
      <c r="L21" s="286">
        <v>421903945335</v>
      </c>
      <c r="M21" s="285" t="s">
        <v>2371</v>
      </c>
      <c r="N21" s="285"/>
      <c r="O21" s="285"/>
      <c r="P21" s="285"/>
      <c r="Q21" s="213"/>
      <c r="R21" s="276" t="str">
        <f t="shared" si="0"/>
        <v>42017840</v>
      </c>
    </row>
    <row r="22" spans="1:18" x14ac:dyDescent="0.2">
      <c r="A22" s="203" t="s">
        <v>2372</v>
      </c>
      <c r="B22" s="285" t="s">
        <v>2373</v>
      </c>
      <c r="C22" s="285" t="s">
        <v>423</v>
      </c>
      <c r="D22" s="285" t="s">
        <v>2374</v>
      </c>
      <c r="E22" s="285" t="s">
        <v>1872</v>
      </c>
      <c r="F22" s="285" t="s">
        <v>1873</v>
      </c>
      <c r="G22" s="285" t="s">
        <v>2375</v>
      </c>
      <c r="H22" s="285" t="s">
        <v>2376</v>
      </c>
      <c r="I22" s="285" t="s">
        <v>2377</v>
      </c>
      <c r="J22" s="285" t="s">
        <v>425</v>
      </c>
      <c r="K22" s="285" t="s">
        <v>2377</v>
      </c>
      <c r="L22" s="286">
        <v>421903604195</v>
      </c>
      <c r="M22" s="285" t="s">
        <v>2378</v>
      </c>
      <c r="N22" s="285"/>
      <c r="O22" s="285"/>
      <c r="P22" s="285"/>
      <c r="Q22" s="213"/>
      <c r="R22" s="276"/>
    </row>
    <row r="23" spans="1:18" x14ac:dyDescent="0.2">
      <c r="A23" s="203" t="s">
        <v>2379</v>
      </c>
      <c r="B23" s="285" t="s">
        <v>2380</v>
      </c>
      <c r="C23" s="285" t="s">
        <v>423</v>
      </c>
      <c r="D23" s="285" t="s">
        <v>2381</v>
      </c>
      <c r="E23" s="285" t="s">
        <v>430</v>
      </c>
      <c r="F23" s="285" t="s">
        <v>2382</v>
      </c>
      <c r="G23" s="285" t="s">
        <v>2383</v>
      </c>
      <c r="H23" s="285" t="s">
        <v>2384</v>
      </c>
      <c r="I23" s="285" t="s">
        <v>2385</v>
      </c>
      <c r="J23" s="285" t="s">
        <v>425</v>
      </c>
      <c r="K23" s="285" t="s">
        <v>2385</v>
      </c>
      <c r="L23" s="286">
        <v>421905613897</v>
      </c>
      <c r="M23" s="285" t="s">
        <v>2386</v>
      </c>
      <c r="N23" s="285"/>
      <c r="O23" s="285"/>
      <c r="P23" s="285"/>
      <c r="Q23" s="213"/>
      <c r="R23" s="276"/>
    </row>
    <row r="24" spans="1:18" x14ac:dyDescent="0.2">
      <c r="A24" s="203" t="s">
        <v>2387</v>
      </c>
      <c r="B24" s="285" t="s">
        <v>2388</v>
      </c>
      <c r="C24" s="285" t="s">
        <v>423</v>
      </c>
      <c r="D24" s="285" t="s">
        <v>2389</v>
      </c>
      <c r="E24" s="285" t="s">
        <v>2390</v>
      </c>
      <c r="F24" s="285" t="s">
        <v>2391</v>
      </c>
      <c r="G24" s="285" t="s">
        <v>2392</v>
      </c>
      <c r="H24" s="285" t="s">
        <v>2393</v>
      </c>
      <c r="I24" s="285" t="s">
        <v>2394</v>
      </c>
      <c r="J24" s="285" t="s">
        <v>425</v>
      </c>
      <c r="K24" s="285" t="s">
        <v>2394</v>
      </c>
      <c r="L24" s="286">
        <v>421905837809</v>
      </c>
      <c r="M24" s="285" t="s">
        <v>2395</v>
      </c>
      <c r="N24" s="285"/>
      <c r="O24" s="285"/>
      <c r="P24" s="285"/>
      <c r="Q24" s="213"/>
      <c r="R24" s="276" t="str">
        <f t="shared" si="0"/>
        <v>14223040</v>
      </c>
    </row>
    <row r="25" spans="1:18" x14ac:dyDescent="0.2">
      <c r="A25" s="203" t="s">
        <v>2396</v>
      </c>
      <c r="B25" s="285" t="s">
        <v>2397</v>
      </c>
      <c r="C25" s="285" t="s">
        <v>423</v>
      </c>
      <c r="D25" s="285" t="s">
        <v>2398</v>
      </c>
      <c r="E25" s="285" t="s">
        <v>2349</v>
      </c>
      <c r="F25" s="285" t="s">
        <v>826</v>
      </c>
      <c r="G25" s="285" t="s">
        <v>2399</v>
      </c>
      <c r="H25" s="285" t="s">
        <v>2400</v>
      </c>
      <c r="I25" s="285" t="s">
        <v>2401</v>
      </c>
      <c r="J25" s="285" t="s">
        <v>425</v>
      </c>
      <c r="K25" s="285" t="s">
        <v>2401</v>
      </c>
      <c r="L25" s="286">
        <v>421903434035</v>
      </c>
      <c r="M25" s="285" t="s">
        <v>2402</v>
      </c>
      <c r="N25" s="285"/>
      <c r="O25" s="285"/>
      <c r="P25" s="285"/>
      <c r="Q25" s="213"/>
      <c r="R25" s="276" t="str">
        <f t="shared" si="0"/>
        <v>42258014</v>
      </c>
    </row>
    <row r="26" spans="1:18" x14ac:dyDescent="0.2">
      <c r="A26" s="203" t="s">
        <v>2403</v>
      </c>
      <c r="B26" s="285" t="s">
        <v>2404</v>
      </c>
      <c r="C26" s="285" t="s">
        <v>423</v>
      </c>
      <c r="D26" s="285" t="s">
        <v>2405</v>
      </c>
      <c r="E26" s="285" t="s">
        <v>449</v>
      </c>
      <c r="F26" s="285" t="s">
        <v>450</v>
      </c>
      <c r="G26" s="285" t="s">
        <v>2406</v>
      </c>
      <c r="H26" s="285" t="s">
        <v>2407</v>
      </c>
      <c r="I26" s="285" t="s">
        <v>2408</v>
      </c>
      <c r="J26" s="285" t="s">
        <v>425</v>
      </c>
      <c r="K26" s="285" t="s">
        <v>2409</v>
      </c>
      <c r="L26" s="286">
        <v>421905323008</v>
      </c>
      <c r="M26" s="285" t="s">
        <v>2358</v>
      </c>
      <c r="N26" s="285"/>
      <c r="O26" s="285"/>
      <c r="P26" s="285"/>
      <c r="Q26" s="213"/>
      <c r="R26" s="276" t="str">
        <f t="shared" si="0"/>
        <v>42396841</v>
      </c>
    </row>
    <row r="27" spans="1:18" x14ac:dyDescent="0.2">
      <c r="A27" s="198" t="s">
        <v>1696</v>
      </c>
      <c r="B27" s="199" t="s">
        <v>1697</v>
      </c>
      <c r="C27" s="200" t="s">
        <v>1698</v>
      </c>
      <c r="D27" s="199" t="s">
        <v>1699</v>
      </c>
      <c r="E27" s="199" t="s">
        <v>1700</v>
      </c>
      <c r="F27" s="199" t="s">
        <v>1701</v>
      </c>
      <c r="G27" s="265" t="s">
        <v>1702</v>
      </c>
      <c r="H27" s="265" t="s">
        <v>1703</v>
      </c>
      <c r="I27" s="275" t="s">
        <v>1704</v>
      </c>
      <c r="J27" s="199" t="s">
        <v>1705</v>
      </c>
      <c r="K27" s="275" t="s">
        <v>1704</v>
      </c>
      <c r="L27" s="201">
        <v>421904760660</v>
      </c>
      <c r="M27" s="199" t="s">
        <v>2410</v>
      </c>
      <c r="N27" s="199"/>
      <c r="O27" s="199"/>
      <c r="P27" s="199"/>
      <c r="Q27" s="213"/>
      <c r="R27" s="276"/>
    </row>
    <row r="28" spans="1:18" x14ac:dyDescent="0.2">
      <c r="A28" s="203" t="s">
        <v>2411</v>
      </c>
      <c r="B28" s="285" t="s">
        <v>2412</v>
      </c>
      <c r="C28" s="285" t="s">
        <v>423</v>
      </c>
      <c r="D28" s="285" t="s">
        <v>2413</v>
      </c>
      <c r="E28" s="285" t="s">
        <v>2059</v>
      </c>
      <c r="F28" s="285" t="s">
        <v>2060</v>
      </c>
      <c r="G28" s="285" t="s">
        <v>2414</v>
      </c>
      <c r="H28" s="285" t="s">
        <v>2415</v>
      </c>
      <c r="I28" s="285" t="s">
        <v>2416</v>
      </c>
      <c r="J28" s="285" t="s">
        <v>425</v>
      </c>
      <c r="K28" s="285" t="s">
        <v>2416</v>
      </c>
      <c r="L28" s="286">
        <v>421903757165</v>
      </c>
      <c r="M28" s="285" t="s">
        <v>2417</v>
      </c>
      <c r="N28" s="285"/>
      <c r="O28" s="285"/>
      <c r="P28" s="285"/>
      <c r="Q28" s="213"/>
      <c r="R28" s="276" t="str">
        <f t="shared" si="0"/>
        <v>35605472</v>
      </c>
    </row>
    <row r="29" spans="1:18" x14ac:dyDescent="0.2">
      <c r="A29" s="203" t="s">
        <v>2418</v>
      </c>
      <c r="B29" s="285" t="s">
        <v>2419</v>
      </c>
      <c r="C29" s="285" t="s">
        <v>2300</v>
      </c>
      <c r="D29" s="285" t="s">
        <v>2420</v>
      </c>
      <c r="E29" s="285" t="s">
        <v>2421</v>
      </c>
      <c r="F29" s="285" t="s">
        <v>2422</v>
      </c>
      <c r="G29" s="285" t="s">
        <v>2358</v>
      </c>
      <c r="H29" s="285" t="s">
        <v>2423</v>
      </c>
      <c r="I29" s="285" t="s">
        <v>2424</v>
      </c>
      <c r="J29" s="285" t="s">
        <v>2306</v>
      </c>
      <c r="K29" s="285" t="s">
        <v>2358</v>
      </c>
      <c r="L29" s="286" t="s">
        <v>2358</v>
      </c>
      <c r="M29" s="285" t="s">
        <v>2358</v>
      </c>
      <c r="N29" s="285"/>
      <c r="O29" s="285"/>
      <c r="P29" s="285"/>
      <c r="Q29" s="213"/>
      <c r="R29" s="276" t="str">
        <f t="shared" si="0"/>
        <v>52798721</v>
      </c>
    </row>
    <row r="30" spans="1:18" ht="12.5" x14ac:dyDescent="0.2">
      <c r="A30" s="198" t="s">
        <v>1706</v>
      </c>
      <c r="B30" s="199" t="s">
        <v>1707</v>
      </c>
      <c r="C30" s="200" t="s">
        <v>423</v>
      </c>
      <c r="D30" s="199" t="s">
        <v>1708</v>
      </c>
      <c r="E30" s="199" t="s">
        <v>1709</v>
      </c>
      <c r="F30" s="199" t="s">
        <v>1710</v>
      </c>
      <c r="G30" s="265" t="s">
        <v>1711</v>
      </c>
      <c r="H30" s="312" t="s">
        <v>2425</v>
      </c>
      <c r="I30" s="275" t="s">
        <v>1712</v>
      </c>
      <c r="J30" s="199" t="s">
        <v>425</v>
      </c>
      <c r="K30" s="275" t="s">
        <v>1712</v>
      </c>
      <c r="L30" s="201">
        <v>421905103966</v>
      </c>
      <c r="M30" s="199" t="s">
        <v>1713</v>
      </c>
      <c r="N30" s="199"/>
      <c r="O30" s="199"/>
      <c r="P30" s="199"/>
      <c r="Q30" s="213"/>
      <c r="R30" s="276" t="str">
        <f t="shared" si="0"/>
        <v>52489159</v>
      </c>
    </row>
    <row r="31" spans="1:18" x14ac:dyDescent="0.2">
      <c r="A31" s="198" t="s">
        <v>1714</v>
      </c>
      <c r="B31" s="199" t="s">
        <v>1715</v>
      </c>
      <c r="C31" s="200" t="s">
        <v>1716</v>
      </c>
      <c r="D31" s="199" t="s">
        <v>1717</v>
      </c>
      <c r="E31" s="199" t="s">
        <v>430</v>
      </c>
      <c r="F31" s="199" t="s">
        <v>1718</v>
      </c>
      <c r="G31" s="265" t="s">
        <v>1719</v>
      </c>
      <c r="H31" s="265" t="s">
        <v>1720</v>
      </c>
      <c r="I31" s="275" t="s">
        <v>1721</v>
      </c>
      <c r="J31" s="199" t="s">
        <v>1722</v>
      </c>
      <c r="K31" s="275"/>
      <c r="L31" s="201"/>
      <c r="M31" s="199" t="s">
        <v>1723</v>
      </c>
      <c r="N31" s="199"/>
      <c r="O31" s="199"/>
      <c r="P31" s="199"/>
      <c r="Q31" s="213"/>
      <c r="R31" s="276" t="str">
        <f t="shared" si="0"/>
        <v>00603481</v>
      </c>
    </row>
    <row r="32" spans="1:18" x14ac:dyDescent="0.2">
      <c r="A32" s="198" t="s">
        <v>1724</v>
      </c>
      <c r="B32" s="199" t="s">
        <v>1725</v>
      </c>
      <c r="C32" s="200" t="s">
        <v>423</v>
      </c>
      <c r="D32" s="199" t="s">
        <v>1726</v>
      </c>
      <c r="E32" s="199" t="s">
        <v>424</v>
      </c>
      <c r="F32" s="199" t="s">
        <v>817</v>
      </c>
      <c r="G32" s="265" t="s">
        <v>1727</v>
      </c>
      <c r="H32" s="265" t="s">
        <v>1728</v>
      </c>
      <c r="I32" s="275" t="s">
        <v>1729</v>
      </c>
      <c r="J32" s="199" t="s">
        <v>427</v>
      </c>
      <c r="K32" s="275"/>
      <c r="L32" s="201"/>
      <c r="M32" s="199" t="s">
        <v>1730</v>
      </c>
      <c r="N32" s="199"/>
      <c r="O32" s="199"/>
      <c r="P32" s="199"/>
      <c r="Q32" s="213"/>
      <c r="R32" s="276"/>
    </row>
    <row r="33" spans="1:18" ht="12.5" x14ac:dyDescent="0.2">
      <c r="A33" s="198" t="s">
        <v>1731</v>
      </c>
      <c r="B33" s="199" t="s">
        <v>1732</v>
      </c>
      <c r="C33" s="200" t="s">
        <v>423</v>
      </c>
      <c r="D33" s="199" t="s">
        <v>1733</v>
      </c>
      <c r="E33" s="199" t="s">
        <v>428</v>
      </c>
      <c r="F33" s="199" t="s">
        <v>429</v>
      </c>
      <c r="G33" s="312" t="s">
        <v>1734</v>
      </c>
      <c r="H33" s="265" t="s">
        <v>1735</v>
      </c>
      <c r="I33" s="275" t="s">
        <v>1736</v>
      </c>
      <c r="J33" s="199" t="s">
        <v>2426</v>
      </c>
      <c r="K33" s="275" t="s">
        <v>1736</v>
      </c>
      <c r="L33" s="201">
        <v>421905819613</v>
      </c>
      <c r="M33" s="199" t="s">
        <v>1737</v>
      </c>
      <c r="N33" s="199"/>
      <c r="O33" s="199"/>
      <c r="P33" s="199"/>
      <c r="Q33" s="213"/>
      <c r="R33" s="276" t="str">
        <f t="shared" si="0"/>
        <v>50642804</v>
      </c>
    </row>
    <row r="34" spans="1:18" x14ac:dyDescent="0.2">
      <c r="A34" s="203" t="s">
        <v>2427</v>
      </c>
      <c r="B34" s="285" t="s">
        <v>2428</v>
      </c>
      <c r="C34" s="285" t="s">
        <v>423</v>
      </c>
      <c r="D34" s="285" t="s">
        <v>2429</v>
      </c>
      <c r="E34" s="285" t="s">
        <v>2430</v>
      </c>
      <c r="F34" s="285" t="s">
        <v>2431</v>
      </c>
      <c r="G34" s="285" t="s">
        <v>2432</v>
      </c>
      <c r="H34" s="285" t="s">
        <v>2433</v>
      </c>
      <c r="I34" s="285" t="s">
        <v>2434</v>
      </c>
      <c r="J34" s="285" t="s">
        <v>509</v>
      </c>
      <c r="K34" s="285" t="s">
        <v>2434</v>
      </c>
      <c r="L34" s="286">
        <v>421904481001</v>
      </c>
      <c r="M34" s="285" t="s">
        <v>2435</v>
      </c>
      <c r="N34" s="285"/>
      <c r="O34" s="285"/>
      <c r="P34" s="285"/>
      <c r="Q34" s="213"/>
      <c r="R34" s="276" t="str">
        <f t="shared" si="0"/>
        <v>42024536</v>
      </c>
    </row>
    <row r="35" spans="1:18" x14ac:dyDescent="0.2">
      <c r="A35" s="203" t="s">
        <v>1738</v>
      </c>
      <c r="B35" s="285" t="s">
        <v>1739</v>
      </c>
      <c r="C35" s="285" t="s">
        <v>423</v>
      </c>
      <c r="D35" s="285" t="s">
        <v>1740</v>
      </c>
      <c r="E35" s="285" t="s">
        <v>434</v>
      </c>
      <c r="F35" s="285" t="s">
        <v>435</v>
      </c>
      <c r="G35" s="285" t="s">
        <v>1741</v>
      </c>
      <c r="H35" s="285" t="s">
        <v>1742</v>
      </c>
      <c r="I35" s="285" t="s">
        <v>1743</v>
      </c>
      <c r="J35" s="285" t="s">
        <v>1744</v>
      </c>
      <c r="K35" s="285" t="s">
        <v>1743</v>
      </c>
      <c r="L35" s="286">
        <v>421903655253</v>
      </c>
      <c r="M35" s="285" t="s">
        <v>1745</v>
      </c>
      <c r="N35" s="285"/>
      <c r="O35" s="285"/>
      <c r="P35" s="285"/>
      <c r="Q35" s="213"/>
      <c r="R35" s="276" t="str">
        <f t="shared" si="0"/>
        <v>51285193</v>
      </c>
    </row>
    <row r="36" spans="1:18" x14ac:dyDescent="0.2">
      <c r="A36" s="203" t="s">
        <v>2436</v>
      </c>
      <c r="B36" s="285" t="s">
        <v>2437</v>
      </c>
      <c r="C36" s="285" t="s">
        <v>423</v>
      </c>
      <c r="D36" s="285" t="s">
        <v>2438</v>
      </c>
      <c r="E36" s="285" t="s">
        <v>434</v>
      </c>
      <c r="F36" s="285" t="s">
        <v>435</v>
      </c>
      <c r="G36" s="285" t="s">
        <v>2439</v>
      </c>
      <c r="H36" s="285" t="s">
        <v>2440</v>
      </c>
      <c r="I36" s="285" t="s">
        <v>2441</v>
      </c>
      <c r="J36" s="285" t="s">
        <v>425</v>
      </c>
      <c r="K36" s="285" t="s">
        <v>2441</v>
      </c>
      <c r="L36" s="286">
        <v>421908828982</v>
      </c>
      <c r="M36" s="285" t="s">
        <v>2442</v>
      </c>
      <c r="N36" s="285"/>
      <c r="O36" s="285"/>
      <c r="P36" s="285"/>
      <c r="Q36" s="213"/>
      <c r="R36" s="276" t="str">
        <f t="shared" si="0"/>
        <v>42103479</v>
      </c>
    </row>
    <row r="37" spans="1:18" x14ac:dyDescent="0.2">
      <c r="A37" s="203" t="s">
        <v>2443</v>
      </c>
      <c r="B37" s="285" t="s">
        <v>2444</v>
      </c>
      <c r="C37" s="285" t="s">
        <v>2300</v>
      </c>
      <c r="D37" s="285" t="s">
        <v>2445</v>
      </c>
      <c r="E37" s="285" t="s">
        <v>2446</v>
      </c>
      <c r="F37" s="285" t="s">
        <v>2447</v>
      </c>
      <c r="G37" s="285" t="s">
        <v>2448</v>
      </c>
      <c r="H37" s="285" t="s">
        <v>2449</v>
      </c>
      <c r="I37" s="285" t="s">
        <v>2450</v>
      </c>
      <c r="J37" s="285" t="s">
        <v>2451</v>
      </c>
      <c r="K37" s="285" t="s">
        <v>2450</v>
      </c>
      <c r="L37" s="286">
        <v>421903141567</v>
      </c>
      <c r="M37" s="285" t="s">
        <v>2452</v>
      </c>
      <c r="N37" s="285"/>
      <c r="O37" s="285"/>
      <c r="P37" s="285"/>
      <c r="Q37" s="213"/>
      <c r="R37" s="276" t="str">
        <f t="shared" si="0"/>
        <v>47210125</v>
      </c>
    </row>
    <row r="38" spans="1:18" ht="12.5" x14ac:dyDescent="0.25">
      <c r="A38" s="203" t="s">
        <v>1746</v>
      </c>
      <c r="B38" s="285" t="s">
        <v>1747</v>
      </c>
      <c r="C38" s="285" t="s">
        <v>423</v>
      </c>
      <c r="D38" s="285" t="s">
        <v>1748</v>
      </c>
      <c r="E38" s="285" t="s">
        <v>1749</v>
      </c>
      <c r="F38" s="285" t="s">
        <v>1750</v>
      </c>
      <c r="G38" s="313" t="s">
        <v>1751</v>
      </c>
      <c r="H38" s="285" t="s">
        <v>1752</v>
      </c>
      <c r="I38" s="285" t="s">
        <v>1753</v>
      </c>
      <c r="J38" s="285" t="s">
        <v>438</v>
      </c>
      <c r="K38" s="285" t="s">
        <v>1753</v>
      </c>
      <c r="L38" s="286">
        <v>421905262047</v>
      </c>
      <c r="M38" s="285" t="s">
        <v>1754</v>
      </c>
      <c r="N38" s="285"/>
      <c r="O38" s="285"/>
      <c r="P38" s="285"/>
      <c r="Q38" s="213"/>
      <c r="R38" s="276" t="str">
        <f t="shared" si="0"/>
        <v>42234425</v>
      </c>
    </row>
    <row r="39" spans="1:18" x14ac:dyDescent="0.2">
      <c r="A39" s="203" t="s">
        <v>2453</v>
      </c>
      <c r="B39" s="285" t="s">
        <v>2454</v>
      </c>
      <c r="C39" s="285" t="s">
        <v>423</v>
      </c>
      <c r="D39" s="285" t="s">
        <v>2455</v>
      </c>
      <c r="E39" s="285" t="s">
        <v>943</v>
      </c>
      <c r="F39" s="285" t="s">
        <v>944</v>
      </c>
      <c r="G39" s="285" t="s">
        <v>2456</v>
      </c>
      <c r="H39" s="285" t="s">
        <v>2457</v>
      </c>
      <c r="I39" s="285" t="s">
        <v>2458</v>
      </c>
      <c r="J39" s="285" t="s">
        <v>425</v>
      </c>
      <c r="K39" s="285" t="s">
        <v>2458</v>
      </c>
      <c r="L39" s="286">
        <v>421907672006</v>
      </c>
      <c r="M39" s="285" t="s">
        <v>2459</v>
      </c>
      <c r="N39" s="285"/>
      <c r="O39" s="285"/>
      <c r="P39" s="285"/>
      <c r="Q39" s="213"/>
      <c r="R39" s="276" t="str">
        <f t="shared" si="0"/>
        <v>14222230</v>
      </c>
    </row>
    <row r="40" spans="1:18" x14ac:dyDescent="0.2">
      <c r="A40" s="203" t="s">
        <v>1755</v>
      </c>
      <c r="B40" s="285" t="s">
        <v>1756</v>
      </c>
      <c r="C40" s="285" t="s">
        <v>423</v>
      </c>
      <c r="D40" s="285" t="s">
        <v>1757</v>
      </c>
      <c r="E40" s="285" t="s">
        <v>1758</v>
      </c>
      <c r="F40" s="285" t="s">
        <v>1759</v>
      </c>
      <c r="G40" s="285" t="s">
        <v>1760</v>
      </c>
      <c r="H40" s="285" t="s">
        <v>1761</v>
      </c>
      <c r="I40" s="285" t="s">
        <v>1762</v>
      </c>
      <c r="J40" s="285" t="s">
        <v>425</v>
      </c>
      <c r="K40" s="285" t="s">
        <v>1762</v>
      </c>
      <c r="L40" s="286">
        <v>421915178155</v>
      </c>
      <c r="M40" s="285" t="s">
        <v>1763</v>
      </c>
      <c r="N40" s="285"/>
      <c r="O40" s="285"/>
      <c r="P40" s="285"/>
      <c r="Q40" s="213"/>
      <c r="R40" s="276" t="str">
        <f t="shared" si="0"/>
        <v>00609153</v>
      </c>
    </row>
    <row r="41" spans="1:18" x14ac:dyDescent="0.2">
      <c r="A41" s="203" t="s">
        <v>2460</v>
      </c>
      <c r="B41" s="285" t="s">
        <v>2461</v>
      </c>
      <c r="C41" s="285" t="s">
        <v>423</v>
      </c>
      <c r="D41" s="285" t="s">
        <v>2462</v>
      </c>
      <c r="E41" s="285" t="s">
        <v>2463</v>
      </c>
      <c r="F41" s="285" t="s">
        <v>2464</v>
      </c>
      <c r="G41" s="285" t="s">
        <v>2465</v>
      </c>
      <c r="H41" s="285" t="s">
        <v>2466</v>
      </c>
      <c r="I41" s="285" t="s">
        <v>2467</v>
      </c>
      <c r="J41" s="285" t="s">
        <v>425</v>
      </c>
      <c r="K41" s="285" t="s">
        <v>2468</v>
      </c>
      <c r="L41" s="286">
        <v>421903623498</v>
      </c>
      <c r="M41" s="285" t="s">
        <v>2469</v>
      </c>
      <c r="N41" s="285"/>
      <c r="O41" s="285"/>
      <c r="P41" s="285"/>
      <c r="Q41" s="213"/>
      <c r="R41" s="276" t="str">
        <f t="shared" si="0"/>
        <v>35533099</v>
      </c>
    </row>
    <row r="42" spans="1:18" x14ac:dyDescent="0.2">
      <c r="A42" s="203" t="s">
        <v>2470</v>
      </c>
      <c r="B42" s="285" t="s">
        <v>2471</v>
      </c>
      <c r="C42" s="285" t="s">
        <v>423</v>
      </c>
      <c r="D42" s="285" t="s">
        <v>2472</v>
      </c>
      <c r="E42" s="285" t="s">
        <v>808</v>
      </c>
      <c r="F42" s="285" t="s">
        <v>809</v>
      </c>
      <c r="G42" s="285" t="s">
        <v>2473</v>
      </c>
      <c r="H42" s="285" t="s">
        <v>2474</v>
      </c>
      <c r="I42" s="285" t="s">
        <v>2475</v>
      </c>
      <c r="J42" s="285" t="s">
        <v>425</v>
      </c>
      <c r="K42" s="285" t="s">
        <v>2475</v>
      </c>
      <c r="L42" s="286">
        <v>421907450644</v>
      </c>
      <c r="M42" s="285" t="s">
        <v>2476</v>
      </c>
      <c r="N42" s="285"/>
      <c r="O42" s="285"/>
      <c r="P42" s="285"/>
      <c r="Q42" s="213"/>
      <c r="R42" s="276" t="str">
        <f t="shared" si="0"/>
        <v>42074355</v>
      </c>
    </row>
    <row r="43" spans="1:18" x14ac:dyDescent="0.2">
      <c r="A43" s="203" t="s">
        <v>2477</v>
      </c>
      <c r="B43" s="285" t="s">
        <v>2478</v>
      </c>
      <c r="C43" s="285" t="s">
        <v>423</v>
      </c>
      <c r="D43" s="285" t="s">
        <v>2479</v>
      </c>
      <c r="E43" s="285" t="s">
        <v>434</v>
      </c>
      <c r="F43" s="285" t="s">
        <v>433</v>
      </c>
      <c r="G43" s="285" t="s">
        <v>2480</v>
      </c>
      <c r="H43" s="285" t="s">
        <v>2481</v>
      </c>
      <c r="I43" s="285" t="s">
        <v>2482</v>
      </c>
      <c r="J43" s="285" t="s">
        <v>425</v>
      </c>
      <c r="K43" s="285" t="s">
        <v>2482</v>
      </c>
      <c r="L43" s="286">
        <v>421905321899</v>
      </c>
      <c r="M43" s="285" t="s">
        <v>2483</v>
      </c>
      <c r="N43" s="285"/>
      <c r="O43" s="285"/>
      <c r="P43" s="285"/>
      <c r="Q43" s="213"/>
      <c r="R43" s="276" t="str">
        <f t="shared" si="0"/>
        <v>35545127</v>
      </c>
    </row>
    <row r="44" spans="1:18" x14ac:dyDescent="0.2">
      <c r="A44" s="203" t="s">
        <v>2484</v>
      </c>
      <c r="B44" s="285" t="s">
        <v>2485</v>
      </c>
      <c r="C44" s="285" t="s">
        <v>423</v>
      </c>
      <c r="D44" s="285" t="s">
        <v>2486</v>
      </c>
      <c r="E44" s="285" t="s">
        <v>436</v>
      </c>
      <c r="F44" s="285" t="s">
        <v>494</v>
      </c>
      <c r="G44" s="285" t="s">
        <v>2487</v>
      </c>
      <c r="H44" s="285" t="s">
        <v>2488</v>
      </c>
      <c r="I44" s="285" t="s">
        <v>2489</v>
      </c>
      <c r="J44" s="285" t="s">
        <v>425</v>
      </c>
      <c r="K44" s="285" t="s">
        <v>2489</v>
      </c>
      <c r="L44" s="286">
        <v>421907778064</v>
      </c>
      <c r="M44" s="285" t="s">
        <v>2490</v>
      </c>
      <c r="N44" s="285"/>
      <c r="O44" s="285"/>
      <c r="P44" s="285"/>
      <c r="Q44" s="213"/>
      <c r="R44" s="276" t="str">
        <f t="shared" si="0"/>
        <v>36130605</v>
      </c>
    </row>
    <row r="45" spans="1:18" x14ac:dyDescent="0.2">
      <c r="A45" s="203" t="s">
        <v>2491</v>
      </c>
      <c r="B45" s="285" t="s">
        <v>2492</v>
      </c>
      <c r="C45" s="285" t="s">
        <v>423</v>
      </c>
      <c r="D45" s="285" t="s">
        <v>2493</v>
      </c>
      <c r="E45" s="285" t="s">
        <v>1709</v>
      </c>
      <c r="F45" s="285" t="s">
        <v>725</v>
      </c>
      <c r="G45" s="285" t="s">
        <v>2494</v>
      </c>
      <c r="H45" s="285" t="s">
        <v>2495</v>
      </c>
      <c r="I45" s="285" t="s">
        <v>2496</v>
      </c>
      <c r="J45" s="285" t="s">
        <v>425</v>
      </c>
      <c r="K45" s="285" t="s">
        <v>2496</v>
      </c>
      <c r="L45" s="286">
        <v>421948900425</v>
      </c>
      <c r="M45" s="285" t="s">
        <v>2497</v>
      </c>
      <c r="N45" s="285"/>
      <c r="O45" s="285"/>
      <c r="P45" s="285"/>
      <c r="Q45" s="213"/>
      <c r="R45" s="276"/>
    </row>
    <row r="46" spans="1:18" x14ac:dyDescent="0.2">
      <c r="A46" s="203" t="s">
        <v>3023</v>
      </c>
      <c r="B46" s="285" t="s">
        <v>3001</v>
      </c>
      <c r="C46" s="285" t="s">
        <v>423</v>
      </c>
      <c r="D46" s="285" t="s">
        <v>3002</v>
      </c>
      <c r="E46" s="285" t="s">
        <v>3003</v>
      </c>
      <c r="F46" s="285" t="s">
        <v>3004</v>
      </c>
      <c r="G46" s="285" t="s">
        <v>515</v>
      </c>
      <c r="H46" s="285" t="s">
        <v>3005</v>
      </c>
      <c r="I46" s="285" t="s">
        <v>3006</v>
      </c>
      <c r="J46" s="285" t="s">
        <v>3007</v>
      </c>
      <c r="K46" s="285" t="s">
        <v>3006</v>
      </c>
      <c r="L46" s="286">
        <v>421904932311</v>
      </c>
      <c r="M46" s="285" t="s">
        <v>3008</v>
      </c>
      <c r="N46" s="285"/>
      <c r="O46" s="285"/>
      <c r="P46" s="285"/>
      <c r="Q46" s="213"/>
      <c r="R46" s="276" t="str">
        <f t="shared" si="0"/>
        <v>42345839</v>
      </c>
    </row>
    <row r="47" spans="1:18" x14ac:dyDescent="0.2">
      <c r="A47" s="203" t="s">
        <v>2498</v>
      </c>
      <c r="B47" s="285" t="s">
        <v>2499</v>
      </c>
      <c r="C47" s="285" t="s">
        <v>423</v>
      </c>
      <c r="D47" s="285" t="s">
        <v>2500</v>
      </c>
      <c r="E47" s="285" t="s">
        <v>1758</v>
      </c>
      <c r="F47" s="285" t="s">
        <v>1759</v>
      </c>
      <c r="G47" s="285" t="s">
        <v>2501</v>
      </c>
      <c r="H47" s="285" t="s">
        <v>2502</v>
      </c>
      <c r="I47" s="285" t="s">
        <v>2503</v>
      </c>
      <c r="J47" s="285" t="s">
        <v>427</v>
      </c>
      <c r="K47" s="285" t="s">
        <v>2503</v>
      </c>
      <c r="L47" s="286">
        <v>421948022784</v>
      </c>
      <c r="M47" s="285" t="s">
        <v>2504</v>
      </c>
      <c r="N47" s="285"/>
      <c r="O47" s="285"/>
      <c r="P47" s="285"/>
      <c r="Q47" s="213"/>
      <c r="R47" s="276" t="str">
        <f t="shared" si="0"/>
        <v>37859170</v>
      </c>
    </row>
    <row r="48" spans="1:18" x14ac:dyDescent="0.2">
      <c r="A48" s="203" t="s">
        <v>1764</v>
      </c>
      <c r="B48" s="285" t="s">
        <v>1765</v>
      </c>
      <c r="C48" s="285" t="s">
        <v>423</v>
      </c>
      <c r="D48" s="285" t="s">
        <v>2505</v>
      </c>
      <c r="E48" s="285" t="s">
        <v>1766</v>
      </c>
      <c r="F48" s="285" t="s">
        <v>1767</v>
      </c>
      <c r="G48" s="285" t="s">
        <v>2506</v>
      </c>
      <c r="H48" s="285" t="s">
        <v>2967</v>
      </c>
      <c r="I48" s="285" t="s">
        <v>1768</v>
      </c>
      <c r="J48" s="285" t="s">
        <v>425</v>
      </c>
      <c r="K48" s="285" t="s">
        <v>2968</v>
      </c>
      <c r="L48" s="286">
        <v>421905811054</v>
      </c>
      <c r="M48" s="285" t="s">
        <v>2507</v>
      </c>
      <c r="N48" s="285"/>
      <c r="O48" s="285"/>
      <c r="P48" s="285"/>
      <c r="Q48" s="213"/>
      <c r="R48" s="276" t="str">
        <f t="shared" si="0"/>
        <v>45011893</v>
      </c>
    </row>
    <row r="49" spans="1:18" x14ac:dyDescent="0.2">
      <c r="A49" s="203" t="s">
        <v>2508</v>
      </c>
      <c r="B49" s="285" t="s">
        <v>2509</v>
      </c>
      <c r="C49" s="285" t="s">
        <v>423</v>
      </c>
      <c r="D49" s="285" t="s">
        <v>2510</v>
      </c>
      <c r="E49" s="285" t="s">
        <v>430</v>
      </c>
      <c r="F49" s="285" t="s">
        <v>2511</v>
      </c>
      <c r="G49" s="285" t="s">
        <v>2512</v>
      </c>
      <c r="H49" s="285" t="s">
        <v>2513</v>
      </c>
      <c r="I49" s="285" t="s">
        <v>2514</v>
      </c>
      <c r="J49" s="285" t="s">
        <v>2515</v>
      </c>
      <c r="K49" s="285" t="s">
        <v>2514</v>
      </c>
      <c r="L49" s="286">
        <v>421905790638</v>
      </c>
      <c r="M49" s="285" t="s">
        <v>2516</v>
      </c>
      <c r="N49" s="285"/>
      <c r="O49" s="285"/>
      <c r="P49" s="285"/>
      <c r="Q49" s="213"/>
      <c r="R49" s="276" t="str">
        <f t="shared" si="0"/>
        <v>36071498</v>
      </c>
    </row>
    <row r="50" spans="1:18" x14ac:dyDescent="0.2">
      <c r="A50" s="203" t="s">
        <v>1769</v>
      </c>
      <c r="B50" s="285" t="s">
        <v>1770</v>
      </c>
      <c r="C50" s="285" t="s">
        <v>423</v>
      </c>
      <c r="D50" s="285" t="s">
        <v>1740</v>
      </c>
      <c r="E50" s="285" t="s">
        <v>434</v>
      </c>
      <c r="F50" s="285" t="s">
        <v>435</v>
      </c>
      <c r="G50" s="285" t="s">
        <v>1771</v>
      </c>
      <c r="H50" s="285" t="s">
        <v>1772</v>
      </c>
      <c r="I50" s="285" t="s">
        <v>1773</v>
      </c>
      <c r="J50" s="285" t="s">
        <v>425</v>
      </c>
      <c r="K50" s="285" t="s">
        <v>1773</v>
      </c>
      <c r="L50" s="286">
        <v>421915872938</v>
      </c>
      <c r="M50" s="285" t="s">
        <v>1774</v>
      </c>
      <c r="N50" s="285"/>
      <c r="O50" s="285"/>
      <c r="P50" s="285"/>
      <c r="Q50" s="213"/>
      <c r="R50" s="276" t="str">
        <f t="shared" si="0"/>
        <v>51565153</v>
      </c>
    </row>
    <row r="51" spans="1:18" ht="12.5" x14ac:dyDescent="0.25">
      <c r="A51" s="203" t="s">
        <v>1775</v>
      </c>
      <c r="B51" s="285" t="s">
        <v>1776</v>
      </c>
      <c r="C51" s="285" t="s">
        <v>423</v>
      </c>
      <c r="D51" s="285" t="s">
        <v>1777</v>
      </c>
      <c r="E51" s="285" t="s">
        <v>431</v>
      </c>
      <c r="F51" s="285" t="s">
        <v>1778</v>
      </c>
      <c r="G51" s="313" t="s">
        <v>1779</v>
      </c>
      <c r="H51" s="285" t="s">
        <v>1780</v>
      </c>
      <c r="I51" s="285" t="s">
        <v>1781</v>
      </c>
      <c r="J51" s="285" t="s">
        <v>425</v>
      </c>
      <c r="K51" s="285" t="s">
        <v>1781</v>
      </c>
      <c r="L51" s="286">
        <v>421904457419</v>
      </c>
      <c r="M51" s="285" t="s">
        <v>1782</v>
      </c>
      <c r="N51" s="285"/>
      <c r="O51" s="285"/>
      <c r="P51" s="285"/>
      <c r="Q51" s="213"/>
      <c r="R51" s="276" t="str">
        <f t="shared" si="0"/>
        <v>31940803</v>
      </c>
    </row>
    <row r="52" spans="1:18" ht="12.5" x14ac:dyDescent="0.25">
      <c r="A52" s="203" t="s">
        <v>1783</v>
      </c>
      <c r="B52" s="285" t="s">
        <v>1784</v>
      </c>
      <c r="C52" s="285" t="s">
        <v>423</v>
      </c>
      <c r="D52" s="285" t="s">
        <v>1785</v>
      </c>
      <c r="E52" s="285" t="s">
        <v>1766</v>
      </c>
      <c r="F52" s="285" t="s">
        <v>1786</v>
      </c>
      <c r="G52" s="313" t="s">
        <v>1787</v>
      </c>
      <c r="H52" s="285" t="s">
        <v>1788</v>
      </c>
      <c r="I52" s="285" t="s">
        <v>1789</v>
      </c>
      <c r="J52" s="285" t="s">
        <v>425</v>
      </c>
      <c r="K52" s="285" t="s">
        <v>1789</v>
      </c>
      <c r="L52" s="286">
        <v>421908119697</v>
      </c>
      <c r="M52" s="285" t="s">
        <v>1790</v>
      </c>
      <c r="N52" s="285"/>
      <c r="O52" s="285"/>
      <c r="P52" s="285"/>
      <c r="Q52" s="213"/>
      <c r="R52" s="276" t="str">
        <f t="shared" si="0"/>
        <v>36082538</v>
      </c>
    </row>
    <row r="53" spans="1:18" x14ac:dyDescent="0.2">
      <c r="A53" s="198" t="s">
        <v>1380</v>
      </c>
      <c r="B53" s="199" t="s">
        <v>1381</v>
      </c>
      <c r="C53" s="200" t="s">
        <v>423</v>
      </c>
      <c r="D53" s="199" t="s">
        <v>1382</v>
      </c>
      <c r="E53" s="199" t="s">
        <v>430</v>
      </c>
      <c r="F53" s="199" t="s">
        <v>432</v>
      </c>
      <c r="G53" s="199" t="s">
        <v>1383</v>
      </c>
      <c r="H53" s="199" t="s">
        <v>1384</v>
      </c>
      <c r="I53" s="199" t="s">
        <v>1385</v>
      </c>
      <c r="J53" s="199" t="s">
        <v>425</v>
      </c>
      <c r="K53" s="199" t="s">
        <v>1386</v>
      </c>
      <c r="L53" s="201">
        <v>421903705119</v>
      </c>
      <c r="M53" s="199" t="s">
        <v>1387</v>
      </c>
      <c r="N53" s="199"/>
      <c r="O53" s="199"/>
      <c r="P53" s="199"/>
      <c r="Q53" s="213"/>
      <c r="R53" s="276" t="str">
        <f t="shared" si="0"/>
        <v>00688312</v>
      </c>
    </row>
    <row r="54" spans="1:18" x14ac:dyDescent="0.2">
      <c r="A54" s="203" t="s">
        <v>2517</v>
      </c>
      <c r="B54" s="285" t="s">
        <v>2518</v>
      </c>
      <c r="C54" s="285" t="s">
        <v>423</v>
      </c>
      <c r="D54" s="285" t="s">
        <v>2519</v>
      </c>
      <c r="E54" s="285" t="s">
        <v>434</v>
      </c>
      <c r="F54" s="285" t="s">
        <v>435</v>
      </c>
      <c r="G54" s="285" t="s">
        <v>2520</v>
      </c>
      <c r="H54" s="285" t="s">
        <v>2521</v>
      </c>
      <c r="I54" s="285" t="s">
        <v>2522</v>
      </c>
      <c r="J54" s="285" t="s">
        <v>425</v>
      </c>
      <c r="K54" s="285" t="s">
        <v>2522</v>
      </c>
      <c r="L54" s="286">
        <v>421908744859</v>
      </c>
      <c r="M54" s="285" t="s">
        <v>2523</v>
      </c>
      <c r="N54" s="285"/>
      <c r="O54" s="285"/>
      <c r="P54" s="285"/>
      <c r="Q54" s="213"/>
      <c r="R54" s="276" t="str">
        <f t="shared" si="0"/>
        <v>42329809</v>
      </c>
    </row>
    <row r="55" spans="1:18" x14ac:dyDescent="0.2">
      <c r="A55" s="203" t="s">
        <v>2524</v>
      </c>
      <c r="B55" s="285" t="s">
        <v>2525</v>
      </c>
      <c r="C55" s="285" t="s">
        <v>423</v>
      </c>
      <c r="D55" s="285" t="s">
        <v>2526</v>
      </c>
      <c r="E55" s="285" t="s">
        <v>430</v>
      </c>
      <c r="F55" s="285" t="s">
        <v>2527</v>
      </c>
      <c r="G55" s="285" t="s">
        <v>2528</v>
      </c>
      <c r="H55" s="285" t="s">
        <v>2529</v>
      </c>
      <c r="I55" s="285" t="s">
        <v>2530</v>
      </c>
      <c r="J55" s="285" t="s">
        <v>425</v>
      </c>
      <c r="K55" s="285" t="s">
        <v>2530</v>
      </c>
      <c r="L55" s="286">
        <v>421902299675</v>
      </c>
      <c r="M55" s="285" t="s">
        <v>2531</v>
      </c>
      <c r="N55" s="285"/>
      <c r="O55" s="285"/>
      <c r="P55" s="285"/>
      <c r="Q55" s="213"/>
      <c r="R55" s="276" t="str">
        <f t="shared" si="0"/>
        <v>30857791</v>
      </c>
    </row>
    <row r="56" spans="1:18" x14ac:dyDescent="0.2">
      <c r="A56" s="203" t="s">
        <v>2532</v>
      </c>
      <c r="B56" s="285" t="s">
        <v>2533</v>
      </c>
      <c r="C56" s="285" t="s">
        <v>423</v>
      </c>
      <c r="D56" s="285" t="s">
        <v>1726</v>
      </c>
      <c r="E56" s="285" t="s">
        <v>2534</v>
      </c>
      <c r="F56" s="285" t="s">
        <v>817</v>
      </c>
      <c r="G56" s="285" t="s">
        <v>2535</v>
      </c>
      <c r="H56" s="285" t="s">
        <v>2536</v>
      </c>
      <c r="I56" s="285" t="s">
        <v>2537</v>
      </c>
      <c r="J56" s="285" t="s">
        <v>2515</v>
      </c>
      <c r="K56" s="285" t="s">
        <v>2538</v>
      </c>
      <c r="L56" s="286">
        <v>421911970887</v>
      </c>
      <c r="M56" s="285" t="s">
        <v>2539</v>
      </c>
      <c r="N56" s="285"/>
      <c r="O56" s="285"/>
      <c r="P56" s="285"/>
      <c r="Q56" s="213"/>
      <c r="R56" s="276" t="str">
        <f t="shared" si="0"/>
        <v>35987901</v>
      </c>
    </row>
    <row r="57" spans="1:18" x14ac:dyDescent="0.2">
      <c r="A57" s="203" t="s">
        <v>2540</v>
      </c>
      <c r="B57" s="285" t="s">
        <v>2541</v>
      </c>
      <c r="C57" s="285" t="s">
        <v>423</v>
      </c>
      <c r="D57" s="285" t="s">
        <v>2542</v>
      </c>
      <c r="E57" s="285" t="s">
        <v>2059</v>
      </c>
      <c r="F57" s="285" t="s">
        <v>2060</v>
      </c>
      <c r="G57" s="285" t="s">
        <v>2543</v>
      </c>
      <c r="H57" s="285" t="s">
        <v>2544</v>
      </c>
      <c r="I57" s="285" t="s">
        <v>2545</v>
      </c>
      <c r="J57" s="285" t="s">
        <v>425</v>
      </c>
      <c r="K57" s="285"/>
      <c r="L57" s="286">
        <v>421902677720</v>
      </c>
      <c r="M57" s="285" t="s">
        <v>2546</v>
      </c>
      <c r="N57" s="285"/>
      <c r="O57" s="285"/>
      <c r="P57" s="285"/>
      <c r="Q57" s="213"/>
      <c r="R57" s="276" t="str">
        <f t="shared" si="0"/>
        <v>53942663</v>
      </c>
    </row>
    <row r="58" spans="1:18" x14ac:dyDescent="0.2">
      <c r="A58" s="203" t="s">
        <v>2547</v>
      </c>
      <c r="B58" s="285" t="s">
        <v>2548</v>
      </c>
      <c r="C58" s="285" t="s">
        <v>423</v>
      </c>
      <c r="D58" s="285" t="s">
        <v>2549</v>
      </c>
      <c r="E58" s="285" t="s">
        <v>2550</v>
      </c>
      <c r="F58" s="285" t="s">
        <v>2551</v>
      </c>
      <c r="G58" s="285" t="s">
        <v>2552</v>
      </c>
      <c r="H58" s="285" t="s">
        <v>2553</v>
      </c>
      <c r="I58" s="285" t="s">
        <v>2554</v>
      </c>
      <c r="J58" s="285" t="s">
        <v>509</v>
      </c>
      <c r="K58" s="285" t="s">
        <v>2554</v>
      </c>
      <c r="L58" s="286">
        <v>421905892677</v>
      </c>
      <c r="M58" s="285" t="s">
        <v>2555</v>
      </c>
      <c r="N58" s="285"/>
      <c r="O58" s="285"/>
      <c r="P58" s="285"/>
      <c r="Q58" s="213"/>
      <c r="R58" s="276" t="str">
        <f t="shared" si="0"/>
        <v>37951343</v>
      </c>
    </row>
    <row r="59" spans="1:18" x14ac:dyDescent="0.2">
      <c r="A59" s="203" t="s">
        <v>2556</v>
      </c>
      <c r="B59" s="285" t="s">
        <v>2557</v>
      </c>
      <c r="C59" s="285" t="s">
        <v>423</v>
      </c>
      <c r="D59" s="285" t="s">
        <v>2558</v>
      </c>
      <c r="E59" s="285" t="s">
        <v>430</v>
      </c>
      <c r="F59" s="285" t="s">
        <v>2559</v>
      </c>
      <c r="G59" s="285" t="s">
        <v>2560</v>
      </c>
      <c r="H59" s="285" t="s">
        <v>2561</v>
      </c>
      <c r="I59" s="285" t="s">
        <v>2562</v>
      </c>
      <c r="J59" s="285" t="s">
        <v>2515</v>
      </c>
      <c r="K59" s="285" t="s">
        <v>2563</v>
      </c>
      <c r="L59" s="286">
        <v>421905504131</v>
      </c>
      <c r="M59" s="285" t="s">
        <v>2564</v>
      </c>
      <c r="N59" s="285"/>
      <c r="O59" s="285"/>
      <c r="P59" s="285"/>
      <c r="Q59" s="213"/>
      <c r="R59" s="276" t="str">
        <f t="shared" si="0"/>
        <v>30847991</v>
      </c>
    </row>
    <row r="60" spans="1:18" x14ac:dyDescent="0.2">
      <c r="A60" s="203" t="s">
        <v>2565</v>
      </c>
      <c r="B60" s="285" t="s">
        <v>2566</v>
      </c>
      <c r="C60" s="285" t="s">
        <v>423</v>
      </c>
      <c r="D60" s="285" t="s">
        <v>2567</v>
      </c>
      <c r="E60" s="285" t="s">
        <v>2568</v>
      </c>
      <c r="F60" s="285" t="s">
        <v>2569</v>
      </c>
      <c r="G60" s="285" t="s">
        <v>2570</v>
      </c>
      <c r="H60" s="285" t="s">
        <v>2571</v>
      </c>
      <c r="I60" s="285" t="s">
        <v>2572</v>
      </c>
      <c r="J60" s="285" t="s">
        <v>425</v>
      </c>
      <c r="K60" s="285" t="s">
        <v>2572</v>
      </c>
      <c r="L60" s="286">
        <v>421948800954</v>
      </c>
      <c r="M60" s="285" t="s">
        <v>2573</v>
      </c>
      <c r="N60" s="285"/>
      <c r="O60" s="285"/>
      <c r="P60" s="285"/>
      <c r="Q60" s="213"/>
      <c r="R60" s="276"/>
    </row>
    <row r="61" spans="1:18" x14ac:dyDescent="0.2">
      <c r="A61" s="198" t="s">
        <v>1791</v>
      </c>
      <c r="B61" s="199" t="s">
        <v>1792</v>
      </c>
      <c r="C61" s="200" t="s">
        <v>423</v>
      </c>
      <c r="D61" s="199" t="s">
        <v>1793</v>
      </c>
      <c r="E61" s="199" t="s">
        <v>430</v>
      </c>
      <c r="F61" s="199" t="s">
        <v>1794</v>
      </c>
      <c r="G61" s="199" t="s">
        <v>1795</v>
      </c>
      <c r="H61" s="265" t="s">
        <v>1796</v>
      </c>
      <c r="I61" s="199" t="s">
        <v>1797</v>
      </c>
      <c r="J61" s="199" t="s">
        <v>427</v>
      </c>
      <c r="K61" s="199" t="s">
        <v>1798</v>
      </c>
      <c r="L61" s="201">
        <v>421903555547</v>
      </c>
      <c r="M61" s="199" t="s">
        <v>1799</v>
      </c>
      <c r="N61" s="199"/>
      <c r="O61" s="199"/>
      <c r="P61" s="199"/>
      <c r="Q61" s="213"/>
      <c r="R61" s="276" t="str">
        <f t="shared" si="0"/>
        <v>42269423</v>
      </c>
    </row>
    <row r="62" spans="1:18" x14ac:dyDescent="0.2">
      <c r="A62" s="203" t="s">
        <v>1800</v>
      </c>
      <c r="B62" s="285" t="s">
        <v>1801</v>
      </c>
      <c r="C62" s="285" t="s">
        <v>423</v>
      </c>
      <c r="D62" s="285" t="s">
        <v>1802</v>
      </c>
      <c r="E62" s="285" t="s">
        <v>1803</v>
      </c>
      <c r="F62" s="285" t="s">
        <v>1804</v>
      </c>
      <c r="G62" s="285" t="s">
        <v>1805</v>
      </c>
      <c r="H62" s="285" t="s">
        <v>1806</v>
      </c>
      <c r="I62" s="285" t="s">
        <v>1807</v>
      </c>
      <c r="J62" s="285" t="s">
        <v>425</v>
      </c>
      <c r="K62" s="285" t="s">
        <v>1807</v>
      </c>
      <c r="L62" s="286">
        <v>421903175665</v>
      </c>
      <c r="M62" s="285" t="s">
        <v>1808</v>
      </c>
      <c r="N62" s="285"/>
      <c r="O62" s="285"/>
      <c r="P62" s="285"/>
      <c r="Q62" s="213"/>
      <c r="R62" s="276" t="str">
        <f t="shared" si="0"/>
        <v>00630616</v>
      </c>
    </row>
    <row r="63" spans="1:18" x14ac:dyDescent="0.2">
      <c r="A63" s="198" t="s">
        <v>1388</v>
      </c>
      <c r="B63" s="199" t="s">
        <v>1389</v>
      </c>
      <c r="C63" s="200" t="s">
        <v>423</v>
      </c>
      <c r="D63" s="199" t="s">
        <v>1390</v>
      </c>
      <c r="E63" s="199" t="s">
        <v>434</v>
      </c>
      <c r="F63" s="199" t="s">
        <v>435</v>
      </c>
      <c r="G63" s="199" t="s">
        <v>1391</v>
      </c>
      <c r="H63" s="265" t="s">
        <v>1392</v>
      </c>
      <c r="I63" s="199" t="s">
        <v>1809</v>
      </c>
      <c r="J63" s="199" t="s">
        <v>427</v>
      </c>
      <c r="K63" s="199" t="s">
        <v>1810</v>
      </c>
      <c r="L63" s="201">
        <v>421918626994</v>
      </c>
      <c r="M63" s="199" t="s">
        <v>1393</v>
      </c>
      <c r="N63" s="199"/>
      <c r="O63" s="199"/>
      <c r="P63" s="199"/>
      <c r="Q63" s="213"/>
      <c r="R63" s="276" t="str">
        <f t="shared" si="0"/>
        <v>00595209</v>
      </c>
    </row>
    <row r="64" spans="1:18" x14ac:dyDescent="0.2">
      <c r="A64" s="203" t="s">
        <v>2574</v>
      </c>
      <c r="B64" s="285" t="s">
        <v>2575</v>
      </c>
      <c r="C64" s="285" t="s">
        <v>423</v>
      </c>
      <c r="D64" s="285" t="s">
        <v>2576</v>
      </c>
      <c r="E64" s="285" t="s">
        <v>2577</v>
      </c>
      <c r="F64" s="285" t="s">
        <v>317</v>
      </c>
      <c r="G64" s="285"/>
      <c r="H64" s="285" t="s">
        <v>2578</v>
      </c>
      <c r="I64" s="285" t="s">
        <v>2579</v>
      </c>
      <c r="J64" s="285" t="s">
        <v>425</v>
      </c>
      <c r="K64" s="285" t="s">
        <v>2579</v>
      </c>
      <c r="L64" s="286">
        <v>421907835443</v>
      </c>
      <c r="M64" s="285" t="s">
        <v>2580</v>
      </c>
      <c r="N64" s="285"/>
      <c r="O64" s="285"/>
      <c r="P64" s="285"/>
      <c r="Q64" s="213"/>
      <c r="R64" s="276" t="str">
        <f t="shared" si="0"/>
        <v>00689025</v>
      </c>
    </row>
    <row r="65" spans="1:18" x14ac:dyDescent="0.2">
      <c r="A65" s="203" t="s">
        <v>2581</v>
      </c>
      <c r="B65" s="285" t="s">
        <v>2582</v>
      </c>
      <c r="C65" s="285" t="s">
        <v>1716</v>
      </c>
      <c r="D65" s="285" t="s">
        <v>2583</v>
      </c>
      <c r="E65" s="285" t="s">
        <v>2584</v>
      </c>
      <c r="F65" s="285" t="s">
        <v>2585</v>
      </c>
      <c r="G65" s="285" t="s">
        <v>2586</v>
      </c>
      <c r="H65" s="285" t="s">
        <v>2587</v>
      </c>
      <c r="I65" s="285" t="s">
        <v>2588</v>
      </c>
      <c r="J65" s="285" t="s">
        <v>2589</v>
      </c>
      <c r="K65" s="285" t="s">
        <v>2588</v>
      </c>
      <c r="L65" s="286">
        <v>421911674673</v>
      </c>
      <c r="M65" s="285" t="s">
        <v>2590</v>
      </c>
      <c r="N65" s="285"/>
      <c r="O65" s="285"/>
      <c r="P65" s="285"/>
      <c r="Q65" s="213"/>
      <c r="R65" s="276" t="str">
        <f t="shared" si="0"/>
        <v>00313319</v>
      </c>
    </row>
    <row r="66" spans="1:18" x14ac:dyDescent="0.2">
      <c r="A66" s="203" t="s">
        <v>2591</v>
      </c>
      <c r="B66" s="285" t="s">
        <v>2592</v>
      </c>
      <c r="C66" s="285" t="s">
        <v>1716</v>
      </c>
      <c r="D66" s="285" t="s">
        <v>2593</v>
      </c>
      <c r="E66" s="285" t="s">
        <v>1894</v>
      </c>
      <c r="F66" s="285" t="s">
        <v>2594</v>
      </c>
      <c r="G66" s="285" t="s">
        <v>2595</v>
      </c>
      <c r="H66" s="285" t="s">
        <v>2596</v>
      </c>
      <c r="I66" s="285" t="s">
        <v>2597</v>
      </c>
      <c r="J66" s="285" t="s">
        <v>2589</v>
      </c>
      <c r="K66" s="285" t="s">
        <v>2597</v>
      </c>
      <c r="L66" s="286">
        <v>421527167202</v>
      </c>
      <c r="M66" s="285" t="s">
        <v>2598</v>
      </c>
      <c r="N66" s="285"/>
      <c r="O66" s="285"/>
      <c r="P66" s="285"/>
      <c r="Q66" s="213"/>
      <c r="R66" s="276" t="str">
        <f t="shared" si="0"/>
        <v>00326470</v>
      </c>
    </row>
    <row r="67" spans="1:18" x14ac:dyDescent="0.2">
      <c r="A67" s="203" t="s">
        <v>2599</v>
      </c>
      <c r="B67" s="285" t="s">
        <v>2600</v>
      </c>
      <c r="C67" s="285" t="s">
        <v>1716</v>
      </c>
      <c r="D67" s="285" t="s">
        <v>2601</v>
      </c>
      <c r="E67" s="285" t="s">
        <v>2602</v>
      </c>
      <c r="F67" s="285" t="s">
        <v>2603</v>
      </c>
      <c r="G67" s="285" t="s">
        <v>2604</v>
      </c>
      <c r="H67" s="285" t="s">
        <v>2605</v>
      </c>
      <c r="I67" s="285" t="s">
        <v>2606</v>
      </c>
      <c r="J67" s="285" t="s">
        <v>2589</v>
      </c>
      <c r="K67" s="285" t="s">
        <v>2606</v>
      </c>
      <c r="L67" s="286">
        <v>421362851307</v>
      </c>
      <c r="M67" s="285" t="s">
        <v>2607</v>
      </c>
      <c r="N67" s="285"/>
      <c r="O67" s="285"/>
      <c r="P67" s="285"/>
      <c r="Q67" s="213"/>
      <c r="R67" s="276" t="str">
        <f t="shared" si="0"/>
        <v>00309303</v>
      </c>
    </row>
    <row r="68" spans="1:18" x14ac:dyDescent="0.2">
      <c r="A68" s="203" t="s">
        <v>2608</v>
      </c>
      <c r="B68" s="285" t="s">
        <v>2609</v>
      </c>
      <c r="C68" s="285" t="s">
        <v>423</v>
      </c>
      <c r="D68" s="285" t="s">
        <v>2610</v>
      </c>
      <c r="E68" s="285" t="s">
        <v>2611</v>
      </c>
      <c r="F68" s="285" t="s">
        <v>2612</v>
      </c>
      <c r="G68" s="285" t="s">
        <v>2613</v>
      </c>
      <c r="H68" s="285" t="s">
        <v>2614</v>
      </c>
      <c r="I68" s="285" t="s">
        <v>2615</v>
      </c>
      <c r="J68" s="285" t="s">
        <v>2616</v>
      </c>
      <c r="K68" s="285" t="s">
        <v>2615</v>
      </c>
      <c r="L68" s="286">
        <v>421903882441</v>
      </c>
      <c r="M68" s="285" t="s">
        <v>2617</v>
      </c>
      <c r="N68" s="285"/>
      <c r="O68" s="285"/>
      <c r="P68" s="285"/>
      <c r="Q68" s="213"/>
      <c r="R68" s="276" t="str">
        <f t="shared" si="0"/>
        <v>42375177</v>
      </c>
    </row>
    <row r="69" spans="1:18" x14ac:dyDescent="0.2">
      <c r="A69" s="203" t="s">
        <v>2618</v>
      </c>
      <c r="B69" s="285" t="s">
        <v>2619</v>
      </c>
      <c r="C69" s="285" t="s">
        <v>423</v>
      </c>
      <c r="D69" s="285" t="s">
        <v>2620</v>
      </c>
      <c r="E69" s="285" t="s">
        <v>430</v>
      </c>
      <c r="F69" s="285" t="s">
        <v>622</v>
      </c>
      <c r="G69" s="285" t="s">
        <v>2621</v>
      </c>
      <c r="H69" s="285" t="s">
        <v>2622</v>
      </c>
      <c r="I69" s="285" t="s">
        <v>2623</v>
      </c>
      <c r="J69" s="285" t="s">
        <v>425</v>
      </c>
      <c r="K69" s="285" t="s">
        <v>2623</v>
      </c>
      <c r="L69" s="286">
        <v>421904566528</v>
      </c>
      <c r="M69" s="285" t="s">
        <v>2358</v>
      </c>
      <c r="N69" s="285"/>
      <c r="O69" s="285"/>
      <c r="P69" s="285"/>
      <c r="Q69" s="213"/>
      <c r="R69" s="276"/>
    </row>
    <row r="70" spans="1:18" ht="12.5" x14ac:dyDescent="0.25">
      <c r="A70" s="203" t="s">
        <v>1811</v>
      </c>
      <c r="B70" s="285" t="s">
        <v>1812</v>
      </c>
      <c r="C70" s="285" t="s">
        <v>423</v>
      </c>
      <c r="D70" s="285" t="s">
        <v>1813</v>
      </c>
      <c r="E70" s="285" t="s">
        <v>436</v>
      </c>
      <c r="F70" s="285" t="s">
        <v>494</v>
      </c>
      <c r="G70" s="313" t="s">
        <v>1814</v>
      </c>
      <c r="H70" s="285" t="s">
        <v>1815</v>
      </c>
      <c r="I70" s="285" t="s">
        <v>1816</v>
      </c>
      <c r="J70" s="285" t="s">
        <v>1817</v>
      </c>
      <c r="K70" s="285" t="s">
        <v>1818</v>
      </c>
      <c r="L70" s="286">
        <v>421917659092</v>
      </c>
      <c r="M70" s="285" t="s">
        <v>1819</v>
      </c>
      <c r="N70" s="285"/>
      <c r="O70" s="285"/>
      <c r="P70" s="285"/>
      <c r="Q70" s="213"/>
      <c r="R70" s="276" t="str">
        <f t="shared" si="0"/>
        <v>35994134</v>
      </c>
    </row>
    <row r="71" spans="1:18" x14ac:dyDescent="0.2">
      <c r="A71" s="203" t="s">
        <v>2624</v>
      </c>
      <c r="B71" s="285" t="s">
        <v>2625</v>
      </c>
      <c r="C71" s="285" t="s">
        <v>423</v>
      </c>
      <c r="D71" s="285" t="s">
        <v>2626</v>
      </c>
      <c r="E71" s="285" t="s">
        <v>2627</v>
      </c>
      <c r="F71" s="285" t="s">
        <v>2628</v>
      </c>
      <c r="G71" s="285" t="s">
        <v>2629</v>
      </c>
      <c r="H71" s="285" t="s">
        <v>2630</v>
      </c>
      <c r="I71" s="285" t="s">
        <v>2631</v>
      </c>
      <c r="J71" s="285" t="s">
        <v>2515</v>
      </c>
      <c r="K71" s="285" t="s">
        <v>2631</v>
      </c>
      <c r="L71" s="286">
        <v>421905567307</v>
      </c>
      <c r="M71" s="285" t="s">
        <v>2632</v>
      </c>
      <c r="N71" s="285"/>
      <c r="O71" s="285"/>
      <c r="P71" s="285"/>
      <c r="Q71" s="213"/>
      <c r="R71" s="276" t="str">
        <f t="shared" si="0"/>
        <v>42108012</v>
      </c>
    </row>
    <row r="72" spans="1:18" x14ac:dyDescent="0.2">
      <c r="A72" s="203" t="s">
        <v>2633</v>
      </c>
      <c r="B72" s="285" t="s">
        <v>2634</v>
      </c>
      <c r="C72" s="285" t="s">
        <v>2300</v>
      </c>
      <c r="D72" s="285" t="s">
        <v>2635</v>
      </c>
      <c r="E72" s="285" t="s">
        <v>2265</v>
      </c>
      <c r="F72" s="285" t="s">
        <v>2266</v>
      </c>
      <c r="G72" s="285" t="s">
        <v>2636</v>
      </c>
      <c r="H72" s="285" t="s">
        <v>2637</v>
      </c>
      <c r="I72" s="285" t="s">
        <v>2638</v>
      </c>
      <c r="J72" s="285" t="s">
        <v>2306</v>
      </c>
      <c r="K72" s="285" t="s">
        <v>2358</v>
      </c>
      <c r="L72" s="286" t="s">
        <v>2358</v>
      </c>
      <c r="M72" s="285" t="s">
        <v>2358</v>
      </c>
      <c r="N72" s="285"/>
      <c r="O72" s="285"/>
      <c r="P72" s="285"/>
      <c r="Q72" s="213"/>
      <c r="R72" s="276" t="str">
        <f t="shared" si="0"/>
        <v>36332500</v>
      </c>
    </row>
    <row r="73" spans="1:18" x14ac:dyDescent="0.2">
      <c r="A73" s="203" t="s">
        <v>2639</v>
      </c>
      <c r="B73" s="285" t="s">
        <v>2640</v>
      </c>
      <c r="C73" s="285" t="s">
        <v>423</v>
      </c>
      <c r="D73" s="285" t="s">
        <v>2641</v>
      </c>
      <c r="E73" s="285" t="s">
        <v>2642</v>
      </c>
      <c r="F73" s="285" t="s">
        <v>2643</v>
      </c>
      <c r="G73" s="285" t="s">
        <v>2644</v>
      </c>
      <c r="H73" s="285" t="s">
        <v>2645</v>
      </c>
      <c r="I73" s="285" t="s">
        <v>2646</v>
      </c>
      <c r="J73" s="285" t="s">
        <v>425</v>
      </c>
      <c r="K73" s="285" t="s">
        <v>2646</v>
      </c>
      <c r="L73" s="286">
        <v>421905656180</v>
      </c>
      <c r="M73" s="285" t="s">
        <v>2358</v>
      </c>
      <c r="N73" s="285"/>
      <c r="O73" s="285"/>
      <c r="P73" s="285"/>
      <c r="Q73" s="213"/>
      <c r="R73" s="276" t="str">
        <f t="shared" si="0"/>
        <v>37832743</v>
      </c>
    </row>
    <row r="74" spans="1:18" x14ac:dyDescent="0.2">
      <c r="A74" s="203" t="s">
        <v>2647</v>
      </c>
      <c r="B74" s="285" t="s">
        <v>2648</v>
      </c>
      <c r="C74" s="285" t="s">
        <v>423</v>
      </c>
      <c r="D74" s="285" t="s">
        <v>2649</v>
      </c>
      <c r="E74" s="285" t="s">
        <v>424</v>
      </c>
      <c r="F74" s="285" t="s">
        <v>817</v>
      </c>
      <c r="G74" s="285" t="s">
        <v>2650</v>
      </c>
      <c r="H74" s="285" t="s">
        <v>2651</v>
      </c>
      <c r="I74" s="285" t="s">
        <v>2652</v>
      </c>
      <c r="J74" s="285" t="s">
        <v>425</v>
      </c>
      <c r="K74" s="285" t="s">
        <v>2652</v>
      </c>
      <c r="L74" s="286">
        <v>421905168178</v>
      </c>
      <c r="M74" s="285" t="s">
        <v>2358</v>
      </c>
      <c r="N74" s="285"/>
      <c r="O74" s="285"/>
      <c r="P74" s="285"/>
      <c r="Q74" s="213"/>
      <c r="R74" s="276" t="str">
        <f t="shared" si="0"/>
        <v>42007445</v>
      </c>
    </row>
    <row r="75" spans="1:18" ht="12.5" x14ac:dyDescent="0.25">
      <c r="A75" s="203" t="s">
        <v>1820</v>
      </c>
      <c r="B75" s="285" t="s">
        <v>1821</v>
      </c>
      <c r="C75" s="285" t="s">
        <v>423</v>
      </c>
      <c r="D75" s="285" t="s">
        <v>1822</v>
      </c>
      <c r="E75" s="285" t="s">
        <v>502</v>
      </c>
      <c r="F75" s="285" t="s">
        <v>503</v>
      </c>
      <c r="G75" s="313" t="s">
        <v>1823</v>
      </c>
      <c r="H75" s="285" t="s">
        <v>1824</v>
      </c>
      <c r="I75" s="285" t="s">
        <v>1825</v>
      </c>
      <c r="J75" s="285" t="s">
        <v>425</v>
      </c>
      <c r="K75" s="285" t="s">
        <v>1826</v>
      </c>
      <c r="L75" s="286">
        <v>421905897072</v>
      </c>
      <c r="M75" s="285" t="s">
        <v>1827</v>
      </c>
      <c r="N75" s="285"/>
      <c r="O75" s="285"/>
      <c r="P75" s="285"/>
      <c r="Q75" s="213"/>
      <c r="R75" s="276" t="str">
        <f t="shared" si="0"/>
        <v>36102181</v>
      </c>
    </row>
    <row r="76" spans="1:18" x14ac:dyDescent="0.2">
      <c r="A76" s="203" t="s">
        <v>2653</v>
      </c>
      <c r="B76" s="285" t="s">
        <v>2654</v>
      </c>
      <c r="C76" s="285" t="s">
        <v>423</v>
      </c>
      <c r="D76" s="285" t="s">
        <v>2655</v>
      </c>
      <c r="E76" s="285" t="s">
        <v>2656</v>
      </c>
      <c r="F76" s="285" t="s">
        <v>2657</v>
      </c>
      <c r="G76" s="285" t="s">
        <v>2658</v>
      </c>
      <c r="H76" s="285" t="s">
        <v>2659</v>
      </c>
      <c r="I76" s="285" t="s">
        <v>2660</v>
      </c>
      <c r="J76" s="285" t="s">
        <v>425</v>
      </c>
      <c r="K76" s="285" t="s">
        <v>2660</v>
      </c>
      <c r="L76" s="286">
        <v>421948486366</v>
      </c>
      <c r="M76" s="285" t="s">
        <v>2661</v>
      </c>
      <c r="N76" s="285"/>
      <c r="O76" s="285"/>
      <c r="P76" s="285"/>
      <c r="Q76" s="213"/>
      <c r="R76" s="276" t="str">
        <f t="shared" si="0"/>
        <v>42172209</v>
      </c>
    </row>
    <row r="77" spans="1:18" x14ac:dyDescent="0.2">
      <c r="A77" s="203" t="s">
        <v>1828</v>
      </c>
      <c r="B77" s="285" t="s">
        <v>1829</v>
      </c>
      <c r="C77" s="285" t="s">
        <v>423</v>
      </c>
      <c r="D77" s="285" t="s">
        <v>1830</v>
      </c>
      <c r="E77" s="285" t="s">
        <v>430</v>
      </c>
      <c r="F77" s="285" t="s">
        <v>1831</v>
      </c>
      <c r="G77" s="285" t="s">
        <v>1832</v>
      </c>
      <c r="H77" s="285" t="s">
        <v>1833</v>
      </c>
      <c r="I77" s="285" t="s">
        <v>2662</v>
      </c>
      <c r="J77" s="199" t="s">
        <v>427</v>
      </c>
      <c r="K77" s="285"/>
      <c r="L77" s="286">
        <v>421918817207</v>
      </c>
      <c r="M77" s="285" t="s">
        <v>1834</v>
      </c>
      <c r="N77" s="285"/>
      <c r="O77" s="285"/>
      <c r="P77" s="285"/>
    </row>
    <row r="78" spans="1:18" x14ac:dyDescent="0.2">
      <c r="A78" s="203" t="s">
        <v>3024</v>
      </c>
      <c r="B78" s="285" t="s">
        <v>3009</v>
      </c>
      <c r="C78" s="285" t="s">
        <v>423</v>
      </c>
      <c r="D78" s="285" t="s">
        <v>3010</v>
      </c>
      <c r="E78" s="285" t="s">
        <v>3011</v>
      </c>
      <c r="F78" s="285" t="s">
        <v>3012</v>
      </c>
      <c r="G78" s="285"/>
      <c r="H78" s="285" t="s">
        <v>3013</v>
      </c>
      <c r="I78" s="285" t="s">
        <v>3014</v>
      </c>
      <c r="J78" s="285" t="s">
        <v>1705</v>
      </c>
      <c r="K78" s="285" t="s">
        <v>3014</v>
      </c>
      <c r="L78" s="286">
        <v>421903800907</v>
      </c>
      <c r="M78" s="285" t="s">
        <v>3021</v>
      </c>
      <c r="N78" s="285"/>
      <c r="O78" s="285"/>
      <c r="P78" s="285"/>
    </row>
    <row r="79" spans="1:18" x14ac:dyDescent="0.2">
      <c r="A79" s="203" t="s">
        <v>2663</v>
      </c>
      <c r="B79" s="285" t="s">
        <v>2664</v>
      </c>
      <c r="C79" s="285" t="s">
        <v>423</v>
      </c>
      <c r="D79" s="285" t="s">
        <v>2665</v>
      </c>
      <c r="E79" s="285" t="s">
        <v>2666</v>
      </c>
      <c r="F79" s="285" t="s">
        <v>2667</v>
      </c>
      <c r="G79" s="285" t="s">
        <v>2668</v>
      </c>
      <c r="H79" s="285" t="s">
        <v>2669</v>
      </c>
      <c r="I79" s="285" t="s">
        <v>2670</v>
      </c>
      <c r="J79" s="285" t="s">
        <v>425</v>
      </c>
      <c r="K79" s="285" t="s">
        <v>2670</v>
      </c>
      <c r="L79" s="286">
        <v>421904339283</v>
      </c>
      <c r="M79" s="285" t="s">
        <v>2671</v>
      </c>
      <c r="N79" s="285"/>
      <c r="O79" s="285"/>
      <c r="P79" s="285"/>
    </row>
    <row r="80" spans="1:18" x14ac:dyDescent="0.2">
      <c r="A80" s="203" t="s">
        <v>1835</v>
      </c>
      <c r="B80" s="285" t="s">
        <v>1836</v>
      </c>
      <c r="C80" s="285" t="s">
        <v>423</v>
      </c>
      <c r="D80" s="285" t="s">
        <v>1837</v>
      </c>
      <c r="E80" s="285" t="s">
        <v>502</v>
      </c>
      <c r="F80" s="285" t="s">
        <v>1838</v>
      </c>
      <c r="G80" s="285" t="s">
        <v>1839</v>
      </c>
      <c r="H80" s="285" t="s">
        <v>1840</v>
      </c>
      <c r="I80" s="285" t="s">
        <v>1841</v>
      </c>
      <c r="J80" s="285" t="s">
        <v>425</v>
      </c>
      <c r="K80" s="285" t="s">
        <v>1841</v>
      </c>
      <c r="L80" s="286">
        <v>421908842839</v>
      </c>
      <c r="M80" s="285" t="s">
        <v>2672</v>
      </c>
      <c r="N80" s="285"/>
      <c r="O80" s="285"/>
      <c r="P80" s="285"/>
    </row>
    <row r="81" spans="1:16" x14ac:dyDescent="0.2">
      <c r="A81" s="203" t="s">
        <v>2673</v>
      </c>
      <c r="B81" s="285" t="s">
        <v>2674</v>
      </c>
      <c r="C81" s="285" t="s">
        <v>2300</v>
      </c>
      <c r="D81" s="285" t="s">
        <v>2675</v>
      </c>
      <c r="E81" s="285" t="s">
        <v>430</v>
      </c>
      <c r="F81" s="285" t="s">
        <v>542</v>
      </c>
      <c r="G81" s="285" t="s">
        <v>2676</v>
      </c>
      <c r="H81" s="285" t="s">
        <v>2677</v>
      </c>
      <c r="I81" s="285" t="s">
        <v>2678</v>
      </c>
      <c r="J81" s="285" t="s">
        <v>2679</v>
      </c>
      <c r="K81" s="285" t="s">
        <v>2678</v>
      </c>
      <c r="L81" s="286">
        <v>421908794333</v>
      </c>
      <c r="M81" s="285" t="s">
        <v>2680</v>
      </c>
      <c r="N81" s="285"/>
      <c r="O81" s="285"/>
      <c r="P81" s="285"/>
    </row>
    <row r="82" spans="1:16" x14ac:dyDescent="0.2">
      <c r="A82" s="203" t="s">
        <v>1842</v>
      </c>
      <c r="B82" s="285" t="s">
        <v>1843</v>
      </c>
      <c r="C82" s="285" t="s">
        <v>423</v>
      </c>
      <c r="D82" s="285" t="s">
        <v>1844</v>
      </c>
      <c r="E82" s="285" t="s">
        <v>1845</v>
      </c>
      <c r="F82" s="285" t="s">
        <v>1846</v>
      </c>
      <c r="G82" s="285" t="s">
        <v>1847</v>
      </c>
      <c r="H82" s="285" t="s">
        <v>1848</v>
      </c>
      <c r="I82" s="285" t="s">
        <v>1849</v>
      </c>
      <c r="J82" s="285" t="s">
        <v>1850</v>
      </c>
      <c r="K82" s="285" t="s">
        <v>1849</v>
      </c>
      <c r="L82" s="286">
        <v>421910388699</v>
      </c>
      <c r="M82" s="285" t="s">
        <v>1851</v>
      </c>
      <c r="N82" s="285"/>
      <c r="O82" s="285"/>
      <c r="P82" s="285"/>
    </row>
    <row r="83" spans="1:16" ht="12.5" x14ac:dyDescent="0.25">
      <c r="A83" s="203" t="s">
        <v>1852</v>
      </c>
      <c r="B83" s="285" t="s">
        <v>1853</v>
      </c>
      <c r="C83" s="285" t="s">
        <v>423</v>
      </c>
      <c r="D83" s="285" t="s">
        <v>1854</v>
      </c>
      <c r="E83" s="285" t="s">
        <v>430</v>
      </c>
      <c r="F83" s="285" t="s">
        <v>826</v>
      </c>
      <c r="G83" s="313" t="s">
        <v>1855</v>
      </c>
      <c r="H83" s="285" t="s">
        <v>1856</v>
      </c>
      <c r="I83" s="285" t="s">
        <v>1857</v>
      </c>
      <c r="J83" s="285" t="s">
        <v>425</v>
      </c>
      <c r="K83" s="285" t="s">
        <v>1857</v>
      </c>
      <c r="L83" s="286">
        <v>421905659005</v>
      </c>
      <c r="M83" s="285" t="s">
        <v>1858</v>
      </c>
      <c r="N83" s="285"/>
      <c r="O83" s="285"/>
      <c r="P83" s="285"/>
    </row>
    <row r="84" spans="1:16" ht="12.5" x14ac:dyDescent="0.25">
      <c r="A84" s="203" t="s">
        <v>1859</v>
      </c>
      <c r="B84" s="285" t="s">
        <v>1860</v>
      </c>
      <c r="C84" s="285" t="s">
        <v>423</v>
      </c>
      <c r="D84" s="285" t="s">
        <v>1861</v>
      </c>
      <c r="E84" s="285" t="s">
        <v>434</v>
      </c>
      <c r="F84" s="285" t="s">
        <v>435</v>
      </c>
      <c r="G84" s="313" t="s">
        <v>1862</v>
      </c>
      <c r="H84" s="285" t="s">
        <v>1863</v>
      </c>
      <c r="I84" s="285" t="s">
        <v>2681</v>
      </c>
      <c r="J84" s="285" t="s">
        <v>2682</v>
      </c>
      <c r="K84" s="285" t="s">
        <v>1864</v>
      </c>
      <c r="L84" s="286">
        <v>421903528610</v>
      </c>
      <c r="M84" s="285" t="s">
        <v>1865</v>
      </c>
      <c r="N84" s="285"/>
      <c r="O84" s="285"/>
      <c r="P84" s="285"/>
    </row>
    <row r="85" spans="1:16" x14ac:dyDescent="0.2">
      <c r="A85" s="203" t="s">
        <v>2683</v>
      </c>
      <c r="B85" s="285" t="s">
        <v>2684</v>
      </c>
      <c r="C85" s="285" t="s">
        <v>423</v>
      </c>
      <c r="D85" s="285" t="s">
        <v>2685</v>
      </c>
      <c r="E85" s="285" t="s">
        <v>430</v>
      </c>
      <c r="F85" s="285" t="s">
        <v>758</v>
      </c>
      <c r="G85" s="285" t="s">
        <v>2686</v>
      </c>
      <c r="H85" s="285" t="s">
        <v>2687</v>
      </c>
      <c r="I85" s="285" t="s">
        <v>2688</v>
      </c>
      <c r="J85" s="285" t="s">
        <v>425</v>
      </c>
      <c r="K85" s="285" t="s">
        <v>2688</v>
      </c>
      <c r="L85" s="286">
        <v>421903413040</v>
      </c>
      <c r="M85" s="285" t="s">
        <v>2689</v>
      </c>
      <c r="N85" s="285"/>
      <c r="O85" s="285"/>
      <c r="P85" s="285"/>
    </row>
    <row r="86" spans="1:16" ht="12.5" x14ac:dyDescent="0.2">
      <c r="A86" s="198" t="s">
        <v>439</v>
      </c>
      <c r="B86" s="199" t="s">
        <v>1866</v>
      </c>
      <c r="C86" s="200" t="s">
        <v>423</v>
      </c>
      <c r="D86" s="199" t="s">
        <v>440</v>
      </c>
      <c r="E86" s="199" t="s">
        <v>430</v>
      </c>
      <c r="F86" s="199" t="s">
        <v>441</v>
      </c>
      <c r="G86" s="312" t="s">
        <v>442</v>
      </c>
      <c r="H86" s="265" t="s">
        <v>443</v>
      </c>
      <c r="I86" s="199" t="s">
        <v>444</v>
      </c>
      <c r="J86" s="199" t="s">
        <v>427</v>
      </c>
      <c r="K86" s="199" t="s">
        <v>444</v>
      </c>
      <c r="L86" s="201">
        <v>421908868248</v>
      </c>
      <c r="M86" s="199" t="s">
        <v>445</v>
      </c>
      <c r="N86" s="199"/>
      <c r="O86" s="199"/>
      <c r="P86" s="199"/>
    </row>
    <row r="87" spans="1:16" x14ac:dyDescent="0.2">
      <c r="A87" s="198" t="s">
        <v>446</v>
      </c>
      <c r="B87" s="199" t="s">
        <v>447</v>
      </c>
      <c r="C87" s="200" t="s">
        <v>423</v>
      </c>
      <c r="D87" s="199" t="s">
        <v>448</v>
      </c>
      <c r="E87" s="199" t="s">
        <v>449</v>
      </c>
      <c r="F87" s="199" t="s">
        <v>450</v>
      </c>
      <c r="G87" s="199" t="s">
        <v>451</v>
      </c>
      <c r="H87" s="199" t="s">
        <v>452</v>
      </c>
      <c r="I87" s="199" t="s">
        <v>453</v>
      </c>
      <c r="J87" s="199" t="s">
        <v>454</v>
      </c>
      <c r="K87" s="199" t="s">
        <v>455</v>
      </c>
      <c r="L87" s="201">
        <v>421919188236</v>
      </c>
      <c r="M87" s="199" t="s">
        <v>456</v>
      </c>
      <c r="N87" s="199"/>
      <c r="O87" s="199"/>
      <c r="P87" s="199"/>
    </row>
    <row r="88" spans="1:16" x14ac:dyDescent="0.2">
      <c r="A88" s="198" t="s">
        <v>457</v>
      </c>
      <c r="B88" s="199" t="s">
        <v>458</v>
      </c>
      <c r="C88" s="200" t="s">
        <v>423</v>
      </c>
      <c r="D88" s="199" t="s">
        <v>459</v>
      </c>
      <c r="E88" s="199" t="s">
        <v>430</v>
      </c>
      <c r="F88" s="199" t="s">
        <v>460</v>
      </c>
      <c r="G88" s="265" t="s">
        <v>461</v>
      </c>
      <c r="H88" s="265" t="s">
        <v>462</v>
      </c>
      <c r="I88" s="199" t="s">
        <v>463</v>
      </c>
      <c r="J88" s="199" t="s">
        <v>427</v>
      </c>
      <c r="K88" s="199" t="s">
        <v>463</v>
      </c>
      <c r="L88" s="201">
        <v>421905948422</v>
      </c>
      <c r="M88" s="199" t="s">
        <v>464</v>
      </c>
      <c r="N88" s="199"/>
      <c r="O88" s="199"/>
      <c r="P88" s="199"/>
    </row>
    <row r="89" spans="1:16" x14ac:dyDescent="0.2">
      <c r="A89" s="198" t="s">
        <v>465</v>
      </c>
      <c r="B89" s="199" t="s">
        <v>466</v>
      </c>
      <c r="C89" s="200" t="s">
        <v>423</v>
      </c>
      <c r="D89" s="199" t="s">
        <v>467</v>
      </c>
      <c r="E89" s="199" t="s">
        <v>434</v>
      </c>
      <c r="F89" s="199" t="s">
        <v>435</v>
      </c>
      <c r="G89" s="199" t="s">
        <v>468</v>
      </c>
      <c r="H89" s="199" t="s">
        <v>469</v>
      </c>
      <c r="I89" s="199" t="s">
        <v>470</v>
      </c>
      <c r="J89" s="199" t="s">
        <v>427</v>
      </c>
      <c r="K89" s="199" t="s">
        <v>470</v>
      </c>
      <c r="L89" s="201">
        <v>421915184709</v>
      </c>
      <c r="M89" s="199" t="s">
        <v>471</v>
      </c>
      <c r="N89" s="199"/>
      <c r="O89" s="199"/>
      <c r="P89" s="199"/>
    </row>
    <row r="90" spans="1:16" x14ac:dyDescent="0.2">
      <c r="A90" s="198" t="s">
        <v>472</v>
      </c>
      <c r="B90" s="199" t="s">
        <v>473</v>
      </c>
      <c r="C90" s="200" t="s">
        <v>423</v>
      </c>
      <c r="D90" s="200" t="s">
        <v>474</v>
      </c>
      <c r="E90" s="200" t="s">
        <v>430</v>
      </c>
      <c r="F90" s="200" t="s">
        <v>475</v>
      </c>
      <c r="G90" s="265" t="s">
        <v>476</v>
      </c>
      <c r="H90" s="314" t="s">
        <v>477</v>
      </c>
      <c r="I90" s="200" t="s">
        <v>478</v>
      </c>
      <c r="J90" s="200" t="s">
        <v>427</v>
      </c>
      <c r="K90" s="315" t="s">
        <v>1394</v>
      </c>
      <c r="L90" s="316">
        <v>421908965156</v>
      </c>
      <c r="M90" s="200" t="s">
        <v>479</v>
      </c>
      <c r="N90" s="199"/>
      <c r="O90" s="200"/>
      <c r="P90" s="199"/>
    </row>
    <row r="91" spans="1:16" x14ac:dyDescent="0.2">
      <c r="A91" s="198" t="s">
        <v>480</v>
      </c>
      <c r="B91" s="199" t="s">
        <v>481</v>
      </c>
      <c r="C91" s="200" t="s">
        <v>423</v>
      </c>
      <c r="D91" s="200" t="s">
        <v>1363</v>
      </c>
      <c r="E91" s="200" t="s">
        <v>1364</v>
      </c>
      <c r="F91" s="200" t="s">
        <v>1365</v>
      </c>
      <c r="G91" s="265" t="s">
        <v>482</v>
      </c>
      <c r="H91" s="314" t="s">
        <v>483</v>
      </c>
      <c r="I91" s="200" t="s">
        <v>1867</v>
      </c>
      <c r="J91" s="200" t="s">
        <v>425</v>
      </c>
      <c r="K91" s="315" t="s">
        <v>484</v>
      </c>
      <c r="L91" s="316">
        <v>421905998953</v>
      </c>
      <c r="M91" s="200" t="s">
        <v>485</v>
      </c>
      <c r="N91" s="199"/>
      <c r="O91" s="200"/>
      <c r="P91" s="199"/>
    </row>
    <row r="92" spans="1:16" ht="20" x14ac:dyDescent="0.2">
      <c r="A92" s="198" t="s">
        <v>486</v>
      </c>
      <c r="B92" s="199" t="s">
        <v>487</v>
      </c>
      <c r="C92" s="200" t="s">
        <v>423</v>
      </c>
      <c r="D92" s="200" t="s">
        <v>474</v>
      </c>
      <c r="E92" s="200" t="s">
        <v>430</v>
      </c>
      <c r="F92" s="200" t="s">
        <v>475</v>
      </c>
      <c r="G92" s="265" t="s">
        <v>488</v>
      </c>
      <c r="H92" s="314" t="s">
        <v>489</v>
      </c>
      <c r="I92" s="200" t="s">
        <v>490</v>
      </c>
      <c r="J92" s="200" t="s">
        <v>427</v>
      </c>
      <c r="K92" s="315" t="s">
        <v>1395</v>
      </c>
      <c r="L92" s="316" t="s">
        <v>1396</v>
      </c>
      <c r="M92" s="200" t="s">
        <v>491</v>
      </c>
      <c r="N92" s="199"/>
      <c r="O92" s="200"/>
      <c r="P92" s="199"/>
    </row>
    <row r="93" spans="1:16" x14ac:dyDescent="0.2">
      <c r="A93" s="198" t="s">
        <v>492</v>
      </c>
      <c r="B93" s="199" t="s">
        <v>493</v>
      </c>
      <c r="C93" s="200" t="s">
        <v>423</v>
      </c>
      <c r="D93" s="200" t="s">
        <v>1868</v>
      </c>
      <c r="E93" s="200" t="s">
        <v>436</v>
      </c>
      <c r="F93" s="200" t="s">
        <v>494</v>
      </c>
      <c r="G93" s="265" t="s">
        <v>495</v>
      </c>
      <c r="H93" s="314" t="s">
        <v>496</v>
      </c>
      <c r="I93" s="200" t="s">
        <v>497</v>
      </c>
      <c r="J93" s="200" t="s">
        <v>427</v>
      </c>
      <c r="K93" s="315" t="s">
        <v>497</v>
      </c>
      <c r="L93" s="316">
        <v>421911361044</v>
      </c>
      <c r="M93" s="200" t="s">
        <v>498</v>
      </c>
      <c r="N93" s="199"/>
      <c r="O93" s="200"/>
      <c r="P93" s="199"/>
    </row>
    <row r="94" spans="1:16" x14ac:dyDescent="0.2">
      <c r="A94" s="198" t="s">
        <v>499</v>
      </c>
      <c r="B94" s="199" t="s">
        <v>500</v>
      </c>
      <c r="C94" s="200" t="s">
        <v>423</v>
      </c>
      <c r="D94" s="200" t="s">
        <v>501</v>
      </c>
      <c r="E94" s="200" t="s">
        <v>502</v>
      </c>
      <c r="F94" s="200" t="s">
        <v>503</v>
      </c>
      <c r="G94" s="265" t="s">
        <v>504</v>
      </c>
      <c r="H94" s="314" t="s">
        <v>505</v>
      </c>
      <c r="I94" s="200" t="s">
        <v>506</v>
      </c>
      <c r="J94" s="200" t="s">
        <v>427</v>
      </c>
      <c r="K94" s="315" t="s">
        <v>507</v>
      </c>
      <c r="L94" s="316">
        <v>421903403105</v>
      </c>
      <c r="M94" s="200" t="s">
        <v>508</v>
      </c>
      <c r="N94" s="199"/>
      <c r="O94" s="200"/>
      <c r="P94" s="199"/>
    </row>
    <row r="95" spans="1:16" x14ac:dyDescent="0.2">
      <c r="A95" s="198" t="s">
        <v>1869</v>
      </c>
      <c r="B95" s="199" t="s">
        <v>1870</v>
      </c>
      <c r="C95" s="200" t="s">
        <v>423</v>
      </c>
      <c r="D95" s="199" t="s">
        <v>1871</v>
      </c>
      <c r="E95" s="199" t="s">
        <v>1872</v>
      </c>
      <c r="F95" s="199" t="s">
        <v>1873</v>
      </c>
      <c r="G95" s="199" t="s">
        <v>1874</v>
      </c>
      <c r="H95" s="199" t="s">
        <v>1875</v>
      </c>
      <c r="I95" s="199" t="s">
        <v>1876</v>
      </c>
      <c r="J95" s="199" t="s">
        <v>427</v>
      </c>
      <c r="K95" s="199" t="s">
        <v>1876</v>
      </c>
      <c r="L95" s="201">
        <v>421917812810</v>
      </c>
      <c r="M95" s="199" t="s">
        <v>1877</v>
      </c>
      <c r="N95" s="199"/>
      <c r="O95" s="199"/>
      <c r="P95" s="199"/>
    </row>
    <row r="96" spans="1:16" x14ac:dyDescent="0.2">
      <c r="A96" s="198" t="s">
        <v>510</v>
      </c>
      <c r="B96" s="199" t="s">
        <v>511</v>
      </c>
      <c r="C96" s="200" t="s">
        <v>423</v>
      </c>
      <c r="D96" s="200" t="s">
        <v>512</v>
      </c>
      <c r="E96" s="199" t="s">
        <v>513</v>
      </c>
      <c r="F96" s="200" t="s">
        <v>514</v>
      </c>
      <c r="G96" s="265" t="s">
        <v>515</v>
      </c>
      <c r="H96" s="314" t="s">
        <v>516</v>
      </c>
      <c r="I96" s="200" t="s">
        <v>1878</v>
      </c>
      <c r="J96" s="200" t="s">
        <v>427</v>
      </c>
      <c r="K96" s="315" t="s">
        <v>517</v>
      </c>
      <c r="L96" s="316">
        <v>421905162424</v>
      </c>
      <c r="M96" s="200" t="s">
        <v>518</v>
      </c>
      <c r="N96" s="199"/>
      <c r="O96" s="200"/>
      <c r="P96" s="199"/>
    </row>
    <row r="97" spans="1:16" ht="20" x14ac:dyDescent="0.2">
      <c r="A97" s="198" t="s">
        <v>519</v>
      </c>
      <c r="B97" s="199" t="s">
        <v>1879</v>
      </c>
      <c r="C97" s="200" t="s">
        <v>423</v>
      </c>
      <c r="D97" s="200" t="s">
        <v>1366</v>
      </c>
      <c r="E97" s="199" t="s">
        <v>434</v>
      </c>
      <c r="F97" s="200" t="s">
        <v>435</v>
      </c>
      <c r="G97" s="265" t="s">
        <v>520</v>
      </c>
      <c r="H97" s="314" t="s">
        <v>521</v>
      </c>
      <c r="I97" s="200" t="s">
        <v>522</v>
      </c>
      <c r="J97" s="200" t="s">
        <v>427</v>
      </c>
      <c r="K97" s="315" t="s">
        <v>1397</v>
      </c>
      <c r="L97" s="316" t="s">
        <v>1398</v>
      </c>
      <c r="M97" s="200" t="s">
        <v>523</v>
      </c>
      <c r="N97" s="199"/>
      <c r="O97" s="200"/>
      <c r="P97" s="199"/>
    </row>
    <row r="98" spans="1:16" x14ac:dyDescent="0.2">
      <c r="A98" s="203">
        <v>30814910</v>
      </c>
      <c r="B98" s="285" t="s">
        <v>2690</v>
      </c>
      <c r="C98" s="285" t="s">
        <v>423</v>
      </c>
      <c r="D98" s="285" t="s">
        <v>1366</v>
      </c>
      <c r="E98" s="285" t="s">
        <v>2691</v>
      </c>
      <c r="F98" s="285" t="s">
        <v>435</v>
      </c>
      <c r="G98" s="285" t="s">
        <v>2692</v>
      </c>
      <c r="H98" s="285" t="s">
        <v>521</v>
      </c>
      <c r="I98" s="285" t="s">
        <v>522</v>
      </c>
      <c r="J98" s="285" t="s">
        <v>427</v>
      </c>
      <c r="K98" s="285" t="s">
        <v>522</v>
      </c>
      <c r="L98" s="286">
        <v>421905267973</v>
      </c>
      <c r="M98" s="285" t="s">
        <v>523</v>
      </c>
      <c r="N98" s="285"/>
      <c r="O98" s="285"/>
      <c r="P98" s="285"/>
    </row>
    <row r="99" spans="1:16" x14ac:dyDescent="0.2">
      <c r="A99" s="198" t="s">
        <v>1399</v>
      </c>
      <c r="B99" s="199" t="s">
        <v>1400</v>
      </c>
      <c r="C99" s="200" t="s">
        <v>423</v>
      </c>
      <c r="D99" s="200" t="s">
        <v>524</v>
      </c>
      <c r="E99" s="200" t="s">
        <v>430</v>
      </c>
      <c r="F99" s="200" t="s">
        <v>525</v>
      </c>
      <c r="G99" s="265" t="s">
        <v>1401</v>
      </c>
      <c r="H99" s="199" t="s">
        <v>1402</v>
      </c>
      <c r="I99" s="200" t="s">
        <v>1403</v>
      </c>
      <c r="J99" s="200" t="s">
        <v>427</v>
      </c>
      <c r="K99" s="200" t="s">
        <v>1404</v>
      </c>
      <c r="L99" s="201">
        <v>421907696186</v>
      </c>
      <c r="M99" s="200" t="s">
        <v>1405</v>
      </c>
      <c r="N99" s="200"/>
      <c r="O99" s="200"/>
      <c r="P99" s="200"/>
    </row>
    <row r="100" spans="1:16" x14ac:dyDescent="0.2">
      <c r="A100" s="198" t="s">
        <v>1880</v>
      </c>
      <c r="B100" s="199" t="s">
        <v>1881</v>
      </c>
      <c r="C100" s="200" t="s">
        <v>423</v>
      </c>
      <c r="D100" s="200" t="s">
        <v>1882</v>
      </c>
      <c r="E100" s="200" t="s">
        <v>436</v>
      </c>
      <c r="F100" s="200" t="s">
        <v>494</v>
      </c>
      <c r="G100" s="265" t="s">
        <v>1883</v>
      </c>
      <c r="H100" s="199" t="s">
        <v>1884</v>
      </c>
      <c r="I100" s="200" t="s">
        <v>1885</v>
      </c>
      <c r="J100" s="200" t="s">
        <v>427</v>
      </c>
      <c r="K100" s="200" t="s">
        <v>1885</v>
      </c>
      <c r="L100" s="201">
        <v>421918478290</v>
      </c>
      <c r="M100" s="200" t="s">
        <v>1886</v>
      </c>
      <c r="N100" s="200"/>
      <c r="O100" s="200"/>
      <c r="P100" s="200"/>
    </row>
    <row r="101" spans="1:16" x14ac:dyDescent="0.2">
      <c r="A101" s="198" t="s">
        <v>1406</v>
      </c>
      <c r="B101" s="199" t="s">
        <v>1407</v>
      </c>
      <c r="C101" s="200" t="s">
        <v>423</v>
      </c>
      <c r="D101" s="200" t="s">
        <v>1887</v>
      </c>
      <c r="E101" s="200" t="s">
        <v>1888</v>
      </c>
      <c r="F101" s="200" t="s">
        <v>1889</v>
      </c>
      <c r="G101" s="265" t="s">
        <v>1408</v>
      </c>
      <c r="H101" s="199" t="s">
        <v>1409</v>
      </c>
      <c r="I101" s="200" t="s">
        <v>1890</v>
      </c>
      <c r="J101" s="200" t="s">
        <v>425</v>
      </c>
      <c r="K101" s="200" t="s">
        <v>1890</v>
      </c>
      <c r="L101" s="201">
        <v>421907448837</v>
      </c>
      <c r="M101" s="200" t="s">
        <v>1410</v>
      </c>
      <c r="N101" s="200"/>
      <c r="O101" s="200"/>
      <c r="P101" s="200"/>
    </row>
    <row r="102" spans="1:16" x14ac:dyDescent="0.2">
      <c r="A102" s="198" t="s">
        <v>526</v>
      </c>
      <c r="B102" s="199" t="s">
        <v>527</v>
      </c>
      <c r="C102" s="200" t="s">
        <v>423</v>
      </c>
      <c r="D102" s="200" t="s">
        <v>474</v>
      </c>
      <c r="E102" s="199" t="s">
        <v>430</v>
      </c>
      <c r="F102" s="200" t="s">
        <v>525</v>
      </c>
      <c r="G102" s="265" t="s">
        <v>528</v>
      </c>
      <c r="H102" s="314" t="s">
        <v>529</v>
      </c>
      <c r="I102" s="200" t="s">
        <v>2693</v>
      </c>
      <c r="J102" s="200" t="s">
        <v>427</v>
      </c>
      <c r="K102" s="200" t="s">
        <v>530</v>
      </c>
      <c r="L102" s="316">
        <v>421905294239</v>
      </c>
      <c r="M102" s="200" t="s">
        <v>531</v>
      </c>
      <c r="N102" s="199"/>
      <c r="O102" s="200"/>
      <c r="P102" s="199"/>
    </row>
    <row r="103" spans="1:16" x14ac:dyDescent="0.2">
      <c r="A103" s="198" t="s">
        <v>532</v>
      </c>
      <c r="B103" s="199" t="s">
        <v>533</v>
      </c>
      <c r="C103" s="200" t="s">
        <v>423</v>
      </c>
      <c r="D103" s="199" t="s">
        <v>656</v>
      </c>
      <c r="E103" s="199" t="s">
        <v>430</v>
      </c>
      <c r="F103" s="199" t="s">
        <v>525</v>
      </c>
      <c r="G103" s="265" t="s">
        <v>534</v>
      </c>
      <c r="H103" s="199" t="s">
        <v>535</v>
      </c>
      <c r="I103" s="199" t="s">
        <v>536</v>
      </c>
      <c r="J103" s="199" t="s">
        <v>427</v>
      </c>
      <c r="K103" s="199" t="s">
        <v>537</v>
      </c>
      <c r="L103" s="201">
        <v>421905504810</v>
      </c>
      <c r="M103" s="199" t="s">
        <v>538</v>
      </c>
      <c r="N103" s="199"/>
      <c r="O103" s="199"/>
      <c r="P103" s="199"/>
    </row>
    <row r="104" spans="1:16" x14ac:dyDescent="0.2">
      <c r="A104" s="198" t="s">
        <v>539</v>
      </c>
      <c r="B104" s="199" t="s">
        <v>540</v>
      </c>
      <c r="C104" s="200" t="s">
        <v>423</v>
      </c>
      <c r="D104" s="200" t="s">
        <v>541</v>
      </c>
      <c r="E104" s="200" t="s">
        <v>430</v>
      </c>
      <c r="F104" s="200" t="s">
        <v>542</v>
      </c>
      <c r="G104" s="199" t="s">
        <v>543</v>
      </c>
      <c r="H104" s="199" t="s">
        <v>544</v>
      </c>
      <c r="I104" s="200" t="s">
        <v>545</v>
      </c>
      <c r="J104" s="200" t="s">
        <v>427</v>
      </c>
      <c r="K104" s="200" t="s">
        <v>546</v>
      </c>
      <c r="L104" s="201">
        <v>421949246786</v>
      </c>
      <c r="M104" s="200" t="s">
        <v>547</v>
      </c>
      <c r="N104" s="200"/>
      <c r="O104" s="278" t="s">
        <v>1411</v>
      </c>
      <c r="P104" s="317"/>
    </row>
    <row r="105" spans="1:16" x14ac:dyDescent="0.2">
      <c r="A105" s="198" t="s">
        <v>1891</v>
      </c>
      <c r="B105" s="199" t="s">
        <v>1892</v>
      </c>
      <c r="C105" s="200" t="s">
        <v>423</v>
      </c>
      <c r="D105" s="200" t="s">
        <v>1893</v>
      </c>
      <c r="E105" s="200" t="s">
        <v>1894</v>
      </c>
      <c r="F105" s="200" t="s">
        <v>1895</v>
      </c>
      <c r="G105" s="199" t="s">
        <v>1896</v>
      </c>
      <c r="H105" s="199" t="s">
        <v>1897</v>
      </c>
      <c r="I105" s="200" t="s">
        <v>1898</v>
      </c>
      <c r="J105" s="200" t="s">
        <v>427</v>
      </c>
      <c r="K105" s="200" t="s">
        <v>1898</v>
      </c>
      <c r="L105" s="201">
        <v>421905607646</v>
      </c>
      <c r="M105" s="200" t="s">
        <v>1899</v>
      </c>
      <c r="N105" s="200"/>
      <c r="O105" s="278"/>
      <c r="P105" s="317"/>
    </row>
    <row r="106" spans="1:16" x14ac:dyDescent="0.2">
      <c r="A106" s="198" t="s">
        <v>1900</v>
      </c>
      <c r="B106" s="199" t="s">
        <v>1901</v>
      </c>
      <c r="C106" s="200" t="s">
        <v>423</v>
      </c>
      <c r="D106" s="199" t="s">
        <v>1902</v>
      </c>
      <c r="E106" s="199" t="s">
        <v>1903</v>
      </c>
      <c r="F106" s="199" t="s">
        <v>1904</v>
      </c>
      <c r="G106" s="265" t="s">
        <v>1905</v>
      </c>
      <c r="H106" s="199" t="s">
        <v>1906</v>
      </c>
      <c r="I106" s="199" t="s">
        <v>1907</v>
      </c>
      <c r="J106" s="199" t="s">
        <v>425</v>
      </c>
      <c r="K106" s="199" t="s">
        <v>1908</v>
      </c>
      <c r="L106" s="201">
        <v>421907344996</v>
      </c>
      <c r="M106" s="199" t="s">
        <v>1909</v>
      </c>
      <c r="N106" s="199"/>
      <c r="O106" s="199"/>
      <c r="P106" s="199"/>
    </row>
    <row r="107" spans="1:16" x14ac:dyDescent="0.2">
      <c r="A107" s="198" t="s">
        <v>1910</v>
      </c>
      <c r="B107" s="199" t="s">
        <v>1911</v>
      </c>
      <c r="C107" s="200" t="s">
        <v>423</v>
      </c>
      <c r="D107" s="199" t="s">
        <v>1912</v>
      </c>
      <c r="E107" s="199" t="s">
        <v>430</v>
      </c>
      <c r="F107" s="199" t="s">
        <v>437</v>
      </c>
      <c r="G107" s="318" t="s">
        <v>1913</v>
      </c>
      <c r="H107" s="199" t="s">
        <v>1914</v>
      </c>
      <c r="I107" s="199" t="s">
        <v>1915</v>
      </c>
      <c r="J107" s="199" t="s">
        <v>427</v>
      </c>
      <c r="K107" s="199" t="s">
        <v>1915</v>
      </c>
      <c r="L107" s="201">
        <v>421903919943</v>
      </c>
      <c r="M107" s="199" t="s">
        <v>1916</v>
      </c>
      <c r="N107" s="199"/>
      <c r="O107" s="199"/>
      <c r="P107" s="199"/>
    </row>
    <row r="108" spans="1:16" x14ac:dyDescent="0.2">
      <c r="A108" s="198" t="s">
        <v>548</v>
      </c>
      <c r="B108" s="199" t="s">
        <v>549</v>
      </c>
      <c r="C108" s="200" t="s">
        <v>423</v>
      </c>
      <c r="D108" s="199" t="s">
        <v>550</v>
      </c>
      <c r="E108" s="199" t="s">
        <v>430</v>
      </c>
      <c r="F108" s="199" t="s">
        <v>551</v>
      </c>
      <c r="G108" s="199" t="s">
        <v>552</v>
      </c>
      <c r="H108" s="275" t="s">
        <v>553</v>
      </c>
      <c r="I108" s="275" t="s">
        <v>554</v>
      </c>
      <c r="J108" s="275" t="s">
        <v>427</v>
      </c>
      <c r="K108" s="199" t="s">
        <v>554</v>
      </c>
      <c r="L108" s="201">
        <v>421903421644</v>
      </c>
      <c r="M108" s="199" t="s">
        <v>555</v>
      </c>
      <c r="N108" s="199"/>
      <c r="O108" s="199"/>
      <c r="P108" s="199"/>
    </row>
    <row r="109" spans="1:16" x14ac:dyDescent="0.2">
      <c r="A109" s="198" t="s">
        <v>1917</v>
      </c>
      <c r="B109" s="199" t="s">
        <v>1918</v>
      </c>
      <c r="C109" s="200" t="s">
        <v>423</v>
      </c>
      <c r="D109" s="199" t="s">
        <v>1919</v>
      </c>
      <c r="E109" s="199" t="s">
        <v>430</v>
      </c>
      <c r="F109" s="199" t="s">
        <v>1920</v>
      </c>
      <c r="G109" s="199" t="s">
        <v>1921</v>
      </c>
      <c r="H109" s="199" t="s">
        <v>1922</v>
      </c>
      <c r="I109" s="199" t="s">
        <v>1923</v>
      </c>
      <c r="J109" s="199" t="s">
        <v>427</v>
      </c>
      <c r="K109" s="199" t="s">
        <v>1924</v>
      </c>
      <c r="L109" s="201">
        <v>421903204367</v>
      </c>
      <c r="M109" s="199" t="s">
        <v>1925</v>
      </c>
      <c r="N109" s="199"/>
      <c r="O109" s="199"/>
      <c r="P109" s="199"/>
    </row>
    <row r="110" spans="1:16" x14ac:dyDescent="0.2">
      <c r="A110" s="198" t="s">
        <v>556</v>
      </c>
      <c r="B110" s="199" t="s">
        <v>557</v>
      </c>
      <c r="C110" s="200" t="s">
        <v>423</v>
      </c>
      <c r="D110" s="199" t="s">
        <v>558</v>
      </c>
      <c r="E110" s="199" t="s">
        <v>430</v>
      </c>
      <c r="F110" s="199" t="s">
        <v>559</v>
      </c>
      <c r="G110" s="199" t="s">
        <v>560</v>
      </c>
      <c r="H110" s="199" t="s">
        <v>561</v>
      </c>
      <c r="I110" s="199" t="s">
        <v>1926</v>
      </c>
      <c r="J110" s="199" t="s">
        <v>2694</v>
      </c>
      <c r="K110" s="199" t="s">
        <v>1927</v>
      </c>
      <c r="L110" s="201">
        <v>421911865045</v>
      </c>
      <c r="M110" s="199" t="s">
        <v>562</v>
      </c>
      <c r="N110" s="199"/>
      <c r="O110" s="199"/>
      <c r="P110" s="199" t="s">
        <v>1412</v>
      </c>
    </row>
    <row r="111" spans="1:16" x14ac:dyDescent="0.2">
      <c r="A111" s="198" t="s">
        <v>563</v>
      </c>
      <c r="B111" s="199" t="s">
        <v>564</v>
      </c>
      <c r="C111" s="200" t="s">
        <v>423</v>
      </c>
      <c r="D111" s="200" t="s">
        <v>474</v>
      </c>
      <c r="E111" s="200" t="s">
        <v>430</v>
      </c>
      <c r="F111" s="200" t="s">
        <v>525</v>
      </c>
      <c r="G111" s="199" t="s">
        <v>565</v>
      </c>
      <c r="H111" s="265" t="s">
        <v>566</v>
      </c>
      <c r="I111" s="200" t="s">
        <v>1367</v>
      </c>
      <c r="J111" s="200" t="s">
        <v>838</v>
      </c>
      <c r="K111" s="200" t="s">
        <v>567</v>
      </c>
      <c r="L111" s="201">
        <v>421915177492</v>
      </c>
      <c r="M111" s="200" t="s">
        <v>568</v>
      </c>
      <c r="N111" s="199"/>
      <c r="O111" s="200"/>
      <c r="P111" s="200"/>
    </row>
    <row r="112" spans="1:16" x14ac:dyDescent="0.2">
      <c r="A112" s="198" t="s">
        <v>1928</v>
      </c>
      <c r="B112" s="199" t="s">
        <v>1929</v>
      </c>
      <c r="C112" s="200" t="s">
        <v>423</v>
      </c>
      <c r="D112" s="200" t="s">
        <v>474</v>
      </c>
      <c r="E112" s="199" t="s">
        <v>430</v>
      </c>
      <c r="F112" s="200" t="s">
        <v>525</v>
      </c>
      <c r="G112" s="199" t="s">
        <v>1930</v>
      </c>
      <c r="H112" s="199" t="s">
        <v>1931</v>
      </c>
      <c r="I112" s="199" t="s">
        <v>1932</v>
      </c>
      <c r="J112" s="199" t="s">
        <v>427</v>
      </c>
      <c r="K112" s="199" t="s">
        <v>1932</v>
      </c>
      <c r="L112" s="201">
        <v>421908145184</v>
      </c>
      <c r="M112" s="199" t="s">
        <v>1933</v>
      </c>
      <c r="N112" s="199"/>
      <c r="O112" s="199"/>
      <c r="P112" s="199"/>
    </row>
    <row r="113" spans="1:16" x14ac:dyDescent="0.2">
      <c r="A113" s="198" t="s">
        <v>569</v>
      </c>
      <c r="B113" s="199" t="s">
        <v>570</v>
      </c>
      <c r="C113" s="200" t="s">
        <v>423</v>
      </c>
      <c r="D113" s="199" t="s">
        <v>571</v>
      </c>
      <c r="E113" s="199" t="s">
        <v>428</v>
      </c>
      <c r="F113" s="199" t="s">
        <v>429</v>
      </c>
      <c r="G113" s="199" t="s">
        <v>572</v>
      </c>
      <c r="H113" s="199" t="s">
        <v>1413</v>
      </c>
      <c r="I113" s="199" t="s">
        <v>573</v>
      </c>
      <c r="J113" s="199" t="s">
        <v>509</v>
      </c>
      <c r="K113" s="199" t="s">
        <v>573</v>
      </c>
      <c r="L113" s="316">
        <v>421905380634</v>
      </c>
      <c r="M113" s="319" t="s">
        <v>574</v>
      </c>
      <c r="N113" s="199"/>
      <c r="O113" s="199"/>
      <c r="P113" s="319" t="s">
        <v>1414</v>
      </c>
    </row>
    <row r="114" spans="1:16" x14ac:dyDescent="0.2">
      <c r="A114" s="198" t="s">
        <v>575</v>
      </c>
      <c r="B114" s="199" t="s">
        <v>576</v>
      </c>
      <c r="C114" s="200" t="s">
        <v>423</v>
      </c>
      <c r="D114" s="200" t="s">
        <v>474</v>
      </c>
      <c r="E114" s="200" t="s">
        <v>430</v>
      </c>
      <c r="F114" s="199" t="s">
        <v>525</v>
      </c>
      <c r="G114" s="199" t="s">
        <v>577</v>
      </c>
      <c r="H114" s="199" t="s">
        <v>578</v>
      </c>
      <c r="I114" s="200" t="s">
        <v>579</v>
      </c>
      <c r="J114" s="200" t="s">
        <v>425</v>
      </c>
      <c r="K114" s="315" t="s">
        <v>580</v>
      </c>
      <c r="L114" s="316">
        <v>421907100191</v>
      </c>
      <c r="M114" s="200" t="s">
        <v>581</v>
      </c>
      <c r="N114" s="199"/>
      <c r="O114" s="200"/>
      <c r="P114" s="199"/>
    </row>
    <row r="115" spans="1:16" ht="12.5" x14ac:dyDescent="0.2">
      <c r="A115" s="198" t="s">
        <v>582</v>
      </c>
      <c r="B115" s="199" t="s">
        <v>583</v>
      </c>
      <c r="C115" s="200" t="s">
        <v>423</v>
      </c>
      <c r="D115" s="200" t="s">
        <v>474</v>
      </c>
      <c r="E115" s="199" t="s">
        <v>430</v>
      </c>
      <c r="F115" s="199" t="s">
        <v>525</v>
      </c>
      <c r="G115" s="199" t="s">
        <v>584</v>
      </c>
      <c r="H115" s="312" t="s">
        <v>1934</v>
      </c>
      <c r="I115" s="199" t="s">
        <v>1935</v>
      </c>
      <c r="J115" s="199" t="s">
        <v>427</v>
      </c>
      <c r="K115" s="275" t="s">
        <v>585</v>
      </c>
      <c r="L115" s="316">
        <v>421905659739</v>
      </c>
      <c r="M115" s="199" t="s">
        <v>586</v>
      </c>
      <c r="N115" s="310"/>
      <c r="O115" s="199"/>
      <c r="P115" s="200"/>
    </row>
    <row r="116" spans="1:16" x14ac:dyDescent="0.2">
      <c r="A116" s="198" t="s">
        <v>587</v>
      </c>
      <c r="B116" s="199" t="s">
        <v>588</v>
      </c>
      <c r="C116" s="200" t="s">
        <v>423</v>
      </c>
      <c r="D116" s="200" t="s">
        <v>589</v>
      </c>
      <c r="E116" s="200" t="s">
        <v>430</v>
      </c>
      <c r="F116" s="200" t="s">
        <v>590</v>
      </c>
      <c r="G116" s="199" t="s">
        <v>591</v>
      </c>
      <c r="H116" s="199" t="s">
        <v>592</v>
      </c>
      <c r="I116" s="200" t="s">
        <v>593</v>
      </c>
      <c r="J116" s="200" t="s">
        <v>427</v>
      </c>
      <c r="K116" s="200" t="s">
        <v>593</v>
      </c>
      <c r="L116" s="201">
        <v>421905620961</v>
      </c>
      <c r="M116" s="200" t="s">
        <v>594</v>
      </c>
      <c r="N116" s="200"/>
      <c r="O116" s="200"/>
      <c r="P116" s="200"/>
    </row>
    <row r="117" spans="1:16" x14ac:dyDescent="0.2">
      <c r="A117" s="203" t="s">
        <v>3025</v>
      </c>
      <c r="B117" s="285" t="s">
        <v>3015</v>
      </c>
      <c r="C117" s="285" t="s">
        <v>423</v>
      </c>
      <c r="D117" s="285" t="s">
        <v>3016</v>
      </c>
      <c r="E117" s="285" t="s">
        <v>449</v>
      </c>
      <c r="F117" s="285" t="s">
        <v>450</v>
      </c>
      <c r="G117" s="285" t="s">
        <v>3017</v>
      </c>
      <c r="H117" s="285" t="s">
        <v>3018</v>
      </c>
      <c r="I117" s="285" t="s">
        <v>3019</v>
      </c>
      <c r="J117" s="285" t="s">
        <v>427</v>
      </c>
      <c r="K117" s="285" t="s">
        <v>3019</v>
      </c>
      <c r="L117" s="286">
        <v>421905602706</v>
      </c>
      <c r="M117" s="285" t="s">
        <v>3020</v>
      </c>
      <c r="N117" s="285"/>
      <c r="O117" s="285"/>
      <c r="P117" s="285"/>
    </row>
    <row r="118" spans="1:16" x14ac:dyDescent="0.2">
      <c r="A118" s="198" t="s">
        <v>1936</v>
      </c>
      <c r="B118" s="199" t="s">
        <v>1937</v>
      </c>
      <c r="C118" s="200" t="s">
        <v>423</v>
      </c>
      <c r="D118" s="199" t="s">
        <v>1938</v>
      </c>
      <c r="E118" s="199" t="s">
        <v>1939</v>
      </c>
      <c r="F118" s="199" t="s">
        <v>1940</v>
      </c>
      <c r="G118" s="199" t="s">
        <v>1941</v>
      </c>
      <c r="H118" s="199" t="s">
        <v>1942</v>
      </c>
      <c r="I118" s="199" t="s">
        <v>1943</v>
      </c>
      <c r="J118" s="199" t="s">
        <v>425</v>
      </c>
      <c r="K118" s="199" t="s">
        <v>1943</v>
      </c>
      <c r="L118" s="201">
        <v>421908737634</v>
      </c>
      <c r="M118" s="199" t="s">
        <v>1944</v>
      </c>
      <c r="N118" s="199"/>
      <c r="O118" s="199"/>
      <c r="P118" s="199"/>
    </row>
    <row r="119" spans="1:16" x14ac:dyDescent="0.2">
      <c r="A119" s="198" t="s">
        <v>595</v>
      </c>
      <c r="B119" s="199" t="s">
        <v>596</v>
      </c>
      <c r="C119" s="200" t="s">
        <v>423</v>
      </c>
      <c r="D119" s="200" t="s">
        <v>597</v>
      </c>
      <c r="E119" s="200" t="s">
        <v>598</v>
      </c>
      <c r="F119" s="200" t="s">
        <v>599</v>
      </c>
      <c r="G119" s="199" t="s">
        <v>600</v>
      </c>
      <c r="H119" s="199" t="s">
        <v>601</v>
      </c>
      <c r="I119" s="200" t="s">
        <v>602</v>
      </c>
      <c r="J119" s="200" t="s">
        <v>427</v>
      </c>
      <c r="K119" s="200" t="s">
        <v>603</v>
      </c>
      <c r="L119" s="201">
        <v>421905601243</v>
      </c>
      <c r="M119" s="200" t="s">
        <v>604</v>
      </c>
      <c r="N119" s="199"/>
      <c r="O119" s="200"/>
      <c r="P119" s="199"/>
    </row>
    <row r="120" spans="1:16" x14ac:dyDescent="0.2">
      <c r="A120" s="198" t="s">
        <v>605</v>
      </c>
      <c r="B120" s="199" t="s">
        <v>606</v>
      </c>
      <c r="C120" s="200" t="s">
        <v>423</v>
      </c>
      <c r="D120" s="199" t="s">
        <v>607</v>
      </c>
      <c r="E120" s="200" t="s">
        <v>430</v>
      </c>
      <c r="F120" s="199" t="s">
        <v>426</v>
      </c>
      <c r="G120" s="199" t="s">
        <v>608</v>
      </c>
      <c r="H120" s="199" t="s">
        <v>609</v>
      </c>
      <c r="I120" s="199" t="s">
        <v>610</v>
      </c>
      <c r="J120" s="199" t="s">
        <v>427</v>
      </c>
      <c r="K120" s="199" t="s">
        <v>610</v>
      </c>
      <c r="L120" s="201">
        <v>421903584555</v>
      </c>
      <c r="M120" s="199" t="s">
        <v>611</v>
      </c>
      <c r="N120" s="199"/>
      <c r="O120" s="199"/>
      <c r="P120" s="199"/>
    </row>
    <row r="121" spans="1:16" x14ac:dyDescent="0.2">
      <c r="A121" s="198" t="s">
        <v>1415</v>
      </c>
      <c r="B121" s="199" t="s">
        <v>1416</v>
      </c>
      <c r="C121" s="200" t="s">
        <v>423</v>
      </c>
      <c r="D121" s="200" t="s">
        <v>474</v>
      </c>
      <c r="E121" s="199" t="s">
        <v>430</v>
      </c>
      <c r="F121" s="200" t="s">
        <v>475</v>
      </c>
      <c r="G121" s="199" t="s">
        <v>1417</v>
      </c>
      <c r="H121" s="199" t="s">
        <v>1418</v>
      </c>
      <c r="I121" s="199" t="s">
        <v>1419</v>
      </c>
      <c r="J121" s="199" t="s">
        <v>427</v>
      </c>
      <c r="K121" s="199" t="s">
        <v>1419</v>
      </c>
      <c r="L121" s="201">
        <v>421917800004</v>
      </c>
      <c r="M121" s="199" t="s">
        <v>1420</v>
      </c>
      <c r="N121" s="199"/>
      <c r="O121" s="199"/>
      <c r="P121" s="199"/>
    </row>
    <row r="122" spans="1:16" x14ac:dyDescent="0.2">
      <c r="A122" s="198" t="s">
        <v>1945</v>
      </c>
      <c r="B122" s="199" t="s">
        <v>1946</v>
      </c>
      <c r="C122" s="200" t="s">
        <v>423</v>
      </c>
      <c r="D122" s="200" t="s">
        <v>1947</v>
      </c>
      <c r="E122" s="199" t="s">
        <v>430</v>
      </c>
      <c r="F122" s="200" t="s">
        <v>1948</v>
      </c>
      <c r="G122" s="199" t="s">
        <v>1949</v>
      </c>
      <c r="H122" s="199" t="s">
        <v>1950</v>
      </c>
      <c r="I122" s="199" t="s">
        <v>1951</v>
      </c>
      <c r="J122" s="199" t="s">
        <v>427</v>
      </c>
      <c r="K122" s="199" t="s">
        <v>1951</v>
      </c>
      <c r="L122" s="201">
        <v>421918796233</v>
      </c>
      <c r="M122" s="199" t="s">
        <v>1952</v>
      </c>
      <c r="N122" s="199"/>
      <c r="O122" s="199"/>
      <c r="P122" s="199"/>
    </row>
    <row r="123" spans="1:16" x14ac:dyDescent="0.2">
      <c r="A123" s="198" t="s">
        <v>612</v>
      </c>
      <c r="B123" s="199" t="s">
        <v>613</v>
      </c>
      <c r="C123" s="200" t="s">
        <v>423</v>
      </c>
      <c r="D123" s="199" t="s">
        <v>614</v>
      </c>
      <c r="E123" s="199" t="s">
        <v>430</v>
      </c>
      <c r="F123" s="199" t="s">
        <v>432</v>
      </c>
      <c r="G123" s="199" t="s">
        <v>615</v>
      </c>
      <c r="H123" s="199" t="s">
        <v>616</v>
      </c>
      <c r="I123" s="199" t="s">
        <v>617</v>
      </c>
      <c r="J123" s="199" t="s">
        <v>427</v>
      </c>
      <c r="K123" s="199" t="s">
        <v>617</v>
      </c>
      <c r="L123" s="201">
        <v>421905297832</v>
      </c>
      <c r="M123" s="199" t="s">
        <v>618</v>
      </c>
      <c r="N123" s="199"/>
      <c r="O123" s="199"/>
      <c r="P123" s="199"/>
    </row>
    <row r="124" spans="1:16" x14ac:dyDescent="0.2">
      <c r="A124" s="198" t="s">
        <v>619</v>
      </c>
      <c r="B124" s="199" t="s">
        <v>620</v>
      </c>
      <c r="C124" s="200" t="s">
        <v>423</v>
      </c>
      <c r="D124" s="200" t="s">
        <v>621</v>
      </c>
      <c r="E124" s="200" t="s">
        <v>430</v>
      </c>
      <c r="F124" s="200" t="s">
        <v>622</v>
      </c>
      <c r="G124" s="320" t="s">
        <v>1368</v>
      </c>
      <c r="H124" s="265" t="s">
        <v>1369</v>
      </c>
      <c r="I124" s="200" t="s">
        <v>623</v>
      </c>
      <c r="J124" s="200" t="s">
        <v>427</v>
      </c>
      <c r="K124" s="200" t="s">
        <v>2695</v>
      </c>
      <c r="L124" s="201">
        <v>421905936379</v>
      </c>
      <c r="M124" s="200" t="s">
        <v>624</v>
      </c>
      <c r="N124" s="199"/>
      <c r="O124" s="200"/>
      <c r="P124" s="199"/>
    </row>
    <row r="125" spans="1:16" x14ac:dyDescent="0.2">
      <c r="A125" s="198" t="s">
        <v>625</v>
      </c>
      <c r="B125" s="199" t="s">
        <v>626</v>
      </c>
      <c r="C125" s="200" t="s">
        <v>423</v>
      </c>
      <c r="D125" s="199" t="s">
        <v>627</v>
      </c>
      <c r="E125" s="199" t="s">
        <v>628</v>
      </c>
      <c r="F125" s="199" t="s">
        <v>629</v>
      </c>
      <c r="G125" s="199" t="s">
        <v>630</v>
      </c>
      <c r="H125" s="199" t="s">
        <v>631</v>
      </c>
      <c r="I125" s="199" t="s">
        <v>632</v>
      </c>
      <c r="J125" s="199" t="s">
        <v>438</v>
      </c>
      <c r="K125" s="199" t="s">
        <v>632</v>
      </c>
      <c r="L125" s="201">
        <v>421915156717</v>
      </c>
      <c r="M125" s="199" t="s">
        <v>633</v>
      </c>
      <c r="N125" s="199"/>
      <c r="O125" s="199"/>
      <c r="P125" s="199"/>
    </row>
    <row r="126" spans="1:16" x14ac:dyDescent="0.2">
      <c r="A126" s="198" t="s">
        <v>634</v>
      </c>
      <c r="B126" s="199" t="s">
        <v>635</v>
      </c>
      <c r="C126" s="200" t="s">
        <v>423</v>
      </c>
      <c r="D126" s="200" t="s">
        <v>474</v>
      </c>
      <c r="E126" s="199" t="s">
        <v>430</v>
      </c>
      <c r="F126" s="199" t="s">
        <v>525</v>
      </c>
      <c r="G126" s="199" t="s">
        <v>636</v>
      </c>
      <c r="H126" s="199" t="s">
        <v>637</v>
      </c>
      <c r="I126" s="199" t="s">
        <v>638</v>
      </c>
      <c r="J126" s="199" t="s">
        <v>427</v>
      </c>
      <c r="K126" s="199" t="s">
        <v>530</v>
      </c>
      <c r="L126" s="201">
        <v>421905294239</v>
      </c>
      <c r="M126" s="199" t="s">
        <v>639</v>
      </c>
      <c r="N126" s="199"/>
      <c r="O126" s="199"/>
      <c r="P126" s="199"/>
    </row>
    <row r="127" spans="1:16" x14ac:dyDescent="0.2">
      <c r="A127" s="198" t="s">
        <v>640</v>
      </c>
      <c r="B127" s="199" t="s">
        <v>641</v>
      </c>
      <c r="C127" s="200" t="s">
        <v>423</v>
      </c>
      <c r="D127" s="200" t="s">
        <v>474</v>
      </c>
      <c r="E127" s="200" t="s">
        <v>430</v>
      </c>
      <c r="F127" s="200" t="s">
        <v>525</v>
      </c>
      <c r="G127" s="199" t="s">
        <v>642</v>
      </c>
      <c r="H127" s="199" t="s">
        <v>643</v>
      </c>
      <c r="I127" s="200" t="s">
        <v>644</v>
      </c>
      <c r="J127" s="199" t="s">
        <v>645</v>
      </c>
      <c r="K127" s="200" t="s">
        <v>644</v>
      </c>
      <c r="L127" s="201">
        <v>421908447934</v>
      </c>
      <c r="M127" s="200" t="s">
        <v>646</v>
      </c>
      <c r="N127" s="200"/>
      <c r="O127" s="200"/>
      <c r="P127" s="200"/>
    </row>
    <row r="128" spans="1:16" x14ac:dyDescent="0.2">
      <c r="A128" s="198" t="s">
        <v>647</v>
      </c>
      <c r="B128" s="199" t="s">
        <v>648</v>
      </c>
      <c r="C128" s="200" t="s">
        <v>423</v>
      </c>
      <c r="D128" s="200" t="s">
        <v>474</v>
      </c>
      <c r="E128" s="199" t="s">
        <v>430</v>
      </c>
      <c r="F128" s="200" t="s">
        <v>525</v>
      </c>
      <c r="G128" s="199" t="s">
        <v>649</v>
      </c>
      <c r="H128" s="199" t="s">
        <v>650</v>
      </c>
      <c r="I128" s="199" t="s">
        <v>651</v>
      </c>
      <c r="J128" s="199" t="s">
        <v>427</v>
      </c>
      <c r="K128" s="199" t="s">
        <v>652</v>
      </c>
      <c r="L128" s="201">
        <v>421918234840</v>
      </c>
      <c r="M128" s="199" t="s">
        <v>653</v>
      </c>
      <c r="N128" s="199"/>
      <c r="O128" s="199"/>
      <c r="P128" s="199"/>
    </row>
    <row r="129" spans="1:16" x14ac:dyDescent="0.2">
      <c r="A129" s="198" t="s">
        <v>654</v>
      </c>
      <c r="B129" s="199" t="s">
        <v>655</v>
      </c>
      <c r="C129" s="200" t="s">
        <v>423</v>
      </c>
      <c r="D129" s="199" t="s">
        <v>656</v>
      </c>
      <c r="E129" s="199" t="s">
        <v>430</v>
      </c>
      <c r="F129" s="199" t="s">
        <v>525</v>
      </c>
      <c r="G129" s="199" t="s">
        <v>657</v>
      </c>
      <c r="H129" s="199" t="s">
        <v>658</v>
      </c>
      <c r="I129" s="199" t="s">
        <v>659</v>
      </c>
      <c r="J129" s="199" t="s">
        <v>427</v>
      </c>
      <c r="K129" s="199" t="s">
        <v>660</v>
      </c>
      <c r="L129" s="201">
        <v>421911427222</v>
      </c>
      <c r="M129" s="199" t="s">
        <v>661</v>
      </c>
      <c r="N129" s="199"/>
      <c r="O129" s="199"/>
      <c r="P129" s="199"/>
    </row>
    <row r="130" spans="1:16" x14ac:dyDescent="0.2">
      <c r="A130" s="198" t="s">
        <v>662</v>
      </c>
      <c r="B130" s="199" t="s">
        <v>663</v>
      </c>
      <c r="C130" s="200" t="s">
        <v>423</v>
      </c>
      <c r="D130" s="200" t="s">
        <v>474</v>
      </c>
      <c r="E130" s="199" t="s">
        <v>430</v>
      </c>
      <c r="F130" s="199" t="s">
        <v>525</v>
      </c>
      <c r="G130" s="199" t="s">
        <v>664</v>
      </c>
      <c r="H130" s="199" t="s">
        <v>665</v>
      </c>
      <c r="I130" s="199" t="s">
        <v>666</v>
      </c>
      <c r="J130" s="199" t="s">
        <v>667</v>
      </c>
      <c r="K130" s="199" t="s">
        <v>668</v>
      </c>
      <c r="L130" s="201">
        <v>421905278836</v>
      </c>
      <c r="M130" s="199" t="s">
        <v>669</v>
      </c>
      <c r="N130" s="199" t="s">
        <v>669</v>
      </c>
      <c r="O130" s="199" t="s">
        <v>1421</v>
      </c>
      <c r="P130" s="199" t="s">
        <v>1422</v>
      </c>
    </row>
    <row r="131" spans="1:16" ht="12.5" x14ac:dyDescent="0.2">
      <c r="A131" s="198" t="s">
        <v>1953</v>
      </c>
      <c r="B131" s="199" t="s">
        <v>1954</v>
      </c>
      <c r="C131" s="200" t="s">
        <v>423</v>
      </c>
      <c r="D131" s="200" t="s">
        <v>474</v>
      </c>
      <c r="E131" s="199" t="s">
        <v>430</v>
      </c>
      <c r="F131" s="199" t="s">
        <v>475</v>
      </c>
      <c r="G131" s="321" t="s">
        <v>1955</v>
      </c>
      <c r="H131" s="321" t="s">
        <v>1956</v>
      </c>
      <c r="I131" s="199" t="s">
        <v>1957</v>
      </c>
      <c r="J131" s="199" t="s">
        <v>425</v>
      </c>
      <c r="K131" s="199" t="s">
        <v>1958</v>
      </c>
      <c r="L131" s="201">
        <v>421904260194</v>
      </c>
      <c r="M131" s="199" t="s">
        <v>1959</v>
      </c>
      <c r="N131" s="199"/>
      <c r="O131" s="199"/>
      <c r="P131" s="199"/>
    </row>
    <row r="132" spans="1:16" ht="12.5" x14ac:dyDescent="0.2">
      <c r="A132" s="198" t="s">
        <v>670</v>
      </c>
      <c r="B132" s="199" t="s">
        <v>671</v>
      </c>
      <c r="C132" s="200" t="s">
        <v>423</v>
      </c>
      <c r="D132" s="200" t="s">
        <v>474</v>
      </c>
      <c r="E132" s="199" t="s">
        <v>430</v>
      </c>
      <c r="F132" s="200" t="s">
        <v>525</v>
      </c>
      <c r="G132" s="312" t="s">
        <v>2696</v>
      </c>
      <c r="H132" s="199" t="s">
        <v>2697</v>
      </c>
      <c r="I132" s="199" t="s">
        <v>2698</v>
      </c>
      <c r="J132" s="199" t="s">
        <v>425</v>
      </c>
      <c r="K132" s="199" t="s">
        <v>2698</v>
      </c>
      <c r="L132" s="201">
        <v>421910161266</v>
      </c>
      <c r="M132" s="199" t="s">
        <v>672</v>
      </c>
      <c r="N132" s="200"/>
      <c r="O132" s="200"/>
      <c r="P132" s="200"/>
    </row>
    <row r="133" spans="1:16" x14ac:dyDescent="0.2">
      <c r="A133" s="198" t="s">
        <v>673</v>
      </c>
      <c r="B133" s="199" t="s">
        <v>674</v>
      </c>
      <c r="C133" s="200" t="s">
        <v>423</v>
      </c>
      <c r="D133" s="200" t="s">
        <v>675</v>
      </c>
      <c r="E133" s="200" t="s">
        <v>434</v>
      </c>
      <c r="F133" s="200" t="s">
        <v>433</v>
      </c>
      <c r="G133" s="199" t="s">
        <v>676</v>
      </c>
      <c r="H133" s="199" t="s">
        <v>677</v>
      </c>
      <c r="I133" s="200" t="s">
        <v>678</v>
      </c>
      <c r="J133" s="200" t="s">
        <v>427</v>
      </c>
      <c r="K133" s="200" t="s">
        <v>678</v>
      </c>
      <c r="L133" s="201">
        <v>421903712927</v>
      </c>
      <c r="M133" s="200" t="s">
        <v>679</v>
      </c>
      <c r="N133" s="199"/>
      <c r="O133" s="200"/>
      <c r="P133" s="199"/>
    </row>
    <row r="134" spans="1:16" x14ac:dyDescent="0.2">
      <c r="A134" s="198" t="s">
        <v>680</v>
      </c>
      <c r="B134" s="199" t="s">
        <v>681</v>
      </c>
      <c r="C134" s="200" t="s">
        <v>423</v>
      </c>
      <c r="D134" s="199" t="s">
        <v>1960</v>
      </c>
      <c r="E134" s="199" t="s">
        <v>1961</v>
      </c>
      <c r="F134" s="199" t="s">
        <v>1962</v>
      </c>
      <c r="G134" s="199" t="s">
        <v>682</v>
      </c>
      <c r="H134" s="199" t="s">
        <v>683</v>
      </c>
      <c r="I134" s="199" t="s">
        <v>1963</v>
      </c>
      <c r="J134" s="199" t="s">
        <v>427</v>
      </c>
      <c r="K134" s="199" t="s">
        <v>1963</v>
      </c>
      <c r="L134" s="201">
        <v>421915713543</v>
      </c>
      <c r="M134" s="199" t="s">
        <v>684</v>
      </c>
      <c r="N134" s="199"/>
      <c r="O134" s="200"/>
      <c r="P134" s="199"/>
    </row>
    <row r="135" spans="1:16" x14ac:dyDescent="0.2">
      <c r="A135" s="198" t="s">
        <v>685</v>
      </c>
      <c r="B135" s="199" t="s">
        <v>686</v>
      </c>
      <c r="C135" s="200" t="s">
        <v>423</v>
      </c>
      <c r="D135" s="199" t="s">
        <v>687</v>
      </c>
      <c r="E135" s="199" t="s">
        <v>430</v>
      </c>
      <c r="F135" s="199" t="s">
        <v>688</v>
      </c>
      <c r="G135" s="265" t="s">
        <v>689</v>
      </c>
      <c r="H135" s="265" t="s">
        <v>690</v>
      </c>
      <c r="I135" s="199" t="s">
        <v>691</v>
      </c>
      <c r="J135" s="199" t="s">
        <v>425</v>
      </c>
      <c r="K135" s="199" t="s">
        <v>692</v>
      </c>
      <c r="L135" s="201">
        <v>421918824449</v>
      </c>
      <c r="M135" s="199" t="s">
        <v>693</v>
      </c>
      <c r="N135" s="199"/>
      <c r="O135" s="200"/>
      <c r="P135" s="199"/>
    </row>
    <row r="136" spans="1:16" x14ac:dyDescent="0.2">
      <c r="A136" s="198" t="s">
        <v>1423</v>
      </c>
      <c r="B136" s="199" t="s">
        <v>1424</v>
      </c>
      <c r="C136" s="200" t="s">
        <v>423</v>
      </c>
      <c r="D136" s="200" t="s">
        <v>1425</v>
      </c>
      <c r="E136" s="200" t="s">
        <v>1426</v>
      </c>
      <c r="F136" s="200" t="s">
        <v>1427</v>
      </c>
      <c r="G136" s="265" t="s">
        <v>1428</v>
      </c>
      <c r="H136" s="199" t="s">
        <v>1429</v>
      </c>
      <c r="I136" s="200" t="s">
        <v>1430</v>
      </c>
      <c r="J136" s="200" t="s">
        <v>425</v>
      </c>
      <c r="K136" s="200" t="s">
        <v>1430</v>
      </c>
      <c r="L136" s="201">
        <v>421903996977</v>
      </c>
      <c r="M136" s="200" t="s">
        <v>1431</v>
      </c>
      <c r="N136" s="200"/>
      <c r="O136" s="200"/>
      <c r="P136" s="199"/>
    </row>
    <row r="137" spans="1:16" x14ac:dyDescent="0.2">
      <c r="A137" s="198" t="s">
        <v>694</v>
      </c>
      <c r="B137" s="199" t="s">
        <v>695</v>
      </c>
      <c r="C137" s="200" t="s">
        <v>423</v>
      </c>
      <c r="D137" s="199" t="s">
        <v>696</v>
      </c>
      <c r="E137" s="199" t="s">
        <v>430</v>
      </c>
      <c r="F137" s="199" t="s">
        <v>441</v>
      </c>
      <c r="G137" s="265" t="s">
        <v>697</v>
      </c>
      <c r="H137" s="265" t="s">
        <v>698</v>
      </c>
      <c r="I137" s="199" t="s">
        <v>699</v>
      </c>
      <c r="J137" s="199" t="s">
        <v>427</v>
      </c>
      <c r="K137" s="199" t="s">
        <v>700</v>
      </c>
      <c r="L137" s="201">
        <v>421907984638</v>
      </c>
      <c r="M137" s="199" t="s">
        <v>701</v>
      </c>
      <c r="N137" s="199"/>
      <c r="O137" s="199"/>
      <c r="P137" s="199"/>
    </row>
    <row r="138" spans="1:16" x14ac:dyDescent="0.2">
      <c r="A138" s="198" t="s">
        <v>702</v>
      </c>
      <c r="B138" s="199" t="s">
        <v>703</v>
      </c>
      <c r="C138" s="200" t="s">
        <v>423</v>
      </c>
      <c r="D138" s="200" t="s">
        <v>474</v>
      </c>
      <c r="E138" s="199" t="s">
        <v>430</v>
      </c>
      <c r="F138" s="200" t="s">
        <v>525</v>
      </c>
      <c r="G138" s="199" t="s">
        <v>704</v>
      </c>
      <c r="H138" s="199" t="s">
        <v>705</v>
      </c>
      <c r="I138" s="199" t="s">
        <v>706</v>
      </c>
      <c r="J138" s="199" t="s">
        <v>425</v>
      </c>
      <c r="K138" s="275" t="s">
        <v>706</v>
      </c>
      <c r="L138" s="316">
        <v>421911597705</v>
      </c>
      <c r="M138" s="199" t="s">
        <v>707</v>
      </c>
      <c r="N138" s="199"/>
      <c r="O138" s="199" t="s">
        <v>1432</v>
      </c>
      <c r="P138" s="199"/>
    </row>
    <row r="139" spans="1:16" x14ac:dyDescent="0.2">
      <c r="A139" s="178" t="s">
        <v>1964</v>
      </c>
      <c r="B139" s="277" t="s">
        <v>1965</v>
      </c>
      <c r="C139" s="200" t="s">
        <v>423</v>
      </c>
      <c r="D139" s="277" t="s">
        <v>1966</v>
      </c>
      <c r="E139" s="277" t="s">
        <v>1426</v>
      </c>
      <c r="F139" s="277" t="s">
        <v>1427</v>
      </c>
      <c r="G139" s="277" t="s">
        <v>1967</v>
      </c>
      <c r="H139" s="277" t="s">
        <v>1968</v>
      </c>
      <c r="I139" s="277" t="s">
        <v>1969</v>
      </c>
      <c r="J139" s="199" t="s">
        <v>427</v>
      </c>
      <c r="K139" s="277" t="s">
        <v>1970</v>
      </c>
      <c r="L139" s="322">
        <v>421905762340</v>
      </c>
      <c r="M139" s="277" t="s">
        <v>1971</v>
      </c>
      <c r="N139" s="277"/>
      <c r="O139" s="277"/>
      <c r="P139" s="277"/>
    </row>
    <row r="140" spans="1:16" x14ac:dyDescent="0.2">
      <c r="A140" s="203" t="s">
        <v>2700</v>
      </c>
      <c r="B140" s="285" t="s">
        <v>2701</v>
      </c>
      <c r="C140" s="285" t="s">
        <v>423</v>
      </c>
      <c r="D140" s="285" t="s">
        <v>2702</v>
      </c>
      <c r="E140" s="285" t="s">
        <v>436</v>
      </c>
      <c r="F140" s="285" t="s">
        <v>494</v>
      </c>
      <c r="G140" s="285" t="s">
        <v>2703</v>
      </c>
      <c r="H140" s="285" t="s">
        <v>496</v>
      </c>
      <c r="I140" s="285" t="s">
        <v>497</v>
      </c>
      <c r="J140" s="285" t="s">
        <v>425</v>
      </c>
      <c r="K140" s="285" t="s">
        <v>497</v>
      </c>
      <c r="L140" s="286">
        <v>421911361044</v>
      </c>
      <c r="M140" s="285" t="s">
        <v>2704</v>
      </c>
      <c r="N140" s="285"/>
      <c r="O140" s="285"/>
      <c r="P140" s="285"/>
    </row>
    <row r="141" spans="1:16" x14ac:dyDescent="0.2">
      <c r="A141" s="198" t="s">
        <v>708</v>
      </c>
      <c r="B141" s="199" t="s">
        <v>709</v>
      </c>
      <c r="C141" s="200" t="s">
        <v>423</v>
      </c>
      <c r="D141" s="199" t="s">
        <v>710</v>
      </c>
      <c r="E141" s="199" t="s">
        <v>430</v>
      </c>
      <c r="F141" s="199" t="s">
        <v>437</v>
      </c>
      <c r="G141" s="199" t="s">
        <v>711</v>
      </c>
      <c r="H141" s="199" t="s">
        <v>712</v>
      </c>
      <c r="I141" s="199" t="s">
        <v>713</v>
      </c>
      <c r="J141" s="199" t="s">
        <v>425</v>
      </c>
      <c r="K141" s="199" t="s">
        <v>714</v>
      </c>
      <c r="L141" s="201">
        <v>421905504040</v>
      </c>
      <c r="M141" s="199" t="s">
        <v>715</v>
      </c>
      <c r="N141" s="278"/>
      <c r="O141" s="199"/>
      <c r="P141" s="199"/>
    </row>
    <row r="142" spans="1:16" x14ac:dyDescent="0.2">
      <c r="A142" s="198" t="s">
        <v>716</v>
      </c>
      <c r="B142" s="199" t="s">
        <v>717</v>
      </c>
      <c r="C142" s="200" t="s">
        <v>423</v>
      </c>
      <c r="D142" s="200" t="s">
        <v>474</v>
      </c>
      <c r="E142" s="199" t="s">
        <v>430</v>
      </c>
      <c r="F142" s="200" t="s">
        <v>525</v>
      </c>
      <c r="G142" s="265" t="s">
        <v>718</v>
      </c>
      <c r="H142" s="199" t="s">
        <v>719</v>
      </c>
      <c r="I142" s="199" t="s">
        <v>720</v>
      </c>
      <c r="J142" s="199" t="s">
        <v>425</v>
      </c>
      <c r="K142" s="199" t="s">
        <v>720</v>
      </c>
      <c r="L142" s="201">
        <v>421903202270</v>
      </c>
      <c r="M142" s="199" t="s">
        <v>721</v>
      </c>
      <c r="N142" s="199"/>
      <c r="O142" s="199"/>
      <c r="P142" s="199"/>
    </row>
    <row r="143" spans="1:16" x14ac:dyDescent="0.2">
      <c r="A143" s="198" t="s">
        <v>722</v>
      </c>
      <c r="B143" s="199" t="s">
        <v>723</v>
      </c>
      <c r="C143" s="200" t="s">
        <v>423</v>
      </c>
      <c r="D143" s="199" t="s">
        <v>724</v>
      </c>
      <c r="E143" s="199" t="s">
        <v>431</v>
      </c>
      <c r="F143" s="199" t="s">
        <v>725</v>
      </c>
      <c r="G143" s="199" t="s">
        <v>726</v>
      </c>
      <c r="H143" s="199" t="s">
        <v>727</v>
      </c>
      <c r="I143" s="199" t="s">
        <v>728</v>
      </c>
      <c r="J143" s="199" t="s">
        <v>427</v>
      </c>
      <c r="K143" s="199" t="s">
        <v>729</v>
      </c>
      <c r="L143" s="201">
        <v>421911928826</v>
      </c>
      <c r="M143" s="199" t="s">
        <v>730</v>
      </c>
      <c r="N143" s="199"/>
      <c r="O143" s="199"/>
      <c r="P143" s="199"/>
    </row>
    <row r="144" spans="1:16" x14ac:dyDescent="0.2">
      <c r="A144" s="198" t="s">
        <v>731</v>
      </c>
      <c r="B144" s="199" t="s">
        <v>732</v>
      </c>
      <c r="C144" s="200" t="s">
        <v>423</v>
      </c>
      <c r="D144" s="200" t="s">
        <v>474</v>
      </c>
      <c r="E144" s="199" t="s">
        <v>430</v>
      </c>
      <c r="F144" s="199" t="s">
        <v>525</v>
      </c>
      <c r="G144" s="199" t="s">
        <v>733</v>
      </c>
      <c r="H144" s="199" t="s">
        <v>734</v>
      </c>
      <c r="I144" s="199" t="s">
        <v>735</v>
      </c>
      <c r="J144" s="199" t="s">
        <v>427</v>
      </c>
      <c r="K144" s="199" t="s">
        <v>736</v>
      </c>
      <c r="L144" s="201" t="s">
        <v>737</v>
      </c>
      <c r="M144" s="199" t="s">
        <v>738</v>
      </c>
      <c r="N144" s="199" t="s">
        <v>1972</v>
      </c>
      <c r="O144" s="199"/>
      <c r="P144" s="199"/>
    </row>
    <row r="145" spans="1:16" x14ac:dyDescent="0.2">
      <c r="A145" s="178" t="s">
        <v>1433</v>
      </c>
      <c r="B145" s="277" t="s">
        <v>1434</v>
      </c>
      <c r="C145" s="200" t="s">
        <v>423</v>
      </c>
      <c r="D145" s="277" t="s">
        <v>1435</v>
      </c>
      <c r="E145" s="277" t="s">
        <v>430</v>
      </c>
      <c r="F145" s="277" t="s">
        <v>426</v>
      </c>
      <c r="G145" s="277" t="s">
        <v>1436</v>
      </c>
      <c r="H145" s="277" t="s">
        <v>1437</v>
      </c>
      <c r="I145" s="277" t="s">
        <v>1438</v>
      </c>
      <c r="J145" s="277" t="s">
        <v>425</v>
      </c>
      <c r="K145" s="277" t="s">
        <v>1439</v>
      </c>
      <c r="L145" s="322" t="s">
        <v>1440</v>
      </c>
      <c r="M145" s="277" t="s">
        <v>1441</v>
      </c>
      <c r="N145" s="277"/>
      <c r="O145" s="277"/>
      <c r="P145" s="277"/>
    </row>
    <row r="146" spans="1:16" x14ac:dyDescent="0.2">
      <c r="A146" s="203" t="s">
        <v>2705</v>
      </c>
      <c r="B146" s="285" t="s">
        <v>2706</v>
      </c>
      <c r="C146" s="285" t="s">
        <v>423</v>
      </c>
      <c r="D146" s="285" t="s">
        <v>951</v>
      </c>
      <c r="E146" s="285" t="s">
        <v>431</v>
      </c>
      <c r="F146" s="285" t="s">
        <v>2707</v>
      </c>
      <c r="G146" s="285" t="s">
        <v>2708</v>
      </c>
      <c r="H146" s="285" t="s">
        <v>2709</v>
      </c>
      <c r="I146" s="285" t="s">
        <v>2710</v>
      </c>
      <c r="J146" s="285" t="s">
        <v>2711</v>
      </c>
      <c r="K146" s="285" t="s">
        <v>2710</v>
      </c>
      <c r="L146" s="286">
        <v>421415073611</v>
      </c>
      <c r="M146" s="285" t="s">
        <v>2712</v>
      </c>
      <c r="N146" s="285"/>
      <c r="O146" s="285"/>
      <c r="P146" s="285"/>
    </row>
    <row r="147" spans="1:16" x14ac:dyDescent="0.2">
      <c r="A147" s="198" t="s">
        <v>739</v>
      </c>
      <c r="B147" s="199" t="s">
        <v>740</v>
      </c>
      <c r="C147" s="200" t="s">
        <v>423</v>
      </c>
      <c r="D147" s="199" t="s">
        <v>1370</v>
      </c>
      <c r="E147" s="199" t="s">
        <v>430</v>
      </c>
      <c r="F147" s="199" t="s">
        <v>893</v>
      </c>
      <c r="G147" s="199" t="s">
        <v>741</v>
      </c>
      <c r="H147" s="265" t="s">
        <v>742</v>
      </c>
      <c r="I147" s="199" t="s">
        <v>743</v>
      </c>
      <c r="J147" s="199" t="s">
        <v>425</v>
      </c>
      <c r="K147" s="199" t="s">
        <v>744</v>
      </c>
      <c r="L147" s="201">
        <v>421903601379</v>
      </c>
      <c r="M147" s="199" t="s">
        <v>745</v>
      </c>
      <c r="N147" s="199"/>
      <c r="O147" s="199"/>
      <c r="P147" s="199"/>
    </row>
    <row r="148" spans="1:16" x14ac:dyDescent="0.2">
      <c r="A148" s="198" t="s">
        <v>746</v>
      </c>
      <c r="B148" s="199" t="s">
        <v>747</v>
      </c>
      <c r="C148" s="200" t="s">
        <v>423</v>
      </c>
      <c r="D148" s="199" t="s">
        <v>748</v>
      </c>
      <c r="E148" s="199" t="s">
        <v>430</v>
      </c>
      <c r="F148" s="199" t="s">
        <v>749</v>
      </c>
      <c r="G148" s="199" t="s">
        <v>750</v>
      </c>
      <c r="H148" s="199" t="s">
        <v>751</v>
      </c>
      <c r="I148" s="199" t="s">
        <v>752</v>
      </c>
      <c r="J148" s="199" t="s">
        <v>425</v>
      </c>
      <c r="K148" s="199" t="s">
        <v>753</v>
      </c>
      <c r="L148" s="201">
        <v>421903370792</v>
      </c>
      <c r="M148" s="199" t="s">
        <v>754</v>
      </c>
      <c r="N148" s="199"/>
      <c r="O148" s="199"/>
      <c r="P148" s="310" t="s">
        <v>1442</v>
      </c>
    </row>
    <row r="149" spans="1:16" x14ac:dyDescent="0.2">
      <c r="A149" s="198" t="s">
        <v>755</v>
      </c>
      <c r="B149" s="199" t="s">
        <v>756</v>
      </c>
      <c r="C149" s="200" t="s">
        <v>423</v>
      </c>
      <c r="D149" s="199" t="s">
        <v>757</v>
      </c>
      <c r="E149" s="199" t="s">
        <v>430</v>
      </c>
      <c r="F149" s="199" t="s">
        <v>758</v>
      </c>
      <c r="G149" s="199" t="s">
        <v>759</v>
      </c>
      <c r="H149" s="199" t="s">
        <v>760</v>
      </c>
      <c r="I149" s="199" t="s">
        <v>761</v>
      </c>
      <c r="J149" s="199" t="s">
        <v>427</v>
      </c>
      <c r="K149" s="199" t="s">
        <v>762</v>
      </c>
      <c r="L149" s="201">
        <v>421905795511</v>
      </c>
      <c r="M149" s="199" t="s">
        <v>763</v>
      </c>
      <c r="N149" s="199"/>
      <c r="O149" s="199"/>
      <c r="P149" s="199"/>
    </row>
    <row r="150" spans="1:16" x14ac:dyDescent="0.2">
      <c r="A150" s="198" t="s">
        <v>764</v>
      </c>
      <c r="B150" s="199" t="s">
        <v>765</v>
      </c>
      <c r="C150" s="200" t="s">
        <v>423</v>
      </c>
      <c r="D150" s="199" t="s">
        <v>766</v>
      </c>
      <c r="E150" s="199" t="s">
        <v>767</v>
      </c>
      <c r="F150" s="199" t="s">
        <v>768</v>
      </c>
      <c r="G150" s="199" t="s">
        <v>769</v>
      </c>
      <c r="H150" s="199" t="s">
        <v>770</v>
      </c>
      <c r="I150" s="199" t="s">
        <v>771</v>
      </c>
      <c r="J150" s="199" t="s">
        <v>427</v>
      </c>
      <c r="K150" s="199" t="s">
        <v>772</v>
      </c>
      <c r="L150" s="201">
        <v>421903363993</v>
      </c>
      <c r="M150" s="199" t="s">
        <v>773</v>
      </c>
      <c r="N150" s="199"/>
      <c r="O150" s="199"/>
      <c r="P150" s="199"/>
    </row>
    <row r="151" spans="1:16" x14ac:dyDescent="0.2">
      <c r="A151" s="198" t="s">
        <v>774</v>
      </c>
      <c r="B151" s="199" t="s">
        <v>775</v>
      </c>
      <c r="C151" s="200" t="s">
        <v>423</v>
      </c>
      <c r="D151" s="199" t="s">
        <v>776</v>
      </c>
      <c r="E151" s="199" t="s">
        <v>430</v>
      </c>
      <c r="F151" s="199" t="s">
        <v>525</v>
      </c>
      <c r="G151" s="199" t="s">
        <v>777</v>
      </c>
      <c r="H151" s="199" t="s">
        <v>778</v>
      </c>
      <c r="I151" s="199" t="s">
        <v>779</v>
      </c>
      <c r="J151" s="199" t="s">
        <v>427</v>
      </c>
      <c r="K151" s="199" t="s">
        <v>780</v>
      </c>
      <c r="L151" s="201">
        <v>421903740961</v>
      </c>
      <c r="M151" s="199" t="s">
        <v>781</v>
      </c>
      <c r="N151" s="199"/>
      <c r="O151" s="199"/>
      <c r="P151" s="199"/>
    </row>
    <row r="152" spans="1:16" x14ac:dyDescent="0.2">
      <c r="A152" s="198" t="s">
        <v>782</v>
      </c>
      <c r="B152" s="199" t="s">
        <v>783</v>
      </c>
      <c r="C152" s="200" t="s">
        <v>423</v>
      </c>
      <c r="D152" s="199" t="s">
        <v>784</v>
      </c>
      <c r="E152" s="199" t="s">
        <v>430</v>
      </c>
      <c r="F152" s="199" t="s">
        <v>432</v>
      </c>
      <c r="G152" s="199" t="s">
        <v>785</v>
      </c>
      <c r="H152" s="265" t="s">
        <v>786</v>
      </c>
      <c r="I152" s="199" t="s">
        <v>787</v>
      </c>
      <c r="J152" s="199" t="s">
        <v>427</v>
      </c>
      <c r="K152" s="199" t="s">
        <v>788</v>
      </c>
      <c r="L152" s="201">
        <v>421903714918</v>
      </c>
      <c r="M152" s="199" t="s">
        <v>789</v>
      </c>
      <c r="N152" s="199"/>
      <c r="O152" s="199"/>
      <c r="P152" s="199"/>
    </row>
    <row r="153" spans="1:16" x14ac:dyDescent="0.2">
      <c r="A153" s="198" t="s">
        <v>790</v>
      </c>
      <c r="B153" s="199" t="s">
        <v>791</v>
      </c>
      <c r="C153" s="200" t="s">
        <v>423</v>
      </c>
      <c r="D153" s="199" t="s">
        <v>2713</v>
      </c>
      <c r="E153" s="199" t="s">
        <v>430</v>
      </c>
      <c r="F153" s="199" t="s">
        <v>792</v>
      </c>
      <c r="G153" s="265" t="s">
        <v>793</v>
      </c>
      <c r="H153" s="199" t="s">
        <v>794</v>
      </c>
      <c r="I153" s="199" t="s">
        <v>795</v>
      </c>
      <c r="J153" s="199" t="s">
        <v>425</v>
      </c>
      <c r="K153" s="199" t="s">
        <v>796</v>
      </c>
      <c r="L153" s="201">
        <v>421918882990</v>
      </c>
      <c r="M153" s="199" t="s">
        <v>797</v>
      </c>
      <c r="N153" s="199"/>
      <c r="O153" s="199"/>
      <c r="P153" s="199"/>
    </row>
    <row r="154" spans="1:16" x14ac:dyDescent="0.2">
      <c r="A154" s="198" t="s">
        <v>798</v>
      </c>
      <c r="B154" s="199" t="s">
        <v>799</v>
      </c>
      <c r="C154" s="200" t="s">
        <v>423</v>
      </c>
      <c r="D154" s="200" t="s">
        <v>474</v>
      </c>
      <c r="E154" s="199" t="s">
        <v>430</v>
      </c>
      <c r="F154" s="200" t="s">
        <v>525</v>
      </c>
      <c r="G154" s="199" t="s">
        <v>800</v>
      </c>
      <c r="H154" s="199" t="s">
        <v>801</v>
      </c>
      <c r="I154" s="199" t="s">
        <v>802</v>
      </c>
      <c r="J154" s="199" t="s">
        <v>803</v>
      </c>
      <c r="K154" s="199" t="s">
        <v>802</v>
      </c>
      <c r="L154" s="201">
        <v>421917476268</v>
      </c>
      <c r="M154" s="199" t="s">
        <v>804</v>
      </c>
      <c r="N154" s="199"/>
      <c r="O154" s="199"/>
      <c r="P154" s="199"/>
    </row>
    <row r="155" spans="1:16" x14ac:dyDescent="0.2">
      <c r="A155" s="198" t="s">
        <v>805</v>
      </c>
      <c r="B155" s="199" t="s">
        <v>806</v>
      </c>
      <c r="C155" s="200" t="s">
        <v>423</v>
      </c>
      <c r="D155" s="199" t="s">
        <v>807</v>
      </c>
      <c r="E155" s="199" t="s">
        <v>808</v>
      </c>
      <c r="F155" s="199" t="s">
        <v>809</v>
      </c>
      <c r="G155" s="199" t="s">
        <v>810</v>
      </c>
      <c r="H155" s="265" t="s">
        <v>811</v>
      </c>
      <c r="I155" s="199" t="s">
        <v>812</v>
      </c>
      <c r="J155" s="199" t="s">
        <v>803</v>
      </c>
      <c r="K155" s="199" t="s">
        <v>812</v>
      </c>
      <c r="L155" s="201">
        <v>421905193404</v>
      </c>
      <c r="M155" s="199" t="s">
        <v>813</v>
      </c>
      <c r="N155" s="199"/>
      <c r="O155" s="199"/>
      <c r="P155" s="199"/>
    </row>
    <row r="156" spans="1:16" x14ac:dyDescent="0.2">
      <c r="A156" s="198" t="s">
        <v>814</v>
      </c>
      <c r="B156" s="199" t="s">
        <v>815</v>
      </c>
      <c r="C156" s="200" t="s">
        <v>423</v>
      </c>
      <c r="D156" s="199" t="s">
        <v>816</v>
      </c>
      <c r="E156" s="199" t="s">
        <v>424</v>
      </c>
      <c r="F156" s="199" t="s">
        <v>817</v>
      </c>
      <c r="G156" s="199" t="s">
        <v>818</v>
      </c>
      <c r="H156" s="199" t="s">
        <v>819</v>
      </c>
      <c r="I156" s="199" t="s">
        <v>820</v>
      </c>
      <c r="J156" s="199" t="s">
        <v>427</v>
      </c>
      <c r="K156" s="199" t="s">
        <v>821</v>
      </c>
      <c r="L156" s="201">
        <v>421902902970</v>
      </c>
      <c r="M156" s="199" t="s">
        <v>822</v>
      </c>
      <c r="N156" s="199"/>
      <c r="O156" s="199"/>
      <c r="P156" s="199"/>
    </row>
    <row r="157" spans="1:16" x14ac:dyDescent="0.2">
      <c r="A157" s="198" t="s">
        <v>823</v>
      </c>
      <c r="B157" s="199" t="s">
        <v>824</v>
      </c>
      <c r="C157" s="200" t="s">
        <v>423</v>
      </c>
      <c r="D157" s="199" t="s">
        <v>825</v>
      </c>
      <c r="E157" s="199" t="s">
        <v>430</v>
      </c>
      <c r="F157" s="199" t="s">
        <v>826</v>
      </c>
      <c r="G157" s="199" t="s">
        <v>827</v>
      </c>
      <c r="H157" s="199" t="s">
        <v>828</v>
      </c>
      <c r="I157" s="199" t="s">
        <v>829</v>
      </c>
      <c r="J157" s="199" t="s">
        <v>425</v>
      </c>
      <c r="K157" s="275" t="s">
        <v>830</v>
      </c>
      <c r="L157" s="316">
        <v>421903262626</v>
      </c>
      <c r="M157" s="199" t="s">
        <v>831</v>
      </c>
      <c r="N157" s="199"/>
      <c r="O157" s="199"/>
      <c r="P157" s="199"/>
    </row>
    <row r="158" spans="1:16" x14ac:dyDescent="0.2">
      <c r="A158" s="198" t="s">
        <v>832</v>
      </c>
      <c r="B158" s="199" t="s">
        <v>833</v>
      </c>
      <c r="C158" s="200" t="s">
        <v>423</v>
      </c>
      <c r="D158" s="199" t="s">
        <v>834</v>
      </c>
      <c r="E158" s="199" t="s">
        <v>430</v>
      </c>
      <c r="F158" s="199" t="s">
        <v>432</v>
      </c>
      <c r="G158" s="199" t="s">
        <v>835</v>
      </c>
      <c r="H158" s="199" t="s">
        <v>836</v>
      </c>
      <c r="I158" s="199" t="s">
        <v>837</v>
      </c>
      <c r="J158" s="199" t="s">
        <v>838</v>
      </c>
      <c r="K158" s="199" t="s">
        <v>839</v>
      </c>
      <c r="L158" s="201">
        <v>421902228191</v>
      </c>
      <c r="M158" s="199" t="s">
        <v>840</v>
      </c>
      <c r="N158" s="199"/>
      <c r="O158" s="199"/>
      <c r="P158" s="199"/>
    </row>
    <row r="159" spans="1:16" x14ac:dyDescent="0.2">
      <c r="A159" s="198" t="s">
        <v>841</v>
      </c>
      <c r="B159" s="199" t="s">
        <v>842</v>
      </c>
      <c r="C159" s="200" t="s">
        <v>423</v>
      </c>
      <c r="D159" s="200" t="s">
        <v>474</v>
      </c>
      <c r="E159" s="199" t="s">
        <v>430</v>
      </c>
      <c r="F159" s="200" t="s">
        <v>525</v>
      </c>
      <c r="G159" s="199" t="s">
        <v>843</v>
      </c>
      <c r="H159" s="265" t="s">
        <v>844</v>
      </c>
      <c r="I159" s="199" t="s">
        <v>845</v>
      </c>
      <c r="J159" s="199" t="s">
        <v>427</v>
      </c>
      <c r="K159" s="199" t="s">
        <v>846</v>
      </c>
      <c r="L159" s="201">
        <v>421905305338</v>
      </c>
      <c r="M159" s="199" t="s">
        <v>847</v>
      </c>
      <c r="N159" s="199"/>
      <c r="O159" s="199"/>
      <c r="P159" s="199"/>
    </row>
    <row r="160" spans="1:16" x14ac:dyDescent="0.2">
      <c r="A160" s="198" t="s">
        <v>848</v>
      </c>
      <c r="B160" s="199" t="s">
        <v>849</v>
      </c>
      <c r="C160" s="200" t="s">
        <v>423</v>
      </c>
      <c r="D160" s="200" t="s">
        <v>474</v>
      </c>
      <c r="E160" s="200" t="s">
        <v>430</v>
      </c>
      <c r="F160" s="200" t="s">
        <v>525</v>
      </c>
      <c r="G160" s="265" t="s">
        <v>850</v>
      </c>
      <c r="H160" s="265" t="s">
        <v>851</v>
      </c>
      <c r="I160" s="200" t="s">
        <v>852</v>
      </c>
      <c r="J160" s="200" t="s">
        <v>427</v>
      </c>
      <c r="K160" s="200" t="s">
        <v>852</v>
      </c>
      <c r="L160" s="316">
        <v>421908979442</v>
      </c>
      <c r="M160" s="200" t="s">
        <v>853</v>
      </c>
      <c r="N160" s="200"/>
      <c r="O160" s="200"/>
      <c r="P160" s="200"/>
    </row>
    <row r="161" spans="1:16" x14ac:dyDescent="0.2">
      <c r="A161" s="198" t="s">
        <v>854</v>
      </c>
      <c r="B161" s="199" t="s">
        <v>855</v>
      </c>
      <c r="C161" s="200" t="s">
        <v>423</v>
      </c>
      <c r="D161" s="200" t="s">
        <v>474</v>
      </c>
      <c r="E161" s="199" t="s">
        <v>430</v>
      </c>
      <c r="F161" s="199" t="s">
        <v>525</v>
      </c>
      <c r="G161" s="199" t="s">
        <v>856</v>
      </c>
      <c r="H161" s="199" t="s">
        <v>857</v>
      </c>
      <c r="I161" s="199" t="s">
        <v>858</v>
      </c>
      <c r="J161" s="199" t="s">
        <v>427</v>
      </c>
      <c r="K161" s="199" t="s">
        <v>859</v>
      </c>
      <c r="L161" s="201">
        <v>421903708275</v>
      </c>
      <c r="M161" s="199" t="s">
        <v>860</v>
      </c>
      <c r="N161" s="199"/>
      <c r="O161" s="199"/>
      <c r="P161" s="199" t="s">
        <v>1443</v>
      </c>
    </row>
    <row r="162" spans="1:16" x14ac:dyDescent="0.2">
      <c r="A162" s="198" t="s">
        <v>1973</v>
      </c>
      <c r="B162" s="199" t="s">
        <v>1974</v>
      </c>
      <c r="C162" s="200" t="s">
        <v>423</v>
      </c>
      <c r="D162" s="200" t="s">
        <v>1975</v>
      </c>
      <c r="E162" s="200" t="s">
        <v>431</v>
      </c>
      <c r="F162" s="200" t="s">
        <v>725</v>
      </c>
      <c r="G162" s="265" t="s">
        <v>1976</v>
      </c>
      <c r="H162" s="265" t="s">
        <v>1977</v>
      </c>
      <c r="I162" s="200" t="s">
        <v>1978</v>
      </c>
      <c r="J162" s="200" t="s">
        <v>425</v>
      </c>
      <c r="K162" s="200" t="s">
        <v>1978</v>
      </c>
      <c r="L162" s="316">
        <v>421915802888</v>
      </c>
      <c r="M162" s="200" t="s">
        <v>1979</v>
      </c>
      <c r="N162" s="200"/>
      <c r="O162" s="200"/>
      <c r="P162" s="200"/>
    </row>
    <row r="163" spans="1:16" x14ac:dyDescent="0.2">
      <c r="A163" s="198" t="s">
        <v>1980</v>
      </c>
      <c r="B163" s="199" t="s">
        <v>1981</v>
      </c>
      <c r="C163" s="200" t="s">
        <v>423</v>
      </c>
      <c r="D163" s="200" t="s">
        <v>1982</v>
      </c>
      <c r="E163" s="199" t="s">
        <v>430</v>
      </c>
      <c r="F163" s="199" t="s">
        <v>1983</v>
      </c>
      <c r="G163" s="199" t="s">
        <v>1984</v>
      </c>
      <c r="H163" s="199" t="s">
        <v>1985</v>
      </c>
      <c r="I163" s="199" t="s">
        <v>1986</v>
      </c>
      <c r="J163" s="199" t="s">
        <v>427</v>
      </c>
      <c r="K163" s="199" t="s">
        <v>1986</v>
      </c>
      <c r="L163" s="201">
        <v>421905343077</v>
      </c>
      <c r="M163" s="199" t="s">
        <v>1987</v>
      </c>
      <c r="N163" s="199"/>
      <c r="O163" s="199"/>
      <c r="P163" s="199"/>
    </row>
    <row r="164" spans="1:16" x14ac:dyDescent="0.2">
      <c r="A164" s="198" t="s">
        <v>861</v>
      </c>
      <c r="B164" s="199" t="s">
        <v>862</v>
      </c>
      <c r="C164" s="200" t="s">
        <v>423</v>
      </c>
      <c r="D164" s="200" t="s">
        <v>474</v>
      </c>
      <c r="E164" s="200" t="s">
        <v>430</v>
      </c>
      <c r="F164" s="200" t="s">
        <v>525</v>
      </c>
      <c r="G164" s="199" t="s">
        <v>863</v>
      </c>
      <c r="H164" s="199" t="s">
        <v>864</v>
      </c>
      <c r="I164" s="200" t="s">
        <v>865</v>
      </c>
      <c r="J164" s="199" t="s">
        <v>427</v>
      </c>
      <c r="K164" s="200" t="s">
        <v>866</v>
      </c>
      <c r="L164" s="201">
        <v>421918529304</v>
      </c>
      <c r="M164" s="200" t="s">
        <v>867</v>
      </c>
      <c r="N164" s="199"/>
      <c r="O164" s="200"/>
      <c r="P164" s="199"/>
    </row>
    <row r="165" spans="1:16" x14ac:dyDescent="0.2">
      <c r="A165" s="203" t="s">
        <v>868</v>
      </c>
      <c r="B165" s="285" t="s">
        <v>869</v>
      </c>
      <c r="C165" s="285" t="s">
        <v>423</v>
      </c>
      <c r="D165" s="285" t="s">
        <v>474</v>
      </c>
      <c r="E165" s="285" t="s">
        <v>430</v>
      </c>
      <c r="F165" s="285" t="s">
        <v>525</v>
      </c>
      <c r="G165" s="285" t="s">
        <v>870</v>
      </c>
      <c r="H165" s="285" t="s">
        <v>871</v>
      </c>
      <c r="I165" s="285" t="s">
        <v>1988</v>
      </c>
      <c r="J165" s="285" t="s">
        <v>872</v>
      </c>
      <c r="K165" s="285" t="s">
        <v>2714</v>
      </c>
      <c r="L165" s="286" t="s">
        <v>2715</v>
      </c>
      <c r="M165" s="285" t="s">
        <v>873</v>
      </c>
      <c r="N165" s="285"/>
      <c r="O165" s="285"/>
      <c r="P165" s="285"/>
    </row>
    <row r="166" spans="1:16" x14ac:dyDescent="0.2">
      <c r="A166" s="198" t="s">
        <v>874</v>
      </c>
      <c r="B166" s="199" t="s">
        <v>875</v>
      </c>
      <c r="C166" s="200" t="s">
        <v>423</v>
      </c>
      <c r="D166" s="200" t="s">
        <v>474</v>
      </c>
      <c r="E166" s="199" t="s">
        <v>430</v>
      </c>
      <c r="F166" s="200" t="s">
        <v>475</v>
      </c>
      <c r="G166" s="265" t="s">
        <v>876</v>
      </c>
      <c r="H166" s="265" t="s">
        <v>877</v>
      </c>
      <c r="I166" s="199" t="s">
        <v>878</v>
      </c>
      <c r="J166" s="199" t="s">
        <v>427</v>
      </c>
      <c r="K166" s="199" t="s">
        <v>879</v>
      </c>
      <c r="L166" s="201">
        <v>421903692095</v>
      </c>
      <c r="M166" s="199" t="s">
        <v>880</v>
      </c>
      <c r="N166" s="199"/>
      <c r="O166" s="199"/>
      <c r="P166" s="199"/>
    </row>
    <row r="167" spans="1:16" x14ac:dyDescent="0.2">
      <c r="A167" s="198" t="s">
        <v>881</v>
      </c>
      <c r="B167" s="199" t="s">
        <v>882</v>
      </c>
      <c r="C167" s="200" t="s">
        <v>423</v>
      </c>
      <c r="D167" s="200" t="s">
        <v>474</v>
      </c>
      <c r="E167" s="200" t="s">
        <v>430</v>
      </c>
      <c r="F167" s="200" t="s">
        <v>525</v>
      </c>
      <c r="G167" s="199" t="s">
        <v>883</v>
      </c>
      <c r="H167" s="265" t="s">
        <v>1989</v>
      </c>
      <c r="I167" s="200" t="s">
        <v>884</v>
      </c>
      <c r="J167" s="200" t="s">
        <v>427</v>
      </c>
      <c r="K167" s="200" t="s">
        <v>1444</v>
      </c>
      <c r="L167" s="201">
        <v>421915499077</v>
      </c>
      <c r="M167" s="200" t="s">
        <v>885</v>
      </c>
      <c r="N167" s="200"/>
      <c r="O167" s="200"/>
      <c r="P167" s="200"/>
    </row>
    <row r="168" spans="1:16" x14ac:dyDescent="0.2">
      <c r="A168" s="198" t="s">
        <v>886</v>
      </c>
      <c r="B168" s="199" t="s">
        <v>887</v>
      </c>
      <c r="C168" s="200" t="s">
        <v>423</v>
      </c>
      <c r="D168" s="200" t="s">
        <v>1990</v>
      </c>
      <c r="E168" s="200" t="s">
        <v>430</v>
      </c>
      <c r="F168" s="200" t="s">
        <v>525</v>
      </c>
      <c r="G168" s="265" t="s">
        <v>888</v>
      </c>
      <c r="H168" s="265" t="s">
        <v>889</v>
      </c>
      <c r="I168" s="200" t="s">
        <v>890</v>
      </c>
      <c r="J168" s="200" t="s">
        <v>645</v>
      </c>
      <c r="K168" s="200" t="s">
        <v>891</v>
      </c>
      <c r="L168" s="201">
        <v>421905234323</v>
      </c>
      <c r="M168" s="200" t="s">
        <v>892</v>
      </c>
      <c r="N168" s="199"/>
      <c r="O168" s="200"/>
      <c r="P168" s="199"/>
    </row>
    <row r="169" spans="1:16" x14ac:dyDescent="0.2">
      <c r="A169" s="198" t="s">
        <v>1991</v>
      </c>
      <c r="B169" s="199" t="s">
        <v>1992</v>
      </c>
      <c r="C169" s="200" t="s">
        <v>423</v>
      </c>
      <c r="D169" s="199" t="s">
        <v>1993</v>
      </c>
      <c r="E169" s="199" t="s">
        <v>430</v>
      </c>
      <c r="F169" s="199" t="s">
        <v>893</v>
      </c>
      <c r="G169" s="265" t="s">
        <v>1994</v>
      </c>
      <c r="H169" s="265" t="s">
        <v>1995</v>
      </c>
      <c r="I169" s="199" t="s">
        <v>1996</v>
      </c>
      <c r="J169" s="199" t="s">
        <v>427</v>
      </c>
      <c r="K169" s="199" t="s">
        <v>1996</v>
      </c>
      <c r="L169" s="201">
        <v>421915902632</v>
      </c>
      <c r="M169" s="199" t="s">
        <v>1997</v>
      </c>
      <c r="N169" s="199"/>
      <c r="O169" s="199"/>
      <c r="P169" s="199"/>
    </row>
    <row r="170" spans="1:16" x14ac:dyDescent="0.2">
      <c r="A170" s="198" t="s">
        <v>894</v>
      </c>
      <c r="B170" s="199" t="s">
        <v>895</v>
      </c>
      <c r="C170" s="200" t="s">
        <v>423</v>
      </c>
      <c r="D170" s="200" t="s">
        <v>474</v>
      </c>
      <c r="E170" s="200" t="s">
        <v>430</v>
      </c>
      <c r="F170" s="200" t="s">
        <v>525</v>
      </c>
      <c r="G170" s="199" t="s">
        <v>896</v>
      </c>
      <c r="H170" s="199" t="s">
        <v>897</v>
      </c>
      <c r="I170" s="200" t="s">
        <v>898</v>
      </c>
      <c r="J170" s="200" t="s">
        <v>425</v>
      </c>
      <c r="K170" s="200" t="s">
        <v>899</v>
      </c>
      <c r="L170" s="201">
        <v>421905650170</v>
      </c>
      <c r="M170" s="200" t="s">
        <v>900</v>
      </c>
      <c r="N170" s="200"/>
      <c r="O170" s="200"/>
      <c r="P170" s="200"/>
    </row>
    <row r="171" spans="1:16" x14ac:dyDescent="0.2">
      <c r="A171" s="198" t="s">
        <v>901</v>
      </c>
      <c r="B171" s="199" t="s">
        <v>902</v>
      </c>
      <c r="C171" s="200" t="s">
        <v>423</v>
      </c>
      <c r="D171" s="200" t="s">
        <v>474</v>
      </c>
      <c r="E171" s="200" t="s">
        <v>430</v>
      </c>
      <c r="F171" s="200" t="s">
        <v>525</v>
      </c>
      <c r="G171" s="199" t="s">
        <v>903</v>
      </c>
      <c r="H171" s="199" t="s">
        <v>904</v>
      </c>
      <c r="I171" s="200" t="s">
        <v>905</v>
      </c>
      <c r="J171" s="200" t="s">
        <v>425</v>
      </c>
      <c r="K171" s="200" t="s">
        <v>906</v>
      </c>
      <c r="L171" s="201">
        <v>421903636503</v>
      </c>
      <c r="M171" s="200" t="s">
        <v>907</v>
      </c>
      <c r="N171" s="199"/>
      <c r="O171" s="200"/>
      <c r="P171" s="199"/>
    </row>
    <row r="172" spans="1:16" x14ac:dyDescent="0.2">
      <c r="A172" s="198" t="s">
        <v>908</v>
      </c>
      <c r="B172" s="199" t="s">
        <v>909</v>
      </c>
      <c r="C172" s="200" t="s">
        <v>423</v>
      </c>
      <c r="D172" s="199" t="s">
        <v>910</v>
      </c>
      <c r="E172" s="199" t="s">
        <v>430</v>
      </c>
      <c r="F172" s="199" t="s">
        <v>551</v>
      </c>
      <c r="G172" s="199" t="s">
        <v>911</v>
      </c>
      <c r="H172" s="199" t="s">
        <v>912</v>
      </c>
      <c r="I172" s="199" t="s">
        <v>913</v>
      </c>
      <c r="J172" s="199" t="s">
        <v>425</v>
      </c>
      <c r="K172" s="199" t="s">
        <v>914</v>
      </c>
      <c r="L172" s="201">
        <v>421917263316</v>
      </c>
      <c r="M172" s="199" t="s">
        <v>915</v>
      </c>
      <c r="N172" s="199"/>
      <c r="O172" s="199"/>
      <c r="P172" s="199"/>
    </row>
    <row r="173" spans="1:16" x14ac:dyDescent="0.2">
      <c r="A173" s="178" t="s">
        <v>916</v>
      </c>
      <c r="B173" s="277" t="s">
        <v>917</v>
      </c>
      <c r="C173" s="200" t="s">
        <v>423</v>
      </c>
      <c r="D173" s="277" t="s">
        <v>918</v>
      </c>
      <c r="E173" s="277" t="s">
        <v>919</v>
      </c>
      <c r="F173" s="277" t="s">
        <v>920</v>
      </c>
      <c r="G173" s="277" t="s">
        <v>921</v>
      </c>
      <c r="H173" s="277" t="s">
        <v>922</v>
      </c>
      <c r="I173" s="277" t="s">
        <v>923</v>
      </c>
      <c r="J173" s="277" t="s">
        <v>427</v>
      </c>
      <c r="K173" s="277" t="s">
        <v>923</v>
      </c>
      <c r="L173" s="322">
        <v>421905486716</v>
      </c>
      <c r="M173" s="278" t="s">
        <v>924</v>
      </c>
      <c r="N173" s="277"/>
      <c r="O173" s="278"/>
      <c r="P173" s="277"/>
    </row>
    <row r="174" spans="1:16" x14ac:dyDescent="0.2">
      <c r="A174" s="178" t="s">
        <v>1998</v>
      </c>
      <c r="B174" s="277" t="s">
        <v>1999</v>
      </c>
      <c r="C174" s="200" t="s">
        <v>423</v>
      </c>
      <c r="D174" s="277" t="s">
        <v>2000</v>
      </c>
      <c r="E174" s="277" t="s">
        <v>2001</v>
      </c>
      <c r="F174" s="277" t="s">
        <v>2002</v>
      </c>
      <c r="G174" s="277" t="s">
        <v>2003</v>
      </c>
      <c r="H174" s="277" t="s">
        <v>2004</v>
      </c>
      <c r="I174" s="277" t="s">
        <v>2005</v>
      </c>
      <c r="J174" s="277" t="s">
        <v>427</v>
      </c>
      <c r="K174" s="277" t="s">
        <v>2005</v>
      </c>
      <c r="L174" s="322">
        <v>421905533719</v>
      </c>
      <c r="M174" s="277" t="s">
        <v>2716</v>
      </c>
      <c r="N174" s="277"/>
      <c r="O174" s="278"/>
      <c r="P174" s="277"/>
    </row>
    <row r="175" spans="1:16" x14ac:dyDescent="0.2">
      <c r="A175" s="198" t="s">
        <v>925</v>
      </c>
      <c r="B175" s="199" t="s">
        <v>926</v>
      </c>
      <c r="C175" s="200" t="s">
        <v>423</v>
      </c>
      <c r="D175" s="199" t="s">
        <v>2988</v>
      </c>
      <c r="E175" s="199" t="s">
        <v>767</v>
      </c>
      <c r="F175" s="199" t="s">
        <v>2989</v>
      </c>
      <c r="G175" s="265" t="s">
        <v>927</v>
      </c>
      <c r="H175" s="265" t="s">
        <v>928</v>
      </c>
      <c r="I175" s="199" t="s">
        <v>2990</v>
      </c>
      <c r="J175" s="199" t="s">
        <v>427</v>
      </c>
      <c r="K175" s="199" t="s">
        <v>929</v>
      </c>
      <c r="L175" s="201">
        <v>421905235472</v>
      </c>
      <c r="M175" s="199" t="s">
        <v>930</v>
      </c>
      <c r="N175" s="199"/>
      <c r="O175" s="199"/>
      <c r="P175" s="199"/>
    </row>
    <row r="176" spans="1:16" x14ac:dyDescent="0.2">
      <c r="A176" s="198" t="s">
        <v>931</v>
      </c>
      <c r="B176" s="199" t="s">
        <v>932</v>
      </c>
      <c r="C176" s="200" t="s">
        <v>423</v>
      </c>
      <c r="D176" s="199" t="s">
        <v>933</v>
      </c>
      <c r="E176" s="199" t="s">
        <v>934</v>
      </c>
      <c r="F176" s="199" t="s">
        <v>935</v>
      </c>
      <c r="G176" s="199" t="s">
        <v>936</v>
      </c>
      <c r="H176" s="199" t="s">
        <v>937</v>
      </c>
      <c r="I176" s="199" t="s">
        <v>938</v>
      </c>
      <c r="J176" s="199" t="s">
        <v>425</v>
      </c>
      <c r="K176" s="199" t="s">
        <v>938</v>
      </c>
      <c r="L176" s="201">
        <v>421905970041</v>
      </c>
      <c r="M176" s="199" t="s">
        <v>939</v>
      </c>
      <c r="N176" s="199"/>
      <c r="O176" s="199"/>
      <c r="P176" s="199"/>
    </row>
    <row r="177" spans="1:16" x14ac:dyDescent="0.2">
      <c r="A177" s="198" t="s">
        <v>1445</v>
      </c>
      <c r="B177" s="199" t="s">
        <v>1446</v>
      </c>
      <c r="C177" s="200" t="s">
        <v>423</v>
      </c>
      <c r="D177" s="200" t="s">
        <v>1447</v>
      </c>
      <c r="E177" s="200" t="s">
        <v>434</v>
      </c>
      <c r="F177" s="200" t="s">
        <v>433</v>
      </c>
      <c r="G177" s="265" t="s">
        <v>1448</v>
      </c>
      <c r="H177" s="199" t="s">
        <v>1449</v>
      </c>
      <c r="I177" s="200" t="s">
        <v>1450</v>
      </c>
      <c r="J177" s="200" t="s">
        <v>425</v>
      </c>
      <c r="K177" s="200"/>
      <c r="L177" s="201">
        <v>421907953701</v>
      </c>
      <c r="M177" s="200" t="s">
        <v>2006</v>
      </c>
      <c r="N177" s="199"/>
      <c r="O177" s="200"/>
      <c r="P177" s="199"/>
    </row>
    <row r="178" spans="1:16" x14ac:dyDescent="0.2">
      <c r="A178" s="198" t="s">
        <v>940</v>
      </c>
      <c r="B178" s="199" t="s">
        <v>941</v>
      </c>
      <c r="C178" s="200" t="s">
        <v>423</v>
      </c>
      <c r="D178" s="199" t="s">
        <v>942</v>
      </c>
      <c r="E178" s="199" t="s">
        <v>943</v>
      </c>
      <c r="F178" s="199" t="s">
        <v>944</v>
      </c>
      <c r="G178" s="199" t="s">
        <v>945</v>
      </c>
      <c r="H178" s="199" t="s">
        <v>946</v>
      </c>
      <c r="I178" s="199" t="s">
        <v>947</v>
      </c>
      <c r="J178" s="199" t="s">
        <v>425</v>
      </c>
      <c r="K178" s="199" t="s">
        <v>947</v>
      </c>
      <c r="L178" s="201">
        <v>421915879583</v>
      </c>
      <c r="M178" s="199" t="s">
        <v>948</v>
      </c>
      <c r="N178" s="199"/>
      <c r="O178" s="199"/>
      <c r="P178" s="199"/>
    </row>
    <row r="179" spans="1:16" x14ac:dyDescent="0.2">
      <c r="A179" s="198" t="s">
        <v>949</v>
      </c>
      <c r="B179" s="199" t="s">
        <v>950</v>
      </c>
      <c r="C179" s="200" t="s">
        <v>423</v>
      </c>
      <c r="D179" s="199" t="s">
        <v>951</v>
      </c>
      <c r="E179" s="199" t="s">
        <v>431</v>
      </c>
      <c r="F179" s="199" t="s">
        <v>725</v>
      </c>
      <c r="G179" s="199" t="s">
        <v>952</v>
      </c>
      <c r="H179" s="199" t="s">
        <v>953</v>
      </c>
      <c r="I179" s="199" t="s">
        <v>954</v>
      </c>
      <c r="J179" s="199" t="s">
        <v>427</v>
      </c>
      <c r="K179" s="199" t="s">
        <v>955</v>
      </c>
      <c r="L179" s="201">
        <v>421918711548</v>
      </c>
      <c r="M179" s="199" t="s">
        <v>956</v>
      </c>
      <c r="N179" s="199"/>
      <c r="O179" s="199"/>
      <c r="P179" s="199"/>
    </row>
    <row r="180" spans="1:16" x14ac:dyDescent="0.2">
      <c r="A180" s="198" t="s">
        <v>2007</v>
      </c>
      <c r="B180" s="199" t="s">
        <v>2008</v>
      </c>
      <c r="C180" s="200" t="s">
        <v>423</v>
      </c>
      <c r="D180" s="199" t="s">
        <v>2009</v>
      </c>
      <c r="E180" s="277" t="s">
        <v>2010</v>
      </c>
      <c r="F180" s="199" t="s">
        <v>2011</v>
      </c>
      <c r="G180" s="265" t="s">
        <v>2012</v>
      </c>
      <c r="H180" s="265" t="s">
        <v>2013</v>
      </c>
      <c r="I180" s="199" t="s">
        <v>2014</v>
      </c>
      <c r="J180" s="199" t="s">
        <v>427</v>
      </c>
      <c r="K180" s="199" t="s">
        <v>2014</v>
      </c>
      <c r="L180" s="201">
        <v>421908553335</v>
      </c>
      <c r="M180" s="199" t="s">
        <v>2015</v>
      </c>
      <c r="N180" s="199"/>
      <c r="O180" s="199"/>
      <c r="P180" s="199"/>
    </row>
    <row r="181" spans="1:16" x14ac:dyDescent="0.2">
      <c r="A181" s="178" t="s">
        <v>957</v>
      </c>
      <c r="B181" s="277" t="s">
        <v>958</v>
      </c>
      <c r="C181" s="200" t="s">
        <v>423</v>
      </c>
      <c r="D181" s="200" t="s">
        <v>474</v>
      </c>
      <c r="E181" s="277" t="s">
        <v>430</v>
      </c>
      <c r="F181" s="200" t="s">
        <v>525</v>
      </c>
      <c r="G181" s="277" t="s">
        <v>959</v>
      </c>
      <c r="H181" s="277" t="s">
        <v>960</v>
      </c>
      <c r="I181" s="277" t="s">
        <v>961</v>
      </c>
      <c r="J181" s="277" t="s">
        <v>427</v>
      </c>
      <c r="K181" s="277" t="s">
        <v>961</v>
      </c>
      <c r="L181" s="322">
        <v>421905245008</v>
      </c>
      <c r="M181" s="277" t="s">
        <v>962</v>
      </c>
      <c r="N181" s="277"/>
      <c r="O181" s="277"/>
      <c r="P181" s="277"/>
    </row>
    <row r="182" spans="1:16" ht="20" x14ac:dyDescent="0.2">
      <c r="A182" s="178" t="s">
        <v>1451</v>
      </c>
      <c r="B182" s="318" t="s">
        <v>1452</v>
      </c>
      <c r="C182" s="200" t="s">
        <v>423</v>
      </c>
      <c r="D182" s="277" t="s">
        <v>1435</v>
      </c>
      <c r="E182" s="277" t="s">
        <v>430</v>
      </c>
      <c r="F182" s="277" t="s">
        <v>426</v>
      </c>
      <c r="G182" s="277" t="s">
        <v>1453</v>
      </c>
      <c r="H182" s="277" t="s">
        <v>1454</v>
      </c>
      <c r="I182" s="277" t="s">
        <v>1438</v>
      </c>
      <c r="J182" s="277" t="s">
        <v>425</v>
      </c>
      <c r="K182" s="277" t="s">
        <v>2016</v>
      </c>
      <c r="L182" s="323" t="s">
        <v>1455</v>
      </c>
      <c r="M182" s="277" t="s">
        <v>1456</v>
      </c>
      <c r="N182" s="277"/>
      <c r="O182" s="277"/>
      <c r="P182" s="277"/>
    </row>
    <row r="183" spans="1:16" x14ac:dyDescent="0.2">
      <c r="A183" s="178" t="s">
        <v>963</v>
      </c>
      <c r="B183" s="277" t="s">
        <v>964</v>
      </c>
      <c r="C183" s="277" t="s">
        <v>423</v>
      </c>
      <c r="D183" s="200" t="s">
        <v>1457</v>
      </c>
      <c r="E183" s="277" t="s">
        <v>434</v>
      </c>
      <c r="F183" s="200" t="s">
        <v>435</v>
      </c>
      <c r="G183" s="277" t="s">
        <v>965</v>
      </c>
      <c r="H183" s="277" t="s">
        <v>966</v>
      </c>
      <c r="I183" s="277" t="s">
        <v>967</v>
      </c>
      <c r="J183" s="277" t="s">
        <v>425</v>
      </c>
      <c r="K183" s="277" t="s">
        <v>968</v>
      </c>
      <c r="L183" s="322">
        <v>421918808923</v>
      </c>
      <c r="M183" s="277" t="s">
        <v>969</v>
      </c>
      <c r="N183" s="277"/>
      <c r="O183" s="277"/>
      <c r="P183" s="277"/>
    </row>
    <row r="184" spans="1:16" x14ac:dyDescent="0.2">
      <c r="A184" s="198" t="s">
        <v>970</v>
      </c>
      <c r="B184" s="199" t="s">
        <v>971</v>
      </c>
      <c r="C184" s="200" t="s">
        <v>423</v>
      </c>
      <c r="D184" s="199" t="s">
        <v>972</v>
      </c>
      <c r="E184" s="199" t="s">
        <v>430</v>
      </c>
      <c r="F184" s="199" t="s">
        <v>973</v>
      </c>
      <c r="G184" s="199" t="s">
        <v>974</v>
      </c>
      <c r="H184" s="265" t="s">
        <v>975</v>
      </c>
      <c r="I184" s="199" t="s">
        <v>976</v>
      </c>
      <c r="J184" s="199" t="s">
        <v>425</v>
      </c>
      <c r="K184" s="199" t="s">
        <v>976</v>
      </c>
      <c r="L184" s="201">
        <v>421905418010</v>
      </c>
      <c r="M184" s="199" t="s">
        <v>977</v>
      </c>
      <c r="N184" s="199"/>
      <c r="O184" s="199"/>
      <c r="P184" s="199"/>
    </row>
    <row r="185" spans="1:16" x14ac:dyDescent="0.2">
      <c r="A185" s="178" t="s">
        <v>978</v>
      </c>
      <c r="B185" s="277" t="s">
        <v>979</v>
      </c>
      <c r="C185" s="277" t="s">
        <v>423</v>
      </c>
      <c r="D185" s="200" t="s">
        <v>474</v>
      </c>
      <c r="E185" s="277" t="s">
        <v>430</v>
      </c>
      <c r="F185" s="200" t="s">
        <v>525</v>
      </c>
      <c r="G185" s="277" t="s">
        <v>980</v>
      </c>
      <c r="H185" s="324" t="s">
        <v>981</v>
      </c>
      <c r="I185" s="277" t="s">
        <v>982</v>
      </c>
      <c r="J185" s="277" t="s">
        <v>425</v>
      </c>
      <c r="K185" s="277" t="s">
        <v>982</v>
      </c>
      <c r="L185" s="322">
        <v>421915282858</v>
      </c>
      <c r="M185" s="277" t="s">
        <v>983</v>
      </c>
      <c r="N185" s="277"/>
      <c r="O185" s="277"/>
      <c r="P185" s="277"/>
    </row>
    <row r="186" spans="1:16" ht="12.5" x14ac:dyDescent="0.25">
      <c r="A186" s="178" t="s">
        <v>2017</v>
      </c>
      <c r="B186" s="277" t="s">
        <v>2018</v>
      </c>
      <c r="C186" s="277" t="s">
        <v>423</v>
      </c>
      <c r="D186" s="200" t="s">
        <v>2019</v>
      </c>
      <c r="E186" s="277" t="s">
        <v>430</v>
      </c>
      <c r="F186" s="200" t="s">
        <v>2020</v>
      </c>
      <c r="G186" s="325" t="s">
        <v>2021</v>
      </c>
      <c r="H186" s="324" t="s">
        <v>2022</v>
      </c>
      <c r="I186" s="277" t="s">
        <v>2023</v>
      </c>
      <c r="J186" s="277" t="s">
        <v>2024</v>
      </c>
      <c r="K186" s="277" t="s">
        <v>2025</v>
      </c>
      <c r="L186" s="322">
        <v>421905283021</v>
      </c>
      <c r="M186" s="277" t="s">
        <v>2026</v>
      </c>
      <c r="N186" s="277"/>
      <c r="O186" s="277"/>
      <c r="P186" s="277"/>
    </row>
    <row r="187" spans="1:16" x14ac:dyDescent="0.2">
      <c r="A187" s="203" t="s">
        <v>2717</v>
      </c>
      <c r="B187" s="285" t="s">
        <v>2718</v>
      </c>
      <c r="C187" s="285" t="s">
        <v>2719</v>
      </c>
      <c r="D187" s="285" t="s">
        <v>2720</v>
      </c>
      <c r="E187" s="285" t="s">
        <v>2721</v>
      </c>
      <c r="F187" s="285" t="s">
        <v>2722</v>
      </c>
      <c r="G187" s="285" t="s">
        <v>2723</v>
      </c>
      <c r="H187" s="285" t="s">
        <v>2724</v>
      </c>
      <c r="I187" s="285" t="s">
        <v>2725</v>
      </c>
      <c r="J187" s="285" t="s">
        <v>2726</v>
      </c>
      <c r="K187" s="285" t="s">
        <v>2725</v>
      </c>
      <c r="L187" s="286">
        <v>421905365513</v>
      </c>
      <c r="M187" s="285" t="s">
        <v>2727</v>
      </c>
      <c r="N187" s="285"/>
      <c r="O187" s="285"/>
      <c r="P187" s="285"/>
    </row>
    <row r="188" spans="1:16" x14ac:dyDescent="0.2">
      <c r="A188" s="203" t="s">
        <v>2728</v>
      </c>
      <c r="B188" s="285" t="s">
        <v>2729</v>
      </c>
      <c r="C188" s="285" t="s">
        <v>423</v>
      </c>
      <c r="D188" s="285" t="s">
        <v>2730</v>
      </c>
      <c r="E188" s="285" t="s">
        <v>2731</v>
      </c>
      <c r="F188" s="285" t="s">
        <v>2732</v>
      </c>
      <c r="G188" s="285" t="s">
        <v>2733</v>
      </c>
      <c r="H188" s="285" t="s">
        <v>2734</v>
      </c>
      <c r="I188" s="285" t="s">
        <v>2735</v>
      </c>
      <c r="J188" s="285" t="s">
        <v>425</v>
      </c>
      <c r="K188" s="285" t="s">
        <v>2736</v>
      </c>
      <c r="L188" s="286">
        <v>421944608826</v>
      </c>
      <c r="M188" s="285" t="s">
        <v>2358</v>
      </c>
      <c r="N188" s="285"/>
      <c r="O188" s="285"/>
      <c r="P188" s="285"/>
    </row>
    <row r="189" spans="1:16" x14ac:dyDescent="0.2">
      <c r="A189" s="203" t="s">
        <v>2737</v>
      </c>
      <c r="B189" s="285" t="s">
        <v>2738</v>
      </c>
      <c r="C189" s="285" t="s">
        <v>423</v>
      </c>
      <c r="D189" s="285" t="s">
        <v>2739</v>
      </c>
      <c r="E189" s="285" t="s">
        <v>2699</v>
      </c>
      <c r="F189" s="285" t="s">
        <v>1014</v>
      </c>
      <c r="G189" s="285" t="s">
        <v>2740</v>
      </c>
      <c r="H189" s="285" t="s">
        <v>2741</v>
      </c>
      <c r="I189" s="285" t="s">
        <v>2742</v>
      </c>
      <c r="J189" s="285" t="s">
        <v>425</v>
      </c>
      <c r="K189" s="285" t="s">
        <v>2742</v>
      </c>
      <c r="L189" s="286">
        <v>421903226107</v>
      </c>
      <c r="M189" s="285" t="s">
        <v>2743</v>
      </c>
      <c r="N189" s="285"/>
      <c r="O189" s="285"/>
      <c r="P189" s="285"/>
    </row>
    <row r="190" spans="1:16" x14ac:dyDescent="0.2">
      <c r="A190" s="203" t="s">
        <v>2744</v>
      </c>
      <c r="B190" s="285" t="s">
        <v>2745</v>
      </c>
      <c r="C190" s="285" t="s">
        <v>423</v>
      </c>
      <c r="D190" s="285" t="s">
        <v>2746</v>
      </c>
      <c r="E190" s="285" t="s">
        <v>2747</v>
      </c>
      <c r="F190" s="285" t="s">
        <v>2748</v>
      </c>
      <c r="G190" s="285" t="s">
        <v>2358</v>
      </c>
      <c r="H190" s="285" t="s">
        <v>2749</v>
      </c>
      <c r="I190" s="285" t="s">
        <v>2750</v>
      </c>
      <c r="J190" s="285" t="s">
        <v>425</v>
      </c>
      <c r="K190" s="285" t="s">
        <v>2358</v>
      </c>
      <c r="L190" s="286" t="s">
        <v>2358</v>
      </c>
      <c r="M190" s="285" t="s">
        <v>2751</v>
      </c>
      <c r="N190" s="285"/>
      <c r="O190" s="285"/>
      <c r="P190" s="285"/>
    </row>
    <row r="191" spans="1:16" ht="12.5" x14ac:dyDescent="0.25">
      <c r="A191" s="203" t="s">
        <v>2027</v>
      </c>
      <c r="B191" s="285" t="s">
        <v>2028</v>
      </c>
      <c r="C191" s="285" t="s">
        <v>2029</v>
      </c>
      <c r="D191" s="285" t="s">
        <v>2030</v>
      </c>
      <c r="E191" s="285" t="s">
        <v>430</v>
      </c>
      <c r="F191" s="285" t="s">
        <v>525</v>
      </c>
      <c r="G191" s="313" t="s">
        <v>2031</v>
      </c>
      <c r="H191" s="285" t="s">
        <v>2032</v>
      </c>
      <c r="I191" s="285" t="s">
        <v>2033</v>
      </c>
      <c r="J191" s="285" t="s">
        <v>1705</v>
      </c>
      <c r="K191" s="285" t="s">
        <v>2034</v>
      </c>
      <c r="L191" s="286">
        <v>421917905248</v>
      </c>
      <c r="M191" s="285" t="s">
        <v>2035</v>
      </c>
      <c r="N191" s="285"/>
      <c r="O191" s="285"/>
      <c r="P191" s="285"/>
    </row>
    <row r="192" spans="1:16" x14ac:dyDescent="0.2">
      <c r="A192" s="203" t="s">
        <v>2036</v>
      </c>
      <c r="B192" s="285" t="s">
        <v>2037</v>
      </c>
      <c r="C192" s="285" t="s">
        <v>423</v>
      </c>
      <c r="D192" s="285" t="s">
        <v>2038</v>
      </c>
      <c r="E192" s="285" t="s">
        <v>430</v>
      </c>
      <c r="F192" s="285" t="s">
        <v>551</v>
      </c>
      <c r="G192" s="285" t="s">
        <v>2039</v>
      </c>
      <c r="H192" s="285" t="s">
        <v>2040</v>
      </c>
      <c r="I192" s="285" t="s">
        <v>752</v>
      </c>
      <c r="J192" s="285" t="s">
        <v>425</v>
      </c>
      <c r="K192" s="285" t="s">
        <v>752</v>
      </c>
      <c r="L192" s="286">
        <v>421905245825</v>
      </c>
      <c r="M192" s="285" t="s">
        <v>2041</v>
      </c>
      <c r="N192" s="285"/>
      <c r="O192" s="285"/>
      <c r="P192" s="285"/>
    </row>
    <row r="193" spans="1:16" x14ac:dyDescent="0.2">
      <c r="A193" s="203" t="s">
        <v>2236</v>
      </c>
      <c r="B193" s="285" t="s">
        <v>2237</v>
      </c>
      <c r="C193" s="285" t="s">
        <v>423</v>
      </c>
      <c r="D193" s="285" t="s">
        <v>2238</v>
      </c>
      <c r="E193" s="285" t="s">
        <v>430</v>
      </c>
      <c r="F193" s="285" t="s">
        <v>2239</v>
      </c>
      <c r="G193" s="285" t="s">
        <v>2240</v>
      </c>
      <c r="H193" s="285" t="s">
        <v>2241</v>
      </c>
      <c r="I193" s="285" t="s">
        <v>2242</v>
      </c>
      <c r="J193" s="277" t="s">
        <v>427</v>
      </c>
      <c r="K193" s="285"/>
      <c r="L193" s="286"/>
      <c r="M193" s="285" t="s">
        <v>2243</v>
      </c>
      <c r="N193" s="285"/>
      <c r="O193" s="285"/>
      <c r="P193" s="285"/>
    </row>
    <row r="194" spans="1:16" x14ac:dyDescent="0.2">
      <c r="A194" s="203" t="s">
        <v>2752</v>
      </c>
      <c r="B194" s="285" t="s">
        <v>2753</v>
      </c>
      <c r="C194" s="285" t="s">
        <v>423</v>
      </c>
      <c r="D194" s="285" t="s">
        <v>2754</v>
      </c>
      <c r="E194" s="285" t="s">
        <v>434</v>
      </c>
      <c r="F194" s="285" t="s">
        <v>435</v>
      </c>
      <c r="G194" s="285" t="s">
        <v>2755</v>
      </c>
      <c r="H194" s="285" t="s">
        <v>2756</v>
      </c>
      <c r="I194" s="285" t="s">
        <v>2757</v>
      </c>
      <c r="J194" s="285" t="s">
        <v>427</v>
      </c>
      <c r="K194" s="285" t="s">
        <v>2757</v>
      </c>
      <c r="L194" s="286">
        <v>421911830220</v>
      </c>
      <c r="M194" s="285" t="s">
        <v>2758</v>
      </c>
      <c r="N194" s="285"/>
      <c r="O194" s="285"/>
      <c r="P194" s="285"/>
    </row>
    <row r="195" spans="1:16" x14ac:dyDescent="0.2">
      <c r="A195" s="203" t="s">
        <v>2759</v>
      </c>
      <c r="B195" s="285" t="s">
        <v>2760</v>
      </c>
      <c r="C195" s="285" t="s">
        <v>423</v>
      </c>
      <c r="D195" s="285" t="s">
        <v>2761</v>
      </c>
      <c r="E195" s="285" t="s">
        <v>430</v>
      </c>
      <c r="F195" s="285" t="s">
        <v>758</v>
      </c>
      <c r="G195" s="285" t="s">
        <v>2762</v>
      </c>
      <c r="H195" s="285" t="s">
        <v>2763</v>
      </c>
      <c r="I195" s="285" t="s">
        <v>2764</v>
      </c>
      <c r="J195" s="285" t="s">
        <v>2515</v>
      </c>
      <c r="K195" s="285" t="s">
        <v>2764</v>
      </c>
      <c r="L195" s="286">
        <v>421915714821</v>
      </c>
      <c r="M195" s="285" t="s">
        <v>2765</v>
      </c>
      <c r="N195" s="285"/>
      <c r="O195" s="285"/>
      <c r="P195" s="285"/>
    </row>
    <row r="196" spans="1:16" x14ac:dyDescent="0.2">
      <c r="A196" s="203" t="s">
        <v>2766</v>
      </c>
      <c r="B196" s="285" t="s">
        <v>2767</v>
      </c>
      <c r="C196" s="285" t="s">
        <v>423</v>
      </c>
      <c r="D196" s="285" t="s">
        <v>2768</v>
      </c>
      <c r="E196" s="285" t="s">
        <v>1709</v>
      </c>
      <c r="F196" s="285" t="s">
        <v>1778</v>
      </c>
      <c r="G196" s="285" t="s">
        <v>2769</v>
      </c>
      <c r="H196" s="285" t="s">
        <v>2770</v>
      </c>
      <c r="I196" s="285" t="s">
        <v>2771</v>
      </c>
      <c r="J196" s="285" t="s">
        <v>425</v>
      </c>
      <c r="K196" s="285" t="s">
        <v>2771</v>
      </c>
      <c r="L196" s="286">
        <v>421905315540</v>
      </c>
      <c r="M196" s="285" t="s">
        <v>2772</v>
      </c>
      <c r="N196" s="285"/>
      <c r="O196" s="285"/>
      <c r="P196" s="285"/>
    </row>
    <row r="197" spans="1:16" x14ac:dyDescent="0.2">
      <c r="A197" s="203" t="s">
        <v>2773</v>
      </c>
      <c r="B197" s="285" t="s">
        <v>2774</v>
      </c>
      <c r="C197" s="285" t="s">
        <v>423</v>
      </c>
      <c r="D197" s="285" t="s">
        <v>2775</v>
      </c>
      <c r="E197" s="285" t="s">
        <v>1872</v>
      </c>
      <c r="F197" s="285" t="s">
        <v>1873</v>
      </c>
      <c r="G197" s="285" t="s">
        <v>2358</v>
      </c>
      <c r="H197" s="285" t="s">
        <v>2776</v>
      </c>
      <c r="I197" s="285" t="s">
        <v>2777</v>
      </c>
      <c r="J197" s="285" t="s">
        <v>427</v>
      </c>
      <c r="K197" s="285" t="s">
        <v>2777</v>
      </c>
      <c r="L197" s="286">
        <v>421948137172</v>
      </c>
      <c r="M197" s="285" t="s">
        <v>2358</v>
      </c>
      <c r="N197" s="285"/>
      <c r="O197" s="285"/>
      <c r="P197" s="285"/>
    </row>
    <row r="198" spans="1:16" x14ac:dyDescent="0.2">
      <c r="A198" s="203" t="s">
        <v>2778</v>
      </c>
      <c r="B198" s="285" t="s">
        <v>2779</v>
      </c>
      <c r="C198" s="285" t="s">
        <v>423</v>
      </c>
      <c r="D198" s="285" t="s">
        <v>2780</v>
      </c>
      <c r="E198" s="285" t="s">
        <v>434</v>
      </c>
      <c r="F198" s="285" t="s">
        <v>433</v>
      </c>
      <c r="G198" s="285" t="s">
        <v>2781</v>
      </c>
      <c r="H198" s="285" t="s">
        <v>2782</v>
      </c>
      <c r="I198" s="285" t="s">
        <v>2783</v>
      </c>
      <c r="J198" s="285" t="s">
        <v>427</v>
      </c>
      <c r="K198" s="285" t="s">
        <v>2784</v>
      </c>
      <c r="L198" s="286">
        <v>421918766009</v>
      </c>
      <c r="M198" s="285" t="s">
        <v>2785</v>
      </c>
      <c r="N198" s="285"/>
      <c r="O198" s="285"/>
      <c r="P198" s="285"/>
    </row>
    <row r="199" spans="1:16" x14ac:dyDescent="0.2">
      <c r="A199" s="198" t="s">
        <v>1458</v>
      </c>
      <c r="B199" s="199" t="s">
        <v>1459</v>
      </c>
      <c r="C199" s="200" t="s">
        <v>423</v>
      </c>
      <c r="D199" s="199" t="s">
        <v>524</v>
      </c>
      <c r="E199" s="199" t="s">
        <v>430</v>
      </c>
      <c r="F199" s="199" t="s">
        <v>525</v>
      </c>
      <c r="G199" s="199" t="s">
        <v>1460</v>
      </c>
      <c r="H199" s="199" t="s">
        <v>1461</v>
      </c>
      <c r="I199" s="199" t="s">
        <v>1462</v>
      </c>
      <c r="J199" s="199" t="s">
        <v>1463</v>
      </c>
      <c r="K199" s="199" t="s">
        <v>1462</v>
      </c>
      <c r="L199" s="201">
        <v>421917176673</v>
      </c>
      <c r="M199" s="199" t="s">
        <v>1464</v>
      </c>
      <c r="N199" s="199"/>
      <c r="O199" s="199"/>
      <c r="P199" s="199"/>
    </row>
    <row r="200" spans="1:16" x14ac:dyDescent="0.2">
      <c r="A200" s="203" t="s">
        <v>2787</v>
      </c>
      <c r="B200" s="285" t="s">
        <v>2788</v>
      </c>
      <c r="C200" s="285" t="s">
        <v>423</v>
      </c>
      <c r="D200" s="285" t="s">
        <v>2789</v>
      </c>
      <c r="E200" s="285" t="s">
        <v>2790</v>
      </c>
      <c r="F200" s="285" t="s">
        <v>2791</v>
      </c>
      <c r="G200" s="285" t="s">
        <v>2792</v>
      </c>
      <c r="H200" s="285" t="s">
        <v>2793</v>
      </c>
      <c r="I200" s="285" t="s">
        <v>2794</v>
      </c>
      <c r="J200" s="285" t="s">
        <v>425</v>
      </c>
      <c r="K200" s="285" t="s">
        <v>2795</v>
      </c>
      <c r="L200" s="286">
        <v>421908470934</v>
      </c>
      <c r="M200" s="285" t="s">
        <v>2796</v>
      </c>
      <c r="N200" s="285"/>
      <c r="O200" s="285"/>
      <c r="P200" s="285"/>
    </row>
    <row r="201" spans="1:16" x14ac:dyDescent="0.2">
      <c r="A201" s="203" t="s">
        <v>2797</v>
      </c>
      <c r="B201" s="285" t="s">
        <v>2798</v>
      </c>
      <c r="C201" s="285" t="s">
        <v>423</v>
      </c>
      <c r="D201" s="285" t="s">
        <v>2799</v>
      </c>
      <c r="E201" s="285" t="s">
        <v>2800</v>
      </c>
      <c r="F201" s="285" t="s">
        <v>2801</v>
      </c>
      <c r="G201" s="285" t="s">
        <v>2802</v>
      </c>
      <c r="H201" s="285" t="s">
        <v>2803</v>
      </c>
      <c r="I201" s="285" t="s">
        <v>2804</v>
      </c>
      <c r="J201" s="285" t="s">
        <v>427</v>
      </c>
      <c r="K201" s="285" t="s">
        <v>2805</v>
      </c>
      <c r="L201" s="286">
        <v>421903544565</v>
      </c>
      <c r="M201" s="285" t="s">
        <v>2358</v>
      </c>
      <c r="N201" s="285"/>
      <c r="O201" s="285"/>
      <c r="P201" s="285"/>
    </row>
    <row r="202" spans="1:16" x14ac:dyDescent="0.2">
      <c r="A202" s="203" t="s">
        <v>2806</v>
      </c>
      <c r="B202" s="285" t="s">
        <v>2807</v>
      </c>
      <c r="C202" s="285" t="s">
        <v>423</v>
      </c>
      <c r="D202" s="285" t="s">
        <v>2808</v>
      </c>
      <c r="E202" s="285" t="s">
        <v>430</v>
      </c>
      <c r="F202" s="285" t="s">
        <v>551</v>
      </c>
      <c r="G202" s="285" t="s">
        <v>2809</v>
      </c>
      <c r="H202" s="285" t="s">
        <v>2810</v>
      </c>
      <c r="I202" s="285" t="s">
        <v>2811</v>
      </c>
      <c r="J202" s="285" t="s">
        <v>2515</v>
      </c>
      <c r="K202" s="285" t="s">
        <v>2812</v>
      </c>
      <c r="L202" s="286">
        <v>421911787770</v>
      </c>
      <c r="M202" s="285" t="s">
        <v>2813</v>
      </c>
      <c r="N202" s="285"/>
      <c r="O202" s="285"/>
      <c r="P202" s="285"/>
    </row>
    <row r="203" spans="1:16" x14ac:dyDescent="0.2">
      <c r="A203" s="203" t="s">
        <v>2814</v>
      </c>
      <c r="B203" s="285" t="s">
        <v>2815</v>
      </c>
      <c r="C203" s="285" t="s">
        <v>423</v>
      </c>
      <c r="D203" s="285" t="s">
        <v>2816</v>
      </c>
      <c r="E203" s="285" t="s">
        <v>430</v>
      </c>
      <c r="F203" s="285" t="s">
        <v>2817</v>
      </c>
      <c r="G203" s="285" t="s">
        <v>2818</v>
      </c>
      <c r="H203" s="285" t="s">
        <v>2819</v>
      </c>
      <c r="I203" s="285" t="s">
        <v>2820</v>
      </c>
      <c r="J203" s="285" t="s">
        <v>425</v>
      </c>
      <c r="K203" s="285" t="s">
        <v>2820</v>
      </c>
      <c r="L203" s="286">
        <v>421903408371</v>
      </c>
      <c r="M203" s="285" t="s">
        <v>2821</v>
      </c>
      <c r="N203" s="285"/>
      <c r="O203" s="285"/>
      <c r="P203" s="285"/>
    </row>
    <row r="204" spans="1:16" x14ac:dyDescent="0.2">
      <c r="A204" s="203" t="s">
        <v>2822</v>
      </c>
      <c r="B204" s="285" t="s">
        <v>2823</v>
      </c>
      <c r="C204" s="285" t="s">
        <v>423</v>
      </c>
      <c r="D204" s="285" t="s">
        <v>2824</v>
      </c>
      <c r="E204" s="285" t="s">
        <v>430</v>
      </c>
      <c r="F204" s="285" t="s">
        <v>826</v>
      </c>
      <c r="G204" s="285" t="s">
        <v>2825</v>
      </c>
      <c r="H204" s="285" t="s">
        <v>2826</v>
      </c>
      <c r="I204" s="285" t="s">
        <v>2827</v>
      </c>
      <c r="J204" s="285" t="s">
        <v>425</v>
      </c>
      <c r="K204" s="285" t="s">
        <v>2827</v>
      </c>
      <c r="L204" s="286">
        <v>421905710859</v>
      </c>
      <c r="M204" s="285" t="s">
        <v>2828</v>
      </c>
      <c r="N204" s="285"/>
      <c r="O204" s="285"/>
      <c r="P204" s="285"/>
    </row>
    <row r="205" spans="1:16" x14ac:dyDescent="0.2">
      <c r="A205" s="203" t="s">
        <v>2829</v>
      </c>
      <c r="B205" s="285" t="s">
        <v>2830</v>
      </c>
      <c r="C205" s="285" t="s">
        <v>423</v>
      </c>
      <c r="D205" s="285" t="s">
        <v>2831</v>
      </c>
      <c r="E205" s="285" t="s">
        <v>2832</v>
      </c>
      <c r="F205" s="285" t="s">
        <v>2833</v>
      </c>
      <c r="G205" s="285" t="s">
        <v>2834</v>
      </c>
      <c r="H205" s="285" t="s">
        <v>2835</v>
      </c>
      <c r="I205" s="285" t="s">
        <v>2836</v>
      </c>
      <c r="J205" s="285" t="s">
        <v>425</v>
      </c>
      <c r="K205" s="285" t="s">
        <v>2836</v>
      </c>
      <c r="L205" s="286">
        <v>421907725303</v>
      </c>
      <c r="M205" s="285" t="s">
        <v>2837</v>
      </c>
      <c r="N205" s="285"/>
      <c r="O205" s="285"/>
      <c r="P205" s="285"/>
    </row>
    <row r="206" spans="1:16" x14ac:dyDescent="0.2">
      <c r="A206" s="203" t="s">
        <v>2042</v>
      </c>
      <c r="B206" s="285" t="s">
        <v>2043</v>
      </c>
      <c r="C206" s="285" t="s">
        <v>423</v>
      </c>
      <c r="D206" s="285" t="s">
        <v>2044</v>
      </c>
      <c r="E206" s="285" t="s">
        <v>434</v>
      </c>
      <c r="F206" s="285" t="s">
        <v>435</v>
      </c>
      <c r="G206" s="285" t="s">
        <v>2045</v>
      </c>
      <c r="H206" s="285" t="s">
        <v>2046</v>
      </c>
      <c r="I206" s="285" t="s">
        <v>2047</v>
      </c>
      <c r="J206" s="285" t="s">
        <v>425</v>
      </c>
      <c r="K206" s="285" t="s">
        <v>2980</v>
      </c>
      <c r="L206" s="286" t="s">
        <v>2981</v>
      </c>
      <c r="M206" s="285" t="s">
        <v>2048</v>
      </c>
      <c r="N206" s="285"/>
      <c r="O206" s="285"/>
      <c r="P206" s="285"/>
    </row>
    <row r="207" spans="1:16" x14ac:dyDescent="0.2">
      <c r="A207" s="203" t="s">
        <v>2838</v>
      </c>
      <c r="B207" s="285" t="s">
        <v>2839</v>
      </c>
      <c r="C207" s="285" t="s">
        <v>423</v>
      </c>
      <c r="D207" s="285" t="s">
        <v>2840</v>
      </c>
      <c r="E207" s="285" t="s">
        <v>2366</v>
      </c>
      <c r="F207" s="285" t="s">
        <v>2841</v>
      </c>
      <c r="G207" s="285" t="s">
        <v>2842</v>
      </c>
      <c r="H207" s="285" t="s">
        <v>2843</v>
      </c>
      <c r="I207" s="285" t="s">
        <v>2844</v>
      </c>
      <c r="J207" s="285" t="s">
        <v>2515</v>
      </c>
      <c r="K207" s="285" t="s">
        <v>2844</v>
      </c>
      <c r="L207" s="286">
        <v>421903769454</v>
      </c>
      <c r="M207" s="285" t="s">
        <v>2845</v>
      </c>
      <c r="N207" s="285"/>
      <c r="O207" s="285"/>
      <c r="P207" s="285"/>
    </row>
    <row r="208" spans="1:16" x14ac:dyDescent="0.2">
      <c r="A208" s="203" t="s">
        <v>2846</v>
      </c>
      <c r="B208" s="285" t="s">
        <v>2847</v>
      </c>
      <c r="C208" s="285" t="s">
        <v>423</v>
      </c>
      <c r="D208" s="285" t="s">
        <v>2848</v>
      </c>
      <c r="E208" s="285" t="s">
        <v>1894</v>
      </c>
      <c r="F208" s="285" t="s">
        <v>1895</v>
      </c>
      <c r="G208" s="285" t="s">
        <v>2358</v>
      </c>
      <c r="H208" s="285" t="s">
        <v>2849</v>
      </c>
      <c r="I208" s="285" t="s">
        <v>2850</v>
      </c>
      <c r="J208" s="285" t="s">
        <v>427</v>
      </c>
      <c r="K208" s="285" t="s">
        <v>2358</v>
      </c>
      <c r="L208" s="286" t="s">
        <v>2358</v>
      </c>
      <c r="M208" s="285" t="s">
        <v>2851</v>
      </c>
      <c r="N208" s="285"/>
      <c r="O208" s="285"/>
      <c r="P208" s="285"/>
    </row>
    <row r="209" spans="1:16" x14ac:dyDescent="0.2">
      <c r="A209" s="203" t="s">
        <v>2049</v>
      </c>
      <c r="B209" s="285" t="s">
        <v>2050</v>
      </c>
      <c r="C209" s="285" t="s">
        <v>423</v>
      </c>
      <c r="D209" s="285" t="s">
        <v>2051</v>
      </c>
      <c r="E209" s="285" t="s">
        <v>1872</v>
      </c>
      <c r="F209" s="285" t="s">
        <v>1873</v>
      </c>
      <c r="G209" s="285" t="s">
        <v>2052</v>
      </c>
      <c r="H209" s="285" t="s">
        <v>2978</v>
      </c>
      <c r="I209" s="285" t="s">
        <v>2053</v>
      </c>
      <c r="J209" s="285" t="s">
        <v>425</v>
      </c>
      <c r="K209" s="285" t="s">
        <v>2054</v>
      </c>
      <c r="L209" s="286">
        <v>421949335971</v>
      </c>
      <c r="M209" s="285" t="s">
        <v>2055</v>
      </c>
      <c r="N209" s="285" t="s">
        <v>2852</v>
      </c>
      <c r="O209" s="285"/>
      <c r="P209" s="285"/>
    </row>
    <row r="210" spans="1:16" x14ac:dyDescent="0.2">
      <c r="A210" s="203" t="s">
        <v>2853</v>
      </c>
      <c r="B210" s="285" t="s">
        <v>2854</v>
      </c>
      <c r="C210" s="285" t="s">
        <v>423</v>
      </c>
      <c r="D210" s="285" t="s">
        <v>2855</v>
      </c>
      <c r="E210" s="285" t="s">
        <v>2856</v>
      </c>
      <c r="F210" s="285" t="s">
        <v>2857</v>
      </c>
      <c r="G210" s="285" t="s">
        <v>2358</v>
      </c>
      <c r="H210" s="285" t="s">
        <v>2858</v>
      </c>
      <c r="I210" s="285" t="s">
        <v>2859</v>
      </c>
      <c r="J210" s="285" t="s">
        <v>2786</v>
      </c>
      <c r="K210" s="285" t="s">
        <v>2859</v>
      </c>
      <c r="L210" s="286">
        <v>421918394244</v>
      </c>
      <c r="M210" s="285" t="s">
        <v>2860</v>
      </c>
      <c r="N210" s="285"/>
      <c r="O210" s="285"/>
      <c r="P210" s="285"/>
    </row>
    <row r="211" spans="1:16" x14ac:dyDescent="0.2">
      <c r="A211" s="203" t="s">
        <v>2861</v>
      </c>
      <c r="B211" s="285" t="s">
        <v>2862</v>
      </c>
      <c r="C211" s="285" t="s">
        <v>423</v>
      </c>
      <c r="D211" s="285" t="s">
        <v>2863</v>
      </c>
      <c r="E211" s="285" t="s">
        <v>424</v>
      </c>
      <c r="F211" s="285" t="s">
        <v>817</v>
      </c>
      <c r="G211" s="285" t="s">
        <v>2864</v>
      </c>
      <c r="H211" s="285" t="s">
        <v>2865</v>
      </c>
      <c r="I211" s="285" t="s">
        <v>2866</v>
      </c>
      <c r="J211" s="285" t="s">
        <v>425</v>
      </c>
      <c r="K211" s="285" t="s">
        <v>2866</v>
      </c>
      <c r="L211" s="286">
        <v>421903551810</v>
      </c>
      <c r="M211" s="285" t="s">
        <v>2867</v>
      </c>
      <c r="N211" s="285"/>
      <c r="O211" s="285"/>
      <c r="P211" s="285"/>
    </row>
    <row r="212" spans="1:16" x14ac:dyDescent="0.2">
      <c r="A212" s="203" t="s">
        <v>2056</v>
      </c>
      <c r="B212" s="285" t="s">
        <v>2057</v>
      </c>
      <c r="C212" s="285" t="s">
        <v>423</v>
      </c>
      <c r="D212" s="285" t="s">
        <v>2058</v>
      </c>
      <c r="E212" s="285" t="s">
        <v>2059</v>
      </c>
      <c r="F212" s="285" t="s">
        <v>2060</v>
      </c>
      <c r="G212" s="285" t="s">
        <v>2868</v>
      </c>
      <c r="H212" s="285" t="s">
        <v>2061</v>
      </c>
      <c r="I212" s="285" t="s">
        <v>2062</v>
      </c>
      <c r="J212" s="285" t="s">
        <v>2063</v>
      </c>
      <c r="K212" s="285" t="s">
        <v>2062</v>
      </c>
      <c r="L212" s="286">
        <v>421905264228</v>
      </c>
      <c r="M212" s="285" t="s">
        <v>2064</v>
      </c>
      <c r="N212" s="285"/>
      <c r="O212" s="285"/>
      <c r="P212" s="285"/>
    </row>
    <row r="213" spans="1:16" ht="12.5" x14ac:dyDescent="0.25">
      <c r="A213" s="203" t="s">
        <v>2065</v>
      </c>
      <c r="B213" s="285" t="s">
        <v>2066</v>
      </c>
      <c r="C213" s="285" t="s">
        <v>423</v>
      </c>
      <c r="D213" s="285" t="s">
        <v>2067</v>
      </c>
      <c r="E213" s="199" t="s">
        <v>430</v>
      </c>
      <c r="F213" s="285" t="s">
        <v>542</v>
      </c>
      <c r="G213" s="313" t="s">
        <v>2068</v>
      </c>
      <c r="H213" s="313" t="s">
        <v>2069</v>
      </c>
      <c r="I213" s="285" t="s">
        <v>2070</v>
      </c>
      <c r="J213" s="285" t="s">
        <v>425</v>
      </c>
      <c r="K213" s="285" t="s">
        <v>2070</v>
      </c>
      <c r="L213" s="286">
        <v>421903851953</v>
      </c>
      <c r="M213" s="285" t="s">
        <v>2071</v>
      </c>
      <c r="N213" s="285"/>
      <c r="O213" s="285"/>
      <c r="P213" s="285"/>
    </row>
    <row r="214" spans="1:16" x14ac:dyDescent="0.2">
      <c r="A214" s="203" t="s">
        <v>2869</v>
      </c>
      <c r="B214" s="285" t="s">
        <v>2870</v>
      </c>
      <c r="C214" s="285" t="s">
        <v>423</v>
      </c>
      <c r="D214" s="285" t="s">
        <v>2871</v>
      </c>
      <c r="E214" s="285" t="s">
        <v>2872</v>
      </c>
      <c r="F214" s="285" t="s">
        <v>2873</v>
      </c>
      <c r="G214" s="285" t="s">
        <v>2874</v>
      </c>
      <c r="H214" s="285" t="s">
        <v>2875</v>
      </c>
      <c r="I214" s="285" t="s">
        <v>2876</v>
      </c>
      <c r="J214" s="285" t="s">
        <v>425</v>
      </c>
      <c r="K214" s="285" t="s">
        <v>2876</v>
      </c>
      <c r="L214" s="286">
        <v>421902366400</v>
      </c>
      <c r="M214" s="285" t="s">
        <v>2877</v>
      </c>
      <c r="N214" s="285"/>
      <c r="O214" s="285"/>
      <c r="P214" s="285"/>
    </row>
    <row r="215" spans="1:16" x14ac:dyDescent="0.2">
      <c r="A215" s="203" t="s">
        <v>2878</v>
      </c>
      <c r="B215" s="285" t="s">
        <v>2879</v>
      </c>
      <c r="C215" s="285" t="s">
        <v>423</v>
      </c>
      <c r="D215" s="285" t="s">
        <v>2880</v>
      </c>
      <c r="E215" s="285" t="s">
        <v>2881</v>
      </c>
      <c r="F215" s="285" t="s">
        <v>2882</v>
      </c>
      <c r="G215" s="285" t="s">
        <v>2883</v>
      </c>
      <c r="H215" s="285" t="s">
        <v>2884</v>
      </c>
      <c r="I215" s="285" t="s">
        <v>2885</v>
      </c>
      <c r="J215" s="285" t="s">
        <v>425</v>
      </c>
      <c r="K215" s="285" t="s">
        <v>2885</v>
      </c>
      <c r="L215" s="286">
        <v>421905495820</v>
      </c>
      <c r="M215" s="285" t="s">
        <v>2886</v>
      </c>
      <c r="N215" s="285"/>
      <c r="O215" s="285"/>
      <c r="P215" s="285"/>
    </row>
    <row r="216" spans="1:16" x14ac:dyDescent="0.2">
      <c r="A216" s="203" t="s">
        <v>2887</v>
      </c>
      <c r="B216" s="285" t="s">
        <v>2888</v>
      </c>
      <c r="C216" s="285" t="s">
        <v>423</v>
      </c>
      <c r="D216" s="285" t="s">
        <v>2889</v>
      </c>
      <c r="E216" s="285" t="s">
        <v>2890</v>
      </c>
      <c r="F216" s="285" t="s">
        <v>2891</v>
      </c>
      <c r="G216" s="285" t="s">
        <v>2892</v>
      </c>
      <c r="H216" s="285" t="s">
        <v>2893</v>
      </c>
      <c r="I216" s="285" t="s">
        <v>2894</v>
      </c>
      <c r="J216" s="285" t="s">
        <v>425</v>
      </c>
      <c r="K216" s="285" t="s">
        <v>2894</v>
      </c>
      <c r="L216" s="286">
        <v>421905356370</v>
      </c>
      <c r="M216" s="285" t="s">
        <v>2895</v>
      </c>
      <c r="N216" s="285"/>
      <c r="O216" s="285"/>
      <c r="P216" s="285"/>
    </row>
    <row r="217" spans="1:16" ht="12.5" x14ac:dyDescent="0.25">
      <c r="A217" s="203" t="s">
        <v>2072</v>
      </c>
      <c r="B217" s="285" t="s">
        <v>2073</v>
      </c>
      <c r="C217" s="285" t="s">
        <v>423</v>
      </c>
      <c r="D217" s="285" t="s">
        <v>2074</v>
      </c>
      <c r="E217" s="285" t="s">
        <v>1426</v>
      </c>
      <c r="F217" s="285" t="s">
        <v>1427</v>
      </c>
      <c r="G217" s="313" t="s">
        <v>2075</v>
      </c>
      <c r="H217" s="285" t="s">
        <v>2076</v>
      </c>
      <c r="I217" s="285" t="s">
        <v>2077</v>
      </c>
      <c r="J217" s="285" t="s">
        <v>425</v>
      </c>
      <c r="K217" s="285" t="s">
        <v>2078</v>
      </c>
      <c r="L217" s="286">
        <v>421907641634</v>
      </c>
      <c r="M217" s="285" t="s">
        <v>2079</v>
      </c>
      <c r="N217" s="285"/>
      <c r="O217" s="285"/>
      <c r="P217" s="285"/>
    </row>
    <row r="218" spans="1:16" x14ac:dyDescent="0.2">
      <c r="A218" s="203" t="s">
        <v>2896</v>
      </c>
      <c r="B218" s="285" t="s">
        <v>2897</v>
      </c>
      <c r="C218" s="285" t="s">
        <v>423</v>
      </c>
      <c r="D218" s="285" t="s">
        <v>2898</v>
      </c>
      <c r="E218" s="285" t="s">
        <v>2366</v>
      </c>
      <c r="F218" s="285" t="s">
        <v>2367</v>
      </c>
      <c r="G218" s="285" t="s">
        <v>2899</v>
      </c>
      <c r="H218" s="285" t="s">
        <v>2900</v>
      </c>
      <c r="I218" s="285" t="s">
        <v>2901</v>
      </c>
      <c r="J218" s="285" t="s">
        <v>425</v>
      </c>
      <c r="K218" s="285" t="s">
        <v>2901</v>
      </c>
      <c r="L218" s="286">
        <v>421903820974</v>
      </c>
      <c r="M218" s="285" t="s">
        <v>2902</v>
      </c>
      <c r="N218" s="285"/>
      <c r="O218" s="285"/>
      <c r="P218" s="285"/>
    </row>
    <row r="219" spans="1:16" ht="12.5" x14ac:dyDescent="0.25">
      <c r="A219" s="203" t="s">
        <v>2080</v>
      </c>
      <c r="B219" s="285" t="s">
        <v>2081</v>
      </c>
      <c r="C219" s="285" t="s">
        <v>423</v>
      </c>
      <c r="D219" s="285" t="s">
        <v>2082</v>
      </c>
      <c r="E219" s="285" t="s">
        <v>2083</v>
      </c>
      <c r="F219" s="285" t="s">
        <v>2084</v>
      </c>
      <c r="G219" s="313" t="s">
        <v>2085</v>
      </c>
      <c r="H219" s="285" t="s">
        <v>2086</v>
      </c>
      <c r="I219" s="285" t="s">
        <v>2087</v>
      </c>
      <c r="J219" s="285" t="s">
        <v>425</v>
      </c>
      <c r="K219" s="285" t="s">
        <v>2088</v>
      </c>
      <c r="L219" s="286">
        <v>421911466881</v>
      </c>
      <c r="M219" s="285" t="s">
        <v>2089</v>
      </c>
      <c r="N219" s="285"/>
      <c r="O219" s="285"/>
      <c r="P219" s="285"/>
    </row>
    <row r="220" spans="1:16" ht="12.5" x14ac:dyDescent="0.25">
      <c r="A220" s="203" t="s">
        <v>2090</v>
      </c>
      <c r="B220" s="285" t="s">
        <v>2091</v>
      </c>
      <c r="C220" s="285" t="s">
        <v>423</v>
      </c>
      <c r="D220" s="285" t="s">
        <v>2092</v>
      </c>
      <c r="E220" s="285" t="s">
        <v>2093</v>
      </c>
      <c r="F220" s="285" t="s">
        <v>2094</v>
      </c>
      <c r="G220" s="313" t="s">
        <v>2095</v>
      </c>
      <c r="H220" s="285" t="s">
        <v>2096</v>
      </c>
      <c r="I220" s="285" t="s">
        <v>2097</v>
      </c>
      <c r="J220" s="285" t="s">
        <v>425</v>
      </c>
      <c r="K220" s="285" t="s">
        <v>2097</v>
      </c>
      <c r="L220" s="286">
        <v>421904435321</v>
      </c>
      <c r="M220" s="285" t="s">
        <v>2098</v>
      </c>
      <c r="N220" s="285"/>
      <c r="O220" s="285"/>
      <c r="P220" s="285"/>
    </row>
    <row r="221" spans="1:16" ht="12.5" x14ac:dyDescent="0.25">
      <c r="A221" s="203" t="s">
        <v>2099</v>
      </c>
      <c r="B221" s="285" t="s">
        <v>2100</v>
      </c>
      <c r="C221" s="285" t="s">
        <v>423</v>
      </c>
      <c r="D221" s="285" t="s">
        <v>2101</v>
      </c>
      <c r="E221" s="285" t="s">
        <v>2102</v>
      </c>
      <c r="F221" s="285" t="s">
        <v>2103</v>
      </c>
      <c r="G221" s="313" t="s">
        <v>2104</v>
      </c>
      <c r="H221" s="285" t="s">
        <v>2105</v>
      </c>
      <c r="I221" s="285" t="s">
        <v>2106</v>
      </c>
      <c r="J221" s="285" t="s">
        <v>425</v>
      </c>
      <c r="K221" s="285" t="s">
        <v>2107</v>
      </c>
      <c r="L221" s="286">
        <v>421910690922</v>
      </c>
      <c r="M221" s="285" t="s">
        <v>2108</v>
      </c>
      <c r="N221" s="285"/>
      <c r="O221" s="285"/>
      <c r="P221" s="285"/>
    </row>
    <row r="222" spans="1:16" x14ac:dyDescent="0.2">
      <c r="A222" s="203" t="s">
        <v>2903</v>
      </c>
      <c r="B222" s="285" t="s">
        <v>2904</v>
      </c>
      <c r="C222" s="285" t="s">
        <v>423</v>
      </c>
      <c r="D222" s="285" t="s">
        <v>2905</v>
      </c>
      <c r="E222" s="285" t="s">
        <v>434</v>
      </c>
      <c r="F222" s="285" t="s">
        <v>435</v>
      </c>
      <c r="G222" s="285" t="s">
        <v>2906</v>
      </c>
      <c r="H222" s="285" t="s">
        <v>2907</v>
      </c>
      <c r="I222" s="285" t="s">
        <v>2908</v>
      </c>
      <c r="J222" s="285" t="s">
        <v>425</v>
      </c>
      <c r="K222" s="285" t="s">
        <v>2909</v>
      </c>
      <c r="L222" s="286">
        <v>421905644686</v>
      </c>
      <c r="M222" s="285" t="s">
        <v>2910</v>
      </c>
      <c r="N222" s="285"/>
      <c r="O222" s="285"/>
      <c r="P222" s="285"/>
    </row>
    <row r="223" spans="1:16" x14ac:dyDescent="0.2">
      <c r="A223" s="203" t="s">
        <v>2911</v>
      </c>
      <c r="B223" s="285" t="s">
        <v>2912</v>
      </c>
      <c r="C223" s="285" t="s">
        <v>423</v>
      </c>
      <c r="D223" s="285" t="s">
        <v>2913</v>
      </c>
      <c r="E223" s="285" t="s">
        <v>2914</v>
      </c>
      <c r="F223" s="285" t="s">
        <v>2915</v>
      </c>
      <c r="G223" s="285" t="s">
        <v>2916</v>
      </c>
      <c r="H223" s="285" t="s">
        <v>2917</v>
      </c>
      <c r="I223" s="285" t="s">
        <v>2918</v>
      </c>
      <c r="J223" s="285" t="s">
        <v>2919</v>
      </c>
      <c r="K223" s="285" t="s">
        <v>2918</v>
      </c>
      <c r="L223" s="286">
        <v>421908729128</v>
      </c>
      <c r="M223" s="285" t="s">
        <v>2920</v>
      </c>
      <c r="N223" s="285"/>
      <c r="O223" s="285"/>
      <c r="P223" s="285"/>
    </row>
    <row r="224" spans="1:16" x14ac:dyDescent="0.2">
      <c r="A224" s="203" t="s">
        <v>2109</v>
      </c>
      <c r="B224" s="285" t="s">
        <v>2110</v>
      </c>
      <c r="C224" s="285" t="s">
        <v>423</v>
      </c>
      <c r="D224" s="285" t="s">
        <v>2111</v>
      </c>
      <c r="E224" s="285" t="s">
        <v>2112</v>
      </c>
      <c r="F224" s="285" t="s">
        <v>2113</v>
      </c>
      <c r="G224" s="285" t="s">
        <v>2921</v>
      </c>
      <c r="H224" s="285" t="s">
        <v>2114</v>
      </c>
      <c r="I224" s="285" t="s">
        <v>2922</v>
      </c>
      <c r="J224" s="285" t="s">
        <v>2923</v>
      </c>
      <c r="K224" s="285" t="s">
        <v>2115</v>
      </c>
      <c r="L224" s="286">
        <v>421903543319</v>
      </c>
      <c r="M224" s="285" t="s">
        <v>2924</v>
      </c>
      <c r="N224" s="285"/>
      <c r="O224" s="285"/>
      <c r="P224" s="285"/>
    </row>
    <row r="225" spans="1:16" ht="12.5" x14ac:dyDescent="0.25">
      <c r="A225" s="203" t="s">
        <v>2116</v>
      </c>
      <c r="B225" s="285" t="s">
        <v>2117</v>
      </c>
      <c r="C225" s="285" t="s">
        <v>423</v>
      </c>
      <c r="D225" s="285" t="s">
        <v>2118</v>
      </c>
      <c r="E225" s="285" t="s">
        <v>2119</v>
      </c>
      <c r="F225" s="285" t="s">
        <v>2120</v>
      </c>
      <c r="G225" s="313" t="s">
        <v>2121</v>
      </c>
      <c r="H225" s="285" t="s">
        <v>2122</v>
      </c>
      <c r="I225" s="285" t="s">
        <v>2123</v>
      </c>
      <c r="J225" s="285" t="s">
        <v>425</v>
      </c>
      <c r="K225" s="285" t="s">
        <v>2123</v>
      </c>
      <c r="L225" s="286">
        <v>421904823578</v>
      </c>
      <c r="M225" s="285" t="s">
        <v>2124</v>
      </c>
      <c r="N225" s="285"/>
      <c r="O225" s="285"/>
      <c r="P225" s="285"/>
    </row>
    <row r="226" spans="1:16" x14ac:dyDescent="0.2">
      <c r="A226" s="203" t="s">
        <v>2925</v>
      </c>
      <c r="B226" s="285" t="s">
        <v>2926</v>
      </c>
      <c r="C226" s="285" t="s">
        <v>423</v>
      </c>
      <c r="D226" s="285" t="s">
        <v>2927</v>
      </c>
      <c r="E226" s="285" t="s">
        <v>2928</v>
      </c>
      <c r="F226" s="285" t="s">
        <v>2929</v>
      </c>
      <c r="G226" s="285" t="s">
        <v>2930</v>
      </c>
      <c r="H226" s="285" t="s">
        <v>2931</v>
      </c>
      <c r="I226" s="285" t="s">
        <v>2932</v>
      </c>
      <c r="J226" s="285" t="s">
        <v>427</v>
      </c>
      <c r="K226" s="285" t="s">
        <v>2932</v>
      </c>
      <c r="L226" s="286">
        <v>421915740248</v>
      </c>
      <c r="M226" s="285" t="s">
        <v>2933</v>
      </c>
      <c r="N226" s="285"/>
      <c r="O226" s="285"/>
      <c r="P226" s="285"/>
    </row>
    <row r="227" spans="1:16" x14ac:dyDescent="0.2">
      <c r="A227" s="198" t="s">
        <v>984</v>
      </c>
      <c r="B227" s="199" t="s">
        <v>985</v>
      </c>
      <c r="C227" s="200" t="s">
        <v>423</v>
      </c>
      <c r="D227" s="199" t="s">
        <v>2125</v>
      </c>
      <c r="E227" s="199" t="s">
        <v>808</v>
      </c>
      <c r="F227" s="199" t="s">
        <v>986</v>
      </c>
      <c r="G227" s="265" t="s">
        <v>987</v>
      </c>
      <c r="H227" s="265" t="s">
        <v>988</v>
      </c>
      <c r="I227" s="199" t="s">
        <v>989</v>
      </c>
      <c r="J227" s="199" t="s">
        <v>427</v>
      </c>
      <c r="K227" s="199" t="s">
        <v>989</v>
      </c>
      <c r="L227" s="201">
        <v>421918648073</v>
      </c>
      <c r="M227" s="199" t="s">
        <v>990</v>
      </c>
      <c r="N227" s="199"/>
      <c r="O227" s="199"/>
      <c r="P227" s="199"/>
    </row>
    <row r="228" spans="1:16" ht="12.5" x14ac:dyDescent="0.25">
      <c r="A228" s="203" t="s">
        <v>2126</v>
      </c>
      <c r="B228" s="285" t="s">
        <v>2127</v>
      </c>
      <c r="C228" s="285" t="s">
        <v>423</v>
      </c>
      <c r="D228" s="285" t="s">
        <v>2128</v>
      </c>
      <c r="E228" s="285" t="s">
        <v>430</v>
      </c>
      <c r="F228" s="285" t="s">
        <v>437</v>
      </c>
      <c r="G228" s="313" t="s">
        <v>2129</v>
      </c>
      <c r="H228" s="285" t="s">
        <v>2130</v>
      </c>
      <c r="I228" s="285" t="s">
        <v>1996</v>
      </c>
      <c r="J228" s="285" t="s">
        <v>427</v>
      </c>
      <c r="K228" s="285" t="s">
        <v>1996</v>
      </c>
      <c r="L228" s="286">
        <v>421905706999</v>
      </c>
      <c r="M228" s="285" t="s">
        <v>2131</v>
      </c>
      <c r="N228" s="285"/>
      <c r="O228" s="285"/>
      <c r="P228" s="285"/>
    </row>
    <row r="229" spans="1:16" ht="12.5" x14ac:dyDescent="0.25">
      <c r="A229" s="203" t="s">
        <v>2132</v>
      </c>
      <c r="B229" s="285" t="s">
        <v>2133</v>
      </c>
      <c r="C229" s="285" t="s">
        <v>423</v>
      </c>
      <c r="D229" s="285" t="s">
        <v>2134</v>
      </c>
      <c r="E229" s="285" t="s">
        <v>434</v>
      </c>
      <c r="F229" s="285" t="s">
        <v>435</v>
      </c>
      <c r="G229" s="313" t="s">
        <v>2135</v>
      </c>
      <c r="H229" s="285" t="s">
        <v>2934</v>
      </c>
      <c r="I229" s="285" t="s">
        <v>2136</v>
      </c>
      <c r="J229" s="285" t="s">
        <v>425</v>
      </c>
      <c r="K229" s="285" t="s">
        <v>2136</v>
      </c>
      <c r="L229" s="286">
        <v>421918560175</v>
      </c>
      <c r="M229" s="285" t="s">
        <v>2137</v>
      </c>
      <c r="N229" s="285"/>
      <c r="O229" s="285"/>
      <c r="P229" s="285"/>
    </row>
    <row r="230" spans="1:16" x14ac:dyDescent="0.2">
      <c r="A230" s="203" t="s">
        <v>2935</v>
      </c>
      <c r="B230" s="285" t="s">
        <v>2936</v>
      </c>
      <c r="C230" s="285" t="s">
        <v>423</v>
      </c>
      <c r="D230" s="285" t="s">
        <v>2937</v>
      </c>
      <c r="E230" s="285" t="s">
        <v>2938</v>
      </c>
      <c r="F230" s="285" t="s">
        <v>2939</v>
      </c>
      <c r="G230" s="285" t="s">
        <v>2940</v>
      </c>
      <c r="H230" s="285" t="s">
        <v>2941</v>
      </c>
      <c r="I230" s="285" t="s">
        <v>2942</v>
      </c>
      <c r="J230" s="285" t="s">
        <v>2515</v>
      </c>
      <c r="K230" s="285" t="s">
        <v>2942</v>
      </c>
      <c r="L230" s="286">
        <v>421905892235</v>
      </c>
      <c r="M230" s="285" t="s">
        <v>2943</v>
      </c>
      <c r="N230" s="285"/>
      <c r="O230" s="285"/>
      <c r="P230" s="285"/>
    </row>
    <row r="231" spans="1:16" x14ac:dyDescent="0.2">
      <c r="A231" s="203" t="s">
        <v>2944</v>
      </c>
      <c r="B231" s="285" t="s">
        <v>2945</v>
      </c>
      <c r="C231" s="285" t="s">
        <v>423</v>
      </c>
      <c r="D231" s="285" t="s">
        <v>2946</v>
      </c>
      <c r="E231" s="285" t="s">
        <v>430</v>
      </c>
      <c r="F231" s="285" t="s">
        <v>1920</v>
      </c>
      <c r="G231" s="285" t="s">
        <v>2947</v>
      </c>
      <c r="H231" s="285" t="s">
        <v>2948</v>
      </c>
      <c r="I231" s="285" t="s">
        <v>2949</v>
      </c>
      <c r="J231" s="285" t="s">
        <v>2515</v>
      </c>
      <c r="K231" s="285" t="s">
        <v>2949</v>
      </c>
      <c r="L231" s="286">
        <v>421905491171</v>
      </c>
      <c r="M231" s="285" t="s">
        <v>2950</v>
      </c>
      <c r="N231" s="285"/>
      <c r="O231" s="285"/>
      <c r="P231" s="285"/>
    </row>
    <row r="232" spans="1:16" x14ac:dyDescent="0.2">
      <c r="A232" s="203" t="s">
        <v>2951</v>
      </c>
      <c r="B232" s="285" t="s">
        <v>2952</v>
      </c>
      <c r="C232" s="285" t="s">
        <v>423</v>
      </c>
      <c r="D232" s="285" t="s">
        <v>2953</v>
      </c>
      <c r="E232" s="285" t="s">
        <v>1766</v>
      </c>
      <c r="F232" s="285" t="s">
        <v>1767</v>
      </c>
      <c r="G232" s="285" t="s">
        <v>2954</v>
      </c>
      <c r="H232" s="285" t="s">
        <v>2955</v>
      </c>
      <c r="I232" s="285" t="s">
        <v>2956</v>
      </c>
      <c r="J232" s="285" t="s">
        <v>425</v>
      </c>
      <c r="K232" s="285" t="s">
        <v>2956</v>
      </c>
      <c r="L232" s="286">
        <v>421905731109</v>
      </c>
      <c r="M232" s="285" t="s">
        <v>2957</v>
      </c>
      <c r="N232" s="285"/>
      <c r="O232" s="285"/>
      <c r="P232" s="285"/>
    </row>
    <row r="233" spans="1:16" ht="12.5" x14ac:dyDescent="0.25">
      <c r="A233" s="203" t="s">
        <v>2138</v>
      </c>
      <c r="B233" s="285" t="s">
        <v>2139</v>
      </c>
      <c r="C233" s="285" t="s">
        <v>423</v>
      </c>
      <c r="D233" s="285" t="s">
        <v>2140</v>
      </c>
      <c r="E233" s="285" t="s">
        <v>436</v>
      </c>
      <c r="F233" s="285" t="s">
        <v>494</v>
      </c>
      <c r="G233" s="313" t="s">
        <v>2141</v>
      </c>
      <c r="H233" s="285" t="s">
        <v>2142</v>
      </c>
      <c r="I233" s="285" t="s">
        <v>2143</v>
      </c>
      <c r="J233" s="285" t="s">
        <v>427</v>
      </c>
      <c r="K233" s="285" t="s">
        <v>2144</v>
      </c>
      <c r="L233" s="286">
        <v>421915867076</v>
      </c>
      <c r="M233" s="285" t="s">
        <v>2145</v>
      </c>
      <c r="N233" s="285"/>
      <c r="O233" s="285"/>
      <c r="P233" s="285"/>
    </row>
    <row r="234" spans="1:16" x14ac:dyDescent="0.2">
      <c r="A234" s="203" t="s">
        <v>2958</v>
      </c>
      <c r="B234" s="285" t="s">
        <v>2959</v>
      </c>
      <c r="C234" s="285" t="s">
        <v>423</v>
      </c>
      <c r="D234" s="285" t="s">
        <v>2960</v>
      </c>
      <c r="E234" s="285" t="s">
        <v>2961</v>
      </c>
      <c r="F234" s="285" t="s">
        <v>2962</v>
      </c>
      <c r="G234" s="285" t="s">
        <v>2963</v>
      </c>
      <c r="H234" s="285" t="s">
        <v>2964</v>
      </c>
      <c r="I234" s="285" t="s">
        <v>2965</v>
      </c>
      <c r="J234" s="285" t="s">
        <v>425</v>
      </c>
      <c r="K234" s="285" t="s">
        <v>2965</v>
      </c>
      <c r="L234" s="286">
        <v>421905417209</v>
      </c>
      <c r="M234" s="285" t="s">
        <v>2966</v>
      </c>
      <c r="N234" s="285"/>
      <c r="O234" s="285"/>
      <c r="P234" s="285"/>
    </row>
    <row r="235" spans="1:16" x14ac:dyDescent="0.2">
      <c r="A235" s="198" t="s">
        <v>991</v>
      </c>
      <c r="B235" s="199" t="s">
        <v>992</v>
      </c>
      <c r="C235" s="200" t="s">
        <v>423</v>
      </c>
      <c r="D235" s="199" t="s">
        <v>2146</v>
      </c>
      <c r="E235" s="199" t="s">
        <v>434</v>
      </c>
      <c r="F235" s="199" t="s">
        <v>435</v>
      </c>
      <c r="G235" s="199" t="s">
        <v>993</v>
      </c>
      <c r="H235" s="199" t="s">
        <v>994</v>
      </c>
      <c r="I235" s="199" t="s">
        <v>995</v>
      </c>
      <c r="J235" s="199" t="s">
        <v>425</v>
      </c>
      <c r="K235" s="199" t="s">
        <v>995</v>
      </c>
      <c r="L235" s="201">
        <v>421905700790</v>
      </c>
      <c r="M235" s="199" t="s">
        <v>996</v>
      </c>
      <c r="N235" s="199"/>
      <c r="O235" s="199"/>
      <c r="P235" s="199"/>
    </row>
    <row r="236" spans="1:16" x14ac:dyDescent="0.2">
      <c r="A236" s="178" t="s">
        <v>997</v>
      </c>
      <c r="B236" s="277" t="s">
        <v>998</v>
      </c>
      <c r="C236" s="200" t="s">
        <v>423</v>
      </c>
      <c r="D236" s="277" t="s">
        <v>2147</v>
      </c>
      <c r="E236" s="277" t="s">
        <v>430</v>
      </c>
      <c r="F236" s="277" t="s">
        <v>758</v>
      </c>
      <c r="G236" s="277" t="s">
        <v>999</v>
      </c>
      <c r="H236" s="277" t="s">
        <v>1000</v>
      </c>
      <c r="I236" s="277" t="s">
        <v>1001</v>
      </c>
      <c r="J236" s="277" t="s">
        <v>427</v>
      </c>
      <c r="K236" s="277" t="s">
        <v>1002</v>
      </c>
      <c r="L236" s="322">
        <v>421918737877</v>
      </c>
      <c r="M236" s="277" t="s">
        <v>1003</v>
      </c>
      <c r="N236" s="277"/>
      <c r="O236" s="277"/>
      <c r="P236" s="277"/>
    </row>
    <row r="237" spans="1:16" x14ac:dyDescent="0.2">
      <c r="A237" s="178" t="s">
        <v>1004</v>
      </c>
      <c r="B237" s="277" t="s">
        <v>1005</v>
      </c>
      <c r="C237" s="200" t="s">
        <v>423</v>
      </c>
      <c r="D237" s="277" t="s">
        <v>1006</v>
      </c>
      <c r="E237" s="277" t="s">
        <v>430</v>
      </c>
      <c r="F237" s="277" t="s">
        <v>525</v>
      </c>
      <c r="G237" s="324" t="s">
        <v>1007</v>
      </c>
      <c r="H237" s="324" t="s">
        <v>1008</v>
      </c>
      <c r="I237" s="277" t="s">
        <v>1009</v>
      </c>
      <c r="J237" s="277" t="s">
        <v>425</v>
      </c>
      <c r="K237" s="277" t="s">
        <v>1009</v>
      </c>
      <c r="L237" s="322">
        <v>421903422249</v>
      </c>
      <c r="M237" s="277" t="s">
        <v>1010</v>
      </c>
      <c r="N237" s="277"/>
      <c r="O237" s="277"/>
      <c r="P237" s="277"/>
    </row>
    <row r="238" spans="1:16" x14ac:dyDescent="0.2">
      <c r="A238" s="198" t="s">
        <v>1011</v>
      </c>
      <c r="B238" s="199" t="s">
        <v>1012</v>
      </c>
      <c r="C238" s="200" t="s">
        <v>423</v>
      </c>
      <c r="D238" s="199" t="s">
        <v>1013</v>
      </c>
      <c r="E238" s="199" t="s">
        <v>430</v>
      </c>
      <c r="F238" s="199" t="s">
        <v>1014</v>
      </c>
      <c r="G238" s="199" t="s">
        <v>1015</v>
      </c>
      <c r="H238" s="199" t="s">
        <v>1016</v>
      </c>
      <c r="I238" s="199" t="s">
        <v>1017</v>
      </c>
      <c r="J238" s="199" t="s">
        <v>427</v>
      </c>
      <c r="K238" s="199" t="s">
        <v>1018</v>
      </c>
      <c r="L238" s="201">
        <v>421905641479</v>
      </c>
      <c r="M238" s="199" t="s">
        <v>1019</v>
      </c>
      <c r="N238" s="199"/>
      <c r="O238" s="199"/>
      <c r="P238" s="199"/>
    </row>
    <row r="239" spans="1:16" x14ac:dyDescent="0.2">
      <c r="A239" s="203" t="s">
        <v>2148</v>
      </c>
      <c r="B239" s="285" t="s">
        <v>2149</v>
      </c>
      <c r="C239" s="285" t="s">
        <v>423</v>
      </c>
      <c r="D239" s="285" t="s">
        <v>2150</v>
      </c>
      <c r="E239" s="285" t="s">
        <v>424</v>
      </c>
      <c r="F239" s="285" t="s">
        <v>817</v>
      </c>
      <c r="G239" s="285" t="s">
        <v>2151</v>
      </c>
      <c r="H239" s="285" t="s">
        <v>2152</v>
      </c>
      <c r="I239" s="285" t="s">
        <v>2153</v>
      </c>
      <c r="J239" s="285" t="s">
        <v>427</v>
      </c>
      <c r="K239" s="285" t="s">
        <v>2154</v>
      </c>
      <c r="L239" s="286">
        <v>421902821904</v>
      </c>
      <c r="M239" s="285" t="s">
        <v>2155</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191" activePane="bottomLeft" state="frozen"/>
      <selection activeCell="I2" sqref="I2:L73"/>
      <selection pane="bottomLeft" activeCell="D235" sqref="D235"/>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409</v>
      </c>
      <c r="B1" s="168" t="s">
        <v>312</v>
      </c>
      <c r="C1" s="168" t="s">
        <v>1020</v>
      </c>
      <c r="D1" s="170" t="s">
        <v>1021</v>
      </c>
      <c r="E1" s="171" t="s">
        <v>1022</v>
      </c>
      <c r="F1" s="165" t="s">
        <v>336</v>
      </c>
      <c r="G1" s="165" t="s">
        <v>315</v>
      </c>
      <c r="H1" s="165" t="s">
        <v>1023</v>
      </c>
      <c r="I1" s="165" t="s">
        <v>1024</v>
      </c>
      <c r="J1" s="165" t="s">
        <v>1025</v>
      </c>
      <c r="K1" s="165" t="s">
        <v>1026</v>
      </c>
      <c r="L1" s="165" t="s">
        <v>1027</v>
      </c>
      <c r="M1" s="165" t="s">
        <v>1028</v>
      </c>
      <c r="N1" s="165" t="s">
        <v>1029</v>
      </c>
    </row>
    <row r="2" spans="1:14" x14ac:dyDescent="0.2">
      <c r="A2" s="198" t="s">
        <v>2246</v>
      </c>
      <c r="B2" s="204" t="str">
        <f>VLOOKUP(A2,Adr!A:B,2,FALSE)</f>
        <v>"BigHugGym"</v>
      </c>
      <c r="C2" s="185" t="s">
        <v>2975</v>
      </c>
      <c r="D2" s="287">
        <v>5000</v>
      </c>
      <c r="E2" s="230">
        <v>0</v>
      </c>
      <c r="F2" s="166" t="s">
        <v>360</v>
      </c>
      <c r="G2" s="169" t="s">
        <v>317</v>
      </c>
      <c r="H2" s="169" t="s">
        <v>1030</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2253</v>
      </c>
      <c r="B3" s="204" t="str">
        <f>VLOOKUP(A3,Adr!A:B,2,FALSE)</f>
        <v>"Miesta pre mladých"</v>
      </c>
      <c r="C3" s="197" t="s">
        <v>2975</v>
      </c>
      <c r="D3" s="290">
        <v>4983</v>
      </c>
      <c r="E3" s="173">
        <v>0</v>
      </c>
      <c r="F3" s="166" t="s">
        <v>360</v>
      </c>
      <c r="G3" s="169" t="s">
        <v>317</v>
      </c>
      <c r="H3" s="169" t="s">
        <v>1030</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2262</v>
      </c>
      <c r="B4" s="204" t="str">
        <f>VLOOKUP(A4,Adr!A:B,2,FALSE)</f>
        <v>1. Volejbalový klub Púchov</v>
      </c>
      <c r="C4" s="185" t="s">
        <v>2975</v>
      </c>
      <c r="D4" s="287">
        <v>3575</v>
      </c>
      <c r="E4" s="173">
        <v>0</v>
      </c>
      <c r="F4" s="166" t="s">
        <v>360</v>
      </c>
      <c r="G4" s="169" t="s">
        <v>317</v>
      </c>
      <c r="H4" s="169" t="s">
        <v>1030</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2271</v>
      </c>
      <c r="B5" s="204" t="str">
        <f>VLOOKUP(A5,Adr!A:B,2,FALSE)</f>
        <v>3x3sport</v>
      </c>
      <c r="C5" s="196" t="s">
        <v>350</v>
      </c>
      <c r="D5" s="287">
        <v>20000</v>
      </c>
      <c r="E5" s="230">
        <v>0</v>
      </c>
      <c r="F5" s="166" t="s">
        <v>349</v>
      </c>
      <c r="G5" s="169" t="s">
        <v>317</v>
      </c>
      <c r="H5" s="169" t="s">
        <v>1030</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2280</v>
      </c>
      <c r="B6" s="204" t="str">
        <f>VLOOKUP(A6,Adr!A:B,2,FALSE)</f>
        <v>Academy 4 you</v>
      </c>
      <c r="C6" s="197" t="s">
        <v>2975</v>
      </c>
      <c r="D6" s="290">
        <v>5000</v>
      </c>
      <c r="E6" s="173">
        <v>0</v>
      </c>
      <c r="F6" s="166" t="s">
        <v>360</v>
      </c>
      <c r="G6" s="169" t="s">
        <v>317</v>
      </c>
      <c r="H6" s="169" t="s">
        <v>1030</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2287</v>
      </c>
      <c r="B7" s="204" t="str">
        <f>VLOOKUP(A7,Adr!A:B,2,FALSE)</f>
        <v>Aeroklub Prievidza, občianske združenie</v>
      </c>
      <c r="C7" s="196" t="s">
        <v>350</v>
      </c>
      <c r="D7" s="289">
        <v>15000</v>
      </c>
      <c r="E7" s="173">
        <v>0</v>
      </c>
      <c r="F7" s="166" t="s">
        <v>349</v>
      </c>
      <c r="G7" s="169" t="s">
        <v>317</v>
      </c>
      <c r="H7" s="169" t="s">
        <v>1030</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2298</v>
      </c>
      <c r="B8" s="204" t="str">
        <f>VLOOKUP(A8,Adr!A:B,2,FALSE)</f>
        <v>AG Hradová s.r.o.</v>
      </c>
      <c r="C8" s="197" t="s">
        <v>2975</v>
      </c>
      <c r="D8" s="290">
        <v>4990</v>
      </c>
      <c r="E8" s="230">
        <v>0</v>
      </c>
      <c r="F8" s="166" t="s">
        <v>360</v>
      </c>
      <c r="G8" s="169" t="s">
        <v>317</v>
      </c>
      <c r="H8" s="169" t="s">
        <v>1030</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2308</v>
      </c>
      <c r="B9" s="204" t="str">
        <f>VLOOKUP(A9,Adr!A:B,2,FALSE)</f>
        <v>AKNELA</v>
      </c>
      <c r="C9" s="185" t="s">
        <v>2975</v>
      </c>
      <c r="D9" s="287">
        <v>4500</v>
      </c>
      <c r="E9" s="230">
        <v>0</v>
      </c>
      <c r="F9" s="166" t="s">
        <v>360</v>
      </c>
      <c r="G9" s="169" t="s">
        <v>317</v>
      </c>
      <c r="H9" s="169" t="s">
        <v>1030</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1674</v>
      </c>
      <c r="B10" s="204" t="str">
        <f>VLOOKUP(A10,Adr!A:B,2,FALSE)</f>
        <v>ASOCIÁCIA MAŽORETKOVÉHO ŠPORTU SLOVENSKO</v>
      </c>
      <c r="C10" s="196" t="s">
        <v>352</v>
      </c>
      <c r="D10" s="289">
        <v>16900</v>
      </c>
      <c r="E10" s="230">
        <v>0</v>
      </c>
      <c r="F10" s="166" t="s">
        <v>351</v>
      </c>
      <c r="G10" s="169" t="s">
        <v>321</v>
      </c>
      <c r="H10" s="169" t="s">
        <v>1030</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1682</v>
      </c>
      <c r="B11" s="204" t="str">
        <f>VLOOKUP(A11,Adr!A:B,2,FALSE)</f>
        <v>Asociácia športových klubov Inter Bratislava</v>
      </c>
      <c r="C11" s="196" t="s">
        <v>2192</v>
      </c>
      <c r="D11" s="288">
        <v>3083</v>
      </c>
      <c r="E11" s="173">
        <v>0</v>
      </c>
      <c r="F11" s="166" t="s">
        <v>362</v>
      </c>
      <c r="G11" s="169" t="s">
        <v>321</v>
      </c>
      <c r="H11" s="169" t="s">
        <v>1030</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1690</v>
      </c>
      <c r="B12" s="204" t="str">
        <f>VLOOKUP(A12,Adr!A:B,2,FALSE)</f>
        <v>Asociácia športu pre všetkých Slovenskej republiky</v>
      </c>
      <c r="C12" s="185" t="s">
        <v>2229</v>
      </c>
      <c r="D12" s="287">
        <v>48000</v>
      </c>
      <c r="E12" s="173">
        <v>0</v>
      </c>
      <c r="F12" s="166" t="s">
        <v>349</v>
      </c>
      <c r="G12" s="169" t="s">
        <v>317</v>
      </c>
      <c r="H12" s="169" t="s">
        <v>1030</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2318</v>
      </c>
      <c r="B13" s="204" t="str">
        <f>VLOOKUP(A13,Adr!A:B,2,FALSE)</f>
        <v>Baláž Racing</v>
      </c>
      <c r="C13" s="185" t="s">
        <v>350</v>
      </c>
      <c r="D13" s="287">
        <v>5000</v>
      </c>
      <c r="E13" s="173">
        <v>0</v>
      </c>
      <c r="F13" s="166" t="s">
        <v>349</v>
      </c>
      <c r="G13" s="169" t="s">
        <v>317</v>
      </c>
      <c r="H13" s="169" t="s">
        <v>1030</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3022</v>
      </c>
      <c r="B14" s="204" t="str">
        <f>VLOOKUP(A14,Adr!A:B,2,FALSE)</f>
        <v>Bartošan</v>
      </c>
      <c r="C14" s="185" t="s">
        <v>350</v>
      </c>
      <c r="D14" s="287">
        <v>3000</v>
      </c>
      <c r="E14" s="173">
        <v>0</v>
      </c>
      <c r="F14" s="166" t="s">
        <v>349</v>
      </c>
      <c r="G14" s="169" t="s">
        <v>321</v>
      </c>
      <c r="H14" s="169" t="s">
        <v>1030</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2325</v>
      </c>
      <c r="B15" s="204" t="str">
        <f>VLOOKUP(A15,Adr!A:B,2,FALSE)</f>
        <v>Basketbalový klub AŠK Slávia Trnava</v>
      </c>
      <c r="C15" s="185" t="s">
        <v>2975</v>
      </c>
      <c r="D15" s="287">
        <v>5000</v>
      </c>
      <c r="E15" s="173">
        <v>0</v>
      </c>
      <c r="F15" s="166" t="s">
        <v>360</v>
      </c>
      <c r="G15" s="169" t="s">
        <v>317</v>
      </c>
      <c r="H15" s="169" t="s">
        <v>1030</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2332</v>
      </c>
      <c r="B16" s="204" t="str">
        <f>VLOOKUP(A16,Adr!A:B,2,FALSE)</f>
        <v>Basketbalový klub mládeže JUNIOR Unverzity Konštantína Filozofa Nitra</v>
      </c>
      <c r="C16" s="196" t="s">
        <v>2975</v>
      </c>
      <c r="D16" s="289">
        <v>4000</v>
      </c>
      <c r="E16" s="173">
        <v>0</v>
      </c>
      <c r="F16" s="166" t="s">
        <v>360</v>
      </c>
      <c r="G16" s="169" t="s">
        <v>317</v>
      </c>
      <c r="H16" s="169" t="s">
        <v>1030</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2339</v>
      </c>
      <c r="B17" s="204" t="str">
        <f>VLOOKUP(A17,Adr!A:B,2,FALSE)</f>
        <v>BASKETBALOVÝ KLUB MLÁDEŽE ŽILINA - ZÁVODIE</v>
      </c>
      <c r="C17" s="185" t="s">
        <v>2975</v>
      </c>
      <c r="D17" s="287">
        <v>5000</v>
      </c>
      <c r="E17" s="230">
        <v>0</v>
      </c>
      <c r="F17" s="166" t="s">
        <v>360</v>
      </c>
      <c r="G17" s="169" t="s">
        <v>317</v>
      </c>
      <c r="H17" s="169" t="s">
        <v>1030</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2346</v>
      </c>
      <c r="B18" s="204" t="str">
        <f>VLOOKUP(A18,Adr!A:B,2,FALSE)</f>
        <v>Benitim</v>
      </c>
      <c r="C18" s="196" t="s">
        <v>2975</v>
      </c>
      <c r="D18" s="289">
        <v>4966</v>
      </c>
      <c r="E18" s="230">
        <v>0</v>
      </c>
      <c r="F18" s="166" t="s">
        <v>360</v>
      </c>
      <c r="G18" s="169" t="s">
        <v>317</v>
      </c>
      <c r="H18" s="169" t="s">
        <v>1030</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2355</v>
      </c>
      <c r="B19" s="204" t="str">
        <f>VLOOKUP(A19,Adr!A:B,2,FALSE)</f>
        <v>BIKE RACING SLOVAKIA MARTIN</v>
      </c>
      <c r="C19" s="185" t="s">
        <v>350</v>
      </c>
      <c r="D19" s="287">
        <v>10000</v>
      </c>
      <c r="E19" s="230">
        <v>0</v>
      </c>
      <c r="F19" s="166" t="s">
        <v>349</v>
      </c>
      <c r="G19" s="169" t="s">
        <v>317</v>
      </c>
      <c r="H19" s="169" t="s">
        <v>1030</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1372</v>
      </c>
      <c r="B20" s="204" t="str">
        <f>VLOOKUP(A20,Adr!A:B,2,FALSE)</f>
        <v>Deaflympijský výbor Slovenska</v>
      </c>
      <c r="C20" s="185" t="s">
        <v>1466</v>
      </c>
      <c r="D20" s="287">
        <v>337091</v>
      </c>
      <c r="E20" s="173">
        <v>0</v>
      </c>
      <c r="F20" s="166" t="s">
        <v>343</v>
      </c>
      <c r="G20" s="169" t="s">
        <v>321</v>
      </c>
      <c r="H20" s="169" t="s">
        <v>1030</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1372</v>
      </c>
      <c r="B21" s="204" t="str">
        <f>VLOOKUP(A21,Adr!A:B,2,FALSE)</f>
        <v>Deaflympijský výbor Slovenska</v>
      </c>
      <c r="C21" s="185" t="s">
        <v>1480</v>
      </c>
      <c r="D21" s="287">
        <v>10000</v>
      </c>
      <c r="E21" s="230">
        <v>0</v>
      </c>
      <c r="F21" s="166" t="s">
        <v>345</v>
      </c>
      <c r="G21" s="169" t="s">
        <v>321</v>
      </c>
      <c r="H21" s="169" t="s">
        <v>1030</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1372</v>
      </c>
      <c r="B22" s="204" t="str">
        <f>VLOOKUP(A22,Adr!A:B,2,FALSE)</f>
        <v>Deaflympijský výbor Slovenska</v>
      </c>
      <c r="C22" s="185" t="s">
        <v>1481</v>
      </c>
      <c r="D22" s="287">
        <v>20000</v>
      </c>
      <c r="E22" s="173">
        <v>0</v>
      </c>
      <c r="F22" s="166" t="s">
        <v>345</v>
      </c>
      <c r="G22" s="169" t="s">
        <v>321</v>
      </c>
      <c r="H22" s="169" t="s">
        <v>1030</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1372</v>
      </c>
      <c r="B23" s="204" t="str">
        <f>VLOOKUP(A23,Adr!A:B,2,FALSE)</f>
        <v>Deaflympijský výbor Slovenska</v>
      </c>
      <c r="C23" s="190" t="s">
        <v>1482</v>
      </c>
      <c r="D23" s="288">
        <v>27500</v>
      </c>
      <c r="E23" s="173">
        <v>0</v>
      </c>
      <c r="F23" s="166" t="s">
        <v>345</v>
      </c>
      <c r="G23" s="169" t="s">
        <v>321</v>
      </c>
      <c r="H23" s="169" t="s">
        <v>1030</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1372</v>
      </c>
      <c r="B24" s="204" t="str">
        <f>VLOOKUP(A24,Adr!A:B,2,FALSE)</f>
        <v>Deaflympijský výbor Slovenska</v>
      </c>
      <c r="C24" s="190" t="s">
        <v>1483</v>
      </c>
      <c r="D24" s="288">
        <v>17500</v>
      </c>
      <c r="E24" s="173">
        <v>0</v>
      </c>
      <c r="F24" s="166" t="s">
        <v>345</v>
      </c>
      <c r="G24" s="169" t="s">
        <v>321</v>
      </c>
      <c r="H24" s="169" t="s">
        <v>1030</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1372</v>
      </c>
      <c r="B25" s="204" t="str">
        <f>VLOOKUP(A25,Adr!A:B,2,FALSE)</f>
        <v>Deaflympijský výbor Slovenska</v>
      </c>
      <c r="C25" s="196" t="s">
        <v>1484</v>
      </c>
      <c r="D25" s="289">
        <v>45000</v>
      </c>
      <c r="E25" s="173">
        <v>0</v>
      </c>
      <c r="F25" s="166" t="s">
        <v>345</v>
      </c>
      <c r="G25" s="169" t="s">
        <v>321</v>
      </c>
      <c r="H25" s="169" t="s">
        <v>1030</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1372</v>
      </c>
      <c r="B26" s="204" t="str">
        <f>VLOOKUP(A26,Adr!A:B,2,FALSE)</f>
        <v>Deaflympijský výbor Slovenska</v>
      </c>
      <c r="C26" s="169" t="s">
        <v>1485</v>
      </c>
      <c r="D26" s="288">
        <v>20000</v>
      </c>
      <c r="E26" s="230">
        <v>0</v>
      </c>
      <c r="F26" s="166" t="s">
        <v>345</v>
      </c>
      <c r="G26" s="169" t="s">
        <v>321</v>
      </c>
      <c r="H26" s="169" t="s">
        <v>1030</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1372</v>
      </c>
      <c r="B27" s="204" t="str">
        <f>VLOOKUP(A27,Adr!A:B,2,FALSE)</f>
        <v>Deaflympijský výbor Slovenska</v>
      </c>
      <c r="C27" s="196" t="s">
        <v>1486</v>
      </c>
      <c r="D27" s="289">
        <v>32500</v>
      </c>
      <c r="E27" s="173">
        <v>0</v>
      </c>
      <c r="F27" s="166" t="s">
        <v>345</v>
      </c>
      <c r="G27" s="169" t="s">
        <v>321</v>
      </c>
      <c r="H27" s="169" t="s">
        <v>1030</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1372</v>
      </c>
      <c r="B28" s="204" t="str">
        <f>VLOOKUP(A28,Adr!A:B,2,FALSE)</f>
        <v>Deaflympijský výbor Slovenska</v>
      </c>
      <c r="C28" s="185" t="s">
        <v>1487</v>
      </c>
      <c r="D28" s="287">
        <v>50000</v>
      </c>
      <c r="E28" s="230">
        <v>0</v>
      </c>
      <c r="F28" s="166" t="s">
        <v>345</v>
      </c>
      <c r="G28" s="169" t="s">
        <v>321</v>
      </c>
      <c r="H28" s="169" t="s">
        <v>1030</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1372</v>
      </c>
      <c r="B29" s="204" t="str">
        <f>VLOOKUP(A29,Adr!A:B,2,FALSE)</f>
        <v>Deaflympijský výbor Slovenska</v>
      </c>
      <c r="C29" s="185" t="s">
        <v>1488</v>
      </c>
      <c r="D29" s="287">
        <v>40000</v>
      </c>
      <c r="E29" s="173">
        <v>0</v>
      </c>
      <c r="F29" s="166" t="s">
        <v>345</v>
      </c>
      <c r="G29" s="169" t="s">
        <v>321</v>
      </c>
      <c r="H29" s="169" t="s">
        <v>1030</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1372</v>
      </c>
      <c r="B30" s="204" t="str">
        <f>VLOOKUP(A30,Adr!A:B,2,FALSE)</f>
        <v>Deaflympijský výbor Slovenska</v>
      </c>
      <c r="C30" s="169" t="s">
        <v>1489</v>
      </c>
      <c r="D30" s="288">
        <v>20000</v>
      </c>
      <c r="E30" s="173">
        <v>0</v>
      </c>
      <c r="F30" s="166" t="s">
        <v>345</v>
      </c>
      <c r="G30" s="169" t="s">
        <v>321</v>
      </c>
      <c r="H30" s="169" t="s">
        <v>1030</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1372</v>
      </c>
      <c r="B31" s="204" t="str">
        <f>VLOOKUP(A31,Adr!A:B,2,FALSE)</f>
        <v>Deaflympijský výbor Slovenska</v>
      </c>
      <c r="C31" s="185" t="s">
        <v>1490</v>
      </c>
      <c r="D31" s="289">
        <v>50000</v>
      </c>
      <c r="E31" s="230">
        <v>0</v>
      </c>
      <c r="F31" s="166" t="s">
        <v>345</v>
      </c>
      <c r="G31" s="169" t="s">
        <v>321</v>
      </c>
      <c r="H31" s="169" t="s">
        <v>1030</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1372</v>
      </c>
      <c r="B32" s="204" t="str">
        <f>VLOOKUP(A32,Adr!A:B,2,FALSE)</f>
        <v>Deaflympijský výbor Slovenska</v>
      </c>
      <c r="C32" s="185" t="s">
        <v>1491</v>
      </c>
      <c r="D32" s="287">
        <v>35000</v>
      </c>
      <c r="E32" s="230">
        <v>0</v>
      </c>
      <c r="F32" s="166" t="s">
        <v>345</v>
      </c>
      <c r="G32" s="169" t="s">
        <v>321</v>
      </c>
      <c r="H32" s="169" t="s">
        <v>1030</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1372</v>
      </c>
      <c r="B33" s="204" t="str">
        <f>VLOOKUP(A33,Adr!A:B,2,FALSE)</f>
        <v>Deaflympijský výbor Slovenska</v>
      </c>
      <c r="C33" s="185" t="s">
        <v>1492</v>
      </c>
      <c r="D33" s="287">
        <v>26200</v>
      </c>
      <c r="E33" s="173">
        <v>0</v>
      </c>
      <c r="F33" s="166" t="s">
        <v>345</v>
      </c>
      <c r="G33" s="169" t="s">
        <v>321</v>
      </c>
      <c r="H33" s="169" t="s">
        <v>1030</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1372</v>
      </c>
      <c r="B34" s="204" t="str">
        <f>VLOOKUP(A34,Adr!A:B,2,FALSE)</f>
        <v>Deaflympijský výbor Slovenska</v>
      </c>
      <c r="C34" s="196" t="s">
        <v>1493</v>
      </c>
      <c r="D34" s="290">
        <v>15000</v>
      </c>
      <c r="E34" s="230">
        <v>0</v>
      </c>
      <c r="F34" s="166" t="s">
        <v>345</v>
      </c>
      <c r="G34" s="169" t="s">
        <v>321</v>
      </c>
      <c r="H34" s="169" t="s">
        <v>1030</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1372</v>
      </c>
      <c r="B35" s="204" t="str">
        <f>VLOOKUP(A35,Adr!A:B,2,FALSE)</f>
        <v>Deaflympijský výbor Slovenska</v>
      </c>
      <c r="C35" s="197" t="s">
        <v>350</v>
      </c>
      <c r="D35" s="191">
        <v>73000</v>
      </c>
      <c r="E35" s="173">
        <v>0</v>
      </c>
      <c r="F35" s="166" t="s">
        <v>349</v>
      </c>
      <c r="G35" s="169" t="s">
        <v>321</v>
      </c>
      <c r="H35" s="169" t="s">
        <v>1030</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1372</v>
      </c>
      <c r="B36" s="204" t="str">
        <f>VLOOKUP(A36,Adr!A:B,2,FALSE)</f>
        <v>Deaflympijský výbor Slovenska</v>
      </c>
      <c r="C36" s="197" t="s">
        <v>2191</v>
      </c>
      <c r="D36" s="290">
        <v>150000</v>
      </c>
      <c r="E36" s="230">
        <v>0</v>
      </c>
      <c r="F36" s="166" t="s">
        <v>351</v>
      </c>
      <c r="G36" s="169" t="s">
        <v>321</v>
      </c>
      <c r="H36" s="169" t="s">
        <v>1030</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2363</v>
      </c>
      <c r="B37" s="204" t="str">
        <f>VLOOKUP(A37,Adr!A:B,2,FALSE)</f>
        <v>Florbalový klub AS Trenčín</v>
      </c>
      <c r="C37" s="185" t="s">
        <v>2975</v>
      </c>
      <c r="D37" s="287">
        <v>4800</v>
      </c>
      <c r="E37" s="173">
        <v>0</v>
      </c>
      <c r="F37" s="166" t="s">
        <v>360</v>
      </c>
      <c r="G37" s="169" t="s">
        <v>317</v>
      </c>
      <c r="H37" s="169" t="s">
        <v>1030</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2372</v>
      </c>
      <c r="B38" s="204" t="str">
        <f>VLOOKUP(A38,Adr!A:B,2,FALSE)</f>
        <v>FLORBALOVÝ KLUB MICHALOVCE</v>
      </c>
      <c r="C38" s="185" t="s">
        <v>2975</v>
      </c>
      <c r="D38" s="289">
        <v>5000</v>
      </c>
      <c r="E38" s="173">
        <v>0</v>
      </c>
      <c r="F38" s="166" t="s">
        <v>360</v>
      </c>
      <c r="G38" s="169" t="s">
        <v>317</v>
      </c>
      <c r="H38" s="169" t="s">
        <v>1030</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2379</v>
      </c>
      <c r="B39" s="204" t="str">
        <f>VLOOKUP(A39,Adr!A:B,2,FALSE)</f>
        <v>Futbalový klub Dúbravka</v>
      </c>
      <c r="C39" s="196" t="s">
        <v>2975</v>
      </c>
      <c r="D39" s="287">
        <v>5000</v>
      </c>
      <c r="E39" s="173">
        <v>0</v>
      </c>
      <c r="F39" s="166" t="s">
        <v>360</v>
      </c>
      <c r="G39" s="169" t="s">
        <v>317</v>
      </c>
      <c r="H39" s="169" t="s">
        <v>1030</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2387</v>
      </c>
      <c r="B40" s="204" t="str">
        <f>VLOOKUP(A40,Adr!A:B,2,FALSE)</f>
        <v>Futbalový klub Iskra Hnúšťa</v>
      </c>
      <c r="C40" s="197" t="s">
        <v>2975</v>
      </c>
      <c r="D40" s="290">
        <v>4600</v>
      </c>
      <c r="E40" s="173">
        <v>0</v>
      </c>
      <c r="F40" s="166" t="s">
        <v>360</v>
      </c>
      <c r="G40" s="169" t="s">
        <v>317</v>
      </c>
      <c r="H40" s="169" t="s">
        <v>1030</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2396</v>
      </c>
      <c r="B41" s="204" t="str">
        <f>VLOOKUP(A41,Adr!A:B,2,FALSE)</f>
        <v>FUTBALOVÝ KLUB POLÍCIE BRATISLAVA</v>
      </c>
      <c r="C41" s="196" t="s">
        <v>2975</v>
      </c>
      <c r="D41" s="289">
        <v>2750</v>
      </c>
      <c r="E41" s="173">
        <v>0</v>
      </c>
      <c r="F41" s="166" t="s">
        <v>360</v>
      </c>
      <c r="G41" s="169" t="s">
        <v>317</v>
      </c>
      <c r="H41" s="169" t="s">
        <v>1030</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2403</v>
      </c>
      <c r="B42" s="204" t="str">
        <f>VLOOKUP(A42,Adr!A:B,2,FALSE)</f>
        <v>FUTSAL KLUB LUČENEC</v>
      </c>
      <c r="C42" s="197" t="s">
        <v>350</v>
      </c>
      <c r="D42" s="191">
        <v>5000</v>
      </c>
      <c r="E42" s="173">
        <v>0</v>
      </c>
      <c r="F42" s="166" t="s">
        <v>349</v>
      </c>
      <c r="G42" s="169" t="s">
        <v>321</v>
      </c>
      <c r="H42" s="169" t="s">
        <v>1030</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1696</v>
      </c>
      <c r="B43" s="204" t="str">
        <f>VLOOKUP(A43,Adr!A:B,2,FALSE)</f>
        <v>Gladiators TnUAD Trenčín n.o</v>
      </c>
      <c r="C43" s="196" t="s">
        <v>2156</v>
      </c>
      <c r="D43" s="289">
        <v>25000</v>
      </c>
      <c r="E43" s="230">
        <v>0</v>
      </c>
      <c r="F43" s="166" t="s">
        <v>349</v>
      </c>
      <c r="G43" s="169" t="s">
        <v>321</v>
      </c>
      <c r="H43" s="169" t="s">
        <v>1030</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2411</v>
      </c>
      <c r="B44" s="204" t="str">
        <f>VLOOKUP(A44,Adr!A:B,2,FALSE)</f>
        <v>Handball Club Pezinok</v>
      </c>
      <c r="C44" s="185" t="s">
        <v>2975</v>
      </c>
      <c r="D44" s="287">
        <v>4830</v>
      </c>
      <c r="E44" s="173">
        <v>0</v>
      </c>
      <c r="F44" s="166" t="s">
        <v>360</v>
      </c>
      <c r="G44" s="169" t="s">
        <v>317</v>
      </c>
      <c r="H44" s="169" t="s">
        <v>1030</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2418</v>
      </c>
      <c r="B45" s="204" t="str">
        <f>VLOOKUP(A45,Adr!A:B,2,FALSE)</f>
        <v>HC 07 Detva s. r. o.</v>
      </c>
      <c r="C45" s="185" t="s">
        <v>350</v>
      </c>
      <c r="D45" s="187">
        <v>5000</v>
      </c>
      <c r="E45" s="173">
        <v>0</v>
      </c>
      <c r="F45" s="182" t="s">
        <v>349</v>
      </c>
      <c r="G45" s="185" t="s">
        <v>321</v>
      </c>
      <c r="H45" s="185" t="s">
        <v>1030</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1706</v>
      </c>
      <c r="B46" s="204" t="str">
        <f>VLOOKUP(A46,Adr!A:B,2,FALSE)</f>
        <v>HC UNIZA</v>
      </c>
      <c r="C46" s="196" t="s">
        <v>2156</v>
      </c>
      <c r="D46" s="287">
        <v>25000</v>
      </c>
      <c r="E46" s="173">
        <v>0</v>
      </c>
      <c r="F46" s="166" t="s">
        <v>349</v>
      </c>
      <c r="G46" s="169" t="s">
        <v>321</v>
      </c>
      <c r="H46" s="169" t="s">
        <v>1030</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1714</v>
      </c>
      <c r="B47" s="204" t="str">
        <f>VLOOKUP(A47,Adr!A:B,2,FALSE)</f>
        <v>Hlavné mesto Slovenskej republiky Bratislava</v>
      </c>
      <c r="C47" s="185" t="s">
        <v>2193</v>
      </c>
      <c r="D47" s="289">
        <v>10000</v>
      </c>
      <c r="E47" s="230">
        <v>0</v>
      </c>
      <c r="F47" s="166" t="s">
        <v>362</v>
      </c>
      <c r="G47" s="169" t="s">
        <v>321</v>
      </c>
      <c r="H47" s="169" t="s">
        <v>1030</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1724</v>
      </c>
      <c r="B48" s="204" t="str">
        <f>VLOOKUP(A48,Adr!A:B,2,FALSE)</f>
        <v>Hokejový klub UMB</v>
      </c>
      <c r="C48" s="169" t="s">
        <v>2156</v>
      </c>
      <c r="D48" s="289">
        <v>25000</v>
      </c>
      <c r="E48" s="230">
        <v>0</v>
      </c>
      <c r="F48" s="166" t="s">
        <v>349</v>
      </c>
      <c r="G48" s="169" t="s">
        <v>321</v>
      </c>
      <c r="H48" s="169" t="s">
        <v>1030</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1731</v>
      </c>
      <c r="B49" s="204" t="str">
        <f>VLOOKUP(A49,Adr!A:B,2,FALSE)</f>
        <v>iCompete Natural Slovakia</v>
      </c>
      <c r="C49" s="185" t="s">
        <v>352</v>
      </c>
      <c r="D49" s="287">
        <v>39100</v>
      </c>
      <c r="E49" s="173">
        <v>0</v>
      </c>
      <c r="F49" s="166" t="s">
        <v>351</v>
      </c>
      <c r="G49" s="169" t="s">
        <v>321</v>
      </c>
      <c r="H49" s="169" t="s">
        <v>1030</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2427</v>
      </c>
      <c r="B50" s="204" t="str">
        <f>VLOOKUP(A50,Adr!A:B,2,FALSE)</f>
        <v>ILYO - TAEKWONDO TRENČÍN, o. z.</v>
      </c>
      <c r="C50" s="196" t="s">
        <v>2975</v>
      </c>
      <c r="D50" s="289">
        <v>5000</v>
      </c>
      <c r="E50" s="230">
        <v>0</v>
      </c>
      <c r="F50" s="166" t="s">
        <v>360</v>
      </c>
      <c r="G50" s="169" t="s">
        <v>317</v>
      </c>
      <c r="H50" s="169" t="s">
        <v>1030</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1738</v>
      </c>
      <c r="B51" s="204" t="str">
        <f>VLOOKUP(A51,Adr!A:B,2,FALSE)</f>
        <v>Jachtklub Akademik Technická univerzita Košice</v>
      </c>
      <c r="C51" s="169" t="s">
        <v>2194</v>
      </c>
      <c r="D51" s="288">
        <v>4270</v>
      </c>
      <c r="E51" s="173">
        <v>0</v>
      </c>
      <c r="F51" s="166" t="s">
        <v>362</v>
      </c>
      <c r="G51" s="169" t="s">
        <v>321</v>
      </c>
      <c r="H51" s="169" t="s">
        <v>1030</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2436</v>
      </c>
      <c r="B52" s="204" t="str">
        <f>VLOOKUP(A52,Adr!A:B,2,FALSE)</f>
        <v>JAKASPORT academy</v>
      </c>
      <c r="C52" s="185" t="s">
        <v>2975</v>
      </c>
      <c r="D52" s="287">
        <v>5000</v>
      </c>
      <c r="E52" s="173">
        <v>0</v>
      </c>
      <c r="F52" s="166" t="s">
        <v>360</v>
      </c>
      <c r="G52" s="169" t="s">
        <v>317</v>
      </c>
      <c r="H52" s="169" t="s">
        <v>1030</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2443</v>
      </c>
      <c r="B53" s="204" t="str">
        <f>VLOOKUP(A53,Adr!A:B,2,FALSE)</f>
        <v>job&amp;fun s.r.o.</v>
      </c>
      <c r="C53" s="185" t="s">
        <v>2975</v>
      </c>
      <c r="D53" s="287">
        <v>5000</v>
      </c>
      <c r="E53" s="230">
        <v>0</v>
      </c>
      <c r="F53" s="166" t="s">
        <v>360</v>
      </c>
      <c r="G53" s="169" t="s">
        <v>317</v>
      </c>
      <c r="H53" s="169" t="s">
        <v>1030</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1746</v>
      </c>
      <c r="B54" s="204" t="str">
        <f>VLOOKUP(A54,Adr!A:B,2,FALSE)</f>
        <v>JUDO CLUB Bardejov o. z.</v>
      </c>
      <c r="C54" s="185" t="s">
        <v>2195</v>
      </c>
      <c r="D54" s="287">
        <v>4500</v>
      </c>
      <c r="E54" s="230">
        <v>0</v>
      </c>
      <c r="F54" s="166" t="s">
        <v>362</v>
      </c>
      <c r="G54" s="169" t="s">
        <v>321</v>
      </c>
      <c r="H54" s="169" t="s">
        <v>1030</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2453</v>
      </c>
      <c r="B55" s="204" t="str">
        <f>VLOOKUP(A55,Adr!A:B,2,FALSE)</f>
        <v>Judo Klub Martin, Občianske združenie</v>
      </c>
      <c r="C55" s="185" t="s">
        <v>2975</v>
      </c>
      <c r="D55" s="287">
        <v>4830</v>
      </c>
      <c r="E55" s="173">
        <v>0</v>
      </c>
      <c r="F55" s="166" t="s">
        <v>360</v>
      </c>
      <c r="G55" s="169" t="s">
        <v>317</v>
      </c>
      <c r="H55" s="169" t="s">
        <v>1030</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1755</v>
      </c>
      <c r="B56" s="204" t="str">
        <f>VLOOKUP(A56,Adr!A:B,2,FALSE)</f>
        <v>Kajak &amp; kanoe klub Komárno, o.z.</v>
      </c>
      <c r="C56" s="196" t="s">
        <v>2196</v>
      </c>
      <c r="D56" s="287">
        <v>2600</v>
      </c>
      <c r="E56" s="173">
        <v>0</v>
      </c>
      <c r="F56" s="166" t="s">
        <v>362</v>
      </c>
      <c r="G56" s="169" t="s">
        <v>321</v>
      </c>
      <c r="H56" s="169" t="s">
        <v>1030</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2460</v>
      </c>
      <c r="B57" s="204" t="str">
        <f>VLOOKUP(A57,Adr!A:B,2,FALSE)</f>
        <v>Karate Klub IGLOW, o. z.</v>
      </c>
      <c r="C57" s="185" t="s">
        <v>2975</v>
      </c>
      <c r="D57" s="287">
        <v>4851.7</v>
      </c>
      <c r="E57" s="230">
        <v>0</v>
      </c>
      <c r="F57" s="166" t="s">
        <v>360</v>
      </c>
      <c r="G57" s="169" t="s">
        <v>317</v>
      </c>
      <c r="H57" s="169" t="s">
        <v>1030</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2470</v>
      </c>
      <c r="B58" s="204" t="str">
        <f>VLOOKUP(A58,Adr!A:B,2,FALSE)</f>
        <v>KARATE KLUB JUNIOR PREŠOV, o. z.</v>
      </c>
      <c r="C58" s="197" t="s">
        <v>2975</v>
      </c>
      <c r="D58" s="290">
        <v>4800</v>
      </c>
      <c r="E58" s="173">
        <v>0</v>
      </c>
      <c r="F58" s="166" t="s">
        <v>360</v>
      </c>
      <c r="G58" s="169" t="s">
        <v>317</v>
      </c>
      <c r="H58" s="169" t="s">
        <v>1030</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2477</v>
      </c>
      <c r="B59" s="204" t="str">
        <f>VLOOKUP(A59,Adr!A:B,2,FALSE)</f>
        <v>KARATE KLUB KRETOVIČ KOŠICE, o. z.</v>
      </c>
      <c r="C59" s="185" t="s">
        <v>2975</v>
      </c>
      <c r="D59" s="287">
        <v>4800</v>
      </c>
      <c r="E59" s="230">
        <v>0</v>
      </c>
      <c r="F59" s="166" t="s">
        <v>360</v>
      </c>
      <c r="G59" s="169" t="s">
        <v>317</v>
      </c>
      <c r="H59" s="169" t="s">
        <v>1030</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2484</v>
      </c>
      <c r="B60" s="204" t="str">
        <f>VLOOKUP(A60,Adr!A:B,2,FALSE)</f>
        <v>Karate klub Prievidza FKŠ</v>
      </c>
      <c r="C60" s="185" t="s">
        <v>2975</v>
      </c>
      <c r="D60" s="287">
        <v>4500</v>
      </c>
      <c r="E60" s="173">
        <v>0</v>
      </c>
      <c r="F60" s="166" t="s">
        <v>360</v>
      </c>
      <c r="G60" s="169" t="s">
        <v>317</v>
      </c>
      <c r="H60" s="169" t="s">
        <v>1030</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2491</v>
      </c>
      <c r="B61" s="204" t="str">
        <f>VLOOKUP(A61,Adr!A:B,2,FALSE)</f>
        <v>Karate klub Žilina, o.z.</v>
      </c>
      <c r="C61" s="196" t="s">
        <v>2975</v>
      </c>
      <c r="D61" s="289">
        <v>4500</v>
      </c>
      <c r="E61" s="230">
        <v>0</v>
      </c>
      <c r="F61" s="166" t="s">
        <v>360</v>
      </c>
      <c r="G61" s="169" t="s">
        <v>317</v>
      </c>
      <c r="H61" s="169" t="s">
        <v>1030</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3023</v>
      </c>
      <c r="B62" s="204" t="str">
        <f>VLOOKUP(A62,Adr!A:B,2,FALSE)</f>
        <v>KASprof-security bul team Orava</v>
      </c>
      <c r="C62" s="196" t="s">
        <v>350</v>
      </c>
      <c r="D62" s="289">
        <v>10000</v>
      </c>
      <c r="E62" s="230">
        <v>0</v>
      </c>
      <c r="F62" s="166" t="s">
        <v>349</v>
      </c>
      <c r="G62" s="169" t="s">
        <v>321</v>
      </c>
      <c r="H62" s="169" t="s">
        <v>1030</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2498</v>
      </c>
      <c r="B63" s="204" t="str">
        <f>VLOOKUP(A63,Adr!A:B,2,FALSE)</f>
        <v>KFC Komárno</v>
      </c>
      <c r="C63" s="196" t="s">
        <v>2975</v>
      </c>
      <c r="D63" s="289">
        <v>2150</v>
      </c>
      <c r="E63" s="173">
        <v>0</v>
      </c>
      <c r="F63" s="166" t="s">
        <v>360</v>
      </c>
      <c r="G63" s="169" t="s">
        <v>317</v>
      </c>
      <c r="H63" s="169" t="s">
        <v>1030</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1764</v>
      </c>
      <c r="B64" s="204" t="str">
        <f>VLOOKUP(A64,Adr!A:B,2,FALSE)</f>
        <v>Klub gymnastických športov Slávia Trnava</v>
      </c>
      <c r="C64" s="185" t="s">
        <v>2975</v>
      </c>
      <c r="D64" s="287">
        <v>4700</v>
      </c>
      <c r="E64" s="230">
        <v>0</v>
      </c>
      <c r="F64" s="166" t="s">
        <v>360</v>
      </c>
      <c r="G64" s="169" t="s">
        <v>317</v>
      </c>
      <c r="H64" s="169" t="s">
        <v>1030</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1764</v>
      </c>
      <c r="B65" s="204" t="str">
        <f>VLOOKUP(A65,Adr!A:B,2,FALSE)</f>
        <v>Klub gymnastických športov Slávia Trnava</v>
      </c>
      <c r="C65" s="169" t="s">
        <v>2197</v>
      </c>
      <c r="D65" s="288">
        <v>2538</v>
      </c>
      <c r="E65" s="230">
        <v>0</v>
      </c>
      <c r="F65" s="166" t="s">
        <v>362</v>
      </c>
      <c r="G65" s="169" t="s">
        <v>321</v>
      </c>
      <c r="H65" s="169" t="s">
        <v>1030</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2508</v>
      </c>
      <c r="B66" s="204" t="str">
        <f>VLOOKUP(A66,Adr!A:B,2,FALSE)</f>
        <v>Klub modernej gymnastiky DANUBIA</v>
      </c>
      <c r="C66" s="196" t="s">
        <v>2975</v>
      </c>
      <c r="D66" s="289">
        <v>5000</v>
      </c>
      <c r="E66" s="173">
        <v>0</v>
      </c>
      <c r="F66" s="166" t="s">
        <v>360</v>
      </c>
      <c r="G66" s="169" t="s">
        <v>317</v>
      </c>
      <c r="H66" s="169" t="s">
        <v>1030</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1769</v>
      </c>
      <c r="B67" s="204" t="str">
        <f>VLOOKUP(A67,Adr!A:B,2,FALSE)</f>
        <v>Klub orientačného behu ATU Košice</v>
      </c>
      <c r="C67" s="185" t="s">
        <v>2198</v>
      </c>
      <c r="D67" s="288">
        <v>7200</v>
      </c>
      <c r="E67" s="173">
        <v>0</v>
      </c>
      <c r="F67" s="166" t="s">
        <v>362</v>
      </c>
      <c r="G67" s="169" t="s">
        <v>321</v>
      </c>
      <c r="H67" s="169" t="s">
        <v>1030</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1775</v>
      </c>
      <c r="B68" s="204" t="str">
        <f>VLOOKUP(A68,Adr!A:B,2,FALSE)</f>
        <v>Klub plaveckých športov Nereus Žilina, o. z.</v>
      </c>
      <c r="C68" s="185" t="s">
        <v>2199</v>
      </c>
      <c r="D68" s="287">
        <v>7000</v>
      </c>
      <c r="E68" s="230">
        <v>0</v>
      </c>
      <c r="F68" s="166" t="s">
        <v>362</v>
      </c>
      <c r="G68" s="169" t="s">
        <v>321</v>
      </c>
      <c r="H68" s="169" t="s">
        <v>1030</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 x14ac:dyDescent="0.2">
      <c r="A69" s="166" t="s">
        <v>1783</v>
      </c>
      <c r="B69" s="204" t="str">
        <f>VLOOKUP(A69,Adr!A:B,2,FALSE)</f>
        <v>Klub sálového futbalu Športový klub Prednádražie Trnava</v>
      </c>
      <c r="C69" s="196" t="s">
        <v>2200</v>
      </c>
      <c r="D69" s="289">
        <v>3849.9999999999995</v>
      </c>
      <c r="E69" s="173">
        <v>0</v>
      </c>
      <c r="F69" s="166" t="s">
        <v>362</v>
      </c>
      <c r="G69" s="169" t="s">
        <v>321</v>
      </c>
      <c r="H69" s="169" t="s">
        <v>1030</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1380</v>
      </c>
      <c r="B70" s="204" t="str">
        <f>VLOOKUP(A70,Adr!A:B,2,FALSE)</f>
        <v>Klub slovenských turistov</v>
      </c>
      <c r="C70" s="196" t="s">
        <v>1666</v>
      </c>
      <c r="D70" s="289">
        <v>50000</v>
      </c>
      <c r="E70" s="230">
        <v>0</v>
      </c>
      <c r="F70" s="166" t="s">
        <v>349</v>
      </c>
      <c r="G70" s="169" t="s">
        <v>317</v>
      </c>
      <c r="H70" s="169" t="s">
        <v>1030</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2517</v>
      </c>
      <c r="B71" s="204" t="str">
        <f>VLOOKUP(A71,Adr!A:B,2,FALSE)</f>
        <v>Klub Super Deti Košice, o.z.</v>
      </c>
      <c r="C71" s="196" t="s">
        <v>2975</v>
      </c>
      <c r="D71" s="289">
        <v>3290</v>
      </c>
      <c r="E71" s="230">
        <v>0</v>
      </c>
      <c r="F71" s="166" t="s">
        <v>360</v>
      </c>
      <c r="G71" s="169" t="s">
        <v>317</v>
      </c>
      <c r="H71" s="169" t="s">
        <v>1030</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2524</v>
      </c>
      <c r="B72" s="204" t="str">
        <f>VLOOKUP(A72,Adr!A:B,2,FALSE)</f>
        <v>Klub vodného slalomu Karlova Ves</v>
      </c>
      <c r="C72" s="185" t="s">
        <v>2975</v>
      </c>
      <c r="D72" s="287">
        <v>2000</v>
      </c>
      <c r="E72" s="173">
        <v>0</v>
      </c>
      <c r="F72" s="166" t="s">
        <v>360</v>
      </c>
      <c r="G72" s="169" t="s">
        <v>317</v>
      </c>
      <c r="H72" s="169" t="s">
        <v>1030</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2532</v>
      </c>
      <c r="B73" s="204" t="str">
        <f>VLOOKUP(A73,Adr!A:B,2,FALSE)</f>
        <v>Krasokorčuliarsky klub Iskra Banská Bystrica</v>
      </c>
      <c r="C73" s="185" t="s">
        <v>2975</v>
      </c>
      <c r="D73" s="287">
        <v>5000</v>
      </c>
      <c r="E73" s="230">
        <v>0</v>
      </c>
      <c r="F73" s="166" t="s">
        <v>360</v>
      </c>
      <c r="G73" s="169" t="s">
        <v>317</v>
      </c>
      <c r="H73" s="169" t="s">
        <v>1030</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2540</v>
      </c>
      <c r="B74" s="204" t="str">
        <f>VLOOKUP(A74,Adr!A:B,2,FALSE)</f>
        <v>KRAV MAGA Modra</v>
      </c>
      <c r="C74" s="196" t="s">
        <v>350</v>
      </c>
      <c r="D74" s="289">
        <v>15000</v>
      </c>
      <c r="E74" s="173">
        <v>0</v>
      </c>
      <c r="F74" s="166" t="s">
        <v>349</v>
      </c>
      <c r="G74" s="169" t="s">
        <v>317</v>
      </c>
      <c r="H74" s="169" t="s">
        <v>1030</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2547</v>
      </c>
      <c r="B75" s="204" t="str">
        <f>VLOOKUP(A75,Adr!A:B,2,FALSE)</f>
        <v>Lieskovský tenisový klub – LTC</v>
      </c>
      <c r="C75" s="185" t="s">
        <v>2975</v>
      </c>
      <c r="D75" s="287">
        <v>5000</v>
      </c>
      <c r="E75" s="173">
        <v>0</v>
      </c>
      <c r="F75" s="166" t="s">
        <v>360</v>
      </c>
      <c r="G75" s="169" t="s">
        <v>317</v>
      </c>
      <c r="H75" s="169" t="s">
        <v>1030</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2556</v>
      </c>
      <c r="B76" s="204" t="str">
        <f>VLOOKUP(A76,Adr!A:B,2,FALSE)</f>
        <v>Lyžiarsky klub Lokomotíva Bratislava</v>
      </c>
      <c r="C76" s="197" t="s">
        <v>2975</v>
      </c>
      <c r="D76" s="290">
        <v>2248</v>
      </c>
      <c r="E76" s="230">
        <v>0</v>
      </c>
      <c r="F76" s="166" t="s">
        <v>360</v>
      </c>
      <c r="G76" s="169" t="s">
        <v>317</v>
      </c>
      <c r="H76" s="169" t="s">
        <v>1030</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2565</v>
      </c>
      <c r="B77" s="204" t="str">
        <f>VLOOKUP(A77,Adr!A:B,2,FALSE)</f>
        <v>Lyžiarsky klub Opalisko Závažná Poruba  </v>
      </c>
      <c r="C77" s="196" t="s">
        <v>2975</v>
      </c>
      <c r="D77" s="289">
        <v>2000</v>
      </c>
      <c r="E77" s="230">
        <v>0</v>
      </c>
      <c r="F77" s="166" t="s">
        <v>360</v>
      </c>
      <c r="G77" s="169" t="s">
        <v>317</v>
      </c>
      <c r="H77" s="169" t="s">
        <v>1030</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x14ac:dyDescent="0.2">
      <c r="A78" s="166" t="s">
        <v>1791</v>
      </c>
      <c r="B78" s="204" t="str">
        <f>VLOOKUP(A78,Adr!A:B,2,FALSE)</f>
        <v>MAMMAL - Slovenský zväz MMA</v>
      </c>
      <c r="C78" s="196" t="s">
        <v>352</v>
      </c>
      <c r="D78" s="289">
        <v>50600</v>
      </c>
      <c r="E78" s="230">
        <v>0</v>
      </c>
      <c r="F78" s="166" t="s">
        <v>351</v>
      </c>
      <c r="G78" s="169" t="s">
        <v>321</v>
      </c>
      <c r="H78" s="169" t="s">
        <v>1030</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1800</v>
      </c>
      <c r="B79" s="204" t="str">
        <f>VLOOKUP(A79,Adr!A:B,2,FALSE)</f>
        <v>Maratón klub Rajec</v>
      </c>
      <c r="C79" s="196" t="s">
        <v>2201</v>
      </c>
      <c r="D79" s="287">
        <v>10000</v>
      </c>
      <c r="E79" s="230">
        <v>0</v>
      </c>
      <c r="F79" s="166" t="s">
        <v>362</v>
      </c>
      <c r="G79" s="169" t="s">
        <v>321</v>
      </c>
      <c r="H79" s="169" t="s">
        <v>1030</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2574</v>
      </c>
      <c r="B80" s="204" t="str">
        <f>VLOOKUP(A80,Adr!A:B,2,FALSE)</f>
        <v>Mestský futbalový klub Dolný Kubín</v>
      </c>
      <c r="C80" s="169" t="s">
        <v>2975</v>
      </c>
      <c r="D80" s="288">
        <v>4800</v>
      </c>
      <c r="E80" s="173">
        <v>0</v>
      </c>
      <c r="F80" s="166" t="s">
        <v>360</v>
      </c>
      <c r="G80" s="169" t="s">
        <v>317</v>
      </c>
      <c r="H80" s="169" t="s">
        <v>1030</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2581</v>
      </c>
      <c r="B81" s="204" t="str">
        <f>VLOOKUP(A81,Adr!A:B,2,FALSE)</f>
        <v>Mestský úrad Brezno</v>
      </c>
      <c r="C81" s="196" t="s">
        <v>2975</v>
      </c>
      <c r="D81" s="289">
        <v>5000</v>
      </c>
      <c r="E81" s="173">
        <v>0</v>
      </c>
      <c r="F81" s="166" t="s">
        <v>360</v>
      </c>
      <c r="G81" s="169" t="s">
        <v>317</v>
      </c>
      <c r="H81" s="169" t="s">
        <v>1030</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2591</v>
      </c>
      <c r="B82" s="204" t="str">
        <f>VLOOKUP(A82,Adr!A:B,2,FALSE)</f>
        <v>Mestský úrad Poprad</v>
      </c>
      <c r="C82" s="185" t="s">
        <v>2975</v>
      </c>
      <c r="D82" s="287">
        <v>5000</v>
      </c>
      <c r="E82" s="173">
        <v>0</v>
      </c>
      <c r="F82" s="166" t="s">
        <v>360</v>
      </c>
      <c r="G82" s="169" t="s">
        <v>317</v>
      </c>
      <c r="H82" s="169" t="s">
        <v>1030</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2599</v>
      </c>
      <c r="B83" s="204" t="str">
        <f>VLOOKUP(A83,Adr!A:B,2,FALSE)</f>
        <v>Mestský úrad Štúrovo</v>
      </c>
      <c r="C83" s="185" t="s">
        <v>2975</v>
      </c>
      <c r="D83" s="287">
        <v>5000</v>
      </c>
      <c r="E83" s="230">
        <v>0</v>
      </c>
      <c r="F83" s="166" t="s">
        <v>360</v>
      </c>
      <c r="G83" s="169" t="s">
        <v>317</v>
      </c>
      <c r="H83" s="169" t="s">
        <v>1030</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2608</v>
      </c>
      <c r="B84" s="204" t="str">
        <f>VLOOKUP(A84,Adr!A:B,2,FALSE)</f>
        <v>MESTSKÝ VOLEJBALOVÝ KLUB NOVÉ MESTO NAD VÁHOM</v>
      </c>
      <c r="C84" s="185" t="s">
        <v>2975</v>
      </c>
      <c r="D84" s="287">
        <v>4116</v>
      </c>
      <c r="E84" s="173">
        <v>0</v>
      </c>
      <c r="F84" s="166" t="s">
        <v>360</v>
      </c>
      <c r="G84" s="169" t="s">
        <v>317</v>
      </c>
      <c r="H84" s="169" t="s">
        <v>1030</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2618</v>
      </c>
      <c r="B85" s="204" t="str">
        <f>VLOOKUP(A85,Adr!A:B,2,FALSE)</f>
        <v>MINDA GYM BRATISLAVA</v>
      </c>
      <c r="C85" s="185" t="s">
        <v>350</v>
      </c>
      <c r="D85" s="187">
        <v>5000</v>
      </c>
      <c r="E85" s="173">
        <v>0</v>
      </c>
      <c r="F85" s="182" t="s">
        <v>349</v>
      </c>
      <c r="G85" s="185" t="s">
        <v>321</v>
      </c>
      <c r="H85" s="185" t="s">
        <v>1030</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1811</v>
      </c>
      <c r="B86" s="204" t="str">
        <f>VLOOKUP(A86,Adr!A:B,2,FALSE)</f>
        <v>Mládežnícka basketbalová akadémia Prievidza</v>
      </c>
      <c r="C86" s="196" t="s">
        <v>2202</v>
      </c>
      <c r="D86" s="287">
        <v>7760</v>
      </c>
      <c r="E86" s="173">
        <v>0</v>
      </c>
      <c r="F86" s="166" t="s">
        <v>362</v>
      </c>
      <c r="G86" s="169" t="s">
        <v>321</v>
      </c>
      <c r="H86" s="169" t="s">
        <v>1030</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2624</v>
      </c>
      <c r="B87" s="204" t="str">
        <f>VLOOKUP(A87,Adr!A:B,2,FALSE)</f>
        <v>MŠK - STO Krompachy</v>
      </c>
      <c r="C87" s="196" t="s">
        <v>2975</v>
      </c>
      <c r="D87" s="289">
        <v>5000</v>
      </c>
      <c r="E87" s="230">
        <v>0</v>
      </c>
      <c r="F87" s="166" t="s">
        <v>360</v>
      </c>
      <c r="G87" s="169" t="s">
        <v>317</v>
      </c>
      <c r="H87" s="169" t="s">
        <v>1030</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2633</v>
      </c>
      <c r="B88" s="204" t="str">
        <f>VLOOKUP(A88,Adr!A:B,2,FALSE)</f>
        <v>MŠK Púchov s. r. o.</v>
      </c>
      <c r="C88" s="185" t="s">
        <v>350</v>
      </c>
      <c r="D88" s="187">
        <v>13000</v>
      </c>
      <c r="E88" s="173">
        <v>0</v>
      </c>
      <c r="F88" s="182" t="s">
        <v>349</v>
      </c>
      <c r="G88" s="185" t="s">
        <v>321</v>
      </c>
      <c r="H88" s="185" t="s">
        <v>1030</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2639</v>
      </c>
      <c r="B89" s="204" t="str">
        <f>VLOOKUP(A89,Adr!A:B,2,FALSE)</f>
        <v>MUSHER KLUB LUČENEC</v>
      </c>
      <c r="C89" s="185" t="s">
        <v>350</v>
      </c>
      <c r="D89" s="187">
        <v>4500</v>
      </c>
      <c r="E89" s="230">
        <v>0</v>
      </c>
      <c r="F89" s="182" t="s">
        <v>349</v>
      </c>
      <c r="G89" s="185" t="s">
        <v>321</v>
      </c>
      <c r="H89" s="185" t="s">
        <v>1030</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2647</v>
      </c>
      <c r="B90" s="204" t="str">
        <f>VLOOKUP(A90,Adr!A:B,2,FALSE)</f>
        <v>NOVÉ TVÁRE/NEW FACES</v>
      </c>
      <c r="C90" s="185" t="s">
        <v>350</v>
      </c>
      <c r="D90" s="187">
        <v>5000</v>
      </c>
      <c r="E90" s="230">
        <v>0</v>
      </c>
      <c r="F90" s="182" t="s">
        <v>349</v>
      </c>
      <c r="G90" s="185" t="s">
        <v>321</v>
      </c>
      <c r="H90" s="185" t="s">
        <v>1030</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1820</v>
      </c>
      <c r="B91" s="204" t="str">
        <f>VLOOKUP(A91,Adr!A:B,2,FALSE)</f>
        <v>Občianske združenie "Športový klub DELFÍN Nitra"</v>
      </c>
      <c r="C91" s="185" t="s">
        <v>2203</v>
      </c>
      <c r="D91" s="287">
        <v>7000</v>
      </c>
      <c r="E91" s="230">
        <v>0</v>
      </c>
      <c r="F91" s="166" t="s">
        <v>362</v>
      </c>
      <c r="G91" s="169" t="s">
        <v>321</v>
      </c>
      <c r="H91" s="169" t="s">
        <v>1030</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2653</v>
      </c>
      <c r="B92" s="204" t="str">
        <f>VLOOKUP(A92,Adr!A:B,2,FALSE)</f>
        <v>Občianske združenie Sokolík</v>
      </c>
      <c r="C92" s="196" t="s">
        <v>2975</v>
      </c>
      <c r="D92" s="287">
        <v>5000</v>
      </c>
      <c r="E92" s="173">
        <v>0</v>
      </c>
      <c r="F92" s="166" t="s">
        <v>360</v>
      </c>
      <c r="G92" s="169" t="s">
        <v>317</v>
      </c>
      <c r="H92" s="169" t="s">
        <v>1030</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1828</v>
      </c>
      <c r="B93" s="204" t="str">
        <f>VLOOKUP(A93,Adr!A:B,2,FALSE)</f>
        <v>OCRA Slovakia</v>
      </c>
      <c r="C93" s="169" t="s">
        <v>2233</v>
      </c>
      <c r="D93" s="288">
        <v>15000</v>
      </c>
      <c r="E93" s="173">
        <v>0</v>
      </c>
      <c r="F93" s="166" t="s">
        <v>349</v>
      </c>
      <c r="G93" s="169" t="s">
        <v>321</v>
      </c>
      <c r="H93" s="169" t="s">
        <v>1030</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3024</v>
      </c>
      <c r="B94" s="204" t="str">
        <f>VLOOKUP(A94,Adr!A:B,2,FALSE)</f>
        <v>Paca Racing Team</v>
      </c>
      <c r="C94" s="185" t="s">
        <v>350</v>
      </c>
      <c r="D94" s="288">
        <v>2000</v>
      </c>
      <c r="E94" s="173">
        <v>0</v>
      </c>
      <c r="F94" s="166" t="s">
        <v>349</v>
      </c>
      <c r="G94" s="169" t="s">
        <v>321</v>
      </c>
      <c r="H94" s="169" t="s">
        <v>1030</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2663</v>
      </c>
      <c r="B95" s="204" t="str">
        <f>VLOOKUP(A95,Adr!A:B,2,FALSE)</f>
        <v>Penguin sport club</v>
      </c>
      <c r="C95" s="197" t="s">
        <v>2975</v>
      </c>
      <c r="D95" s="290">
        <v>5000</v>
      </c>
      <c r="E95" s="230">
        <v>0</v>
      </c>
      <c r="F95" s="166" t="s">
        <v>360</v>
      </c>
      <c r="G95" s="169" t="s">
        <v>317</v>
      </c>
      <c r="H95" s="169" t="s">
        <v>1030</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 x14ac:dyDescent="0.2">
      <c r="A96" s="166" t="s">
        <v>1835</v>
      </c>
      <c r="B96" s="204" t="str">
        <f>VLOOKUP(A96,Adr!A:B,2,FALSE)</f>
        <v>Philosophers Nitra</v>
      </c>
      <c r="C96" s="196" t="s">
        <v>2156</v>
      </c>
      <c r="D96" s="289">
        <v>25000</v>
      </c>
      <c r="E96" s="173">
        <v>0</v>
      </c>
      <c r="F96" s="166" t="s">
        <v>349</v>
      </c>
      <c r="G96" s="169" t="s">
        <v>321</v>
      </c>
      <c r="H96" s="169" t="s">
        <v>1030</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2673</v>
      </c>
      <c r="B97" s="204" t="str">
        <f>VLOOKUP(A97,Adr!A:B,2,FALSE)</f>
        <v>Pilot JET s.r.o.</v>
      </c>
      <c r="C97" s="196" t="s">
        <v>350</v>
      </c>
      <c r="D97" s="289">
        <v>25000</v>
      </c>
      <c r="E97" s="230">
        <v>0</v>
      </c>
      <c r="F97" s="166" t="s">
        <v>349</v>
      </c>
      <c r="G97" s="169" t="s">
        <v>317</v>
      </c>
      <c r="H97" s="169" t="s">
        <v>1030</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1842</v>
      </c>
      <c r="B98" s="204" t="str">
        <f>VLOOKUP(A98,Adr!A:B,2,FALSE)</f>
        <v>PIRANA Sport Club</v>
      </c>
      <c r="C98" s="185" t="s">
        <v>2204</v>
      </c>
      <c r="D98" s="287">
        <v>2600</v>
      </c>
      <c r="E98" s="173">
        <v>0</v>
      </c>
      <c r="F98" s="166" t="s">
        <v>362</v>
      </c>
      <c r="G98" s="169" t="s">
        <v>321</v>
      </c>
      <c r="H98" s="169" t="s">
        <v>1030</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1852</v>
      </c>
      <c r="B99" s="204" t="str">
        <f>VLOOKUP(A99,Adr!A:B,2,FALSE)</f>
        <v>Pohyb ako dar</v>
      </c>
      <c r="C99" s="196" t="s">
        <v>2205</v>
      </c>
      <c r="D99" s="287">
        <v>4500</v>
      </c>
      <c r="E99" s="173">
        <v>0</v>
      </c>
      <c r="F99" s="166" t="s">
        <v>362</v>
      </c>
      <c r="G99" s="169" t="s">
        <v>321</v>
      </c>
      <c r="H99" s="169" t="s">
        <v>1030</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1859</v>
      </c>
      <c r="B100" s="204" t="str">
        <f>VLOOKUP(A100,Adr!A:B,2,FALSE)</f>
        <v>SKI CLUB VRÁTNA</v>
      </c>
      <c r="C100" s="196" t="s">
        <v>2206</v>
      </c>
      <c r="D100" s="287">
        <v>4333.5</v>
      </c>
      <c r="E100" s="230">
        <v>0</v>
      </c>
      <c r="F100" s="166" t="s">
        <v>362</v>
      </c>
      <c r="G100" s="169" t="s">
        <v>321</v>
      </c>
      <c r="H100" s="169" t="s">
        <v>1030</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2683</v>
      </c>
      <c r="B101" s="204" t="str">
        <f>VLOOKUP(A101,Adr!A:B,2,FALSE)</f>
        <v>Slávia Gymnastické centrum Bratislava</v>
      </c>
      <c r="C101" s="185" t="s">
        <v>2975</v>
      </c>
      <c r="D101" s="289">
        <v>5000</v>
      </c>
      <c r="E101" s="173">
        <v>0</v>
      </c>
      <c r="F101" s="166" t="s">
        <v>360</v>
      </c>
      <c r="G101" s="169" t="s">
        <v>317</v>
      </c>
      <c r="H101" s="169" t="s">
        <v>1030</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439</v>
      </c>
      <c r="B102" s="204" t="str">
        <f>VLOOKUP(A102,Adr!A:B,2,FALSE)</f>
        <v>Slovenská asociácia amerického futbalu</v>
      </c>
      <c r="C102" s="197" t="s">
        <v>1031</v>
      </c>
      <c r="D102" s="290">
        <v>20620</v>
      </c>
      <c r="E102" s="230">
        <v>0</v>
      </c>
      <c r="F102" s="166" t="s">
        <v>339</v>
      </c>
      <c r="G102" s="169" t="s">
        <v>319</v>
      </c>
      <c r="H102" s="169" t="s">
        <v>1030</v>
      </c>
      <c r="I102" s="192" t="str">
        <f t="shared" si="5"/>
        <v>30787009a</v>
      </c>
      <c r="J102" s="167" t="str">
        <f t="shared" si="6"/>
        <v>30787009026 02</v>
      </c>
      <c r="K102" s="5" t="s">
        <v>1032</v>
      </c>
      <c r="L102" s="167" t="str">
        <f t="shared" si="7"/>
        <v>30787009026 02B</v>
      </c>
      <c r="M102" s="5" t="str">
        <f t="shared" si="8"/>
        <v>Slovenská asociácia amerického futbaluaBamerický futbal - bežné transfery</v>
      </c>
      <c r="N102" s="3" t="str">
        <f t="shared" si="9"/>
        <v>30787009aB</v>
      </c>
    </row>
    <row r="103" spans="1:14" x14ac:dyDescent="0.2">
      <c r="A103" s="198" t="s">
        <v>446</v>
      </c>
      <c r="B103" s="204" t="str">
        <f>VLOOKUP(A103,Adr!A:B,2,FALSE)</f>
        <v>Slovenská asociácia boccie</v>
      </c>
      <c r="C103" s="169" t="s">
        <v>1033</v>
      </c>
      <c r="D103" s="288">
        <v>19239</v>
      </c>
      <c r="E103" s="173">
        <v>0</v>
      </c>
      <c r="F103" s="166" t="s">
        <v>339</v>
      </c>
      <c r="G103" s="169" t="s">
        <v>319</v>
      </c>
      <c r="H103" s="169" t="s">
        <v>1030</v>
      </c>
      <c r="I103" s="192" t="str">
        <f t="shared" si="5"/>
        <v>00631655a</v>
      </c>
      <c r="J103" s="167" t="str">
        <f t="shared" si="6"/>
        <v>00631655026 02</v>
      </c>
      <c r="K103" s="5" t="s">
        <v>1034</v>
      </c>
      <c r="L103" s="167" t="str">
        <f t="shared" si="7"/>
        <v>00631655026 02B</v>
      </c>
      <c r="M103" s="5" t="str">
        <f t="shared" si="8"/>
        <v>Slovenská asociácia boccieaBboccia - bežné transfery</v>
      </c>
      <c r="N103" s="3" t="str">
        <f t="shared" si="9"/>
        <v>00631655aB</v>
      </c>
    </row>
    <row r="104" spans="1:14" x14ac:dyDescent="0.2">
      <c r="A104" s="198" t="s">
        <v>446</v>
      </c>
      <c r="B104" s="204" t="str">
        <f>VLOOKUP(A104,Adr!A:B,2,FALSE)</f>
        <v>Slovenská asociácia boccie</v>
      </c>
      <c r="C104" s="185" t="s">
        <v>1035</v>
      </c>
      <c r="D104" s="287">
        <v>19239</v>
      </c>
      <c r="E104" s="230">
        <v>0</v>
      </c>
      <c r="F104" s="166" t="s">
        <v>339</v>
      </c>
      <c r="G104" s="169" t="s">
        <v>319</v>
      </c>
      <c r="H104" s="169" t="s">
        <v>1030</v>
      </c>
      <c r="I104" s="192" t="str">
        <f t="shared" si="5"/>
        <v>00631655a</v>
      </c>
      <c r="J104" s="167" t="str">
        <f t="shared" si="6"/>
        <v>00631655026 02</v>
      </c>
      <c r="K104" s="5" t="s">
        <v>1036</v>
      </c>
      <c r="L104" s="167" t="str">
        <f t="shared" si="7"/>
        <v>00631655026 02B</v>
      </c>
      <c r="M104" s="5" t="str">
        <f t="shared" si="8"/>
        <v>Slovenská asociácia boccieaBboule lyonnaise - bežné transfery</v>
      </c>
      <c r="N104" s="3" t="str">
        <f t="shared" si="9"/>
        <v>00631655aB</v>
      </c>
    </row>
    <row r="105" spans="1:14" x14ac:dyDescent="0.2">
      <c r="A105" s="202" t="s">
        <v>457</v>
      </c>
      <c r="B105" s="204" t="str">
        <f>VLOOKUP(A105,Adr!A:B,2,FALSE)</f>
        <v>Slovenská asociácia čínskeho wushu</v>
      </c>
      <c r="C105" s="196" t="s">
        <v>1037</v>
      </c>
      <c r="D105" s="287">
        <v>30377</v>
      </c>
      <c r="E105" s="173">
        <v>0</v>
      </c>
      <c r="F105" s="166" t="s">
        <v>339</v>
      </c>
      <c r="G105" s="169" t="s">
        <v>319</v>
      </c>
      <c r="H105" s="169" t="s">
        <v>1030</v>
      </c>
      <c r="I105" s="192" t="str">
        <f t="shared" si="5"/>
        <v>42019541a</v>
      </c>
      <c r="J105" s="167" t="str">
        <f t="shared" si="6"/>
        <v>42019541026 02</v>
      </c>
      <c r="K105" s="5" t="s">
        <v>1038</v>
      </c>
      <c r="L105" s="167" t="str">
        <f t="shared" si="7"/>
        <v>42019541026 02B</v>
      </c>
      <c r="M105" s="5" t="str">
        <f t="shared" si="8"/>
        <v>Slovenská asociácia čínskeho wushuaBwushu - bežné transfery</v>
      </c>
      <c r="N105" s="3" t="str">
        <f t="shared" si="9"/>
        <v>42019541aB</v>
      </c>
    </row>
    <row r="106" spans="1:14" x14ac:dyDescent="0.2">
      <c r="A106" s="202" t="s">
        <v>465</v>
      </c>
      <c r="B106" s="204" t="str">
        <f>VLOOKUP(A106,Adr!A:B,2,FALSE)</f>
        <v>Slovenská Asociácia Dynamickej Streľby</v>
      </c>
      <c r="C106" s="169" t="s">
        <v>1039</v>
      </c>
      <c r="D106" s="288">
        <v>28868</v>
      </c>
      <c r="E106" s="230">
        <v>0</v>
      </c>
      <c r="F106" s="166" t="s">
        <v>339</v>
      </c>
      <c r="G106" s="169" t="s">
        <v>319</v>
      </c>
      <c r="H106" s="169" t="s">
        <v>1030</v>
      </c>
      <c r="I106" s="192" t="str">
        <f t="shared" si="5"/>
        <v>30810108a</v>
      </c>
      <c r="J106" s="167" t="str">
        <f t="shared" si="6"/>
        <v>30810108026 02</v>
      </c>
      <c r="K106" s="5" t="s">
        <v>1040</v>
      </c>
      <c r="L106" s="167" t="str">
        <f t="shared" si="7"/>
        <v>30810108026 02B</v>
      </c>
      <c r="M106" s="5" t="str">
        <f t="shared" si="8"/>
        <v>Slovenská Asociácia Dynamickej StreľbyaBdynamická streľba - bežné transfery</v>
      </c>
      <c r="N106" s="3" t="str">
        <f t="shared" si="9"/>
        <v>30810108aB</v>
      </c>
    </row>
    <row r="107" spans="1:14" x14ac:dyDescent="0.2">
      <c r="A107" s="166" t="s">
        <v>472</v>
      </c>
      <c r="B107" s="204" t="str">
        <f>VLOOKUP(A107,Adr!A:B,2,FALSE)</f>
        <v>Slovenská asociácia fitnes, kulturistiky a silového trojboja</v>
      </c>
      <c r="C107" s="196" t="s">
        <v>1041</v>
      </c>
      <c r="D107" s="289">
        <v>501165</v>
      </c>
      <c r="E107" s="173">
        <v>0</v>
      </c>
      <c r="F107" s="166" t="s">
        <v>339</v>
      </c>
      <c r="G107" s="169" t="s">
        <v>319</v>
      </c>
      <c r="H107" s="169" t="s">
        <v>1030</v>
      </c>
      <c r="I107" s="192" t="str">
        <f t="shared" si="5"/>
        <v>30842069a</v>
      </c>
      <c r="J107" s="167" t="str">
        <f t="shared" si="6"/>
        <v>30842069026 02</v>
      </c>
      <c r="K107" s="5" t="s">
        <v>1042</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472</v>
      </c>
      <c r="B108" s="204" t="str">
        <f>VLOOKUP(A108,Adr!A:B,2,FALSE)</f>
        <v>Slovenská asociácia fitnes, kulturistiky a silového trojboja</v>
      </c>
      <c r="C108" s="185" t="s">
        <v>1043</v>
      </c>
      <c r="D108" s="287">
        <v>24014</v>
      </c>
      <c r="E108" s="230">
        <v>0</v>
      </c>
      <c r="F108" s="166" t="s">
        <v>339</v>
      </c>
      <c r="G108" s="169" t="s">
        <v>319</v>
      </c>
      <c r="H108" s="169" t="s">
        <v>1030</v>
      </c>
      <c r="I108" s="192" t="str">
        <f t="shared" si="5"/>
        <v>30842069a</v>
      </c>
      <c r="J108" s="167" t="str">
        <f t="shared" si="6"/>
        <v>30842069026 02</v>
      </c>
      <c r="K108" s="5" t="s">
        <v>1044</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472</v>
      </c>
      <c r="B109" s="204" t="str">
        <f>VLOOKUP(A109,Adr!A:B,2,FALSE)</f>
        <v>Slovenská asociácia fitnes, kulturistiky a silového trojboja</v>
      </c>
      <c r="C109" s="196" t="s">
        <v>1494</v>
      </c>
      <c r="D109" s="289">
        <v>20000</v>
      </c>
      <c r="E109" s="173">
        <v>0</v>
      </c>
      <c r="F109" s="166" t="s">
        <v>345</v>
      </c>
      <c r="G109" s="169" t="s">
        <v>321</v>
      </c>
      <c r="H109" s="169" t="s">
        <v>1030</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472</v>
      </c>
      <c r="B110" s="204" t="str">
        <f>VLOOKUP(A110,Adr!A:B,2,FALSE)</f>
        <v>Slovenská asociácia fitnes, kulturistiky a silového trojboja</v>
      </c>
      <c r="C110" s="196" t="s">
        <v>1495</v>
      </c>
      <c r="D110" s="289">
        <v>15000</v>
      </c>
      <c r="E110" s="230">
        <v>0</v>
      </c>
      <c r="F110" s="166" t="s">
        <v>345</v>
      </c>
      <c r="G110" s="169" t="s">
        <v>321</v>
      </c>
      <c r="H110" s="169" t="s">
        <v>1030</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480</v>
      </c>
      <c r="B111" s="204" t="str">
        <f>VLOOKUP(A111,Adr!A:B,2,FALSE)</f>
        <v>Slovenská asociácia Frisbee</v>
      </c>
      <c r="C111" s="185" t="s">
        <v>1045</v>
      </c>
      <c r="D111" s="289">
        <v>69132</v>
      </c>
      <c r="E111" s="173">
        <v>0</v>
      </c>
      <c r="F111" s="166" t="s">
        <v>339</v>
      </c>
      <c r="G111" s="169" t="s">
        <v>319</v>
      </c>
      <c r="H111" s="169" t="s">
        <v>1030</v>
      </c>
      <c r="I111" s="192" t="str">
        <f t="shared" si="5"/>
        <v>31749852a</v>
      </c>
      <c r="J111" s="167" t="str">
        <f t="shared" si="6"/>
        <v>31749852026 02</v>
      </c>
      <c r="K111" s="5" t="s">
        <v>1046</v>
      </c>
      <c r="L111" s="167" t="str">
        <f t="shared" si="7"/>
        <v>31749852026 02B</v>
      </c>
      <c r="M111" s="5" t="str">
        <f t="shared" si="8"/>
        <v>Slovenská asociácia FrisbeeaBšporty s lietajúcim diskom - bežné transfery</v>
      </c>
      <c r="N111" s="3" t="str">
        <f t="shared" si="9"/>
        <v>31749852aB</v>
      </c>
    </row>
    <row r="112" spans="1:14" x14ac:dyDescent="0.2">
      <c r="A112" s="198" t="s">
        <v>486</v>
      </c>
      <c r="B112" s="204" t="str">
        <f>VLOOKUP(A112,Adr!A:B,2,FALSE)</f>
        <v>Slovenská asociácia go</v>
      </c>
      <c r="C112" s="169" t="s">
        <v>1047</v>
      </c>
      <c r="D112" s="288">
        <v>19239</v>
      </c>
      <c r="E112" s="230">
        <v>0</v>
      </c>
      <c r="F112" s="166" t="s">
        <v>339</v>
      </c>
      <c r="G112" s="169" t="s">
        <v>319</v>
      </c>
      <c r="H112" s="169" t="s">
        <v>1030</v>
      </c>
      <c r="I112" s="192" t="str">
        <f t="shared" si="5"/>
        <v>30844711a</v>
      </c>
      <c r="J112" s="167" t="str">
        <f t="shared" si="6"/>
        <v>30844711026 02</v>
      </c>
      <c r="K112" s="5" t="s">
        <v>1048</v>
      </c>
      <c r="L112" s="167" t="str">
        <f t="shared" si="7"/>
        <v>30844711026 02B</v>
      </c>
      <c r="M112" s="5" t="str">
        <f t="shared" si="8"/>
        <v>Slovenská asociácia goaBgo - bežné transfery</v>
      </c>
      <c r="N112" s="3" t="str">
        <f t="shared" si="9"/>
        <v>30844711aB</v>
      </c>
    </row>
    <row r="113" spans="1:14" x14ac:dyDescent="0.2">
      <c r="A113" s="198" t="s">
        <v>492</v>
      </c>
      <c r="B113" s="204" t="str">
        <f>VLOOKUP(A113,Adr!A:B,2,FALSE)</f>
        <v>Slovenská asociácia korfbalu</v>
      </c>
      <c r="C113" s="169" t="s">
        <v>1049</v>
      </c>
      <c r="D113" s="288">
        <v>29908</v>
      </c>
      <c r="E113" s="173">
        <v>0</v>
      </c>
      <c r="F113" s="166" t="s">
        <v>339</v>
      </c>
      <c r="G113" s="169" t="s">
        <v>319</v>
      </c>
      <c r="H113" s="169" t="s">
        <v>1030</v>
      </c>
      <c r="I113" s="192" t="str">
        <f t="shared" si="5"/>
        <v>31940668a</v>
      </c>
      <c r="J113" s="167" t="str">
        <f t="shared" si="6"/>
        <v>31940668026 02</v>
      </c>
      <c r="K113" s="5" t="s">
        <v>1050</v>
      </c>
      <c r="L113" s="167" t="str">
        <f t="shared" si="7"/>
        <v>31940668026 02B</v>
      </c>
      <c r="M113" s="5" t="str">
        <f t="shared" si="8"/>
        <v>Slovenská asociácia korfbaluaBkorfbal - bežné transfery</v>
      </c>
      <c r="N113" s="3" t="str">
        <f t="shared" si="9"/>
        <v>31940668aB</v>
      </c>
    </row>
    <row r="114" spans="1:14" x14ac:dyDescent="0.2">
      <c r="A114" s="202" t="s">
        <v>499</v>
      </c>
      <c r="B114" s="204" t="str">
        <f>VLOOKUP(A114,Adr!A:B,2,FALSE)</f>
        <v>Slovenská asociácia motoristického športu</v>
      </c>
      <c r="C114" s="196" t="s">
        <v>1051</v>
      </c>
      <c r="D114" s="289">
        <v>389148</v>
      </c>
      <c r="E114" s="230">
        <v>0</v>
      </c>
      <c r="F114" s="166" t="s">
        <v>339</v>
      </c>
      <c r="G114" s="169" t="s">
        <v>319</v>
      </c>
      <c r="H114" s="169" t="s">
        <v>1030</v>
      </c>
      <c r="I114" s="192" t="str">
        <f t="shared" si="5"/>
        <v>31824021a</v>
      </c>
      <c r="J114" s="167" t="str">
        <f t="shared" si="6"/>
        <v>31824021026 02</v>
      </c>
      <c r="K114" s="5" t="s">
        <v>1052</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499</v>
      </c>
      <c r="B115" s="204" t="str">
        <f>VLOOKUP(A115,Adr!A:B,2,FALSE)</f>
        <v>Slovenská asociácia motoristického športu</v>
      </c>
      <c r="C115" s="185" t="s">
        <v>1497</v>
      </c>
      <c r="D115" s="289">
        <v>10000</v>
      </c>
      <c r="E115" s="230">
        <v>0</v>
      </c>
      <c r="F115" s="166" t="s">
        <v>345</v>
      </c>
      <c r="G115" s="169" t="s">
        <v>321</v>
      </c>
      <c r="H115" s="169" t="s">
        <v>1030</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499</v>
      </c>
      <c r="B116" s="204" t="str">
        <f>VLOOKUP(A116,Adr!A:B,2,FALSE)</f>
        <v>Slovenská asociácia motoristického športu</v>
      </c>
      <c r="C116" s="185" t="s">
        <v>1496</v>
      </c>
      <c r="D116" s="289">
        <v>20000</v>
      </c>
      <c r="E116" s="173">
        <v>0</v>
      </c>
      <c r="F116" s="166" t="s">
        <v>345</v>
      </c>
      <c r="G116" s="169" t="s">
        <v>321</v>
      </c>
      <c r="H116" s="169" t="s">
        <v>1030</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x14ac:dyDescent="0.2">
      <c r="A117" s="198" t="s">
        <v>1869</v>
      </c>
      <c r="B117" s="204" t="str">
        <f>VLOOKUP(A117,Adr!A:B,2,FALSE)</f>
        <v>Slovenská asociácia naturálnej kulturistiky</v>
      </c>
      <c r="C117" s="190" t="s">
        <v>352</v>
      </c>
      <c r="D117" s="288">
        <v>25000</v>
      </c>
      <c r="E117" s="173">
        <v>0</v>
      </c>
      <c r="F117" s="166" t="s">
        <v>351</v>
      </c>
      <c r="G117" s="169" t="s">
        <v>321</v>
      </c>
      <c r="H117" s="169" t="s">
        <v>1030</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510</v>
      </c>
      <c r="B118" s="204" t="str">
        <f>VLOOKUP(A118,Adr!A:B,2,FALSE)</f>
        <v>Slovenská asociácia pretláčania rukou</v>
      </c>
      <c r="C118" s="185" t="s">
        <v>1054</v>
      </c>
      <c r="D118" s="287">
        <v>39888</v>
      </c>
      <c r="E118" s="230">
        <v>0</v>
      </c>
      <c r="F118" s="166" t="s">
        <v>339</v>
      </c>
      <c r="G118" s="169" t="s">
        <v>319</v>
      </c>
      <c r="H118" s="169" t="s">
        <v>1030</v>
      </c>
      <c r="I118" s="192" t="str">
        <f t="shared" si="5"/>
        <v>30811686a</v>
      </c>
      <c r="J118" s="167" t="str">
        <f t="shared" si="6"/>
        <v>30811686026 02</v>
      </c>
      <c r="K118" s="5" t="s">
        <v>1055</v>
      </c>
      <c r="L118" s="167" t="str">
        <f t="shared" si="7"/>
        <v>30811686026 02B</v>
      </c>
      <c r="M118" s="5" t="str">
        <f t="shared" si="8"/>
        <v>Slovenská asociácia pretláčania rukouaBpretláčanie rukou - bežné transfery</v>
      </c>
      <c r="N118" s="3" t="str">
        <f t="shared" si="9"/>
        <v>30811686aB</v>
      </c>
    </row>
    <row r="119" spans="1:14" x14ac:dyDescent="0.2">
      <c r="A119" s="202" t="s">
        <v>519</v>
      </c>
      <c r="B119" s="204" t="str">
        <f>VLOOKUP(A119,Adr!A:B,2,FALSE)</f>
        <v>Slovenská asociácia Taekwondo WT</v>
      </c>
      <c r="C119" s="185" t="s">
        <v>1056</v>
      </c>
      <c r="D119" s="287">
        <v>46106</v>
      </c>
      <c r="E119" s="173">
        <v>0</v>
      </c>
      <c r="F119" s="166" t="s">
        <v>339</v>
      </c>
      <c r="G119" s="169" t="s">
        <v>319</v>
      </c>
      <c r="H119" s="169" t="s">
        <v>1030</v>
      </c>
      <c r="I119" s="192" t="str">
        <f t="shared" si="5"/>
        <v>30814910a</v>
      </c>
      <c r="J119" s="167" t="str">
        <f t="shared" si="6"/>
        <v>30814910026 02</v>
      </c>
      <c r="K119" s="5" t="s">
        <v>1057</v>
      </c>
      <c r="L119" s="167" t="str">
        <f t="shared" si="7"/>
        <v>30814910026 02B</v>
      </c>
      <c r="M119" s="5" t="str">
        <f t="shared" si="8"/>
        <v>Slovenská asociácia Taekwondo WTaBtaekwondo - bežné transfery</v>
      </c>
      <c r="N119" s="3" t="str">
        <f t="shared" si="9"/>
        <v>30814910aB</v>
      </c>
    </row>
    <row r="120" spans="1:14" x14ac:dyDescent="0.2">
      <c r="A120" s="166" t="s">
        <v>519</v>
      </c>
      <c r="B120" s="204" t="str">
        <f>VLOOKUP(A120,Adr!A:B,2,FALSE)</f>
        <v>Slovenská asociácia Taekwondo WT</v>
      </c>
      <c r="C120" s="196" t="s">
        <v>1468</v>
      </c>
      <c r="D120" s="289">
        <v>10340</v>
      </c>
      <c r="E120" s="173">
        <v>0</v>
      </c>
      <c r="F120" s="166" t="s">
        <v>343</v>
      </c>
      <c r="G120" s="169" t="s">
        <v>321</v>
      </c>
      <c r="H120" s="169" t="s">
        <v>1030</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519</v>
      </c>
      <c r="B121" s="204" t="str">
        <f>VLOOKUP(A121,Adr!A:B,2,FALSE)</f>
        <v>Slovenská asociácia Taekwondo WT</v>
      </c>
      <c r="C121" s="169" t="s">
        <v>1498</v>
      </c>
      <c r="D121" s="288">
        <v>35000</v>
      </c>
      <c r="E121" s="173">
        <v>0</v>
      </c>
      <c r="F121" s="166" t="s">
        <v>345</v>
      </c>
      <c r="G121" s="169" t="s">
        <v>321</v>
      </c>
      <c r="H121" s="169" t="s">
        <v>1030</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2975</v>
      </c>
      <c r="D122" s="289">
        <v>4800</v>
      </c>
      <c r="E122" s="230">
        <v>0</v>
      </c>
      <c r="F122" s="166" t="s">
        <v>360</v>
      </c>
      <c r="G122" s="169" t="s">
        <v>317</v>
      </c>
      <c r="H122" s="169" t="s">
        <v>1030</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1399</v>
      </c>
      <c r="B123" s="204" t="str">
        <f>VLOOKUP(A123,Adr!A:B,2,FALSE)</f>
        <v>Slovenská asociácia univerzitného športu</v>
      </c>
      <c r="C123" s="185" t="s">
        <v>1478</v>
      </c>
      <c r="D123" s="287">
        <v>588000</v>
      </c>
      <c r="E123" s="173">
        <v>0</v>
      </c>
      <c r="F123" s="166" t="s">
        <v>349</v>
      </c>
      <c r="G123" s="169" t="s">
        <v>321</v>
      </c>
      <c r="H123" s="169" t="s">
        <v>1030</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1880</v>
      </c>
      <c r="B124" s="204" t="str">
        <f>VLOOKUP(A124,Adr!A:B,2,FALSE)</f>
        <v>SLOVENSKÁ ASOCIÁCIA ZLATOKOPOV</v>
      </c>
      <c r="C124" s="169" t="s">
        <v>352</v>
      </c>
      <c r="D124" s="288">
        <v>25000</v>
      </c>
      <c r="E124" s="173">
        <v>0</v>
      </c>
      <c r="F124" s="166" t="s">
        <v>351</v>
      </c>
      <c r="G124" s="169" t="s">
        <v>321</v>
      </c>
      <c r="H124" s="169" t="s">
        <v>1030</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1406</v>
      </c>
      <c r="B125" s="204" t="str">
        <f>VLOOKUP(A125,Adr!A:B,2,FALSE)</f>
        <v>Slovenská asociácia zrakovo postihnutých športovcov</v>
      </c>
      <c r="C125" s="169" t="s">
        <v>1466</v>
      </c>
      <c r="D125" s="288">
        <v>174534</v>
      </c>
      <c r="E125" s="173">
        <v>0</v>
      </c>
      <c r="F125" s="166" t="s">
        <v>343</v>
      </c>
      <c r="G125" s="169" t="s">
        <v>321</v>
      </c>
      <c r="H125" s="169" t="s">
        <v>1030</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526</v>
      </c>
      <c r="B126" s="204" t="str">
        <f>VLOOKUP(A126,Adr!A:B,2,FALSE)</f>
        <v>Slovenská baseballová federácia</v>
      </c>
      <c r="C126" s="185" t="s">
        <v>1058</v>
      </c>
      <c r="D126" s="287">
        <v>134297</v>
      </c>
      <c r="E126" s="230">
        <v>0</v>
      </c>
      <c r="F126" s="166" t="s">
        <v>339</v>
      </c>
      <c r="G126" s="169" t="s">
        <v>319</v>
      </c>
      <c r="H126" s="169" t="s">
        <v>1030</v>
      </c>
      <c r="I126" s="192" t="str">
        <f t="shared" si="5"/>
        <v>30844568a</v>
      </c>
      <c r="J126" s="167" t="str">
        <f t="shared" si="6"/>
        <v>30844568026 02</v>
      </c>
      <c r="K126" s="5" t="s">
        <v>1059</v>
      </c>
      <c r="L126" s="167" t="str">
        <f t="shared" si="7"/>
        <v>30844568026 02B</v>
      </c>
      <c r="M126" s="5" t="str">
        <f t="shared" si="8"/>
        <v>Slovenská baseballová federáciaaBbaseball - bežné transfery</v>
      </c>
      <c r="N126" s="3" t="str">
        <f t="shared" si="9"/>
        <v>30844568aB</v>
      </c>
    </row>
    <row r="127" spans="1:14" x14ac:dyDescent="0.2">
      <c r="A127" s="198" t="s">
        <v>532</v>
      </c>
      <c r="B127" s="204" t="str">
        <f>VLOOKUP(A127,Adr!A:B,2,FALSE)</f>
        <v>Slovenská basketbalová asociácia</v>
      </c>
      <c r="C127" s="169" t="s">
        <v>1060</v>
      </c>
      <c r="D127" s="288">
        <v>1013260</v>
      </c>
      <c r="E127" s="173">
        <v>0</v>
      </c>
      <c r="F127" s="166" t="s">
        <v>339</v>
      </c>
      <c r="G127" s="169" t="s">
        <v>319</v>
      </c>
      <c r="H127" s="169" t="s">
        <v>1030</v>
      </c>
      <c r="I127" s="192" t="str">
        <f t="shared" si="5"/>
        <v>17315166a</v>
      </c>
      <c r="J127" s="167" t="str">
        <f t="shared" si="6"/>
        <v>17315166026 02</v>
      </c>
      <c r="K127" s="5" t="s">
        <v>1061</v>
      </c>
      <c r="L127" s="167" t="str">
        <f t="shared" si="7"/>
        <v>17315166026 02B</v>
      </c>
      <c r="M127" s="5" t="str">
        <f t="shared" si="8"/>
        <v>Slovenská basketbalová asociáciaaBbasketbal - bežné transfery</v>
      </c>
      <c r="N127" s="3" t="str">
        <f t="shared" si="9"/>
        <v>17315166aB</v>
      </c>
    </row>
    <row r="128" spans="1:14" x14ac:dyDescent="0.2">
      <c r="A128" s="202" t="s">
        <v>539</v>
      </c>
      <c r="B128" s="204" t="str">
        <f>VLOOKUP(A128,Adr!A:B,2,FALSE)</f>
        <v>Slovenská boxerská federácia</v>
      </c>
      <c r="C128" s="169" t="s">
        <v>1062</v>
      </c>
      <c r="D128" s="288">
        <v>239012</v>
      </c>
      <c r="E128" s="230">
        <v>0</v>
      </c>
      <c r="F128" s="166" t="s">
        <v>339</v>
      </c>
      <c r="G128" s="169" t="s">
        <v>319</v>
      </c>
      <c r="H128" s="169" t="s">
        <v>1030</v>
      </c>
      <c r="I128" s="192" t="str">
        <f t="shared" si="5"/>
        <v>31744621a</v>
      </c>
      <c r="J128" s="167" t="str">
        <f t="shared" si="6"/>
        <v>31744621026 02</v>
      </c>
      <c r="K128" s="5" t="s">
        <v>1063</v>
      </c>
      <c r="L128" s="167" t="str">
        <f t="shared" si="7"/>
        <v>31744621026 02B</v>
      </c>
      <c r="M128" s="5" t="str">
        <f t="shared" si="8"/>
        <v>Slovenská boxerská federáciaaBbox - bežné transfery</v>
      </c>
      <c r="N128" s="3" t="str">
        <f t="shared" si="9"/>
        <v>31744621aB</v>
      </c>
    </row>
    <row r="129" spans="1:14" x14ac:dyDescent="0.2">
      <c r="A129" s="202" t="s">
        <v>539</v>
      </c>
      <c r="B129" s="204" t="str">
        <f>VLOOKUP(A129,Adr!A:B,2,FALSE)</f>
        <v>Slovenská boxerská federácia</v>
      </c>
      <c r="C129" s="169" t="s">
        <v>2986</v>
      </c>
      <c r="D129" s="288">
        <v>75000</v>
      </c>
      <c r="E129" s="230">
        <v>0</v>
      </c>
      <c r="F129" s="166" t="s">
        <v>339</v>
      </c>
      <c r="G129" s="169" t="s">
        <v>319</v>
      </c>
      <c r="H129" s="169" t="s">
        <v>1053</v>
      </c>
      <c r="I129" s="192" t="str">
        <f t="shared" si="5"/>
        <v>31744621a</v>
      </c>
      <c r="J129" s="167" t="str">
        <f t="shared" si="6"/>
        <v>31744621026 02</v>
      </c>
      <c r="K129" s="5" t="s">
        <v>1063</v>
      </c>
      <c r="L129" s="167" t="str">
        <f t="shared" si="7"/>
        <v>31744621026 02K</v>
      </c>
      <c r="M129" s="5" t="str">
        <f t="shared" si="8"/>
        <v>Slovenská boxerská federáciaaKbox - kapitálové transfery</v>
      </c>
      <c r="N129" s="3" t="str">
        <f t="shared" si="9"/>
        <v>31744621aK</v>
      </c>
    </row>
    <row r="130" spans="1:14" x14ac:dyDescent="0.2">
      <c r="A130" s="166" t="s">
        <v>539</v>
      </c>
      <c r="B130" s="204" t="str">
        <f>VLOOKUP(A130,Adr!A:B,2,FALSE)</f>
        <v>Slovenská boxerská federácia</v>
      </c>
      <c r="C130" s="169" t="s">
        <v>2157</v>
      </c>
      <c r="D130" s="289">
        <v>15000</v>
      </c>
      <c r="E130" s="230">
        <v>0</v>
      </c>
      <c r="F130" s="166" t="s">
        <v>345</v>
      </c>
      <c r="G130" s="169" t="s">
        <v>321</v>
      </c>
      <c r="H130" s="169" t="s">
        <v>1030</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539</v>
      </c>
      <c r="B131" s="204" t="str">
        <f>VLOOKUP(A131,Adr!A:B,2,FALSE)</f>
        <v>Slovenská boxerská federácia</v>
      </c>
      <c r="C131" s="185" t="s">
        <v>2158</v>
      </c>
      <c r="D131" s="287">
        <v>20000</v>
      </c>
      <c r="E131" s="173">
        <v>0</v>
      </c>
      <c r="F131" s="166" t="s">
        <v>345</v>
      </c>
      <c r="G131" s="169" t="s">
        <v>321</v>
      </c>
      <c r="H131" s="169" t="s">
        <v>1030</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539</v>
      </c>
      <c r="B132" s="204" t="str">
        <f>VLOOKUP(A132,Adr!A:B,2,FALSE)</f>
        <v>Slovenská boxerská federácia</v>
      </c>
      <c r="C132" s="196" t="s">
        <v>2159</v>
      </c>
      <c r="D132" s="289">
        <v>20000</v>
      </c>
      <c r="E132" s="230">
        <v>0</v>
      </c>
      <c r="F132" s="166" t="s">
        <v>345</v>
      </c>
      <c r="G132" s="169" t="s">
        <v>321</v>
      </c>
      <c r="H132" s="169" t="s">
        <v>1030</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539</v>
      </c>
      <c r="B133" s="204" t="str">
        <f>VLOOKUP(A133,Adr!A:B,2,FALSE)</f>
        <v>Slovenská boxerská federácia</v>
      </c>
      <c r="C133" s="196" t="s">
        <v>2160</v>
      </c>
      <c r="D133" s="289">
        <v>45000</v>
      </c>
      <c r="E133" s="173">
        <v>0</v>
      </c>
      <c r="F133" s="166" t="s">
        <v>345</v>
      </c>
      <c r="G133" s="169" t="s">
        <v>321</v>
      </c>
      <c r="H133" s="169" t="s">
        <v>1030</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539</v>
      </c>
      <c r="B134" s="204" t="str">
        <f>VLOOKUP(A134,Adr!A:B,2,FALSE)</f>
        <v>Slovenská boxerská federácia</v>
      </c>
      <c r="C134" s="185" t="s">
        <v>2161</v>
      </c>
      <c r="D134" s="287">
        <v>15000</v>
      </c>
      <c r="E134" s="230">
        <v>0</v>
      </c>
      <c r="F134" s="166" t="s">
        <v>345</v>
      </c>
      <c r="G134" s="169" t="s">
        <v>321</v>
      </c>
      <c r="H134" s="169" t="s">
        <v>1030</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539</v>
      </c>
      <c r="B135" s="204" t="str">
        <f>VLOOKUP(A135,Adr!A:B,2,FALSE)</f>
        <v>Slovenská boxerská federácia</v>
      </c>
      <c r="C135" s="185" t="s">
        <v>1499</v>
      </c>
      <c r="D135" s="287">
        <v>45000</v>
      </c>
      <c r="E135" s="173">
        <v>0</v>
      </c>
      <c r="F135" s="166" t="s">
        <v>345</v>
      </c>
      <c r="G135" s="169" t="s">
        <v>321</v>
      </c>
      <c r="H135" s="169" t="s">
        <v>1030</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539</v>
      </c>
      <c r="B136" s="204" t="str">
        <f>VLOOKUP(A136,Adr!A:B,2,FALSE)</f>
        <v>Slovenská boxerská federácia</v>
      </c>
      <c r="C136" s="196" t="s">
        <v>2162</v>
      </c>
      <c r="D136" s="289">
        <v>10000</v>
      </c>
      <c r="E136" s="230">
        <v>0</v>
      </c>
      <c r="F136" s="166" t="s">
        <v>345</v>
      </c>
      <c r="G136" s="169" t="s">
        <v>321</v>
      </c>
      <c r="H136" s="169" t="s">
        <v>1030</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539</v>
      </c>
      <c r="B137" s="204" t="str">
        <f>VLOOKUP(A137,Adr!A:B,2,FALSE)</f>
        <v>Slovenská boxerská federácia</v>
      </c>
      <c r="C137" s="169" t="s">
        <v>350</v>
      </c>
      <c r="D137" s="172">
        <v>20000</v>
      </c>
      <c r="E137" s="173">
        <v>0</v>
      </c>
      <c r="F137" s="166" t="s">
        <v>349</v>
      </c>
      <c r="G137" s="169" t="s">
        <v>321</v>
      </c>
      <c r="H137" s="169" t="s">
        <v>1030</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1891</v>
      </c>
      <c r="B138" s="204" t="str">
        <f>VLOOKUP(A138,Adr!A:B,2,FALSE)</f>
        <v>SLOVENSKÁ CYKLOTRIALOVÁ ÚNIA</v>
      </c>
      <c r="C138" s="196" t="s">
        <v>2233</v>
      </c>
      <c r="D138" s="289">
        <v>36500</v>
      </c>
      <c r="E138" s="230">
        <v>0</v>
      </c>
      <c r="F138" s="166" t="s">
        <v>349</v>
      </c>
      <c r="G138" s="169" t="s">
        <v>321</v>
      </c>
      <c r="H138" s="169" t="s">
        <v>1030</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1900</v>
      </c>
      <c r="B139" s="204" t="str">
        <f>VLOOKUP(A139,Adr!A:B,2,FALSE)</f>
        <v>Slovenská Escrima Wing Tsun Organizácia (SEWTO)</v>
      </c>
      <c r="C139" s="185" t="s">
        <v>352</v>
      </c>
      <c r="D139" s="287">
        <v>19200</v>
      </c>
      <c r="E139" s="173">
        <v>0</v>
      </c>
      <c r="F139" s="166" t="s">
        <v>351</v>
      </c>
      <c r="G139" s="169" t="s">
        <v>321</v>
      </c>
      <c r="H139" s="169" t="s">
        <v>1030</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1900</v>
      </c>
      <c r="B140" s="204" t="str">
        <f>VLOOKUP(A140,Adr!A:B,2,FALSE)</f>
        <v>Slovenská Escrima Wing Tsun Organizácia (SEWTO)</v>
      </c>
      <c r="C140" s="185" t="s">
        <v>2975</v>
      </c>
      <c r="D140" s="287">
        <v>4324</v>
      </c>
      <c r="E140" s="230">
        <v>0</v>
      </c>
      <c r="F140" s="166" t="s">
        <v>360</v>
      </c>
      <c r="G140" s="169" t="s">
        <v>317</v>
      </c>
      <c r="H140" s="169" t="s">
        <v>1030</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x14ac:dyDescent="0.2">
      <c r="A141" s="166" t="s">
        <v>1910</v>
      </c>
      <c r="B141" s="204" t="str">
        <f>VLOOKUP(A141,Adr!A:B,2,FALSE)</f>
        <v>Slovenská federácia karate a bojových umení</v>
      </c>
      <c r="C141" s="196" t="s">
        <v>352</v>
      </c>
      <c r="D141" s="289">
        <v>138000</v>
      </c>
      <c r="E141" s="230">
        <v>0</v>
      </c>
      <c r="F141" s="166" t="s">
        <v>351</v>
      </c>
      <c r="G141" s="169" t="s">
        <v>321</v>
      </c>
      <c r="H141" s="169" t="s">
        <v>1030</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1910</v>
      </c>
      <c r="B142" s="204" t="str">
        <f>VLOOKUP(A142,Adr!A:B,2,FALSE)</f>
        <v>Slovenská federácia karate a bojových umení</v>
      </c>
      <c r="C142" s="185" t="s">
        <v>2975</v>
      </c>
      <c r="D142" s="287">
        <v>3200</v>
      </c>
      <c r="E142" s="173">
        <v>0</v>
      </c>
      <c r="F142" s="166" t="s">
        <v>360</v>
      </c>
      <c r="G142" s="169" t="s">
        <v>317</v>
      </c>
      <c r="H142" s="169" t="s">
        <v>1030</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1910</v>
      </c>
      <c r="B143" s="204" t="str">
        <f>VLOOKUP(A143,Adr!A:B,2,FALSE)</f>
        <v>Slovenská federácia karate a bojových umení</v>
      </c>
      <c r="C143" s="190" t="s">
        <v>2207</v>
      </c>
      <c r="D143" s="288">
        <v>7000</v>
      </c>
      <c r="E143" s="173">
        <v>0</v>
      </c>
      <c r="F143" s="166" t="s">
        <v>362</v>
      </c>
      <c r="G143" s="169" t="s">
        <v>321</v>
      </c>
      <c r="H143" s="169" t="s">
        <v>1030</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548</v>
      </c>
      <c r="B144" s="204" t="str">
        <f>VLOOKUP(A144,Adr!A:B,2,FALSE)</f>
        <v>Slovenská federácia pétanque</v>
      </c>
      <c r="C144" s="169" t="s">
        <v>1064</v>
      </c>
      <c r="D144" s="288">
        <v>19239</v>
      </c>
      <c r="E144" s="230">
        <v>0</v>
      </c>
      <c r="F144" s="166" t="s">
        <v>339</v>
      </c>
      <c r="G144" s="169" t="s">
        <v>319</v>
      </c>
      <c r="H144" s="169" t="s">
        <v>1030</v>
      </c>
      <c r="I144" s="192" t="str">
        <f t="shared" si="10"/>
        <v>36064742a</v>
      </c>
      <c r="J144" s="167" t="str">
        <f t="shared" si="11"/>
        <v>36064742026 02</v>
      </c>
      <c r="K144" s="5" t="s">
        <v>1065</v>
      </c>
      <c r="L144" s="167" t="str">
        <f t="shared" si="12"/>
        <v>36064742026 02B</v>
      </c>
      <c r="M144" s="5" t="str">
        <f t="shared" si="13"/>
        <v>Slovenská federácia pétanqueaBpétanque - bežné transfery</v>
      </c>
      <c r="N144" s="3" t="str">
        <f t="shared" si="14"/>
        <v>36064742aB</v>
      </c>
    </row>
    <row r="145" spans="1:14" x14ac:dyDescent="0.2">
      <c r="A145" s="166" t="s">
        <v>1917</v>
      </c>
      <c r="B145" s="204" t="str">
        <f>VLOOKUP(A145,Adr!A:B,2,FALSE)</f>
        <v>Slovenská footgolfová asociácia</v>
      </c>
      <c r="C145" s="185" t="s">
        <v>352</v>
      </c>
      <c r="D145" s="287">
        <v>84600</v>
      </c>
      <c r="E145" s="230">
        <v>0</v>
      </c>
      <c r="F145" s="166" t="s">
        <v>351</v>
      </c>
      <c r="G145" s="169" t="s">
        <v>321</v>
      </c>
      <c r="H145" s="169" t="s">
        <v>1030</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556</v>
      </c>
      <c r="B146" s="204" t="str">
        <f>VLOOKUP(A146,Adr!A:B,2,FALSE)</f>
        <v>Slovenská golfová asociácia</v>
      </c>
      <c r="C146" s="169" t="s">
        <v>1066</v>
      </c>
      <c r="D146" s="288">
        <v>274059</v>
      </c>
      <c r="E146" s="173">
        <v>0</v>
      </c>
      <c r="F146" s="166" t="s">
        <v>339</v>
      </c>
      <c r="G146" s="169" t="s">
        <v>319</v>
      </c>
      <c r="H146" s="169" t="s">
        <v>1030</v>
      </c>
      <c r="I146" s="192" t="str">
        <f t="shared" si="10"/>
        <v>50284363a</v>
      </c>
      <c r="J146" s="167" t="str">
        <f t="shared" si="11"/>
        <v>50284363026 02</v>
      </c>
      <c r="K146" s="5" t="s">
        <v>1067</v>
      </c>
      <c r="L146" s="167" t="str">
        <f t="shared" si="12"/>
        <v>50284363026 02B</v>
      </c>
      <c r="M146" s="5" t="str">
        <f t="shared" si="13"/>
        <v>Slovenská golfová asociáciaaBgolf - bežné transfery</v>
      </c>
      <c r="N146" s="3" t="str">
        <f t="shared" si="14"/>
        <v>50284363aB</v>
      </c>
    </row>
    <row r="147" spans="1:14" x14ac:dyDescent="0.2">
      <c r="A147" s="202" t="s">
        <v>556</v>
      </c>
      <c r="B147" s="204" t="str">
        <f>VLOOKUP(A147,Adr!A:B,2,FALSE)</f>
        <v>Slovenská golfová asociácia</v>
      </c>
      <c r="C147" s="169" t="s">
        <v>1469</v>
      </c>
      <c r="D147" s="288">
        <v>5155</v>
      </c>
      <c r="E147" s="173">
        <v>0</v>
      </c>
      <c r="F147" s="166" t="s">
        <v>343</v>
      </c>
      <c r="G147" s="169" t="s">
        <v>321</v>
      </c>
      <c r="H147" s="169" t="s">
        <v>1030</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556</v>
      </c>
      <c r="B148" s="204" t="str">
        <f>VLOOKUP(A148,Adr!A:B,2,FALSE)</f>
        <v>Slovenská golfová asociácia</v>
      </c>
      <c r="C148" s="196" t="s">
        <v>1500</v>
      </c>
      <c r="D148" s="289">
        <v>20000</v>
      </c>
      <c r="E148" s="173">
        <v>0</v>
      </c>
      <c r="F148" s="166" t="s">
        <v>345</v>
      </c>
      <c r="G148" s="169" t="s">
        <v>321</v>
      </c>
      <c r="H148" s="169" t="s">
        <v>1030</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556</v>
      </c>
      <c r="B149" s="204" t="str">
        <f>VLOOKUP(A149,Adr!A:B,2,FALSE)</f>
        <v>Slovenská golfová asociácia</v>
      </c>
      <c r="C149" s="196" t="s">
        <v>2208</v>
      </c>
      <c r="D149" s="289">
        <v>2600</v>
      </c>
      <c r="E149" s="230">
        <v>0</v>
      </c>
      <c r="F149" s="166" t="s">
        <v>362</v>
      </c>
      <c r="G149" s="169" t="s">
        <v>321</v>
      </c>
      <c r="H149" s="169" t="s">
        <v>1030</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563</v>
      </c>
      <c r="B150" s="204" t="str">
        <f>VLOOKUP(A150,Adr!A:B,2,FALSE)</f>
        <v>Slovenská gymnastická federácia</v>
      </c>
      <c r="C150" s="169" t="s">
        <v>1068</v>
      </c>
      <c r="D150" s="288">
        <v>668145</v>
      </c>
      <c r="E150" s="230">
        <v>0</v>
      </c>
      <c r="F150" s="166" t="s">
        <v>339</v>
      </c>
      <c r="G150" s="169" t="s">
        <v>319</v>
      </c>
      <c r="H150" s="169" t="s">
        <v>1030</v>
      </c>
      <c r="I150" s="192" t="str">
        <f t="shared" si="10"/>
        <v>00688321a</v>
      </c>
      <c r="J150" s="167" t="str">
        <f t="shared" si="11"/>
        <v>00688321026 02</v>
      </c>
      <c r="K150" s="5" t="s">
        <v>1069</v>
      </c>
      <c r="L150" s="167" t="str">
        <f t="shared" si="12"/>
        <v>00688321026 02B</v>
      </c>
      <c r="M150" s="5" t="str">
        <f t="shared" si="13"/>
        <v>Slovenská gymnastická federáciaaBgymnastika - bežné transfery</v>
      </c>
      <c r="N150" s="3" t="str">
        <f t="shared" si="14"/>
        <v>00688321aB</v>
      </c>
    </row>
    <row r="151" spans="1:14" x14ac:dyDescent="0.2">
      <c r="A151" s="182" t="s">
        <v>563</v>
      </c>
      <c r="B151" s="204" t="str">
        <f>VLOOKUP(A151,Adr!A:B,2,FALSE)</f>
        <v>Slovenská gymnastická federácia</v>
      </c>
      <c r="C151" s="185" t="s">
        <v>2163</v>
      </c>
      <c r="D151" s="287">
        <v>10000</v>
      </c>
      <c r="E151" s="230">
        <v>0</v>
      </c>
      <c r="F151" s="166" t="s">
        <v>345</v>
      </c>
      <c r="G151" s="169" t="s">
        <v>321</v>
      </c>
      <c r="H151" s="169" t="s">
        <v>1030</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563</v>
      </c>
      <c r="B152" s="204" t="str">
        <f>VLOOKUP(A152,Adr!A:B,2,FALSE)</f>
        <v>Slovenská gymnastická federácia</v>
      </c>
      <c r="C152" s="196" t="s">
        <v>2209</v>
      </c>
      <c r="D152" s="287">
        <v>7000</v>
      </c>
      <c r="E152" s="173">
        <v>0</v>
      </c>
      <c r="F152" s="166" t="s">
        <v>362</v>
      </c>
      <c r="G152" s="169" t="s">
        <v>321</v>
      </c>
      <c r="H152" s="169" t="s">
        <v>1030</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1928</v>
      </c>
      <c r="B153" s="204" t="str">
        <f>VLOOKUP(A153,Adr!A:B,2,FALSE)</f>
        <v>Slovenská hokejbalová únia</v>
      </c>
      <c r="C153" s="185" t="s">
        <v>2233</v>
      </c>
      <c r="D153" s="287">
        <v>35500</v>
      </c>
      <c r="E153" s="173">
        <v>0</v>
      </c>
      <c r="F153" s="166" t="s">
        <v>349</v>
      </c>
      <c r="G153" s="169" t="s">
        <v>321</v>
      </c>
      <c r="H153" s="169" t="s">
        <v>1030</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x14ac:dyDescent="0.2">
      <c r="A154" s="166" t="s">
        <v>1928</v>
      </c>
      <c r="B154" s="204" t="str">
        <f>VLOOKUP(A154,Adr!A:B,2,FALSE)</f>
        <v>Slovenská hokejbalová únia</v>
      </c>
      <c r="C154" s="196" t="s">
        <v>352</v>
      </c>
      <c r="D154" s="289">
        <v>214300</v>
      </c>
      <c r="E154" s="173">
        <v>0</v>
      </c>
      <c r="F154" s="166" t="s">
        <v>351</v>
      </c>
      <c r="G154" s="169" t="s">
        <v>321</v>
      </c>
      <c r="H154" s="169" t="s">
        <v>1030</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1928</v>
      </c>
      <c r="B155" s="204" t="str">
        <f>VLOOKUP(A155,Adr!A:B,2,FALSE)</f>
        <v>Slovenská hokejbalová únia</v>
      </c>
      <c r="C155" s="197" t="s">
        <v>2210</v>
      </c>
      <c r="D155" s="290">
        <v>7000</v>
      </c>
      <c r="E155" s="230">
        <v>0</v>
      </c>
      <c r="F155" s="166" t="s">
        <v>362</v>
      </c>
      <c r="G155" s="169" t="s">
        <v>321</v>
      </c>
      <c r="H155" s="169" t="s">
        <v>1030</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569</v>
      </c>
      <c r="B156" s="204" t="str">
        <f>VLOOKUP(A156,Adr!A:B,2,FALSE)</f>
        <v>SLOVENSKÁ CHEERLEADING ÚNIA</v>
      </c>
      <c r="C156" s="169" t="s">
        <v>1070</v>
      </c>
      <c r="D156" s="288">
        <v>19239</v>
      </c>
      <c r="E156" s="230">
        <v>0</v>
      </c>
      <c r="F156" s="166" t="s">
        <v>339</v>
      </c>
      <c r="G156" s="169" t="s">
        <v>319</v>
      </c>
      <c r="H156" s="169" t="s">
        <v>1030</v>
      </c>
      <c r="I156" s="192" t="str">
        <f t="shared" si="10"/>
        <v>54041368a</v>
      </c>
      <c r="J156" s="167" t="str">
        <f t="shared" si="11"/>
        <v>54041368026 02</v>
      </c>
      <c r="K156" s="5" t="s">
        <v>1071</v>
      </c>
      <c r="L156" s="167" t="str">
        <f t="shared" si="12"/>
        <v>54041368026 02B</v>
      </c>
      <c r="M156" s="5" t="str">
        <f t="shared" si="13"/>
        <v>SLOVENSKÁ CHEERLEADING ÚNIAaBcheerleading - bežné transfery</v>
      </c>
      <c r="N156" s="3" t="str">
        <f t="shared" si="14"/>
        <v>54041368aB</v>
      </c>
    </row>
    <row r="157" spans="1:14" x14ac:dyDescent="0.2">
      <c r="A157" s="166" t="s">
        <v>575</v>
      </c>
      <c r="B157" s="204" t="str">
        <f>VLOOKUP(A157,Adr!A:B,2,FALSE)</f>
        <v>SLOVENSKÁ JAZDECKÁ FEDERÁCIA</v>
      </c>
      <c r="C157" s="197" t="s">
        <v>1072</v>
      </c>
      <c r="D157" s="290">
        <v>120904</v>
      </c>
      <c r="E157" s="173">
        <v>0</v>
      </c>
      <c r="F157" s="166" t="s">
        <v>339</v>
      </c>
      <c r="G157" s="169" t="s">
        <v>319</v>
      </c>
      <c r="H157" s="169" t="s">
        <v>1030</v>
      </c>
      <c r="I157" s="192" t="str">
        <f t="shared" si="10"/>
        <v>31787801a</v>
      </c>
      <c r="J157" s="167" t="str">
        <f t="shared" si="11"/>
        <v>31787801026 02</v>
      </c>
      <c r="K157" s="5" t="s">
        <v>1073</v>
      </c>
      <c r="L157" s="167" t="str">
        <f t="shared" si="12"/>
        <v>31787801026 02B</v>
      </c>
      <c r="M157" s="5" t="str">
        <f t="shared" si="13"/>
        <v>SLOVENSKÁ JAZDECKÁ FEDERÁCIAaBjazdectvo - bežné transfery</v>
      </c>
      <c r="N157" s="3" t="str">
        <f t="shared" si="14"/>
        <v>31787801aB</v>
      </c>
    </row>
    <row r="158" spans="1:14" x14ac:dyDescent="0.2">
      <c r="A158" s="198" t="s">
        <v>582</v>
      </c>
      <c r="B158" s="204" t="str">
        <f>VLOOKUP(A158,Adr!A:B,2,FALSE)</f>
        <v>Slovenská kanoistika</v>
      </c>
      <c r="C158" s="196" t="s">
        <v>1074</v>
      </c>
      <c r="D158" s="287">
        <v>1181281</v>
      </c>
      <c r="E158" s="230">
        <v>0</v>
      </c>
      <c r="F158" s="166" t="s">
        <v>339</v>
      </c>
      <c r="G158" s="169" t="s">
        <v>319</v>
      </c>
      <c r="H158" s="169" t="s">
        <v>1030</v>
      </c>
      <c r="I158" s="192" t="str">
        <f t="shared" si="10"/>
        <v>50434101a</v>
      </c>
      <c r="J158" s="167" t="str">
        <f t="shared" si="11"/>
        <v>50434101026 02</v>
      </c>
      <c r="K158" s="5" t="s">
        <v>1075</v>
      </c>
      <c r="L158" s="167" t="str">
        <f t="shared" si="12"/>
        <v>50434101026 02B</v>
      </c>
      <c r="M158" s="5" t="str">
        <f t="shared" si="13"/>
        <v>Slovenská kanoistikaaBkanoistika - bežné transfery</v>
      </c>
      <c r="N158" s="3" t="str">
        <f t="shared" si="14"/>
        <v>50434101aB</v>
      </c>
    </row>
    <row r="159" spans="1:14" x14ac:dyDescent="0.2">
      <c r="A159" s="202" t="s">
        <v>582</v>
      </c>
      <c r="B159" s="204" t="str">
        <f>VLOOKUP(A159,Adr!A:B,2,FALSE)</f>
        <v>Slovenská kanoistika</v>
      </c>
      <c r="C159" s="185" t="s">
        <v>1501</v>
      </c>
      <c r="D159" s="287">
        <v>10000</v>
      </c>
      <c r="E159" s="173">
        <v>0</v>
      </c>
      <c r="F159" s="166" t="s">
        <v>345</v>
      </c>
      <c r="G159" s="169" t="s">
        <v>321</v>
      </c>
      <c r="H159" s="169" t="s">
        <v>1030</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582</v>
      </c>
      <c r="B160" s="204" t="str">
        <f>VLOOKUP(A160,Adr!A:B,2,FALSE)</f>
        <v>Slovenská kanoistika</v>
      </c>
      <c r="C160" s="185" t="s">
        <v>1502</v>
      </c>
      <c r="D160" s="287">
        <v>9300</v>
      </c>
      <c r="E160" s="230">
        <v>0</v>
      </c>
      <c r="F160" s="166" t="s">
        <v>345</v>
      </c>
      <c r="G160" s="169" t="s">
        <v>321</v>
      </c>
      <c r="H160" s="169" t="s">
        <v>1030</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582</v>
      </c>
      <c r="B161" s="204" t="str">
        <f>VLOOKUP(A161,Adr!A:B,2,FALSE)</f>
        <v>Slovenská kanoistika</v>
      </c>
      <c r="C161" s="185" t="s">
        <v>1503</v>
      </c>
      <c r="D161" s="287">
        <v>15600</v>
      </c>
      <c r="E161" s="173">
        <v>0</v>
      </c>
      <c r="F161" s="166" t="s">
        <v>345</v>
      </c>
      <c r="G161" s="169" t="s">
        <v>321</v>
      </c>
      <c r="H161" s="169" t="s">
        <v>1030</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582</v>
      </c>
      <c r="B162" s="204" t="str">
        <f>VLOOKUP(A162,Adr!A:B,2,FALSE)</f>
        <v>Slovenská kanoistika</v>
      </c>
      <c r="C162" s="185" t="s">
        <v>1504</v>
      </c>
      <c r="D162" s="287">
        <v>80000</v>
      </c>
      <c r="E162" s="230">
        <v>0</v>
      </c>
      <c r="F162" s="166" t="s">
        <v>345</v>
      </c>
      <c r="G162" s="169" t="s">
        <v>321</v>
      </c>
      <c r="H162" s="169" t="s">
        <v>1030</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582</v>
      </c>
      <c r="B163" s="204" t="str">
        <f>VLOOKUP(A163,Adr!A:B,2,FALSE)</f>
        <v>Slovenská kanoistika</v>
      </c>
      <c r="C163" s="185" t="s">
        <v>1505</v>
      </c>
      <c r="D163" s="287">
        <v>9300</v>
      </c>
      <c r="E163" s="173">
        <v>0</v>
      </c>
      <c r="F163" s="166" t="s">
        <v>345</v>
      </c>
      <c r="G163" s="169" t="s">
        <v>321</v>
      </c>
      <c r="H163" s="169" t="s">
        <v>1030</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582</v>
      </c>
      <c r="B164" s="204" t="str">
        <f>VLOOKUP(A164,Adr!A:B,2,FALSE)</f>
        <v>Slovenská kanoistika</v>
      </c>
      <c r="C164" s="185" t="s">
        <v>1506</v>
      </c>
      <c r="D164" s="287">
        <v>15600</v>
      </c>
      <c r="E164" s="230">
        <v>0</v>
      </c>
      <c r="F164" s="166" t="s">
        <v>345</v>
      </c>
      <c r="G164" s="169" t="s">
        <v>321</v>
      </c>
      <c r="H164" s="169" t="s">
        <v>1030</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582</v>
      </c>
      <c r="B165" s="204" t="str">
        <f>VLOOKUP(A165,Adr!A:B,2,FALSE)</f>
        <v>Slovenská kanoistika</v>
      </c>
      <c r="C165" s="185" t="s">
        <v>1507</v>
      </c>
      <c r="D165" s="287">
        <v>15000</v>
      </c>
      <c r="E165" s="173">
        <v>0</v>
      </c>
      <c r="F165" s="166" t="s">
        <v>345</v>
      </c>
      <c r="G165" s="169" t="s">
        <v>321</v>
      </c>
      <c r="H165" s="169" t="s">
        <v>1030</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582</v>
      </c>
      <c r="B166" s="204" t="str">
        <f>VLOOKUP(A166,Adr!A:B,2,FALSE)</f>
        <v>Slovenská kanoistika</v>
      </c>
      <c r="C166" s="185" t="s">
        <v>1508</v>
      </c>
      <c r="D166" s="287">
        <v>9300</v>
      </c>
      <c r="E166" s="230">
        <v>0</v>
      </c>
      <c r="F166" s="166" t="s">
        <v>345</v>
      </c>
      <c r="G166" s="169" t="s">
        <v>321</v>
      </c>
      <c r="H166" s="169" t="s">
        <v>1030</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582</v>
      </c>
      <c r="B167" s="204" t="str">
        <f>VLOOKUP(A167,Adr!A:B,2,FALSE)</f>
        <v>Slovenská kanoistika</v>
      </c>
      <c r="C167" s="196" t="s">
        <v>1509</v>
      </c>
      <c r="D167" s="289">
        <v>7500</v>
      </c>
      <c r="E167" s="173">
        <v>0</v>
      </c>
      <c r="F167" s="166" t="s">
        <v>345</v>
      </c>
      <c r="G167" s="169" t="s">
        <v>321</v>
      </c>
      <c r="H167" s="169" t="s">
        <v>1030</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582</v>
      </c>
      <c r="B168" s="204" t="str">
        <f>VLOOKUP(A168,Adr!A:B,2,FALSE)</f>
        <v>Slovenská kanoistika</v>
      </c>
      <c r="C168" s="196" t="s">
        <v>1510</v>
      </c>
      <c r="D168" s="289">
        <v>15000</v>
      </c>
      <c r="E168" s="230">
        <v>0</v>
      </c>
      <c r="F168" s="166" t="s">
        <v>345</v>
      </c>
      <c r="G168" s="169" t="s">
        <v>321</v>
      </c>
      <c r="H168" s="169" t="s">
        <v>1030</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582</v>
      </c>
      <c r="B169" s="204" t="str">
        <f>VLOOKUP(A169,Adr!A:B,2,FALSE)</f>
        <v>Slovenská kanoistika</v>
      </c>
      <c r="C169" s="190" t="s">
        <v>1511</v>
      </c>
      <c r="D169" s="289">
        <v>20000</v>
      </c>
      <c r="E169" s="173">
        <v>0</v>
      </c>
      <c r="F169" s="166" t="s">
        <v>345</v>
      </c>
      <c r="G169" s="169" t="s">
        <v>321</v>
      </c>
      <c r="H169" s="169" t="s">
        <v>1030</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582</v>
      </c>
      <c r="B170" s="204" t="str">
        <f>VLOOKUP(A170,Adr!A:B,2,FALSE)</f>
        <v>Slovenská kanoistika</v>
      </c>
      <c r="C170" s="169" t="s">
        <v>1512</v>
      </c>
      <c r="D170" s="288">
        <v>10000</v>
      </c>
      <c r="E170" s="230">
        <v>0</v>
      </c>
      <c r="F170" s="166" t="s">
        <v>345</v>
      </c>
      <c r="G170" s="169" t="s">
        <v>321</v>
      </c>
      <c r="H170" s="169" t="s">
        <v>1030</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582</v>
      </c>
      <c r="B171" s="204" t="str">
        <f>VLOOKUP(A171,Adr!A:B,2,FALSE)</f>
        <v>Slovenská kanoistika</v>
      </c>
      <c r="C171" s="169" t="s">
        <v>1513</v>
      </c>
      <c r="D171" s="288">
        <v>15000</v>
      </c>
      <c r="E171" s="173">
        <v>0</v>
      </c>
      <c r="F171" s="166" t="s">
        <v>345</v>
      </c>
      <c r="G171" s="169" t="s">
        <v>321</v>
      </c>
      <c r="H171" s="169" t="s">
        <v>1030</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582</v>
      </c>
      <c r="B172" s="204" t="str">
        <f>VLOOKUP(A172,Adr!A:B,2,FALSE)</f>
        <v>Slovenská kanoistika</v>
      </c>
      <c r="C172" s="196" t="s">
        <v>1514</v>
      </c>
      <c r="D172" s="289">
        <v>10000</v>
      </c>
      <c r="E172" s="230">
        <v>0</v>
      </c>
      <c r="F172" s="166" t="s">
        <v>345</v>
      </c>
      <c r="G172" s="169" t="s">
        <v>321</v>
      </c>
      <c r="H172" s="169" t="s">
        <v>1030</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582</v>
      </c>
      <c r="B173" s="204" t="str">
        <f>VLOOKUP(A173,Adr!A:B,2,FALSE)</f>
        <v>Slovenská kanoistika</v>
      </c>
      <c r="C173" s="185" t="s">
        <v>1515</v>
      </c>
      <c r="D173" s="287">
        <v>50000</v>
      </c>
      <c r="E173" s="173">
        <v>0</v>
      </c>
      <c r="F173" s="166" t="s">
        <v>345</v>
      </c>
      <c r="G173" s="169" t="s">
        <v>321</v>
      </c>
      <c r="H173" s="169" t="s">
        <v>1030</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582</v>
      </c>
      <c r="B174" s="204" t="str">
        <f>VLOOKUP(A174,Adr!A:B,2,FALSE)</f>
        <v>Slovenská kanoistika</v>
      </c>
      <c r="C174" s="196" t="s">
        <v>1516</v>
      </c>
      <c r="D174" s="289">
        <v>10000</v>
      </c>
      <c r="E174" s="230">
        <v>0</v>
      </c>
      <c r="F174" s="166" t="s">
        <v>345</v>
      </c>
      <c r="G174" s="169" t="s">
        <v>321</v>
      </c>
      <c r="H174" s="169" t="s">
        <v>1030</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582</v>
      </c>
      <c r="B175" s="204" t="str">
        <f>VLOOKUP(A175,Adr!A:B,2,FALSE)</f>
        <v>Slovenská kanoistika</v>
      </c>
      <c r="C175" s="196" t="s">
        <v>2164</v>
      </c>
      <c r="D175" s="287">
        <v>10000</v>
      </c>
      <c r="E175" s="173">
        <v>0</v>
      </c>
      <c r="F175" s="166" t="s">
        <v>345</v>
      </c>
      <c r="G175" s="169" t="s">
        <v>321</v>
      </c>
      <c r="H175" s="169" t="s">
        <v>1030</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582</v>
      </c>
      <c r="B176" s="204" t="str">
        <f>VLOOKUP(A176,Adr!A:B,2,FALSE)</f>
        <v>Slovenská kanoistika</v>
      </c>
      <c r="C176" s="169" t="s">
        <v>1517</v>
      </c>
      <c r="D176" s="288">
        <v>10000</v>
      </c>
      <c r="E176" s="230">
        <v>0</v>
      </c>
      <c r="F176" s="166" t="s">
        <v>345</v>
      </c>
      <c r="G176" s="169" t="s">
        <v>321</v>
      </c>
      <c r="H176" s="169" t="s">
        <v>1030</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582</v>
      </c>
      <c r="B177" s="204" t="str">
        <f>VLOOKUP(A177,Adr!A:B,2,FALSE)</f>
        <v>Slovenská kanoistika</v>
      </c>
      <c r="C177" s="169" t="s">
        <v>1518</v>
      </c>
      <c r="D177" s="288">
        <v>10000</v>
      </c>
      <c r="E177" s="173">
        <v>0</v>
      </c>
      <c r="F177" s="166" t="s">
        <v>345</v>
      </c>
      <c r="G177" s="169" t="s">
        <v>321</v>
      </c>
      <c r="H177" s="169" t="s">
        <v>1030</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582</v>
      </c>
      <c r="B178" s="204" t="str">
        <f>VLOOKUP(A178,Adr!A:B,2,FALSE)</f>
        <v>Slovenská kanoistika</v>
      </c>
      <c r="C178" s="185" t="s">
        <v>1519</v>
      </c>
      <c r="D178" s="287">
        <v>9300</v>
      </c>
      <c r="E178" s="230">
        <v>0</v>
      </c>
      <c r="F178" s="166" t="s">
        <v>345</v>
      </c>
      <c r="G178" s="169" t="s">
        <v>321</v>
      </c>
      <c r="H178" s="169" t="s">
        <v>1030</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582</v>
      </c>
      <c r="B179" s="204" t="str">
        <f>VLOOKUP(A179,Adr!A:B,2,FALSE)</f>
        <v>Slovenská kanoistika</v>
      </c>
      <c r="C179" s="169" t="s">
        <v>1520</v>
      </c>
      <c r="D179" s="288">
        <v>10000</v>
      </c>
      <c r="E179" s="173">
        <v>0</v>
      </c>
      <c r="F179" s="166" t="s">
        <v>345</v>
      </c>
      <c r="G179" s="169" t="s">
        <v>321</v>
      </c>
      <c r="H179" s="169" t="s">
        <v>1030</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582</v>
      </c>
      <c r="B180" s="204" t="str">
        <f>VLOOKUP(A180,Adr!A:B,2,FALSE)</f>
        <v>Slovenská kanoistika</v>
      </c>
      <c r="C180" s="169" t="s">
        <v>1521</v>
      </c>
      <c r="D180" s="288">
        <v>25000</v>
      </c>
      <c r="E180" s="230">
        <v>0</v>
      </c>
      <c r="F180" s="166" t="s">
        <v>345</v>
      </c>
      <c r="G180" s="169" t="s">
        <v>321</v>
      </c>
      <c r="H180" s="169" t="s">
        <v>1030</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582</v>
      </c>
      <c r="B181" s="204" t="str">
        <f>VLOOKUP(A181,Adr!A:B,2,FALSE)</f>
        <v>Slovenská kanoistika</v>
      </c>
      <c r="C181" s="196" t="s">
        <v>1522</v>
      </c>
      <c r="D181" s="287">
        <v>9300</v>
      </c>
      <c r="E181" s="173">
        <v>0</v>
      </c>
      <c r="F181" s="166" t="s">
        <v>345</v>
      </c>
      <c r="G181" s="169" t="s">
        <v>321</v>
      </c>
      <c r="H181" s="169" t="s">
        <v>1030</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582</v>
      </c>
      <c r="B182" s="204" t="str">
        <f>VLOOKUP(A182,Adr!A:B,2,FALSE)</f>
        <v>Slovenská kanoistika</v>
      </c>
      <c r="C182" s="196" t="s">
        <v>2165</v>
      </c>
      <c r="D182" s="287">
        <v>20000</v>
      </c>
      <c r="E182" s="230">
        <v>0</v>
      </c>
      <c r="F182" s="166" t="s">
        <v>345</v>
      </c>
      <c r="G182" s="169" t="s">
        <v>321</v>
      </c>
      <c r="H182" s="169" t="s">
        <v>1030</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582</v>
      </c>
      <c r="B183" s="204" t="str">
        <f>VLOOKUP(A183,Adr!A:B,2,FALSE)</f>
        <v>Slovenská kanoistika</v>
      </c>
      <c r="C183" s="185" t="s">
        <v>1523</v>
      </c>
      <c r="D183" s="287">
        <v>70000</v>
      </c>
      <c r="E183" s="173">
        <v>0</v>
      </c>
      <c r="F183" s="166" t="s">
        <v>345</v>
      </c>
      <c r="G183" s="169" t="s">
        <v>321</v>
      </c>
      <c r="H183" s="169" t="s">
        <v>1030</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582</v>
      </c>
      <c r="B184" s="204" t="str">
        <f>VLOOKUP(A184,Adr!A:B,2,FALSE)</f>
        <v>Slovenská kanoistika</v>
      </c>
      <c r="C184" s="196" t="s">
        <v>1524</v>
      </c>
      <c r="D184" s="287">
        <v>40000</v>
      </c>
      <c r="E184" s="230">
        <v>0</v>
      </c>
      <c r="F184" s="166" t="s">
        <v>345</v>
      </c>
      <c r="G184" s="169" t="s">
        <v>321</v>
      </c>
      <c r="H184" s="169" t="s">
        <v>1030</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582</v>
      </c>
      <c r="B185" s="204" t="str">
        <f>VLOOKUP(A185,Adr!A:B,2,FALSE)</f>
        <v>Slovenská kanoistika</v>
      </c>
      <c r="C185" s="185" t="s">
        <v>1525</v>
      </c>
      <c r="D185" s="287">
        <v>15600</v>
      </c>
      <c r="E185" s="173">
        <v>0</v>
      </c>
      <c r="F185" s="166" t="s">
        <v>345</v>
      </c>
      <c r="G185" s="169" t="s">
        <v>321</v>
      </c>
      <c r="H185" s="169" t="s">
        <v>1030</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582</v>
      </c>
      <c r="B186" s="204" t="str">
        <f>VLOOKUP(A186,Adr!A:B,2,FALSE)</f>
        <v>Slovenská kanoistika</v>
      </c>
      <c r="C186" s="196" t="s">
        <v>1526</v>
      </c>
      <c r="D186" s="289">
        <v>60000</v>
      </c>
      <c r="E186" s="230">
        <v>0</v>
      </c>
      <c r="F186" s="166" t="s">
        <v>345</v>
      </c>
      <c r="G186" s="169" t="s">
        <v>321</v>
      </c>
      <c r="H186" s="169" t="s">
        <v>1030</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582</v>
      </c>
      <c r="B187" s="204" t="str">
        <f>VLOOKUP(A187,Adr!A:B,2,FALSE)</f>
        <v>Slovenská kanoistika</v>
      </c>
      <c r="C187" s="185" t="s">
        <v>1527</v>
      </c>
      <c r="D187" s="287">
        <v>9300</v>
      </c>
      <c r="E187" s="173">
        <v>0</v>
      </c>
      <c r="F187" s="166" t="s">
        <v>345</v>
      </c>
      <c r="G187" s="169" t="s">
        <v>321</v>
      </c>
      <c r="H187" s="169" t="s">
        <v>1030</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582</v>
      </c>
      <c r="B188" s="204" t="str">
        <f>VLOOKUP(A188,Adr!A:B,2,FALSE)</f>
        <v>Slovenská kanoistika</v>
      </c>
      <c r="C188" s="185" t="s">
        <v>1528</v>
      </c>
      <c r="D188" s="287">
        <v>10000</v>
      </c>
      <c r="E188" s="230">
        <v>0</v>
      </c>
      <c r="F188" s="166" t="s">
        <v>345</v>
      </c>
      <c r="G188" s="169" t="s">
        <v>321</v>
      </c>
      <c r="H188" s="169" t="s">
        <v>1030</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582</v>
      </c>
      <c r="B189" s="204" t="str">
        <f>VLOOKUP(A189,Adr!A:B,2,FALSE)</f>
        <v>Slovenská kanoistika</v>
      </c>
      <c r="C189" s="196" t="s">
        <v>1529</v>
      </c>
      <c r="D189" s="287">
        <v>10000</v>
      </c>
      <c r="E189" s="173">
        <v>0</v>
      </c>
      <c r="F189" s="166" t="s">
        <v>345</v>
      </c>
      <c r="G189" s="169" t="s">
        <v>321</v>
      </c>
      <c r="H189" s="169" t="s">
        <v>1030</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582</v>
      </c>
      <c r="B190" s="204" t="str">
        <f>VLOOKUP(A190,Adr!A:B,2,FALSE)</f>
        <v>Slovenská kanoistika</v>
      </c>
      <c r="C190" s="185" t="s">
        <v>1530</v>
      </c>
      <c r="D190" s="287">
        <v>15000</v>
      </c>
      <c r="E190" s="230">
        <v>0</v>
      </c>
      <c r="F190" s="166" t="s">
        <v>345</v>
      </c>
      <c r="G190" s="169" t="s">
        <v>321</v>
      </c>
      <c r="H190" s="169" t="s">
        <v>1030</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582</v>
      </c>
      <c r="B191" s="204" t="str">
        <f>VLOOKUP(A191,Adr!A:B,2,FALSE)</f>
        <v>Slovenská kanoistika</v>
      </c>
      <c r="C191" s="196" t="s">
        <v>1531</v>
      </c>
      <c r="D191" s="289">
        <v>10000</v>
      </c>
      <c r="E191" s="173">
        <v>0</v>
      </c>
      <c r="F191" s="166" t="s">
        <v>345</v>
      </c>
      <c r="G191" s="169" t="s">
        <v>321</v>
      </c>
      <c r="H191" s="169" t="s">
        <v>1030</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582</v>
      </c>
      <c r="B192" s="204" t="str">
        <f>VLOOKUP(A192,Adr!A:B,2,FALSE)</f>
        <v>Slovenská kanoistika</v>
      </c>
      <c r="C192" s="169" t="s">
        <v>1532</v>
      </c>
      <c r="D192" s="288">
        <v>35000</v>
      </c>
      <c r="E192" s="230">
        <v>0</v>
      </c>
      <c r="F192" s="166" t="s">
        <v>345</v>
      </c>
      <c r="G192" s="169" t="s">
        <v>321</v>
      </c>
      <c r="H192" s="169" t="s">
        <v>1030</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582</v>
      </c>
      <c r="B193" s="204" t="str">
        <f>VLOOKUP(A193,Adr!A:B,2,FALSE)</f>
        <v>Slovenská kanoistika</v>
      </c>
      <c r="C193" s="185" t="s">
        <v>1533</v>
      </c>
      <c r="D193" s="287">
        <v>9300</v>
      </c>
      <c r="E193" s="173">
        <v>0</v>
      </c>
      <c r="F193" s="166" t="s">
        <v>345</v>
      </c>
      <c r="G193" s="169" t="s">
        <v>321</v>
      </c>
      <c r="H193" s="169" t="s">
        <v>1030</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582</v>
      </c>
      <c r="B194" s="204" t="str">
        <f>VLOOKUP(A194,Adr!A:B,2,FALSE)</f>
        <v>Slovenská kanoistika</v>
      </c>
      <c r="C194" s="196" t="s">
        <v>1534</v>
      </c>
      <c r="D194" s="289">
        <v>10000</v>
      </c>
      <c r="E194" s="230">
        <v>0</v>
      </c>
      <c r="F194" s="166" t="s">
        <v>345</v>
      </c>
      <c r="G194" s="169" t="s">
        <v>321</v>
      </c>
      <c r="H194" s="169" t="s">
        <v>1030</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582</v>
      </c>
      <c r="B195" s="204" t="str">
        <f>VLOOKUP(A195,Adr!A:B,2,FALSE)</f>
        <v>Slovenská kanoistika</v>
      </c>
      <c r="C195" s="196" t="s">
        <v>1535</v>
      </c>
      <c r="D195" s="289">
        <v>7500</v>
      </c>
      <c r="E195" s="230">
        <v>0</v>
      </c>
      <c r="F195" s="166" t="s">
        <v>345</v>
      </c>
      <c r="G195" s="169" t="s">
        <v>321</v>
      </c>
      <c r="H195" s="169" t="s">
        <v>1030</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582</v>
      </c>
      <c r="B196" s="204" t="str">
        <f>VLOOKUP(A196,Adr!A:B,2,FALSE)</f>
        <v>Slovenská kanoistika</v>
      </c>
      <c r="C196" s="196" t="s">
        <v>1536</v>
      </c>
      <c r="D196" s="289">
        <v>7500</v>
      </c>
      <c r="E196" s="173">
        <v>0</v>
      </c>
      <c r="F196" s="166" t="s">
        <v>345</v>
      </c>
      <c r="G196" s="169" t="s">
        <v>321</v>
      </c>
      <c r="H196" s="169" t="s">
        <v>1030</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582</v>
      </c>
      <c r="B197" s="204" t="str">
        <f>VLOOKUP(A197,Adr!A:B,2,FALSE)</f>
        <v>Slovenská kanoistika</v>
      </c>
      <c r="C197" s="196" t="s">
        <v>1537</v>
      </c>
      <c r="D197" s="287">
        <v>15600</v>
      </c>
      <c r="E197" s="230">
        <v>0</v>
      </c>
      <c r="F197" s="166" t="s">
        <v>345</v>
      </c>
      <c r="G197" s="169" t="s">
        <v>321</v>
      </c>
      <c r="H197" s="169" t="s">
        <v>1030</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582</v>
      </c>
      <c r="B198" s="204" t="str">
        <f>VLOOKUP(A198,Adr!A:B,2,FALSE)</f>
        <v>Slovenská kanoistika</v>
      </c>
      <c r="C198" s="185" t="s">
        <v>1538</v>
      </c>
      <c r="D198" s="287">
        <v>9300</v>
      </c>
      <c r="E198" s="230">
        <v>0</v>
      </c>
      <c r="F198" s="166" t="s">
        <v>345</v>
      </c>
      <c r="G198" s="169" t="s">
        <v>321</v>
      </c>
      <c r="H198" s="169" t="s">
        <v>1030</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587</v>
      </c>
      <c r="B199" s="204" t="str">
        <f>VLOOKUP(A199,Adr!A:B,2,FALSE)</f>
        <v>Slovenská Lakrosová Federácia</v>
      </c>
      <c r="C199" s="185" t="s">
        <v>1076</v>
      </c>
      <c r="D199" s="287">
        <v>19239</v>
      </c>
      <c r="E199" s="173">
        <v>0</v>
      </c>
      <c r="F199" s="166" t="s">
        <v>339</v>
      </c>
      <c r="G199" s="169" t="s">
        <v>319</v>
      </c>
      <c r="H199" s="169" t="s">
        <v>1030</v>
      </c>
      <c r="I199" s="192" t="str">
        <f t="shared" si="15"/>
        <v>30853427a</v>
      </c>
      <c r="J199" s="167" t="str">
        <f t="shared" si="16"/>
        <v>30853427026 02</v>
      </c>
      <c r="K199" s="5" t="s">
        <v>1077</v>
      </c>
      <c r="L199" s="167" t="str">
        <f t="shared" si="17"/>
        <v>30853427026 02B</v>
      </c>
      <c r="M199" s="5" t="str">
        <f t="shared" si="18"/>
        <v>Slovenská Lakrosová FederáciaaBlakros - bežné transfery</v>
      </c>
      <c r="N199" s="3" t="str">
        <f t="shared" si="19"/>
        <v>30853427aB</v>
      </c>
    </row>
    <row r="200" spans="1:14" x14ac:dyDescent="0.2">
      <c r="A200" s="202" t="s">
        <v>3025</v>
      </c>
      <c r="B200" s="204" t="str">
        <f>VLOOKUP(A200,Adr!A:B,2,FALSE)</f>
        <v>Slovenská letecká federácia</v>
      </c>
      <c r="C200" s="185" t="s">
        <v>350</v>
      </c>
      <c r="D200" s="287">
        <v>20000</v>
      </c>
      <c r="E200" s="173">
        <v>0</v>
      </c>
      <c r="F200" s="166" t="s">
        <v>349</v>
      </c>
      <c r="G200" s="169" t="s">
        <v>321</v>
      </c>
      <c r="H200" s="169" t="s">
        <v>1030</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x14ac:dyDescent="0.2">
      <c r="A201" s="198" t="s">
        <v>1936</v>
      </c>
      <c r="B201" s="204" t="str">
        <f>VLOOKUP(A201,Adr!A:B,2,FALSE)</f>
        <v>Slovenská lukostrelecká asociácia 3D</v>
      </c>
      <c r="C201" s="196" t="s">
        <v>352</v>
      </c>
      <c r="D201" s="287">
        <v>45800</v>
      </c>
      <c r="E201" s="230">
        <v>0</v>
      </c>
      <c r="F201" s="166" t="s">
        <v>351</v>
      </c>
      <c r="G201" s="169" t="s">
        <v>321</v>
      </c>
      <c r="H201" s="169" t="s">
        <v>1030</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595</v>
      </c>
      <c r="B202" s="204" t="str">
        <f>VLOOKUP(A202,Adr!A:B,2,FALSE)</f>
        <v>Slovenská motocyklová federácia</v>
      </c>
      <c r="C202" s="196" t="s">
        <v>1078</v>
      </c>
      <c r="D202" s="289">
        <v>88269</v>
      </c>
      <c r="E202" s="230">
        <v>0</v>
      </c>
      <c r="F202" s="166" t="s">
        <v>339</v>
      </c>
      <c r="G202" s="169" t="s">
        <v>319</v>
      </c>
      <c r="H202" s="169" t="s">
        <v>1030</v>
      </c>
      <c r="I202" s="192" t="str">
        <f t="shared" si="15"/>
        <v>30813883a</v>
      </c>
      <c r="J202" s="167" t="str">
        <f t="shared" si="16"/>
        <v>30813883026 02</v>
      </c>
      <c r="K202" s="5" t="s">
        <v>1079</v>
      </c>
      <c r="L202" s="167" t="str">
        <f t="shared" si="17"/>
        <v>30813883026 02B</v>
      </c>
      <c r="M202" s="5" t="str">
        <f t="shared" si="18"/>
        <v>Slovenská motocyklová federáciaaBmotocyklový šport - bežné transfery</v>
      </c>
      <c r="N202" s="3" t="str">
        <f t="shared" si="19"/>
        <v>30813883aB</v>
      </c>
    </row>
    <row r="203" spans="1:14" x14ac:dyDescent="0.2">
      <c r="A203" s="202" t="s">
        <v>595</v>
      </c>
      <c r="B203" s="204" t="str">
        <f>VLOOKUP(A203,Adr!A:B,2,FALSE)</f>
        <v>Slovenská motocyklová federácia</v>
      </c>
      <c r="C203" s="196" t="s">
        <v>1539</v>
      </c>
      <c r="D203" s="287">
        <v>20000</v>
      </c>
      <c r="E203" s="173">
        <v>0</v>
      </c>
      <c r="F203" s="166" t="s">
        <v>345</v>
      </c>
      <c r="G203" s="169" t="s">
        <v>321</v>
      </c>
      <c r="H203" s="169" t="s">
        <v>1030</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595</v>
      </c>
      <c r="B204" s="204" t="str">
        <f>VLOOKUP(A204,Adr!A:B,2,FALSE)</f>
        <v>Slovenská motocyklová federácia</v>
      </c>
      <c r="C204" s="185" t="s">
        <v>1540</v>
      </c>
      <c r="D204" s="287">
        <v>35000</v>
      </c>
      <c r="E204" s="173">
        <v>0</v>
      </c>
      <c r="F204" s="166" t="s">
        <v>345</v>
      </c>
      <c r="G204" s="169" t="s">
        <v>321</v>
      </c>
      <c r="H204" s="169" t="s">
        <v>1030</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605</v>
      </c>
      <c r="B205" s="204" t="str">
        <f>VLOOKUP(A205,Adr!A:B,2,FALSE)</f>
        <v>Slovenská Muaythai asociácia</v>
      </c>
      <c r="C205" s="185" t="s">
        <v>1080</v>
      </c>
      <c r="D205" s="287">
        <v>19609</v>
      </c>
      <c r="E205" s="173">
        <v>0</v>
      </c>
      <c r="F205" s="166" t="s">
        <v>339</v>
      </c>
      <c r="G205" s="169" t="s">
        <v>319</v>
      </c>
      <c r="H205" s="169" t="s">
        <v>1030</v>
      </c>
      <c r="I205" s="192" t="str">
        <f t="shared" si="15"/>
        <v>34057587a</v>
      </c>
      <c r="J205" s="167" t="str">
        <f t="shared" si="16"/>
        <v>34057587026 02</v>
      </c>
      <c r="K205" s="5" t="s">
        <v>1081</v>
      </c>
      <c r="L205" s="167" t="str">
        <f t="shared" si="17"/>
        <v>34057587026 02B</v>
      </c>
      <c r="M205" s="5" t="str">
        <f t="shared" si="18"/>
        <v>Slovenská Muaythai asociáciaaBthajský box - bežné transfery</v>
      </c>
      <c r="N205" s="3" t="str">
        <f t="shared" si="19"/>
        <v>34057587aB</v>
      </c>
    </row>
    <row r="206" spans="1:14" x14ac:dyDescent="0.2">
      <c r="A206" s="166" t="s">
        <v>605</v>
      </c>
      <c r="B206" s="204" t="str">
        <f>VLOOKUP(A206,Adr!A:B,2,FALSE)</f>
        <v>Slovenská Muaythai asociácia</v>
      </c>
      <c r="C206" s="169" t="s">
        <v>1541</v>
      </c>
      <c r="D206" s="288">
        <v>20000</v>
      </c>
      <c r="E206" s="230">
        <v>0</v>
      </c>
      <c r="F206" s="166" t="s">
        <v>345</v>
      </c>
      <c r="G206" s="169" t="s">
        <v>321</v>
      </c>
      <c r="H206" s="169" t="s">
        <v>1030</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x14ac:dyDescent="0.2">
      <c r="A207" s="166" t="s">
        <v>1415</v>
      </c>
      <c r="B207" s="204" t="str">
        <f>VLOOKUP(A207,Adr!A:B,2,FALSE)</f>
        <v>Slovenská nohejbalová asociácia</v>
      </c>
      <c r="C207" s="190" t="s">
        <v>352</v>
      </c>
      <c r="D207" s="288">
        <v>46100</v>
      </c>
      <c r="E207" s="173">
        <v>0</v>
      </c>
      <c r="F207" s="166" t="s">
        <v>351</v>
      </c>
      <c r="G207" s="169" t="s">
        <v>321</v>
      </c>
      <c r="H207" s="169" t="s">
        <v>1030</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1945</v>
      </c>
      <c r="B208" s="204" t="str">
        <f>VLOOKUP(A208,Adr!A:B,2,FALSE)</f>
        <v>SLOVENSKÁ PADELOVÁ ASOCIÁCIA</v>
      </c>
      <c r="C208" s="196" t="s">
        <v>2233</v>
      </c>
      <c r="D208" s="287">
        <v>15000</v>
      </c>
      <c r="E208" s="230">
        <v>0</v>
      </c>
      <c r="F208" s="166" t="s">
        <v>349</v>
      </c>
      <c r="G208" s="169" t="s">
        <v>321</v>
      </c>
      <c r="H208" s="169" t="s">
        <v>1030</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612</v>
      </c>
      <c r="B209" s="204" t="str">
        <f>VLOOKUP(A209,Adr!A:B,2,FALSE)</f>
        <v>Slovenská plavecká federácia</v>
      </c>
      <c r="C209" s="185" t="s">
        <v>1082</v>
      </c>
      <c r="D209" s="287">
        <v>1740292</v>
      </c>
      <c r="E209" s="173">
        <v>0</v>
      </c>
      <c r="F209" s="166" t="s">
        <v>339</v>
      </c>
      <c r="G209" s="169" t="s">
        <v>319</v>
      </c>
      <c r="H209" s="169" t="s">
        <v>1030</v>
      </c>
      <c r="I209" s="192" t="str">
        <f t="shared" si="15"/>
        <v>36068764a</v>
      </c>
      <c r="J209" s="167" t="str">
        <f t="shared" si="16"/>
        <v>36068764026 02</v>
      </c>
      <c r="K209" s="5" t="s">
        <v>1083</v>
      </c>
      <c r="L209" s="167" t="str">
        <f t="shared" si="17"/>
        <v>36068764026 02B</v>
      </c>
      <c r="M209" s="5" t="str">
        <f t="shared" si="18"/>
        <v>Slovenská plavecká federáciaaBplavecké športy - bežné transfery</v>
      </c>
      <c r="N209" s="3" t="str">
        <f t="shared" si="19"/>
        <v>36068764aB</v>
      </c>
    </row>
    <row r="210" spans="1:14" x14ac:dyDescent="0.2">
      <c r="A210" s="202" t="s">
        <v>612</v>
      </c>
      <c r="B210" s="204" t="str">
        <f>VLOOKUP(A210,Adr!A:B,2,FALSE)</f>
        <v>Slovenská plavecká federácia</v>
      </c>
      <c r="C210" s="185" t="s">
        <v>1542</v>
      </c>
      <c r="D210" s="287">
        <v>7500</v>
      </c>
      <c r="E210" s="173">
        <v>0</v>
      </c>
      <c r="F210" s="166" t="s">
        <v>345</v>
      </c>
      <c r="G210" s="169" t="s">
        <v>321</v>
      </c>
      <c r="H210" s="169" t="s">
        <v>1030</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612</v>
      </c>
      <c r="B211" s="204" t="str">
        <f>VLOOKUP(A211,Adr!A:B,2,FALSE)</f>
        <v>Slovenská plavecká federácia</v>
      </c>
      <c r="C211" s="169" t="s">
        <v>1543</v>
      </c>
      <c r="D211" s="288">
        <v>20000</v>
      </c>
      <c r="E211" s="230">
        <v>0</v>
      </c>
      <c r="F211" s="166" t="s">
        <v>345</v>
      </c>
      <c r="G211" s="169" t="s">
        <v>321</v>
      </c>
      <c r="H211" s="169" t="s">
        <v>1030</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612</v>
      </c>
      <c r="B212" s="204" t="str">
        <f>VLOOKUP(A212,Adr!A:B,2,FALSE)</f>
        <v>Slovenská plavecká federácia</v>
      </c>
      <c r="C212" s="185" t="s">
        <v>1544</v>
      </c>
      <c r="D212" s="287">
        <v>10000</v>
      </c>
      <c r="E212" s="230">
        <v>0</v>
      </c>
      <c r="F212" s="166" t="s">
        <v>345</v>
      </c>
      <c r="G212" s="169" t="s">
        <v>321</v>
      </c>
      <c r="H212" s="169" t="s">
        <v>1030</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612</v>
      </c>
      <c r="B213" s="204" t="str">
        <f>VLOOKUP(A213,Adr!A:B,2,FALSE)</f>
        <v>Slovenská plavecká federácia</v>
      </c>
      <c r="C213" s="169" t="s">
        <v>1546</v>
      </c>
      <c r="D213" s="288">
        <v>15000</v>
      </c>
      <c r="E213" s="173">
        <v>0</v>
      </c>
      <c r="F213" s="166" t="s">
        <v>345</v>
      </c>
      <c r="G213" s="169" t="s">
        <v>321</v>
      </c>
      <c r="H213" s="169" t="s">
        <v>1030</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612</v>
      </c>
      <c r="B214" s="204" t="str">
        <f>VLOOKUP(A214,Adr!A:B,2,FALSE)</f>
        <v>Slovenská plavecká federácia</v>
      </c>
      <c r="C214" s="196" t="s">
        <v>1545</v>
      </c>
      <c r="D214" s="289">
        <v>7500</v>
      </c>
      <c r="E214" s="173">
        <v>0</v>
      </c>
      <c r="F214" s="166" t="s">
        <v>345</v>
      </c>
      <c r="G214" s="169" t="s">
        <v>321</v>
      </c>
      <c r="H214" s="169" t="s">
        <v>1030</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612</v>
      </c>
      <c r="B215" s="204" t="str">
        <f>VLOOKUP(A215,Adr!A:B,2,FALSE)</f>
        <v>Slovenská plavecká federácia</v>
      </c>
      <c r="C215" s="185" t="s">
        <v>1547</v>
      </c>
      <c r="D215" s="287">
        <v>20000</v>
      </c>
      <c r="E215" s="173">
        <v>0</v>
      </c>
      <c r="F215" s="166" t="s">
        <v>345</v>
      </c>
      <c r="G215" s="169" t="s">
        <v>321</v>
      </c>
      <c r="H215" s="169" t="s">
        <v>1030</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612</v>
      </c>
      <c r="B216" s="204" t="str">
        <f>VLOOKUP(A216,Adr!A:B,2,FALSE)</f>
        <v>Slovenská plavecká federácia</v>
      </c>
      <c r="C216" s="169" t="s">
        <v>1548</v>
      </c>
      <c r="D216" s="288">
        <v>20000</v>
      </c>
      <c r="E216" s="230">
        <v>0</v>
      </c>
      <c r="F216" s="166" t="s">
        <v>345</v>
      </c>
      <c r="G216" s="169" t="s">
        <v>321</v>
      </c>
      <c r="H216" s="169" t="s">
        <v>1030</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612</v>
      </c>
      <c r="B217" s="204" t="str">
        <f>VLOOKUP(A217,Adr!A:B,2,FALSE)</f>
        <v>Slovenská plavecká federácia</v>
      </c>
      <c r="C217" s="196" t="s">
        <v>1549</v>
      </c>
      <c r="D217" s="289">
        <v>20000</v>
      </c>
      <c r="E217" s="173">
        <v>0</v>
      </c>
      <c r="F217" s="166" t="s">
        <v>345</v>
      </c>
      <c r="G217" s="169" t="s">
        <v>321</v>
      </c>
      <c r="H217" s="169" t="s">
        <v>1030</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612</v>
      </c>
      <c r="B218" s="204" t="str">
        <f>VLOOKUP(A218,Adr!A:B,2,FALSE)</f>
        <v>Slovenská plavecká federácia</v>
      </c>
      <c r="C218" s="185" t="s">
        <v>1550</v>
      </c>
      <c r="D218" s="287">
        <v>10000</v>
      </c>
      <c r="E218" s="230">
        <v>0</v>
      </c>
      <c r="F218" s="166" t="s">
        <v>345</v>
      </c>
      <c r="G218" s="169" t="s">
        <v>321</v>
      </c>
      <c r="H218" s="169" t="s">
        <v>1030</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612</v>
      </c>
      <c r="B219" s="204" t="str">
        <f>VLOOKUP(A219,Adr!A:B,2,FALSE)</f>
        <v>Slovenská plavecká federácia</v>
      </c>
      <c r="C219" s="197" t="s">
        <v>1551</v>
      </c>
      <c r="D219" s="290">
        <v>7500</v>
      </c>
      <c r="E219" s="173">
        <v>0</v>
      </c>
      <c r="F219" s="166" t="s">
        <v>345</v>
      </c>
      <c r="G219" s="169" t="s">
        <v>321</v>
      </c>
      <c r="H219" s="169" t="s">
        <v>1030</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612</v>
      </c>
      <c r="B220" s="204" t="str">
        <f>VLOOKUP(A220,Adr!A:B,2,FALSE)</f>
        <v>Slovenská plavecká federácia</v>
      </c>
      <c r="C220" s="169" t="s">
        <v>1552</v>
      </c>
      <c r="D220" s="288">
        <v>10000</v>
      </c>
      <c r="E220" s="230">
        <v>0</v>
      </c>
      <c r="F220" s="166" t="s">
        <v>345</v>
      </c>
      <c r="G220" s="169" t="s">
        <v>321</v>
      </c>
      <c r="H220" s="169" t="s">
        <v>1030</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619</v>
      </c>
      <c r="B221" s="204" t="str">
        <f>VLOOKUP(A221,Adr!A:B,2,FALSE)</f>
        <v>Slovenská rugbyová únia</v>
      </c>
      <c r="C221" s="185" t="s">
        <v>1084</v>
      </c>
      <c r="D221" s="287">
        <v>23402</v>
      </c>
      <c r="E221" s="230">
        <v>0</v>
      </c>
      <c r="F221" s="166" t="s">
        <v>339</v>
      </c>
      <c r="G221" s="169" t="s">
        <v>319</v>
      </c>
      <c r="H221" s="169" t="s">
        <v>1030</v>
      </c>
      <c r="I221" s="192" t="str">
        <f t="shared" si="15"/>
        <v>30851459a</v>
      </c>
      <c r="J221" s="167" t="str">
        <f t="shared" si="16"/>
        <v>30851459026 02</v>
      </c>
      <c r="K221" s="5" t="s">
        <v>1085</v>
      </c>
      <c r="L221" s="167" t="str">
        <f t="shared" si="17"/>
        <v>30851459026 02B</v>
      </c>
      <c r="M221" s="5" t="str">
        <f t="shared" si="18"/>
        <v>Slovenská rugbyová úniaaBrugby - bežné transfery</v>
      </c>
      <c r="N221" s="3" t="str">
        <f t="shared" si="19"/>
        <v>30851459aB</v>
      </c>
    </row>
    <row r="222" spans="1:14" x14ac:dyDescent="0.2">
      <c r="A222" s="198" t="s">
        <v>625</v>
      </c>
      <c r="B222" s="204" t="str">
        <f>VLOOKUP(A222,Adr!A:B,2,FALSE)</f>
        <v>Slovenská skialpinistická asociácia</v>
      </c>
      <c r="C222" s="185" t="s">
        <v>1086</v>
      </c>
      <c r="D222" s="287">
        <v>19239</v>
      </c>
      <c r="E222" s="173">
        <v>0</v>
      </c>
      <c r="F222" s="166" t="s">
        <v>339</v>
      </c>
      <c r="G222" s="169" t="s">
        <v>319</v>
      </c>
      <c r="H222" s="169" t="s">
        <v>1030</v>
      </c>
      <c r="I222" s="192" t="str">
        <f t="shared" si="15"/>
        <v>37998919a</v>
      </c>
      <c r="J222" s="167" t="str">
        <f t="shared" si="16"/>
        <v>37998919026 02</v>
      </c>
      <c r="K222" s="5" t="s">
        <v>1087</v>
      </c>
      <c r="L222" s="167" t="str">
        <f t="shared" si="17"/>
        <v>37998919026 02B</v>
      </c>
      <c r="M222" s="5" t="str">
        <f t="shared" si="18"/>
        <v>Slovenská skialpinistická asociáciaaBskialpinizmus - bežné transfery</v>
      </c>
      <c r="N222" s="3" t="str">
        <f t="shared" si="19"/>
        <v>37998919aB</v>
      </c>
    </row>
    <row r="223" spans="1:14" x14ac:dyDescent="0.2">
      <c r="A223" s="202" t="s">
        <v>625</v>
      </c>
      <c r="B223" s="204" t="str">
        <f>VLOOKUP(A223,Adr!A:B,2,FALSE)</f>
        <v>Slovenská skialpinistická asociácia</v>
      </c>
      <c r="C223" s="185" t="s">
        <v>1553</v>
      </c>
      <c r="D223" s="287">
        <v>30000</v>
      </c>
      <c r="E223" s="173">
        <v>0</v>
      </c>
      <c r="F223" s="166" t="s">
        <v>345</v>
      </c>
      <c r="G223" s="169" t="s">
        <v>321</v>
      </c>
      <c r="H223" s="169" t="s">
        <v>1030</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625</v>
      </c>
      <c r="B224" s="204" t="str">
        <f>VLOOKUP(A224,Adr!A:B,2,FALSE)</f>
        <v>Slovenská skialpinistická asociácia</v>
      </c>
      <c r="C224" s="185" t="s">
        <v>1554</v>
      </c>
      <c r="D224" s="287">
        <v>80000</v>
      </c>
      <c r="E224" s="173">
        <v>0</v>
      </c>
      <c r="F224" s="166" t="s">
        <v>345</v>
      </c>
      <c r="G224" s="169" t="s">
        <v>321</v>
      </c>
      <c r="H224" s="169" t="s">
        <v>1030</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625</v>
      </c>
      <c r="B225" s="204" t="str">
        <f>VLOOKUP(A225,Adr!A:B,2,FALSE)</f>
        <v>Slovenská skialpinistická asociácia</v>
      </c>
      <c r="C225" s="196" t="s">
        <v>1555</v>
      </c>
      <c r="D225" s="289">
        <v>20000</v>
      </c>
      <c r="E225" s="230">
        <v>0</v>
      </c>
      <c r="F225" s="166" t="s">
        <v>345</v>
      </c>
      <c r="G225" s="169" t="s">
        <v>321</v>
      </c>
      <c r="H225" s="169" t="s">
        <v>1030</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634</v>
      </c>
      <c r="B226" s="204" t="str">
        <f>VLOOKUP(A226,Adr!A:B,2,FALSE)</f>
        <v>Slovenská softballová asociácia</v>
      </c>
      <c r="C226" s="196" t="s">
        <v>1088</v>
      </c>
      <c r="D226" s="289">
        <v>30873</v>
      </c>
      <c r="E226" s="230">
        <v>0</v>
      </c>
      <c r="F226" s="166" t="s">
        <v>339</v>
      </c>
      <c r="G226" s="169" t="s">
        <v>319</v>
      </c>
      <c r="H226" s="169" t="s">
        <v>1030</v>
      </c>
      <c r="I226" s="192" t="str">
        <f t="shared" si="15"/>
        <v>17316723a</v>
      </c>
      <c r="J226" s="167" t="str">
        <f t="shared" si="16"/>
        <v>17316723026 02</v>
      </c>
      <c r="K226" s="5" t="s">
        <v>1089</v>
      </c>
      <c r="L226" s="167" t="str">
        <f t="shared" si="17"/>
        <v>17316723026 02B</v>
      </c>
      <c r="M226" s="5" t="str">
        <f t="shared" si="18"/>
        <v>Slovenská softballová asociáciaaBsoftbal - bežné transfery</v>
      </c>
      <c r="N226" s="3" t="str">
        <f t="shared" si="19"/>
        <v>17316723aB</v>
      </c>
    </row>
    <row r="227" spans="1:14" x14ac:dyDescent="0.2">
      <c r="A227" s="202" t="s">
        <v>640</v>
      </c>
      <c r="B227" s="204" t="str">
        <f>VLOOKUP(A227,Adr!A:B,2,FALSE)</f>
        <v>Slovenská squashová asociácia</v>
      </c>
      <c r="C227" s="185" t="s">
        <v>1090</v>
      </c>
      <c r="D227" s="287">
        <v>19239</v>
      </c>
      <c r="E227" s="230">
        <v>0</v>
      </c>
      <c r="F227" s="166" t="s">
        <v>339</v>
      </c>
      <c r="G227" s="169" t="s">
        <v>319</v>
      </c>
      <c r="H227" s="169" t="s">
        <v>1030</v>
      </c>
      <c r="I227" s="192" t="str">
        <f t="shared" si="15"/>
        <v>30807018a</v>
      </c>
      <c r="J227" s="167" t="str">
        <f t="shared" si="16"/>
        <v>30807018026 02</v>
      </c>
      <c r="K227" s="5" t="s">
        <v>1091</v>
      </c>
      <c r="L227" s="167" t="str">
        <f t="shared" si="17"/>
        <v>30807018026 02B</v>
      </c>
      <c r="M227" s="5" t="str">
        <f t="shared" si="18"/>
        <v>Slovenská squashová asociáciaaBsquash - bežné transfery</v>
      </c>
      <c r="N227" s="3" t="str">
        <f t="shared" si="19"/>
        <v>30807018aB</v>
      </c>
    </row>
    <row r="228" spans="1:14" x14ac:dyDescent="0.2">
      <c r="A228" s="202" t="s">
        <v>647</v>
      </c>
      <c r="B228" s="204" t="str">
        <f>VLOOKUP(A228,Adr!A:B,2,FALSE)</f>
        <v>Slovenská triatlonová únia</v>
      </c>
      <c r="C228" s="185" t="s">
        <v>1092</v>
      </c>
      <c r="D228" s="287">
        <v>168998</v>
      </c>
      <c r="E228" s="173">
        <v>0</v>
      </c>
      <c r="F228" s="166" t="s">
        <v>339</v>
      </c>
      <c r="G228" s="169" t="s">
        <v>319</v>
      </c>
      <c r="H228" s="169" t="s">
        <v>1030</v>
      </c>
      <c r="I228" s="192" t="str">
        <f t="shared" si="15"/>
        <v>31745466a</v>
      </c>
      <c r="J228" s="167" t="str">
        <f t="shared" si="16"/>
        <v>31745466026 02</v>
      </c>
      <c r="K228" s="5" t="s">
        <v>1093</v>
      </c>
      <c r="L228" s="167" t="str">
        <f t="shared" si="17"/>
        <v>31745466026 02B</v>
      </c>
      <c r="M228" s="5" t="str">
        <f t="shared" si="18"/>
        <v>Slovenská triatlonová úniaaBtriatlon - bežné transfery</v>
      </c>
      <c r="N228" s="3" t="str">
        <f t="shared" si="19"/>
        <v>31745466aB</v>
      </c>
    </row>
    <row r="229" spans="1:14" x14ac:dyDescent="0.2">
      <c r="A229" s="166" t="s">
        <v>647</v>
      </c>
      <c r="B229" s="204" t="str">
        <f>VLOOKUP(A229,Adr!A:B,2,FALSE)</f>
        <v>Slovenská triatlonová únia</v>
      </c>
      <c r="C229" s="196" t="s">
        <v>1470</v>
      </c>
      <c r="D229" s="289">
        <v>7175</v>
      </c>
      <c r="E229" s="173">
        <v>0</v>
      </c>
      <c r="F229" s="166" t="s">
        <v>343</v>
      </c>
      <c r="G229" s="169" t="s">
        <v>321</v>
      </c>
      <c r="H229" s="169" t="s">
        <v>1030</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647</v>
      </c>
      <c r="B230" s="204" t="str">
        <f>VLOOKUP(A230,Adr!A:B,2,FALSE)</f>
        <v>Slovenská triatlonová únia</v>
      </c>
      <c r="C230" s="196" t="s">
        <v>1556</v>
      </c>
      <c r="D230" s="287">
        <v>10000</v>
      </c>
      <c r="E230" s="173">
        <v>0</v>
      </c>
      <c r="F230" s="166" t="s">
        <v>345</v>
      </c>
      <c r="G230" s="169" t="s">
        <v>321</v>
      </c>
      <c r="H230" s="169" t="s">
        <v>1030</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647</v>
      </c>
      <c r="B231" s="204" t="str">
        <f>VLOOKUP(A231,Adr!A:B,2,FALSE)</f>
        <v>Slovenská triatlonová únia</v>
      </c>
      <c r="C231" s="169" t="s">
        <v>1557</v>
      </c>
      <c r="D231" s="288">
        <v>50000</v>
      </c>
      <c r="E231" s="230">
        <v>0</v>
      </c>
      <c r="F231" s="166" t="s">
        <v>345</v>
      </c>
      <c r="G231" s="169" t="s">
        <v>321</v>
      </c>
      <c r="H231" s="169" t="s">
        <v>1030</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647</v>
      </c>
      <c r="B232" s="204" t="str">
        <f>VLOOKUP(A232,Adr!A:B,2,FALSE)</f>
        <v>Slovenská triatlonová únia</v>
      </c>
      <c r="C232" s="185" t="s">
        <v>1558</v>
      </c>
      <c r="D232" s="287">
        <v>10000</v>
      </c>
      <c r="E232" s="230">
        <v>0</v>
      </c>
      <c r="F232" s="166" t="s">
        <v>345</v>
      </c>
      <c r="G232" s="169" t="s">
        <v>321</v>
      </c>
      <c r="H232" s="169" t="s">
        <v>1030</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654</v>
      </c>
      <c r="B233" s="204" t="str">
        <f>VLOOKUP(A233,Adr!A:B,2,FALSE)</f>
        <v>Slovenská volejbalová federácia</v>
      </c>
      <c r="C233" s="169" t="s">
        <v>1094</v>
      </c>
      <c r="D233" s="288">
        <v>1214960</v>
      </c>
      <c r="E233" s="230">
        <v>0</v>
      </c>
      <c r="F233" s="166" t="s">
        <v>339</v>
      </c>
      <c r="G233" s="169" t="s">
        <v>319</v>
      </c>
      <c r="H233" s="169" t="s">
        <v>1030</v>
      </c>
      <c r="I233" s="192" t="str">
        <f t="shared" si="15"/>
        <v>00688819a</v>
      </c>
      <c r="J233" s="167" t="str">
        <f t="shared" si="16"/>
        <v>00688819026 02</v>
      </c>
      <c r="K233" s="5" t="s">
        <v>1095</v>
      </c>
      <c r="L233" s="167" t="str">
        <f t="shared" si="17"/>
        <v>00688819026 02B</v>
      </c>
      <c r="M233" s="5" t="str">
        <f t="shared" si="18"/>
        <v>Slovenská volejbalová federáciaaBvolejbal - bežné transfery</v>
      </c>
      <c r="N233" s="3" t="str">
        <f t="shared" si="19"/>
        <v>00688819aB</v>
      </c>
    </row>
    <row r="234" spans="1:14" x14ac:dyDescent="0.2">
      <c r="A234" s="198" t="s">
        <v>662</v>
      </c>
      <c r="B234" s="204" t="str">
        <f>VLOOKUP(A234,Adr!A:B,2,FALSE)</f>
        <v>Slovenský atletický zväz</v>
      </c>
      <c r="C234" s="185" t="s">
        <v>1096</v>
      </c>
      <c r="D234" s="287">
        <v>2167461</v>
      </c>
      <c r="E234" s="173">
        <v>0</v>
      </c>
      <c r="F234" s="166" t="s">
        <v>339</v>
      </c>
      <c r="G234" s="169" t="s">
        <v>319</v>
      </c>
      <c r="H234" s="169" t="s">
        <v>1030</v>
      </c>
      <c r="I234" s="192" t="str">
        <f t="shared" si="15"/>
        <v>36063835a</v>
      </c>
      <c r="J234" s="167" t="str">
        <f t="shared" si="16"/>
        <v>36063835026 02</v>
      </c>
      <c r="K234" s="5" t="s">
        <v>1097</v>
      </c>
      <c r="L234" s="167" t="str">
        <f t="shared" si="17"/>
        <v>36063835026 02B</v>
      </c>
      <c r="M234" s="5" t="str">
        <f t="shared" si="18"/>
        <v>Slovenský atletický zväzaBatletika - bežné transfery</v>
      </c>
      <c r="N234" s="3" t="str">
        <f t="shared" si="19"/>
        <v>36063835aB</v>
      </c>
    </row>
    <row r="235" spans="1:14" x14ac:dyDescent="0.2">
      <c r="A235" s="202" t="s">
        <v>662</v>
      </c>
      <c r="B235" s="204" t="str">
        <f>VLOOKUP(A235,Adr!A:B,2,FALSE)</f>
        <v>Slovenský atletický zväz</v>
      </c>
      <c r="C235" s="185" t="s">
        <v>1559</v>
      </c>
      <c r="D235" s="287">
        <v>20000</v>
      </c>
      <c r="E235" s="173">
        <v>0</v>
      </c>
      <c r="F235" s="166" t="s">
        <v>345</v>
      </c>
      <c r="G235" s="169" t="s">
        <v>321</v>
      </c>
      <c r="H235" s="169" t="s">
        <v>1030</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662</v>
      </c>
      <c r="B236" s="204" t="str">
        <f>VLOOKUP(A236,Adr!A:B,2,FALSE)</f>
        <v>Slovenský atletický zväz</v>
      </c>
      <c r="C236" s="190" t="s">
        <v>2166</v>
      </c>
      <c r="D236" s="288">
        <v>15974.27</v>
      </c>
      <c r="E236" s="230">
        <v>0</v>
      </c>
      <c r="F236" s="166" t="s">
        <v>345</v>
      </c>
      <c r="G236" s="169" t="s">
        <v>321</v>
      </c>
      <c r="H236" s="169" t="s">
        <v>1030</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662</v>
      </c>
      <c r="B237" s="204" t="str">
        <f>VLOOKUP(A237,Adr!A:B,2,FALSE)</f>
        <v>Slovenský atletický zväz</v>
      </c>
      <c r="C237" s="185" t="s">
        <v>1564</v>
      </c>
      <c r="D237" s="287">
        <v>20000</v>
      </c>
      <c r="E237" s="230">
        <v>0</v>
      </c>
      <c r="F237" s="166" t="s">
        <v>345</v>
      </c>
      <c r="G237" s="169" t="s">
        <v>321</v>
      </c>
      <c r="H237" s="169" t="s">
        <v>1030</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662</v>
      </c>
      <c r="B238" s="204" t="str">
        <f>VLOOKUP(A238,Adr!A:B,2,FALSE)</f>
        <v>Slovenský atletický zväz</v>
      </c>
      <c r="C238" s="196" t="s">
        <v>1560</v>
      </c>
      <c r="D238" s="289">
        <v>10000</v>
      </c>
      <c r="E238" s="230">
        <v>0</v>
      </c>
      <c r="F238" s="166" t="s">
        <v>345</v>
      </c>
      <c r="G238" s="169" t="s">
        <v>321</v>
      </c>
      <c r="H238" s="169" t="s">
        <v>1030</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662</v>
      </c>
      <c r="B239" s="204" t="str">
        <f>VLOOKUP(A239,Adr!A:B,2,FALSE)</f>
        <v>Slovenský atletický zväz</v>
      </c>
      <c r="C239" s="185" t="s">
        <v>1561</v>
      </c>
      <c r="D239" s="287">
        <v>20000</v>
      </c>
      <c r="E239" s="173">
        <v>0</v>
      </c>
      <c r="F239" s="166" t="s">
        <v>345</v>
      </c>
      <c r="G239" s="169" t="s">
        <v>321</v>
      </c>
      <c r="H239" s="169" t="s">
        <v>1030</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662</v>
      </c>
      <c r="B240" s="204" t="str">
        <f>VLOOKUP(A240,Adr!A:B,2,FALSE)</f>
        <v>Slovenský atletický zväz</v>
      </c>
      <c r="C240" s="196" t="s">
        <v>2167</v>
      </c>
      <c r="D240" s="287">
        <v>20000</v>
      </c>
      <c r="E240" s="230">
        <v>0</v>
      </c>
      <c r="F240" s="166" t="s">
        <v>345</v>
      </c>
      <c r="G240" s="169" t="s">
        <v>321</v>
      </c>
      <c r="H240" s="169" t="s">
        <v>1030</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662</v>
      </c>
      <c r="B241" s="204" t="str">
        <f>VLOOKUP(A241,Adr!A:B,2,FALSE)</f>
        <v>Slovenský atletický zväz</v>
      </c>
      <c r="C241" s="169" t="s">
        <v>1566</v>
      </c>
      <c r="D241" s="288">
        <v>10000</v>
      </c>
      <c r="E241" s="173">
        <v>0</v>
      </c>
      <c r="F241" s="166" t="s">
        <v>345</v>
      </c>
      <c r="G241" s="169" t="s">
        <v>321</v>
      </c>
      <c r="H241" s="169" t="s">
        <v>1030</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662</v>
      </c>
      <c r="B242" s="204" t="str">
        <f>VLOOKUP(A242,Adr!A:B,2,FALSE)</f>
        <v>Slovenský atletický zväz</v>
      </c>
      <c r="C242" s="190" t="s">
        <v>1562</v>
      </c>
      <c r="D242" s="288">
        <v>50000</v>
      </c>
      <c r="E242" s="230">
        <v>0</v>
      </c>
      <c r="F242" s="166" t="s">
        <v>345</v>
      </c>
      <c r="G242" s="169" t="s">
        <v>321</v>
      </c>
      <c r="H242" s="169" t="s">
        <v>1030</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662</v>
      </c>
      <c r="B243" s="204" t="str">
        <f>VLOOKUP(A243,Adr!A:B,2,FALSE)</f>
        <v>Slovenský atletický zväz</v>
      </c>
      <c r="C243" s="185" t="s">
        <v>1563</v>
      </c>
      <c r="D243" s="287">
        <v>15000</v>
      </c>
      <c r="E243" s="173">
        <v>0</v>
      </c>
      <c r="F243" s="166" t="s">
        <v>345</v>
      </c>
      <c r="G243" s="169" t="s">
        <v>321</v>
      </c>
      <c r="H243" s="169" t="s">
        <v>1030</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662</v>
      </c>
      <c r="B244" s="204" t="str">
        <f>VLOOKUP(A244,Adr!A:B,2,FALSE)</f>
        <v>Slovenský atletický zväz</v>
      </c>
      <c r="C244" s="196" t="s">
        <v>1565</v>
      </c>
      <c r="D244" s="289">
        <v>10000</v>
      </c>
      <c r="E244" s="173">
        <v>0</v>
      </c>
      <c r="F244" s="166" t="s">
        <v>345</v>
      </c>
      <c r="G244" s="169" t="s">
        <v>321</v>
      </c>
      <c r="H244" s="169" t="s">
        <v>1030</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662</v>
      </c>
      <c r="B245" s="204" t="str">
        <f>VLOOKUP(A245,Adr!A:B,2,FALSE)</f>
        <v>Slovenský atletický zväz</v>
      </c>
      <c r="C245" s="190" t="s">
        <v>1567</v>
      </c>
      <c r="D245" s="288">
        <v>20000</v>
      </c>
      <c r="E245" s="230">
        <v>0</v>
      </c>
      <c r="F245" s="166" t="s">
        <v>345</v>
      </c>
      <c r="G245" s="169" t="s">
        <v>321</v>
      </c>
      <c r="H245" s="169" t="s">
        <v>1030</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1953</v>
      </c>
      <c r="B246" s="204" t="str">
        <f>VLOOKUP(A246,Adr!A:B,2,FALSE)</f>
        <v>Slovenský bežecký spolok</v>
      </c>
      <c r="C246" s="196" t="s">
        <v>2229</v>
      </c>
      <c r="D246" s="289">
        <v>35000</v>
      </c>
      <c r="E246" s="230">
        <v>0</v>
      </c>
      <c r="F246" s="166" t="s">
        <v>349</v>
      </c>
      <c r="G246" s="169" t="s">
        <v>317</v>
      </c>
      <c r="H246" s="169" t="s">
        <v>1030</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670</v>
      </c>
      <c r="B247" s="204" t="str">
        <f>VLOOKUP(A247,Adr!A:B,2,FALSE)</f>
        <v>Slovenský biliardový zväz</v>
      </c>
      <c r="C247" s="185" t="s">
        <v>1098</v>
      </c>
      <c r="D247" s="287">
        <v>31111</v>
      </c>
      <c r="E247" s="173">
        <v>0</v>
      </c>
      <c r="F247" s="166" t="s">
        <v>339</v>
      </c>
      <c r="G247" s="169" t="s">
        <v>319</v>
      </c>
      <c r="H247" s="169" t="s">
        <v>1030</v>
      </c>
      <c r="I247" s="192" t="str">
        <f t="shared" si="15"/>
        <v>31753825a</v>
      </c>
      <c r="J247" s="167" t="str">
        <f t="shared" si="16"/>
        <v>31753825026 02</v>
      </c>
      <c r="K247" s="5" t="s">
        <v>1099</v>
      </c>
      <c r="L247" s="167" t="str">
        <f t="shared" si="17"/>
        <v>31753825026 02B</v>
      </c>
      <c r="M247" s="5" t="str">
        <f t="shared" si="18"/>
        <v>Slovenský biliardový zväzaBbiliard - bežné transfery</v>
      </c>
      <c r="N247" s="3" t="str">
        <f t="shared" si="19"/>
        <v>31753825aB</v>
      </c>
    </row>
    <row r="248" spans="1:14" x14ac:dyDescent="0.2">
      <c r="A248" s="202" t="s">
        <v>673</v>
      </c>
      <c r="B248" s="204" t="str">
        <f>VLOOKUP(A248,Adr!A:B,2,FALSE)</f>
        <v>Slovenský bowlingový zväz</v>
      </c>
      <c r="C248" s="185" t="s">
        <v>1100</v>
      </c>
      <c r="D248" s="287">
        <v>37659</v>
      </c>
      <c r="E248" s="230">
        <v>0</v>
      </c>
      <c r="F248" s="166" t="s">
        <v>339</v>
      </c>
      <c r="G248" s="169" t="s">
        <v>319</v>
      </c>
      <c r="H248" s="169" t="s">
        <v>1030</v>
      </c>
      <c r="I248" s="192" t="str">
        <f t="shared" si="15"/>
        <v>36128147a</v>
      </c>
      <c r="J248" s="167" t="str">
        <f t="shared" si="16"/>
        <v>36128147026 02</v>
      </c>
      <c r="K248" s="5" t="s">
        <v>1101</v>
      </c>
      <c r="L248" s="167" t="str">
        <f t="shared" si="17"/>
        <v>36128147026 02B</v>
      </c>
      <c r="M248" s="5" t="str">
        <f t="shared" si="18"/>
        <v>Slovenský bowlingový zväzaBbowling - bežné transfery</v>
      </c>
      <c r="N248" s="3" t="str">
        <f t="shared" si="19"/>
        <v>36128147aB</v>
      </c>
    </row>
    <row r="249" spans="1:14" x14ac:dyDescent="0.2">
      <c r="A249" s="202" t="s">
        <v>680</v>
      </c>
      <c r="B249" s="204" t="str">
        <f>VLOOKUP(A249,Adr!A:B,2,FALSE)</f>
        <v>Slovenský bridžový zväz</v>
      </c>
      <c r="C249" s="185" t="s">
        <v>1102</v>
      </c>
      <c r="D249" s="287">
        <v>19239</v>
      </c>
      <c r="E249" s="173">
        <v>0</v>
      </c>
      <c r="F249" s="166" t="s">
        <v>339</v>
      </c>
      <c r="G249" s="169" t="s">
        <v>319</v>
      </c>
      <c r="H249" s="169" t="s">
        <v>1030</v>
      </c>
      <c r="I249" s="192" t="str">
        <f t="shared" si="15"/>
        <v>31770908a</v>
      </c>
      <c r="J249" s="167" t="str">
        <f t="shared" si="16"/>
        <v>31770908026 02</v>
      </c>
      <c r="K249" s="5" t="s">
        <v>1103</v>
      </c>
      <c r="L249" s="167" t="str">
        <f t="shared" si="17"/>
        <v>31770908026 02B</v>
      </c>
      <c r="M249" s="5" t="str">
        <f t="shared" si="18"/>
        <v>Slovenský bridžový zväzaBbridž - bežné transfery</v>
      </c>
      <c r="N249" s="3" t="str">
        <f t="shared" si="19"/>
        <v>31770908aB</v>
      </c>
    </row>
    <row r="250" spans="1:14" x14ac:dyDescent="0.2">
      <c r="A250" s="202" t="s">
        <v>685</v>
      </c>
      <c r="B250" s="204" t="str">
        <f>VLOOKUP(A250,Adr!A:B,2,FALSE)</f>
        <v>Slovenský curlingový zväz</v>
      </c>
      <c r="C250" s="185" t="s">
        <v>1104</v>
      </c>
      <c r="D250" s="287">
        <v>24607</v>
      </c>
      <c r="E250" s="230">
        <v>0</v>
      </c>
      <c r="F250" s="166" t="s">
        <v>339</v>
      </c>
      <c r="G250" s="169" t="s">
        <v>319</v>
      </c>
      <c r="H250" s="169" t="s">
        <v>1030</v>
      </c>
      <c r="I250" s="192" t="str">
        <f t="shared" si="15"/>
        <v>37841866a</v>
      </c>
      <c r="J250" s="167" t="str">
        <f t="shared" si="16"/>
        <v>37841866026 02</v>
      </c>
      <c r="K250" s="5" t="s">
        <v>1105</v>
      </c>
      <c r="L250" s="167" t="str">
        <f t="shared" si="17"/>
        <v>37841866026 02B</v>
      </c>
      <c r="M250" s="5" t="str">
        <f t="shared" si="18"/>
        <v>Slovenský curlingový zväzaBcurling - bežné transfery</v>
      </c>
      <c r="N250" s="3" t="str">
        <f t="shared" si="19"/>
        <v>37841866aB</v>
      </c>
    </row>
    <row r="251" spans="1:14" x14ac:dyDescent="0.2">
      <c r="A251" s="202" t="s">
        <v>1423</v>
      </c>
      <c r="B251" s="204" t="str">
        <f>VLOOKUP(A251,Adr!A:B,2,FALSE)</f>
        <v>Slovenský cykloklub</v>
      </c>
      <c r="C251" s="169" t="s">
        <v>1667</v>
      </c>
      <c r="D251" s="288">
        <v>50000</v>
      </c>
      <c r="E251" s="173">
        <v>0</v>
      </c>
      <c r="F251" s="166" t="s">
        <v>349</v>
      </c>
      <c r="G251" s="169" t="s">
        <v>317</v>
      </c>
      <c r="H251" s="169" t="s">
        <v>1030</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694</v>
      </c>
      <c r="B252" s="204" t="str">
        <f>VLOOKUP(A252,Adr!A:B,2,FALSE)</f>
        <v>Slovenský futbalový zväz</v>
      </c>
      <c r="C252" s="185" t="s">
        <v>1106</v>
      </c>
      <c r="D252" s="287">
        <v>8176462</v>
      </c>
      <c r="E252" s="173">
        <v>0</v>
      </c>
      <c r="F252" s="166" t="s">
        <v>339</v>
      </c>
      <c r="G252" s="169" t="s">
        <v>319</v>
      </c>
      <c r="H252" s="169" t="s">
        <v>1030</v>
      </c>
      <c r="I252" s="192" t="str">
        <f t="shared" si="15"/>
        <v>00687308a</v>
      </c>
      <c r="J252" s="167" t="str">
        <f t="shared" si="16"/>
        <v>00687308026 02</v>
      </c>
      <c r="K252" s="5" t="s">
        <v>1107</v>
      </c>
      <c r="L252" s="167" t="str">
        <f t="shared" si="17"/>
        <v>00687308026 02B</v>
      </c>
      <c r="M252" s="5" t="str">
        <f t="shared" si="18"/>
        <v>Slovenský futbalový zväzaBfutbal - bežné transfery</v>
      </c>
      <c r="N252" s="3" t="str">
        <f t="shared" si="19"/>
        <v>00687308aB</v>
      </c>
    </row>
    <row r="253" spans="1:14" x14ac:dyDescent="0.2">
      <c r="A253" s="166" t="s">
        <v>694</v>
      </c>
      <c r="B253" s="204" t="str">
        <f>VLOOKUP(A253,Adr!A:B,2,FALSE)</f>
        <v>Slovenský futbalový zväz</v>
      </c>
      <c r="C253" s="196" t="s">
        <v>350</v>
      </c>
      <c r="D253" s="186">
        <v>15000</v>
      </c>
      <c r="E253" s="173">
        <v>0</v>
      </c>
      <c r="F253" s="166" t="s">
        <v>349</v>
      </c>
      <c r="G253" s="169" t="s">
        <v>321</v>
      </c>
      <c r="H253" s="169" t="s">
        <v>1030</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702</v>
      </c>
      <c r="B254" s="204" t="str">
        <f>VLOOKUP(A254,Adr!A:B,2,FALSE)</f>
        <v>Slovenský horolezecký spolok JAMES</v>
      </c>
      <c r="C254" s="185" t="s">
        <v>1108</v>
      </c>
      <c r="D254" s="287">
        <v>77278</v>
      </c>
      <c r="E254" s="230">
        <v>0</v>
      </c>
      <c r="F254" s="166" t="s">
        <v>339</v>
      </c>
      <c r="G254" s="169" t="s">
        <v>319</v>
      </c>
      <c r="H254" s="169" t="s">
        <v>1030</v>
      </c>
      <c r="I254" s="192" t="str">
        <f t="shared" si="15"/>
        <v>00586455a</v>
      </c>
      <c r="J254" s="167" t="str">
        <f t="shared" si="16"/>
        <v>00586455026 02</v>
      </c>
      <c r="K254" s="5" t="s">
        <v>1109</v>
      </c>
      <c r="L254" s="167" t="str">
        <f t="shared" si="17"/>
        <v>00586455026 02B</v>
      </c>
      <c r="M254" s="5" t="str">
        <f t="shared" si="18"/>
        <v>Slovenský horolezecký spolok JAMESaBhorolezectvo - bežné transfery</v>
      </c>
      <c r="N254" s="3" t="str">
        <f t="shared" si="19"/>
        <v>00586455aB</v>
      </c>
    </row>
    <row r="255" spans="1:14" x14ac:dyDescent="0.2">
      <c r="A255" s="202" t="s">
        <v>702</v>
      </c>
      <c r="B255" s="204" t="str">
        <f>VLOOKUP(A255,Adr!A:B,2,FALSE)</f>
        <v>Slovenský horolezecký spolok JAMES</v>
      </c>
      <c r="C255" s="185" t="s">
        <v>1110</v>
      </c>
      <c r="D255" s="287">
        <v>33812</v>
      </c>
      <c r="E255" s="173">
        <v>0</v>
      </c>
      <c r="F255" s="166" t="s">
        <v>339</v>
      </c>
      <c r="G255" s="169" t="s">
        <v>319</v>
      </c>
      <c r="H255" s="169" t="s">
        <v>1030</v>
      </c>
      <c r="I255" s="192" t="str">
        <f t="shared" si="15"/>
        <v>00586455a</v>
      </c>
      <c r="J255" s="167" t="str">
        <f t="shared" si="16"/>
        <v>00586455026 02</v>
      </c>
      <c r="K255" s="5" t="s">
        <v>1111</v>
      </c>
      <c r="L255" s="167" t="str">
        <f t="shared" si="17"/>
        <v>00586455026 02B</v>
      </c>
      <c r="M255" s="5" t="str">
        <f t="shared" si="18"/>
        <v>Slovenský horolezecký spolok JAMESaBšportové lezenie - bežné transfery</v>
      </c>
      <c r="N255" s="3" t="str">
        <f t="shared" si="19"/>
        <v>00586455aB</v>
      </c>
    </row>
    <row r="256" spans="1:14" x14ac:dyDescent="0.2">
      <c r="A256" s="198" t="s">
        <v>702</v>
      </c>
      <c r="B256" s="204" t="str">
        <f>VLOOKUP(A256,Adr!A:B,2,FALSE)</f>
        <v>Slovenský horolezecký spolok JAMES</v>
      </c>
      <c r="C256" s="169" t="s">
        <v>1471</v>
      </c>
      <c r="D256" s="288">
        <v>8829</v>
      </c>
      <c r="E256" s="230">
        <v>0</v>
      </c>
      <c r="F256" s="166" t="s">
        <v>343</v>
      </c>
      <c r="G256" s="169" t="s">
        <v>321</v>
      </c>
      <c r="H256" s="169" t="s">
        <v>1030</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702</v>
      </c>
      <c r="B257" s="204" t="str">
        <f>VLOOKUP(A257,Adr!A:B,2,FALSE)</f>
        <v>Slovenský horolezecký spolok JAMES</v>
      </c>
      <c r="C257" s="196" t="s">
        <v>1568</v>
      </c>
      <c r="D257" s="287">
        <v>10000</v>
      </c>
      <c r="E257" s="173">
        <v>0</v>
      </c>
      <c r="F257" s="166" t="s">
        <v>345</v>
      </c>
      <c r="G257" s="169" t="s">
        <v>321</v>
      </c>
      <c r="H257" s="169" t="s">
        <v>1030</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702</v>
      </c>
      <c r="B258" s="204" t="str">
        <f>VLOOKUP(A258,Adr!A:B,2,FALSE)</f>
        <v>Slovenský horolezecký spolok JAMES</v>
      </c>
      <c r="C258" s="185" t="s">
        <v>1569</v>
      </c>
      <c r="D258" s="287">
        <v>10000</v>
      </c>
      <c r="E258" s="173">
        <v>0</v>
      </c>
      <c r="F258" s="166" t="s">
        <v>345</v>
      </c>
      <c r="G258" s="169" t="s">
        <v>321</v>
      </c>
      <c r="H258" s="169" t="s">
        <v>1030</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702</v>
      </c>
      <c r="B259" s="204" t="str">
        <f>VLOOKUP(A259,Adr!A:B,2,FALSE)</f>
        <v>Slovenský horolezecký spolok JAMES</v>
      </c>
      <c r="C259" s="197" t="s">
        <v>350</v>
      </c>
      <c r="D259" s="191">
        <v>5000</v>
      </c>
      <c r="E259" s="173">
        <v>0</v>
      </c>
      <c r="F259" s="166" t="s">
        <v>349</v>
      </c>
      <c r="G259" s="169" t="s">
        <v>321</v>
      </c>
      <c r="H259" s="169" t="s">
        <v>1030</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702</v>
      </c>
      <c r="B260" s="204" t="str">
        <f>VLOOKUP(A260,Adr!A:B,2,FALSE)</f>
        <v>Slovenský horolezecký spolok JAMES</v>
      </c>
      <c r="C260" s="169" t="s">
        <v>350</v>
      </c>
      <c r="D260" s="172">
        <v>5000</v>
      </c>
      <c r="E260" s="173">
        <v>0</v>
      </c>
      <c r="F260" s="166" t="s">
        <v>349</v>
      </c>
      <c r="G260" s="169" t="s">
        <v>321</v>
      </c>
      <c r="H260" s="169" t="s">
        <v>1030</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702</v>
      </c>
      <c r="B261" s="204" t="str">
        <f>VLOOKUP(A261,Adr!A:B,2,FALSE)</f>
        <v>Slovenský horolezecký spolok JAMES</v>
      </c>
      <c r="C261" s="185" t="s">
        <v>2975</v>
      </c>
      <c r="D261" s="287">
        <v>2800</v>
      </c>
      <c r="E261" s="230">
        <v>0</v>
      </c>
      <c r="F261" s="166" t="s">
        <v>360</v>
      </c>
      <c r="G261" s="169" t="s">
        <v>317</v>
      </c>
      <c r="H261" s="169" t="s">
        <v>1030</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1964</v>
      </c>
      <c r="B262" s="204" t="str">
        <f>VLOOKUP(A262,Adr!A:B,2,FALSE)</f>
        <v>Slovenský kolkársky zväz</v>
      </c>
      <c r="C262" s="185" t="s">
        <v>352</v>
      </c>
      <c r="D262" s="287">
        <v>34900</v>
      </c>
      <c r="E262" s="173">
        <v>0</v>
      </c>
      <c r="F262" s="166" t="s">
        <v>351</v>
      </c>
      <c r="G262" s="169" t="s">
        <v>321</v>
      </c>
      <c r="H262" s="169" t="s">
        <v>1030</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2700</v>
      </c>
      <c r="B263" s="204" t="str">
        <f>VLOOKUP(A263,Adr!A:B,2,FALSE)</f>
        <v>Slovenský korfbalový klub "Dolphins" Prievidza</v>
      </c>
      <c r="C263" s="185" t="s">
        <v>2975</v>
      </c>
      <c r="D263" s="287">
        <v>4700</v>
      </c>
      <c r="E263" s="173">
        <v>0</v>
      </c>
      <c r="F263" s="166" t="s">
        <v>360</v>
      </c>
      <c r="G263" s="169" t="s">
        <v>317</v>
      </c>
      <c r="H263" s="169" t="s">
        <v>1030</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708</v>
      </c>
      <c r="B264" s="204" t="str">
        <f>VLOOKUP(A264,Adr!A:B,2,FALSE)</f>
        <v>Slovenský krasokorčuliarsky zväz</v>
      </c>
      <c r="C264" s="185" t="s">
        <v>1112</v>
      </c>
      <c r="D264" s="287">
        <v>189027</v>
      </c>
      <c r="E264" s="230">
        <v>0</v>
      </c>
      <c r="F264" s="166" t="s">
        <v>339</v>
      </c>
      <c r="G264" s="169" t="s">
        <v>319</v>
      </c>
      <c r="H264" s="169" t="s">
        <v>1030</v>
      </c>
      <c r="I264" s="192" t="str">
        <f t="shared" si="20"/>
        <v>31805540a</v>
      </c>
      <c r="J264" s="167" t="str">
        <f t="shared" si="21"/>
        <v>31805540026 02</v>
      </c>
      <c r="K264" s="5" t="s">
        <v>1113</v>
      </c>
      <c r="L264" s="167" t="str">
        <f t="shared" si="22"/>
        <v>31805540026 02B</v>
      </c>
      <c r="M264" s="5" t="str">
        <f t="shared" si="23"/>
        <v>Slovenský krasokorčuliarsky zväzaBkrasokorčuľovanie - bežné transfery</v>
      </c>
      <c r="N264" s="3" t="str">
        <f t="shared" si="24"/>
        <v>31805540aB</v>
      </c>
    </row>
    <row r="265" spans="1:14" x14ac:dyDescent="0.2">
      <c r="A265" s="198" t="s">
        <v>708</v>
      </c>
      <c r="B265" s="204" t="str">
        <f>VLOOKUP(A265,Adr!A:B,2,FALSE)</f>
        <v>Slovenský krasokorčuliarsky zväz</v>
      </c>
      <c r="C265" s="196" t="s">
        <v>1570</v>
      </c>
      <c r="D265" s="287">
        <v>20000</v>
      </c>
      <c r="E265" s="230">
        <v>0</v>
      </c>
      <c r="F265" s="166" t="s">
        <v>345</v>
      </c>
      <c r="G265" s="169" t="s">
        <v>321</v>
      </c>
      <c r="H265" s="169" t="s">
        <v>1030</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716</v>
      </c>
      <c r="B266" s="204" t="str">
        <f>VLOOKUP(A266,Adr!A:B,2,FALSE)</f>
        <v>Slovenský lukostrelecký zväz</v>
      </c>
      <c r="C266" s="185" t="s">
        <v>1114</v>
      </c>
      <c r="D266" s="287">
        <v>143067</v>
      </c>
      <c r="E266" s="230">
        <v>0</v>
      </c>
      <c r="F266" s="166" t="s">
        <v>339</v>
      </c>
      <c r="G266" s="169" t="s">
        <v>319</v>
      </c>
      <c r="H266" s="169" t="s">
        <v>1030</v>
      </c>
      <c r="I266" s="192" t="str">
        <f t="shared" si="20"/>
        <v>30793009a</v>
      </c>
      <c r="J266" s="167" t="str">
        <f t="shared" si="21"/>
        <v>30793009026 02</v>
      </c>
      <c r="K266" s="5" t="s">
        <v>1115</v>
      </c>
      <c r="L266" s="167" t="str">
        <f t="shared" si="22"/>
        <v>30793009026 02B</v>
      </c>
      <c r="M266" s="5" t="str">
        <f t="shared" si="23"/>
        <v>Slovenský lukostrelecký zväzaBlukostreľba - bežné transfery</v>
      </c>
      <c r="N266" s="3" t="str">
        <f t="shared" si="24"/>
        <v>30793009aB</v>
      </c>
    </row>
    <row r="267" spans="1:14" x14ac:dyDescent="0.2">
      <c r="A267" s="202" t="s">
        <v>716</v>
      </c>
      <c r="B267" s="204" t="str">
        <f>VLOOKUP(A267,Adr!A:B,2,FALSE)</f>
        <v>Slovenský lukostrelecký zväz</v>
      </c>
      <c r="C267" s="185" t="s">
        <v>2987</v>
      </c>
      <c r="D267" s="287">
        <v>3800</v>
      </c>
      <c r="E267" s="230">
        <v>0</v>
      </c>
      <c r="F267" s="166" t="s">
        <v>339</v>
      </c>
      <c r="G267" s="169" t="s">
        <v>319</v>
      </c>
      <c r="H267" s="169" t="s">
        <v>1053</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716</v>
      </c>
      <c r="B268" s="204" t="str">
        <f>VLOOKUP(A268,Adr!A:B,2,FALSE)</f>
        <v>Slovenský lukostrelecký zväz</v>
      </c>
      <c r="C268" s="185" t="s">
        <v>1571</v>
      </c>
      <c r="D268" s="287">
        <v>20000</v>
      </c>
      <c r="E268" s="230">
        <v>0</v>
      </c>
      <c r="F268" s="166" t="s">
        <v>345</v>
      </c>
      <c r="G268" s="169" t="s">
        <v>321</v>
      </c>
      <c r="H268" s="169" t="s">
        <v>1030</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716</v>
      </c>
      <c r="B269" s="204" t="str">
        <f>VLOOKUP(A269,Adr!A:B,2,FALSE)</f>
        <v>Slovenský lukostrelecký zväz</v>
      </c>
      <c r="C269" s="196" t="s">
        <v>2168</v>
      </c>
      <c r="D269" s="289">
        <v>20000</v>
      </c>
      <c r="E269" s="230">
        <v>0</v>
      </c>
      <c r="F269" s="166" t="s">
        <v>345</v>
      </c>
      <c r="G269" s="169" t="s">
        <v>321</v>
      </c>
      <c r="H269" s="169" t="s">
        <v>1030</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722</v>
      </c>
      <c r="B270" s="204" t="str">
        <f>VLOOKUP(A270,Adr!A:B,2,FALSE)</f>
        <v>Slovenský národný aeroklub generála Milana Rastislava Štefánika</v>
      </c>
      <c r="C270" s="185" t="s">
        <v>1116</v>
      </c>
      <c r="D270" s="287">
        <v>90011</v>
      </c>
      <c r="E270" s="230">
        <v>0</v>
      </c>
      <c r="F270" s="166" t="s">
        <v>339</v>
      </c>
      <c r="G270" s="169" t="s">
        <v>319</v>
      </c>
      <c r="H270" s="169" t="s">
        <v>1030</v>
      </c>
      <c r="I270" s="192" t="str">
        <f t="shared" si="20"/>
        <v>00677604a</v>
      </c>
      <c r="J270" s="167" t="str">
        <f t="shared" si="21"/>
        <v>00677604026 02</v>
      </c>
      <c r="K270" s="5" t="s">
        <v>1117</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731</v>
      </c>
      <c r="B271" s="204" t="str">
        <f>VLOOKUP(A271,Adr!A:B,2,FALSE)</f>
        <v>Slovenský olympijský a športový výbor</v>
      </c>
      <c r="C271" s="196" t="s">
        <v>1118</v>
      </c>
      <c r="D271" s="289">
        <v>2408259</v>
      </c>
      <c r="E271" s="173">
        <v>0</v>
      </c>
      <c r="F271" s="166" t="s">
        <v>341</v>
      </c>
      <c r="G271" s="169" t="s">
        <v>321</v>
      </c>
      <c r="H271" s="169" t="s">
        <v>1030</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 x14ac:dyDescent="0.2">
      <c r="A272" s="166" t="s">
        <v>731</v>
      </c>
      <c r="B272" s="204" t="str">
        <f>VLOOKUP(A272,Adr!A:B,2,FALSE)</f>
        <v>Slovenský olympijský a športový výbor</v>
      </c>
      <c r="C272" s="197" t="s">
        <v>2230</v>
      </c>
      <c r="D272" s="290">
        <v>517000</v>
      </c>
      <c r="E272" s="230">
        <v>0</v>
      </c>
      <c r="F272" s="166" t="s">
        <v>347</v>
      </c>
      <c r="G272" s="169" t="s">
        <v>321</v>
      </c>
      <c r="H272" s="169" t="s">
        <v>1030</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 x14ac:dyDescent="0.2">
      <c r="A273" s="166" t="s">
        <v>731</v>
      </c>
      <c r="B273" s="204" t="str">
        <f>VLOOKUP(A273,Adr!A:B,2,FALSE)</f>
        <v>Slovenský olympijský a športový výbor</v>
      </c>
      <c r="C273" s="197" t="s">
        <v>2983</v>
      </c>
      <c r="D273" s="290">
        <v>217000</v>
      </c>
      <c r="E273" s="173">
        <v>0</v>
      </c>
      <c r="F273" s="166" t="s">
        <v>347</v>
      </c>
      <c r="G273" s="169" t="s">
        <v>321</v>
      </c>
      <c r="H273" s="169" t="s">
        <v>1030</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 x14ac:dyDescent="0.2">
      <c r="A274" s="166" t="s">
        <v>731</v>
      </c>
      <c r="B274" s="204" t="str">
        <f>VLOOKUP(A274,Adr!A:B,2,FALSE)</f>
        <v>Slovenský olympijský a športový výbor</v>
      </c>
      <c r="C274" s="197" t="s">
        <v>2984</v>
      </c>
      <c r="D274" s="290">
        <v>156100</v>
      </c>
      <c r="E274" s="230">
        <v>0</v>
      </c>
      <c r="F274" s="166" t="s">
        <v>347</v>
      </c>
      <c r="G274" s="169" t="s">
        <v>321</v>
      </c>
      <c r="H274" s="169" t="s">
        <v>1030</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 x14ac:dyDescent="0.2">
      <c r="A275" s="166" t="s">
        <v>731</v>
      </c>
      <c r="B275" s="204" t="str">
        <f>VLOOKUP(A275,Adr!A:B,2,FALSE)</f>
        <v>Slovenský olympijský a športový výbor</v>
      </c>
      <c r="C275" s="197" t="s">
        <v>2985</v>
      </c>
      <c r="D275" s="290">
        <v>159485.26999999999</v>
      </c>
      <c r="E275" s="173">
        <v>0</v>
      </c>
      <c r="F275" s="166" t="s">
        <v>347</v>
      </c>
      <c r="G275" s="169" t="s">
        <v>321</v>
      </c>
      <c r="H275" s="169" t="s">
        <v>1030</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731</v>
      </c>
      <c r="B276" s="204" t="str">
        <f>VLOOKUP(A276,Adr!A:B,2,FALSE)</f>
        <v>Slovenský olympijský a športový výbor</v>
      </c>
      <c r="C276" s="197" t="s">
        <v>2991</v>
      </c>
      <c r="D276" s="290">
        <v>33886.730000000003</v>
      </c>
      <c r="E276" s="173">
        <v>0</v>
      </c>
      <c r="F276" s="166" t="s">
        <v>347</v>
      </c>
      <c r="G276" s="169" t="s">
        <v>321</v>
      </c>
      <c r="H276" s="169" t="s">
        <v>1030</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731</v>
      </c>
      <c r="B277" s="204" t="str">
        <f>VLOOKUP(A277,Adr!A:B,2,FALSE)</f>
        <v>Slovenský olympijský a športový výbor</v>
      </c>
      <c r="C277" s="185" t="s">
        <v>1479</v>
      </c>
      <c r="D277" s="287">
        <v>80000</v>
      </c>
      <c r="E277" s="230">
        <v>0</v>
      </c>
      <c r="F277" s="166" t="s">
        <v>349</v>
      </c>
      <c r="G277" s="169" t="s">
        <v>321</v>
      </c>
      <c r="H277" s="169" t="s">
        <v>1030</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731</v>
      </c>
      <c r="B278" s="204" t="str">
        <f>VLOOKUP(A278,Adr!A:B,2,FALSE)</f>
        <v>Slovenský olympijský a športový výbor</v>
      </c>
      <c r="C278" s="185" t="s">
        <v>2982</v>
      </c>
      <c r="D278" s="287">
        <v>200000</v>
      </c>
      <c r="E278" s="230">
        <v>0</v>
      </c>
      <c r="F278" s="166" t="s">
        <v>349</v>
      </c>
      <c r="G278" s="169" t="s">
        <v>321</v>
      </c>
      <c r="H278" s="169" t="s">
        <v>1030</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1433</v>
      </c>
      <c r="B279" s="204" t="str">
        <f>VLOOKUP(A279,Adr!A:B,2,FALSE)</f>
        <v>Slovenský paralympijský výbor</v>
      </c>
      <c r="C279" s="196" t="s">
        <v>1465</v>
      </c>
      <c r="D279" s="287">
        <v>1196273</v>
      </c>
      <c r="E279" s="230">
        <v>0</v>
      </c>
      <c r="F279" s="166" t="s">
        <v>343</v>
      </c>
      <c r="G279" s="169" t="s">
        <v>321</v>
      </c>
      <c r="H279" s="169" t="s">
        <v>1030</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1433</v>
      </c>
      <c r="B280" s="204" t="str">
        <f>VLOOKUP(A280,Adr!A:B,2,FALSE)</f>
        <v>Slovenský paralympijský výbor</v>
      </c>
      <c r="C280" s="196" t="s">
        <v>1572</v>
      </c>
      <c r="D280" s="289">
        <v>22500</v>
      </c>
      <c r="E280" s="173">
        <v>0</v>
      </c>
      <c r="F280" s="166" t="s">
        <v>345</v>
      </c>
      <c r="G280" s="169" t="s">
        <v>321</v>
      </c>
      <c r="H280" s="169" t="s">
        <v>1030</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1433</v>
      </c>
      <c r="B281" s="204" t="str">
        <f>VLOOKUP(A281,Adr!A:B,2,FALSE)</f>
        <v>Slovenský paralympijský výbor</v>
      </c>
      <c r="C281" s="196" t="s">
        <v>1573</v>
      </c>
      <c r="D281" s="289">
        <v>10000</v>
      </c>
      <c r="E281" s="230">
        <v>0</v>
      </c>
      <c r="F281" s="166" t="s">
        <v>345</v>
      </c>
      <c r="G281" s="169" t="s">
        <v>321</v>
      </c>
      <c r="H281" s="169" t="s">
        <v>1030</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1433</v>
      </c>
      <c r="B282" s="204" t="str">
        <f>VLOOKUP(A282,Adr!A:B,2,FALSE)</f>
        <v>Slovenský paralympijský výbor</v>
      </c>
      <c r="C282" s="185" t="s">
        <v>2169</v>
      </c>
      <c r="D282" s="287">
        <v>5000</v>
      </c>
      <c r="E282" s="173">
        <v>0</v>
      </c>
      <c r="F282" s="166" t="s">
        <v>345</v>
      </c>
      <c r="G282" s="169" t="s">
        <v>321</v>
      </c>
      <c r="H282" s="169" t="s">
        <v>1030</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1433</v>
      </c>
      <c r="B283" s="204" t="str">
        <f>VLOOKUP(A283,Adr!A:B,2,FALSE)</f>
        <v>Slovenský paralympijský výbor</v>
      </c>
      <c r="C283" s="185" t="s">
        <v>1575</v>
      </c>
      <c r="D283" s="287">
        <v>10000</v>
      </c>
      <c r="E283" s="173">
        <v>0</v>
      </c>
      <c r="F283" s="166" t="s">
        <v>345</v>
      </c>
      <c r="G283" s="169" t="s">
        <v>321</v>
      </c>
      <c r="H283" s="169" t="s">
        <v>1030</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1433</v>
      </c>
      <c r="B284" s="204" t="str">
        <f>VLOOKUP(A284,Adr!A:B,2,FALSE)</f>
        <v>Slovenský paralympijský výbor</v>
      </c>
      <c r="C284" s="169" t="s">
        <v>1574</v>
      </c>
      <c r="D284" s="289">
        <v>20000</v>
      </c>
      <c r="E284" s="230">
        <v>0</v>
      </c>
      <c r="F284" s="166" t="s">
        <v>345</v>
      </c>
      <c r="G284" s="169" t="s">
        <v>321</v>
      </c>
      <c r="H284" s="169" t="s">
        <v>1030</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1433</v>
      </c>
      <c r="B285" s="204" t="str">
        <f>VLOOKUP(A285,Adr!A:B,2,FALSE)</f>
        <v>Slovenský paralympijský výbor</v>
      </c>
      <c r="C285" s="196" t="s">
        <v>1576</v>
      </c>
      <c r="D285" s="289">
        <v>45000</v>
      </c>
      <c r="E285" s="230">
        <v>0</v>
      </c>
      <c r="F285" s="166" t="s">
        <v>345</v>
      </c>
      <c r="G285" s="169" t="s">
        <v>321</v>
      </c>
      <c r="H285" s="169" t="s">
        <v>1030</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1433</v>
      </c>
      <c r="B286" s="204" t="str">
        <f>VLOOKUP(A286,Adr!A:B,2,FALSE)</f>
        <v>Slovenský paralympijský výbor</v>
      </c>
      <c r="C286" s="185" t="s">
        <v>1577</v>
      </c>
      <c r="D286" s="287">
        <v>50000</v>
      </c>
      <c r="E286" s="173">
        <v>0</v>
      </c>
      <c r="F286" s="166" t="s">
        <v>345</v>
      </c>
      <c r="G286" s="169" t="s">
        <v>321</v>
      </c>
      <c r="H286" s="169" t="s">
        <v>1030</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1433</v>
      </c>
      <c r="B287" s="204" t="str">
        <f>VLOOKUP(A287,Adr!A:B,2,FALSE)</f>
        <v>Slovenský paralympijský výbor</v>
      </c>
      <c r="C287" s="169" t="s">
        <v>2170</v>
      </c>
      <c r="D287" s="288">
        <v>20000</v>
      </c>
      <c r="E287" s="173">
        <v>0</v>
      </c>
      <c r="F287" s="166" t="s">
        <v>345</v>
      </c>
      <c r="G287" s="169" t="s">
        <v>321</v>
      </c>
      <c r="H287" s="169" t="s">
        <v>1030</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1433</v>
      </c>
      <c r="B288" s="204" t="str">
        <f>VLOOKUP(A288,Adr!A:B,2,FALSE)</f>
        <v>Slovenský paralympijský výbor</v>
      </c>
      <c r="C288" s="185" t="s">
        <v>1578</v>
      </c>
      <c r="D288" s="289">
        <v>20000</v>
      </c>
      <c r="E288" s="230">
        <v>0</v>
      </c>
      <c r="F288" s="166" t="s">
        <v>345</v>
      </c>
      <c r="G288" s="169" t="s">
        <v>321</v>
      </c>
      <c r="H288" s="169" t="s">
        <v>1030</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1433</v>
      </c>
      <c r="B289" s="204" t="str">
        <f>VLOOKUP(A289,Adr!A:B,2,FALSE)</f>
        <v>Slovenský paralympijský výbor</v>
      </c>
      <c r="C289" s="196" t="s">
        <v>1579</v>
      </c>
      <c r="D289" s="289">
        <v>55000</v>
      </c>
      <c r="E289" s="173">
        <v>0</v>
      </c>
      <c r="F289" s="166" t="s">
        <v>345</v>
      </c>
      <c r="G289" s="169" t="s">
        <v>321</v>
      </c>
      <c r="H289" s="169" t="s">
        <v>1030</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1433</v>
      </c>
      <c r="B290" s="204" t="str">
        <f>VLOOKUP(A290,Adr!A:B,2,FALSE)</f>
        <v>Slovenský paralympijský výbor</v>
      </c>
      <c r="C290" s="185" t="s">
        <v>2231</v>
      </c>
      <c r="D290" s="287">
        <v>457250</v>
      </c>
      <c r="E290" s="173">
        <v>0</v>
      </c>
      <c r="F290" s="166" t="s">
        <v>347</v>
      </c>
      <c r="G290" s="169" t="s">
        <v>321</v>
      </c>
      <c r="H290" s="169" t="s">
        <v>1030</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1433</v>
      </c>
      <c r="B291" s="204" t="str">
        <f>VLOOKUP(A291,Adr!A:B,2,FALSE)</f>
        <v>Slovenský paralympijský výbor</v>
      </c>
      <c r="C291" s="185" t="s">
        <v>350</v>
      </c>
      <c r="D291" s="287">
        <v>10000</v>
      </c>
      <c r="E291" s="173">
        <v>0</v>
      </c>
      <c r="F291" s="166" t="s">
        <v>349</v>
      </c>
      <c r="G291" s="169" t="s">
        <v>317</v>
      </c>
      <c r="H291" s="169" t="s">
        <v>1030</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2705</v>
      </c>
      <c r="B292" s="204" t="str">
        <f>VLOOKUP(A292,Adr!A:B,2,FALSE)</f>
        <v>Slovenský rybársky zväz</v>
      </c>
      <c r="C292" s="185" t="s">
        <v>2975</v>
      </c>
      <c r="D292" s="287">
        <v>5000</v>
      </c>
      <c r="E292" s="230">
        <v>0</v>
      </c>
      <c r="F292" s="166" t="s">
        <v>360</v>
      </c>
      <c r="G292" s="169" t="s">
        <v>317</v>
      </c>
      <c r="H292" s="169" t="s">
        <v>1030</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739</v>
      </c>
      <c r="B293" s="204" t="str">
        <f>VLOOKUP(A293,Adr!A:B,2,FALSE)</f>
        <v>Slovenský rýchlokorčuliarsky zväz</v>
      </c>
      <c r="C293" s="185" t="s">
        <v>1119</v>
      </c>
      <c r="D293" s="287">
        <v>42157</v>
      </c>
      <c r="E293" s="230">
        <v>0</v>
      </c>
      <c r="F293" s="166" t="s">
        <v>339</v>
      </c>
      <c r="G293" s="169" t="s">
        <v>319</v>
      </c>
      <c r="H293" s="169" t="s">
        <v>1030</v>
      </c>
      <c r="I293" s="192" t="str">
        <f t="shared" si="20"/>
        <v>30688060a</v>
      </c>
      <c r="J293" s="167" t="str">
        <f t="shared" si="21"/>
        <v>30688060026 02</v>
      </c>
      <c r="K293" s="5" t="s">
        <v>1120</v>
      </c>
      <c r="L293" s="167" t="str">
        <f t="shared" si="22"/>
        <v>30688060026 02B</v>
      </c>
      <c r="M293" s="5" t="str">
        <f t="shared" si="23"/>
        <v>Slovenský rýchlokorčuliarsky zväzaBrýchlokorčuľovanie - bežné transfery</v>
      </c>
      <c r="N293" s="3" t="str">
        <f t="shared" si="24"/>
        <v>30688060aB</v>
      </c>
    </row>
    <row r="294" spans="1:14" x14ac:dyDescent="0.2">
      <c r="A294" s="198" t="s">
        <v>739</v>
      </c>
      <c r="B294" s="204" t="str">
        <f>VLOOKUP(A294,Adr!A:B,2,FALSE)</f>
        <v>Slovenský rýchlokorčuliarsky zväz</v>
      </c>
      <c r="C294" s="169" t="s">
        <v>1580</v>
      </c>
      <c r="D294" s="289">
        <v>10000</v>
      </c>
      <c r="E294" s="173">
        <v>0</v>
      </c>
      <c r="F294" s="166" t="s">
        <v>345</v>
      </c>
      <c r="G294" s="169" t="s">
        <v>321</v>
      </c>
      <c r="H294" s="169" t="s">
        <v>1030</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746</v>
      </c>
      <c r="B295" s="204" t="str">
        <f>VLOOKUP(A295,Adr!A:B,2,FALSE)</f>
        <v>Slovenský stolnotenisový zväz</v>
      </c>
      <c r="C295" s="185" t="s">
        <v>1121</v>
      </c>
      <c r="D295" s="287">
        <v>979232</v>
      </c>
      <c r="E295" s="173">
        <v>0</v>
      </c>
      <c r="F295" s="166" t="s">
        <v>339</v>
      </c>
      <c r="G295" s="169" t="s">
        <v>319</v>
      </c>
      <c r="H295" s="169" t="s">
        <v>1030</v>
      </c>
      <c r="I295" s="192" t="str">
        <f t="shared" si="20"/>
        <v>30806836a</v>
      </c>
      <c r="J295" s="167" t="str">
        <f t="shared" si="21"/>
        <v>30806836026 02</v>
      </c>
      <c r="K295" s="5" t="s">
        <v>1122</v>
      </c>
      <c r="L295" s="167" t="str">
        <f t="shared" si="22"/>
        <v>30806836026 02B</v>
      </c>
      <c r="M295" s="5" t="str">
        <f t="shared" si="23"/>
        <v>Slovenský stolnotenisový zväzaBstolný tenis - bežné transfery</v>
      </c>
      <c r="N295" s="3" t="str">
        <f t="shared" si="24"/>
        <v>30806836aB</v>
      </c>
    </row>
    <row r="296" spans="1:14" x14ac:dyDescent="0.2">
      <c r="A296" s="182" t="s">
        <v>746</v>
      </c>
      <c r="B296" s="204" t="str">
        <f>VLOOKUP(A296,Adr!A:B,2,FALSE)</f>
        <v>Slovenský stolnotenisový zväz</v>
      </c>
      <c r="C296" s="185" t="s">
        <v>2171</v>
      </c>
      <c r="D296" s="287">
        <v>7500</v>
      </c>
      <c r="E296" s="173">
        <v>0</v>
      </c>
      <c r="F296" s="166" t="s">
        <v>345</v>
      </c>
      <c r="G296" s="169" t="s">
        <v>321</v>
      </c>
      <c r="H296" s="169" t="s">
        <v>1030</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746</v>
      </c>
      <c r="B297" s="204" t="str">
        <f>VLOOKUP(A297,Adr!A:B,2,FALSE)</f>
        <v>Slovenský stolnotenisový zväz</v>
      </c>
      <c r="C297" s="169" t="s">
        <v>2172</v>
      </c>
      <c r="D297" s="288">
        <v>15000</v>
      </c>
      <c r="E297" s="230">
        <v>0</v>
      </c>
      <c r="F297" s="166" t="s">
        <v>345</v>
      </c>
      <c r="G297" s="169" t="s">
        <v>321</v>
      </c>
      <c r="H297" s="169" t="s">
        <v>1030</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746</v>
      </c>
      <c r="B298" s="204" t="str">
        <f>VLOOKUP(A298,Adr!A:B,2,FALSE)</f>
        <v>Slovenský stolnotenisový zväz</v>
      </c>
      <c r="C298" s="196" t="s">
        <v>1581</v>
      </c>
      <c r="D298" s="289">
        <v>20000</v>
      </c>
      <c r="E298" s="230">
        <v>0</v>
      </c>
      <c r="F298" s="166" t="s">
        <v>345</v>
      </c>
      <c r="G298" s="169" t="s">
        <v>321</v>
      </c>
      <c r="H298" s="169" t="s">
        <v>1030</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746</v>
      </c>
      <c r="B299" s="204" t="str">
        <f>VLOOKUP(A299,Adr!A:B,2,FALSE)</f>
        <v>Slovenský stolnotenisový zväz</v>
      </c>
      <c r="C299" s="185" t="s">
        <v>1582</v>
      </c>
      <c r="D299" s="287">
        <v>15000</v>
      </c>
      <c r="E299" s="173">
        <v>0</v>
      </c>
      <c r="F299" s="166" t="s">
        <v>345</v>
      </c>
      <c r="G299" s="169" t="s">
        <v>321</v>
      </c>
      <c r="H299" s="169" t="s">
        <v>1030</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746</v>
      </c>
      <c r="B300" s="204" t="str">
        <f>VLOOKUP(A300,Adr!A:B,2,FALSE)</f>
        <v>Slovenský stolnotenisový zväz</v>
      </c>
      <c r="C300" s="185" t="s">
        <v>2173</v>
      </c>
      <c r="D300" s="287">
        <v>15000</v>
      </c>
      <c r="E300" s="230">
        <v>0</v>
      </c>
      <c r="F300" s="166" t="s">
        <v>345</v>
      </c>
      <c r="G300" s="169" t="s">
        <v>321</v>
      </c>
      <c r="H300" s="169" t="s">
        <v>1030</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746</v>
      </c>
      <c r="B301" s="204" t="str">
        <f>VLOOKUP(A301,Adr!A:B,2,FALSE)</f>
        <v>Slovenský stolnotenisový zväz</v>
      </c>
      <c r="C301" s="185" t="s">
        <v>1583</v>
      </c>
      <c r="D301" s="287">
        <v>20000</v>
      </c>
      <c r="E301" s="173">
        <v>0</v>
      </c>
      <c r="F301" s="166" t="s">
        <v>345</v>
      </c>
      <c r="G301" s="169" t="s">
        <v>321</v>
      </c>
      <c r="H301" s="169" t="s">
        <v>1030</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746</v>
      </c>
      <c r="B302" s="204" t="str">
        <f>VLOOKUP(A302,Adr!A:B,2,FALSE)</f>
        <v>Slovenský stolnotenisový zväz</v>
      </c>
      <c r="C302" s="196" t="s">
        <v>2232</v>
      </c>
      <c r="D302" s="289">
        <v>50000</v>
      </c>
      <c r="E302" s="230">
        <v>0</v>
      </c>
      <c r="F302" s="166" t="s">
        <v>347</v>
      </c>
      <c r="G302" s="169" t="s">
        <v>321</v>
      </c>
      <c r="H302" s="169" t="s">
        <v>1030</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755</v>
      </c>
      <c r="B303" s="204" t="str">
        <f>VLOOKUP(A303,Adr!A:B,2,FALSE)</f>
        <v>SLOVENSKÝ STRELECKÝ ZVÄZ</v>
      </c>
      <c r="C303" s="169" t="s">
        <v>1123</v>
      </c>
      <c r="D303" s="288">
        <v>579804</v>
      </c>
      <c r="E303" s="230">
        <v>0</v>
      </c>
      <c r="F303" s="166" t="s">
        <v>339</v>
      </c>
      <c r="G303" s="169" t="s">
        <v>319</v>
      </c>
      <c r="H303" s="169" t="s">
        <v>1030</v>
      </c>
      <c r="I303" s="192" t="str">
        <f t="shared" si="20"/>
        <v>00603341a</v>
      </c>
      <c r="J303" s="167" t="str">
        <f t="shared" si="21"/>
        <v>00603341026 02</v>
      </c>
      <c r="K303" s="5" t="s">
        <v>1124</v>
      </c>
      <c r="L303" s="167" t="str">
        <f t="shared" si="22"/>
        <v>00603341026 02B</v>
      </c>
      <c r="M303" s="5" t="str">
        <f t="shared" si="23"/>
        <v>SLOVENSKÝ STRELECKÝ ZVÄZaBstreľba - bežné transfery</v>
      </c>
      <c r="N303" s="3" t="str">
        <f t="shared" si="24"/>
        <v>00603341aB</v>
      </c>
    </row>
    <row r="304" spans="1:14" x14ac:dyDescent="0.2">
      <c r="A304" s="198" t="s">
        <v>755</v>
      </c>
      <c r="B304" s="204" t="str">
        <f>VLOOKUP(A304,Adr!A:B,2,FALSE)</f>
        <v>SLOVENSKÝ STRELECKÝ ZVÄZ</v>
      </c>
      <c r="C304" s="169" t="s">
        <v>2969</v>
      </c>
      <c r="D304" s="288">
        <v>20000</v>
      </c>
      <c r="E304" s="230">
        <v>0</v>
      </c>
      <c r="F304" s="166" t="s">
        <v>345</v>
      </c>
      <c r="G304" s="169" t="s">
        <v>321</v>
      </c>
      <c r="H304" s="169" t="s">
        <v>1030</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755</v>
      </c>
      <c r="B305" s="204" t="str">
        <f>VLOOKUP(A305,Adr!A:B,2,FALSE)</f>
        <v>SLOVENSKÝ STRELECKÝ ZVÄZ</v>
      </c>
      <c r="C305" s="185" t="s">
        <v>1584</v>
      </c>
      <c r="D305" s="287">
        <v>80000</v>
      </c>
      <c r="E305" s="173">
        <v>0</v>
      </c>
      <c r="F305" s="166" t="s">
        <v>345</v>
      </c>
      <c r="G305" s="169" t="s">
        <v>321</v>
      </c>
      <c r="H305" s="169" t="s">
        <v>1030</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755</v>
      </c>
      <c r="B306" s="204" t="str">
        <f>VLOOKUP(A306,Adr!A:B,2,FALSE)</f>
        <v>SLOVENSKÝ STRELECKÝ ZVÄZ</v>
      </c>
      <c r="C306" s="185" t="s">
        <v>1586</v>
      </c>
      <c r="D306" s="287">
        <v>50000</v>
      </c>
      <c r="E306" s="173">
        <v>0</v>
      </c>
      <c r="F306" s="166" t="s">
        <v>345</v>
      </c>
      <c r="G306" s="169" t="s">
        <v>321</v>
      </c>
      <c r="H306" s="169" t="s">
        <v>1030</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755</v>
      </c>
      <c r="B307" s="204" t="str">
        <f>VLOOKUP(A307,Adr!A:B,2,FALSE)</f>
        <v>SLOVENSKÝ STRELECKÝ ZVÄZ</v>
      </c>
      <c r="C307" s="196" t="s">
        <v>1585</v>
      </c>
      <c r="D307" s="289">
        <v>20000</v>
      </c>
      <c r="E307" s="230">
        <v>0</v>
      </c>
      <c r="F307" s="166" t="s">
        <v>345</v>
      </c>
      <c r="G307" s="169" t="s">
        <v>321</v>
      </c>
      <c r="H307" s="169" t="s">
        <v>1030</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755</v>
      </c>
      <c r="B308" s="204" t="str">
        <f>VLOOKUP(A308,Adr!A:B,2,FALSE)</f>
        <v>SLOVENSKÝ STRELECKÝ ZVÄZ</v>
      </c>
      <c r="C308" s="185" t="s">
        <v>1587</v>
      </c>
      <c r="D308" s="287">
        <v>25000</v>
      </c>
      <c r="E308" s="230">
        <v>0</v>
      </c>
      <c r="F308" s="166" t="s">
        <v>345</v>
      </c>
      <c r="G308" s="169" t="s">
        <v>321</v>
      </c>
      <c r="H308" s="169" t="s">
        <v>1030</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755</v>
      </c>
      <c r="B309" s="204" t="str">
        <f>VLOOKUP(A309,Adr!A:B,2,FALSE)</f>
        <v>SLOVENSKÝ STRELECKÝ ZVÄZ</v>
      </c>
      <c r="C309" s="169" t="s">
        <v>1588</v>
      </c>
      <c r="D309" s="288">
        <v>58000</v>
      </c>
      <c r="E309" s="173">
        <v>0</v>
      </c>
      <c r="F309" s="166" t="s">
        <v>345</v>
      </c>
      <c r="G309" s="169" t="s">
        <v>321</v>
      </c>
      <c r="H309" s="169" t="s">
        <v>1030</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755</v>
      </c>
      <c r="B310" s="204" t="str">
        <f>VLOOKUP(A310,Adr!A:B,2,FALSE)</f>
        <v>SLOVENSKÝ STRELECKÝ ZVÄZ</v>
      </c>
      <c r="C310" s="185" t="s">
        <v>2970</v>
      </c>
      <c r="D310" s="287">
        <v>2000</v>
      </c>
      <c r="E310" s="230">
        <v>0</v>
      </c>
      <c r="F310" s="166" t="s">
        <v>345</v>
      </c>
      <c r="G310" s="169" t="s">
        <v>321</v>
      </c>
      <c r="H310" s="169" t="s">
        <v>1030</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755</v>
      </c>
      <c r="B311" s="204" t="str">
        <f>VLOOKUP(A311,Adr!A:B,2,FALSE)</f>
        <v>SLOVENSKÝ STRELECKÝ ZVÄZ</v>
      </c>
      <c r="C311" s="185" t="s">
        <v>2971</v>
      </c>
      <c r="D311" s="287">
        <v>20000</v>
      </c>
      <c r="E311" s="173">
        <v>0</v>
      </c>
      <c r="F311" s="166" t="s">
        <v>345</v>
      </c>
      <c r="G311" s="169" t="s">
        <v>321</v>
      </c>
      <c r="H311" s="169" t="s">
        <v>1030</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755</v>
      </c>
      <c r="B312" s="204" t="str">
        <f>VLOOKUP(A312,Adr!A:B,2,FALSE)</f>
        <v>SLOVENSKÝ STRELECKÝ ZVÄZ</v>
      </c>
      <c r="C312" s="185" t="s">
        <v>1589</v>
      </c>
      <c r="D312" s="287">
        <v>56000</v>
      </c>
      <c r="E312" s="230">
        <v>0</v>
      </c>
      <c r="F312" s="166" t="s">
        <v>345</v>
      </c>
      <c r="G312" s="169" t="s">
        <v>321</v>
      </c>
      <c r="H312" s="169" t="s">
        <v>1030</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755</v>
      </c>
      <c r="B313" s="204" t="str">
        <f>VLOOKUP(A313,Adr!A:B,2,FALSE)</f>
        <v>SLOVENSKÝ STRELECKÝ ZVÄZ</v>
      </c>
      <c r="C313" s="196" t="s">
        <v>2972</v>
      </c>
      <c r="D313" s="289">
        <v>4000</v>
      </c>
      <c r="E313" s="173">
        <v>0</v>
      </c>
      <c r="F313" s="166" t="s">
        <v>345</v>
      </c>
      <c r="G313" s="169" t="s">
        <v>321</v>
      </c>
      <c r="H313" s="169" t="s">
        <v>1030</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755</v>
      </c>
      <c r="B314" s="204" t="str">
        <f>VLOOKUP(A314,Adr!A:B,2,FALSE)</f>
        <v>SLOVENSKÝ STRELECKÝ ZVÄZ</v>
      </c>
      <c r="C314" s="185" t="s">
        <v>1590</v>
      </c>
      <c r="D314" s="287">
        <v>10000</v>
      </c>
      <c r="E314" s="230">
        <v>0</v>
      </c>
      <c r="F314" s="166" t="s">
        <v>345</v>
      </c>
      <c r="G314" s="169" t="s">
        <v>321</v>
      </c>
      <c r="H314" s="169" t="s">
        <v>1030</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755</v>
      </c>
      <c r="B315" s="204" t="str">
        <f>VLOOKUP(A315,Adr!A:B,2,FALSE)</f>
        <v>SLOVENSKÝ STRELECKÝ ZVÄZ</v>
      </c>
      <c r="C315" s="196" t="s">
        <v>2973</v>
      </c>
      <c r="D315" s="289">
        <v>20000</v>
      </c>
      <c r="E315" s="173">
        <v>0</v>
      </c>
      <c r="F315" s="166" t="s">
        <v>345</v>
      </c>
      <c r="G315" s="169" t="s">
        <v>321</v>
      </c>
      <c r="H315" s="169" t="s">
        <v>1030</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755</v>
      </c>
      <c r="B316" s="204" t="str">
        <f>VLOOKUP(A316,Adr!A:B,2,FALSE)</f>
        <v>SLOVENSKÝ STRELECKÝ ZVÄZ</v>
      </c>
      <c r="C316" s="185" t="s">
        <v>1591</v>
      </c>
      <c r="D316" s="287">
        <v>70000</v>
      </c>
      <c r="E316" s="230">
        <v>0</v>
      </c>
      <c r="F316" s="166" t="s">
        <v>345</v>
      </c>
      <c r="G316" s="169" t="s">
        <v>321</v>
      </c>
      <c r="H316" s="169" t="s">
        <v>1030</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755</v>
      </c>
      <c r="B317" s="204" t="str">
        <f>VLOOKUP(A317,Adr!A:B,2,FALSE)</f>
        <v>SLOVENSKÝ STRELECKÝ ZVÄZ</v>
      </c>
      <c r="C317" s="185" t="s">
        <v>1592</v>
      </c>
      <c r="D317" s="287">
        <v>10000</v>
      </c>
      <c r="E317" s="173">
        <v>0</v>
      </c>
      <c r="F317" s="166" t="s">
        <v>345</v>
      </c>
      <c r="G317" s="169" t="s">
        <v>321</v>
      </c>
      <c r="H317" s="169" t="s">
        <v>1030</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755</v>
      </c>
      <c r="B318" s="204" t="str">
        <f>VLOOKUP(A318,Adr!A:B,2,FALSE)</f>
        <v>SLOVENSKÝ STRELECKÝ ZVÄZ</v>
      </c>
      <c r="C318" s="185" t="s">
        <v>2174</v>
      </c>
      <c r="D318" s="287">
        <v>20000</v>
      </c>
      <c r="E318" s="230">
        <v>0</v>
      </c>
      <c r="F318" s="166" t="s">
        <v>345</v>
      </c>
      <c r="G318" s="169" t="s">
        <v>321</v>
      </c>
      <c r="H318" s="169" t="s">
        <v>1030</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755</v>
      </c>
      <c r="B319" s="204" t="str">
        <f>VLOOKUP(A319,Adr!A:B,2,FALSE)</f>
        <v>SLOVENSKÝ STRELECKÝ ZVÄZ</v>
      </c>
      <c r="C319" s="185" t="s">
        <v>2175</v>
      </c>
      <c r="D319" s="287">
        <v>20000</v>
      </c>
      <c r="E319" s="230">
        <v>0</v>
      </c>
      <c r="F319" s="166" t="s">
        <v>345</v>
      </c>
      <c r="G319" s="169" t="s">
        <v>321</v>
      </c>
      <c r="H319" s="169" t="s">
        <v>1030</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755</v>
      </c>
      <c r="B320" s="204" t="str">
        <f>VLOOKUP(A320,Adr!A:B,2,FALSE)</f>
        <v>SLOVENSKÝ STRELECKÝ ZVÄZ</v>
      </c>
      <c r="C320" s="169" t="s">
        <v>1593</v>
      </c>
      <c r="D320" s="288">
        <v>20000</v>
      </c>
      <c r="E320" s="173">
        <v>0</v>
      </c>
      <c r="F320" s="166" t="s">
        <v>345</v>
      </c>
      <c r="G320" s="169" t="s">
        <v>321</v>
      </c>
      <c r="H320" s="169" t="s">
        <v>1030</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755</v>
      </c>
      <c r="B321" s="204" t="str">
        <f>VLOOKUP(A321,Adr!A:B,2,FALSE)</f>
        <v>SLOVENSKÝ STRELECKÝ ZVÄZ</v>
      </c>
      <c r="C321" s="196" t="s">
        <v>1594</v>
      </c>
      <c r="D321" s="289">
        <v>20000</v>
      </c>
      <c r="E321" s="230">
        <v>0</v>
      </c>
      <c r="F321" s="166" t="s">
        <v>345</v>
      </c>
      <c r="G321" s="169" t="s">
        <v>321</v>
      </c>
      <c r="H321" s="169" t="s">
        <v>1030</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755</v>
      </c>
      <c r="B322" s="204" t="str">
        <f>VLOOKUP(A322,Adr!A:B,2,FALSE)</f>
        <v>SLOVENSKÝ STRELECKÝ ZVÄZ</v>
      </c>
      <c r="C322" s="185" t="s">
        <v>1595</v>
      </c>
      <c r="D322" s="287">
        <v>50000</v>
      </c>
      <c r="E322" s="173">
        <v>0</v>
      </c>
      <c r="F322" s="166" t="s">
        <v>345</v>
      </c>
      <c r="G322" s="169" t="s">
        <v>321</v>
      </c>
      <c r="H322" s="169" t="s">
        <v>1030</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755</v>
      </c>
      <c r="B323" s="204" t="str">
        <f>VLOOKUP(A323,Adr!A:B,2,FALSE)</f>
        <v>SLOVENSKÝ STRELECKÝ ZVÄZ</v>
      </c>
      <c r="C323" s="196" t="s">
        <v>2211</v>
      </c>
      <c r="D323" s="289">
        <v>4500</v>
      </c>
      <c r="E323" s="173">
        <v>0</v>
      </c>
      <c r="F323" s="166" t="s">
        <v>362</v>
      </c>
      <c r="G323" s="169" t="s">
        <v>321</v>
      </c>
      <c r="H323" s="169" t="s">
        <v>1030</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764</v>
      </c>
      <c r="B324" s="204" t="str">
        <f>VLOOKUP(A324,Adr!A:B,2,FALSE)</f>
        <v>Slovenský šachový zväz</v>
      </c>
      <c r="C324" s="196" t="s">
        <v>1125</v>
      </c>
      <c r="D324" s="289">
        <v>347439</v>
      </c>
      <c r="E324" s="173">
        <v>0</v>
      </c>
      <c r="F324" s="166" t="s">
        <v>339</v>
      </c>
      <c r="G324" s="169" t="s">
        <v>319</v>
      </c>
      <c r="H324" s="169" t="s">
        <v>1030</v>
      </c>
      <c r="I324" s="192" t="str">
        <f t="shared" si="20"/>
        <v>17310571a</v>
      </c>
      <c r="J324" s="167" t="str">
        <f t="shared" si="21"/>
        <v>17310571026 02</v>
      </c>
      <c r="K324" s="5" t="s">
        <v>1126</v>
      </c>
      <c r="L324" s="167" t="str">
        <f t="shared" si="22"/>
        <v>17310571026 02B</v>
      </c>
      <c r="M324" s="5" t="str">
        <f t="shared" si="23"/>
        <v>Slovenský šachový zväzaBšach - bežné transfery</v>
      </c>
      <c r="N324" s="3" t="str">
        <f t="shared" si="24"/>
        <v>17310571aB</v>
      </c>
    </row>
    <row r="325" spans="1:14" x14ac:dyDescent="0.2">
      <c r="A325" s="202" t="s">
        <v>764</v>
      </c>
      <c r="B325" s="204" t="str">
        <f>VLOOKUP(A325,Adr!A:B,2,FALSE)</f>
        <v>Slovenský šachový zväz</v>
      </c>
      <c r="C325" s="185" t="s">
        <v>1472</v>
      </c>
      <c r="D325" s="287">
        <v>6314</v>
      </c>
      <c r="E325" s="230">
        <v>0</v>
      </c>
      <c r="F325" s="166" t="s">
        <v>343</v>
      </c>
      <c r="G325" s="169" t="s">
        <v>321</v>
      </c>
      <c r="H325" s="169" t="s">
        <v>1030</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764</v>
      </c>
      <c r="B326" s="204" t="str">
        <f>VLOOKUP(A326,Adr!A:B,2,FALSE)</f>
        <v>Slovenský šachový zväz</v>
      </c>
      <c r="C326" s="196" t="s">
        <v>2212</v>
      </c>
      <c r="D326" s="289">
        <v>6160</v>
      </c>
      <c r="E326" s="230">
        <v>0</v>
      </c>
      <c r="F326" s="166" t="s">
        <v>362</v>
      </c>
      <c r="G326" s="169" t="s">
        <v>321</v>
      </c>
      <c r="H326" s="169" t="s">
        <v>1030</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774</v>
      </c>
      <c r="B327" s="204" t="str">
        <f>VLOOKUP(A327,Adr!A:B,2,FALSE)</f>
        <v>Slovenský šermiarsky zväz</v>
      </c>
      <c r="C327" s="169" t="s">
        <v>1127</v>
      </c>
      <c r="D327" s="288">
        <v>89428</v>
      </c>
      <c r="E327" s="173">
        <v>0</v>
      </c>
      <c r="F327" s="166" t="s">
        <v>339</v>
      </c>
      <c r="G327" s="169" t="s">
        <v>319</v>
      </c>
      <c r="H327" s="169" t="s">
        <v>1030</v>
      </c>
      <c r="I327" s="192" t="str">
        <f t="shared" si="20"/>
        <v>30806437a</v>
      </c>
      <c r="J327" s="167" t="str">
        <f t="shared" si="21"/>
        <v>30806437026 02</v>
      </c>
      <c r="K327" s="5" t="s">
        <v>1128</v>
      </c>
      <c r="L327" s="167" t="str">
        <f t="shared" si="22"/>
        <v>30806437026 02B</v>
      </c>
      <c r="M327" s="5" t="str">
        <f t="shared" si="23"/>
        <v>Slovenský šermiarsky zväzaBšerm - bežné transfery</v>
      </c>
      <c r="N327" s="3" t="str">
        <f t="shared" si="24"/>
        <v>30806437aB</v>
      </c>
    </row>
    <row r="328" spans="1:14" x14ac:dyDescent="0.2">
      <c r="A328" s="198" t="s">
        <v>774</v>
      </c>
      <c r="B328" s="204" t="str">
        <f>VLOOKUP(A328,Adr!A:B,2,FALSE)</f>
        <v>Slovenský šermiarsky zväz</v>
      </c>
      <c r="C328" s="185" t="s">
        <v>1596</v>
      </c>
      <c r="D328" s="287">
        <v>10000</v>
      </c>
      <c r="E328" s="230">
        <v>0</v>
      </c>
      <c r="F328" s="166" t="s">
        <v>345</v>
      </c>
      <c r="G328" s="169" t="s">
        <v>321</v>
      </c>
      <c r="H328" s="169" t="s">
        <v>1030</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782</v>
      </c>
      <c r="B329" s="204" t="str">
        <f>VLOOKUP(A329,Adr!A:B,2,FALSE)</f>
        <v>Slovenský tenisový zväz</v>
      </c>
      <c r="C329" s="185" t="s">
        <v>1129</v>
      </c>
      <c r="D329" s="287">
        <v>2916070</v>
      </c>
      <c r="E329" s="173">
        <v>0</v>
      </c>
      <c r="F329" s="166" t="s">
        <v>339</v>
      </c>
      <c r="G329" s="169" t="s">
        <v>319</v>
      </c>
      <c r="H329" s="169" t="s">
        <v>1030</v>
      </c>
      <c r="I329" s="192" t="str">
        <f t="shared" si="20"/>
        <v>30811384a</v>
      </c>
      <c r="J329" s="167" t="str">
        <f t="shared" si="21"/>
        <v>30811384026 02</v>
      </c>
      <c r="K329" s="5" t="s">
        <v>1130</v>
      </c>
      <c r="L329" s="167" t="str">
        <f t="shared" si="22"/>
        <v>30811384026 02B</v>
      </c>
      <c r="M329" s="5" t="str">
        <f t="shared" si="23"/>
        <v>Slovenský tenisový zväzaBtenis - bežné transfery</v>
      </c>
      <c r="N329" s="3" t="str">
        <f t="shared" si="24"/>
        <v>30811384aB</v>
      </c>
    </row>
    <row r="330" spans="1:14" x14ac:dyDescent="0.2">
      <c r="A330" s="202" t="s">
        <v>782</v>
      </c>
      <c r="B330" s="204" t="str">
        <f>VLOOKUP(A330,Adr!A:B,2,FALSE)</f>
        <v>Slovenský tenisový zväz</v>
      </c>
      <c r="C330" s="185" t="s">
        <v>2176</v>
      </c>
      <c r="D330" s="287">
        <v>10000</v>
      </c>
      <c r="E330" s="173">
        <v>0</v>
      </c>
      <c r="F330" s="166" t="s">
        <v>345</v>
      </c>
      <c r="G330" s="169" t="s">
        <v>321</v>
      </c>
      <c r="H330" s="169" t="s">
        <v>1030</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782</v>
      </c>
      <c r="B331" s="204" t="str">
        <f>VLOOKUP(A331,Adr!A:B,2,FALSE)</f>
        <v>Slovenský tenisový zväz</v>
      </c>
      <c r="C331" s="185" t="s">
        <v>1597</v>
      </c>
      <c r="D331" s="287">
        <v>25000</v>
      </c>
      <c r="E331" s="230">
        <v>0</v>
      </c>
      <c r="F331" s="166" t="s">
        <v>345</v>
      </c>
      <c r="G331" s="169" t="s">
        <v>321</v>
      </c>
      <c r="H331" s="169" t="s">
        <v>1030</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782</v>
      </c>
      <c r="B332" s="204" t="str">
        <f>VLOOKUP(A332,Adr!A:B,2,FALSE)</f>
        <v>Slovenský tenisový zväz</v>
      </c>
      <c r="C332" s="185" t="s">
        <v>1598</v>
      </c>
      <c r="D332" s="287">
        <v>10000</v>
      </c>
      <c r="E332" s="230">
        <v>0</v>
      </c>
      <c r="F332" s="166" t="s">
        <v>345</v>
      </c>
      <c r="G332" s="169" t="s">
        <v>321</v>
      </c>
      <c r="H332" s="169" t="s">
        <v>1030</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782</v>
      </c>
      <c r="B333" s="204" t="str">
        <f>VLOOKUP(A333,Adr!A:B,2,FALSE)</f>
        <v>Slovenský tenisový zväz</v>
      </c>
      <c r="C333" s="185" t="s">
        <v>1599</v>
      </c>
      <c r="D333" s="287">
        <v>10000</v>
      </c>
      <c r="E333" s="230">
        <v>0</v>
      </c>
      <c r="F333" s="166" t="s">
        <v>345</v>
      </c>
      <c r="G333" s="169" t="s">
        <v>321</v>
      </c>
      <c r="H333" s="169" t="s">
        <v>1030</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782</v>
      </c>
      <c r="B334" s="204" t="str">
        <f>VLOOKUP(A334,Adr!A:B,2,FALSE)</f>
        <v>Slovenský tenisový zväz</v>
      </c>
      <c r="C334" s="185" t="s">
        <v>1600</v>
      </c>
      <c r="D334" s="287">
        <v>60000</v>
      </c>
      <c r="E334" s="173">
        <v>0</v>
      </c>
      <c r="F334" s="166" t="s">
        <v>345</v>
      </c>
      <c r="G334" s="169" t="s">
        <v>321</v>
      </c>
      <c r="H334" s="169" t="s">
        <v>1030</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782</v>
      </c>
      <c r="B335" s="204" t="str">
        <f>VLOOKUP(A335,Adr!A:B,2,FALSE)</f>
        <v>Slovenský tenisový zväz</v>
      </c>
      <c r="C335" s="185" t="s">
        <v>1601</v>
      </c>
      <c r="D335" s="287">
        <v>11200</v>
      </c>
      <c r="E335" s="173">
        <v>0</v>
      </c>
      <c r="F335" s="166" t="s">
        <v>345</v>
      </c>
      <c r="G335" s="169" t="s">
        <v>321</v>
      </c>
      <c r="H335" s="169" t="s">
        <v>1030</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782</v>
      </c>
      <c r="B336" s="204" t="str">
        <f>VLOOKUP(A336,Adr!A:B,2,FALSE)</f>
        <v>Slovenský tenisový zväz</v>
      </c>
      <c r="C336" s="185" t="s">
        <v>1602</v>
      </c>
      <c r="D336" s="287">
        <v>15000</v>
      </c>
      <c r="E336" s="230">
        <v>0</v>
      </c>
      <c r="F336" s="166" t="s">
        <v>345</v>
      </c>
      <c r="G336" s="169" t="s">
        <v>321</v>
      </c>
      <c r="H336" s="169" t="s">
        <v>1030</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782</v>
      </c>
      <c r="B337" s="204" t="str">
        <f>VLOOKUP(A337,Adr!A:B,2,FALSE)</f>
        <v>Slovenský tenisový zväz</v>
      </c>
      <c r="C337" s="196" t="s">
        <v>1603</v>
      </c>
      <c r="D337" s="287">
        <v>7500</v>
      </c>
      <c r="E337" s="173">
        <v>0</v>
      </c>
      <c r="F337" s="166" t="s">
        <v>345</v>
      </c>
      <c r="G337" s="169" t="s">
        <v>321</v>
      </c>
      <c r="H337" s="169" t="s">
        <v>1030</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790</v>
      </c>
      <c r="B338" s="204" t="str">
        <f>VLOOKUP(A338,Adr!A:B,2,FALSE)</f>
        <v>Slovenský veslársky zväz</v>
      </c>
      <c r="C338" s="169" t="s">
        <v>1131</v>
      </c>
      <c r="D338" s="288">
        <v>109864</v>
      </c>
      <c r="E338" s="230">
        <v>0</v>
      </c>
      <c r="F338" s="166" t="s">
        <v>339</v>
      </c>
      <c r="G338" s="169" t="s">
        <v>319</v>
      </c>
      <c r="H338" s="169" t="s">
        <v>1030</v>
      </c>
      <c r="I338" s="192" t="str">
        <f t="shared" si="40"/>
        <v>00688304a</v>
      </c>
      <c r="J338" s="167" t="str">
        <f t="shared" si="41"/>
        <v>00688304026 02</v>
      </c>
      <c r="K338" s="5" t="s">
        <v>1132</v>
      </c>
      <c r="L338" s="167" t="str">
        <f t="shared" si="42"/>
        <v>00688304026 02B</v>
      </c>
      <c r="M338" s="5" t="str">
        <f t="shared" si="43"/>
        <v>Slovenský veslársky zväzaBveslovanie - bežné transfery</v>
      </c>
      <c r="N338" s="3" t="str">
        <f t="shared" si="44"/>
        <v>00688304aB</v>
      </c>
    </row>
    <row r="339" spans="1:14" x14ac:dyDescent="0.2">
      <c r="A339" s="202" t="s">
        <v>790</v>
      </c>
      <c r="B339" s="204" t="str">
        <f>VLOOKUP(A339,Adr!A:B,2,FALSE)</f>
        <v>Slovenský veslársky zväz</v>
      </c>
      <c r="C339" s="190" t="s">
        <v>1473</v>
      </c>
      <c r="D339" s="288">
        <v>7474</v>
      </c>
      <c r="E339" s="173">
        <v>0</v>
      </c>
      <c r="F339" s="166" t="s">
        <v>343</v>
      </c>
      <c r="G339" s="169" t="s">
        <v>321</v>
      </c>
      <c r="H339" s="169" t="s">
        <v>1030</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790</v>
      </c>
      <c r="B340" s="204" t="str">
        <f>VLOOKUP(A340,Adr!A:B,2,FALSE)</f>
        <v>Slovenský veslársky zväz</v>
      </c>
      <c r="C340" s="169" t="s">
        <v>1604</v>
      </c>
      <c r="D340" s="288">
        <v>20000</v>
      </c>
      <c r="E340" s="230">
        <v>0</v>
      </c>
      <c r="F340" s="166" t="s">
        <v>345</v>
      </c>
      <c r="G340" s="169" t="s">
        <v>321</v>
      </c>
      <c r="H340" s="169" t="s">
        <v>1030</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790</v>
      </c>
      <c r="B341" s="204" t="str">
        <f>VLOOKUP(A341,Adr!A:B,2,FALSE)</f>
        <v>Slovenský veslársky zväz</v>
      </c>
      <c r="C341" s="185" t="s">
        <v>1605</v>
      </c>
      <c r="D341" s="287">
        <v>11200</v>
      </c>
      <c r="E341" s="173">
        <v>0</v>
      </c>
      <c r="F341" s="166" t="s">
        <v>345</v>
      </c>
      <c r="G341" s="169" t="s">
        <v>321</v>
      </c>
      <c r="H341" s="169" t="s">
        <v>1030</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790</v>
      </c>
      <c r="B342" s="204" t="str">
        <f>VLOOKUP(A342,Adr!A:B,2,FALSE)</f>
        <v>Slovenský veslársky zväz</v>
      </c>
      <c r="C342" s="185" t="s">
        <v>1606</v>
      </c>
      <c r="D342" s="287">
        <v>11200</v>
      </c>
      <c r="E342" s="230">
        <v>0</v>
      </c>
      <c r="F342" s="166" t="s">
        <v>345</v>
      </c>
      <c r="G342" s="169" t="s">
        <v>321</v>
      </c>
      <c r="H342" s="169" t="s">
        <v>1030</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798</v>
      </c>
      <c r="B343" s="204" t="str">
        <f>VLOOKUP(A343,Adr!A:B,2,FALSE)</f>
        <v>SLOVENSKÝ ZÁPASNÍCKY ZVÄZ</v>
      </c>
      <c r="C343" s="169" t="s">
        <v>1133</v>
      </c>
      <c r="D343" s="288">
        <v>211104</v>
      </c>
      <c r="E343" s="230">
        <v>0</v>
      </c>
      <c r="F343" s="166" t="s">
        <v>339</v>
      </c>
      <c r="G343" s="169" t="s">
        <v>319</v>
      </c>
      <c r="H343" s="169" t="s">
        <v>1030</v>
      </c>
      <c r="I343" s="192" t="str">
        <f t="shared" si="40"/>
        <v>31791981a</v>
      </c>
      <c r="J343" s="167" t="str">
        <f t="shared" si="41"/>
        <v>31791981026 02</v>
      </c>
      <c r="K343" s="5" t="s">
        <v>1134</v>
      </c>
      <c r="L343" s="167" t="str">
        <f t="shared" si="42"/>
        <v>31791981026 02B</v>
      </c>
      <c r="M343" s="5" t="str">
        <f t="shared" si="43"/>
        <v>SLOVENSKÝ ZÁPASNÍCKY ZVÄZaBzápasenie - bežné transfery</v>
      </c>
      <c r="N343" s="3" t="str">
        <f t="shared" si="44"/>
        <v>31791981aB</v>
      </c>
    </row>
    <row r="344" spans="1:14" x14ac:dyDescent="0.2">
      <c r="A344" s="198" t="s">
        <v>798</v>
      </c>
      <c r="B344" s="204" t="str">
        <f>VLOOKUP(A344,Adr!A:B,2,FALSE)</f>
        <v>SLOVENSKÝ ZÁPASNÍCKY ZVÄZ</v>
      </c>
      <c r="C344" s="185" t="s">
        <v>1607</v>
      </c>
      <c r="D344" s="287">
        <v>10000</v>
      </c>
      <c r="E344" s="173">
        <v>0</v>
      </c>
      <c r="F344" s="166" t="s">
        <v>345</v>
      </c>
      <c r="G344" s="169" t="s">
        <v>321</v>
      </c>
      <c r="H344" s="169" t="s">
        <v>1030</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798</v>
      </c>
      <c r="B345" s="204" t="str">
        <f>VLOOKUP(A345,Adr!A:B,2,FALSE)</f>
        <v>SLOVENSKÝ ZÁPASNÍCKY ZVÄZ</v>
      </c>
      <c r="C345" s="185" t="s">
        <v>2177</v>
      </c>
      <c r="D345" s="287">
        <v>20000</v>
      </c>
      <c r="E345" s="230">
        <v>0</v>
      </c>
      <c r="F345" s="166" t="s">
        <v>345</v>
      </c>
      <c r="G345" s="169" t="s">
        <v>321</v>
      </c>
      <c r="H345" s="169" t="s">
        <v>1030</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798</v>
      </c>
      <c r="B346" s="204" t="str">
        <f>VLOOKUP(A346,Adr!A:B,2,FALSE)</f>
        <v>SLOVENSKÝ ZÁPASNÍCKY ZVÄZ</v>
      </c>
      <c r="C346" s="185" t="s">
        <v>1608</v>
      </c>
      <c r="D346" s="287">
        <v>10000</v>
      </c>
      <c r="E346" s="173">
        <v>0</v>
      </c>
      <c r="F346" s="166" t="s">
        <v>345</v>
      </c>
      <c r="G346" s="169" t="s">
        <v>321</v>
      </c>
      <c r="H346" s="169" t="s">
        <v>1030</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798</v>
      </c>
      <c r="B347" s="204" t="str">
        <f>VLOOKUP(A347,Adr!A:B,2,FALSE)</f>
        <v>SLOVENSKÝ ZÁPASNÍCKY ZVÄZ</v>
      </c>
      <c r="C347" s="196" t="s">
        <v>1609</v>
      </c>
      <c r="D347" s="289">
        <v>20000</v>
      </c>
      <c r="E347" s="230">
        <v>0</v>
      </c>
      <c r="F347" s="166" t="s">
        <v>345</v>
      </c>
      <c r="G347" s="169" t="s">
        <v>321</v>
      </c>
      <c r="H347" s="169" t="s">
        <v>1030</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798</v>
      </c>
      <c r="B348" s="204" t="str">
        <f>VLOOKUP(A348,Adr!A:B,2,FALSE)</f>
        <v>SLOVENSKÝ ZÁPASNÍCKY ZVÄZ</v>
      </c>
      <c r="C348" s="185" t="s">
        <v>1610</v>
      </c>
      <c r="D348" s="287">
        <v>20000</v>
      </c>
      <c r="E348" s="173">
        <v>0</v>
      </c>
      <c r="F348" s="166" t="s">
        <v>345</v>
      </c>
      <c r="G348" s="169" t="s">
        <v>321</v>
      </c>
      <c r="H348" s="169" t="s">
        <v>1030</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798</v>
      </c>
      <c r="B349" s="204" t="str">
        <f>VLOOKUP(A349,Adr!A:B,2,FALSE)</f>
        <v>SLOVENSKÝ ZÁPASNÍCKY ZVÄZ</v>
      </c>
      <c r="C349" s="196" t="s">
        <v>2178</v>
      </c>
      <c r="D349" s="289">
        <v>10000</v>
      </c>
      <c r="E349" s="230">
        <v>0</v>
      </c>
      <c r="F349" s="166" t="s">
        <v>345</v>
      </c>
      <c r="G349" s="169" t="s">
        <v>321</v>
      </c>
      <c r="H349" s="169" t="s">
        <v>1030</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798</v>
      </c>
      <c r="B350" s="204" t="str">
        <f>VLOOKUP(A350,Adr!A:B,2,FALSE)</f>
        <v>SLOVENSKÝ ZÁPASNÍCKY ZVÄZ</v>
      </c>
      <c r="C350" s="185" t="s">
        <v>1611</v>
      </c>
      <c r="D350" s="287">
        <v>15000</v>
      </c>
      <c r="E350" s="173">
        <v>0</v>
      </c>
      <c r="F350" s="166" t="s">
        <v>345</v>
      </c>
      <c r="G350" s="169" t="s">
        <v>321</v>
      </c>
      <c r="H350" s="169" t="s">
        <v>1030</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798</v>
      </c>
      <c r="B351" s="204" t="str">
        <f>VLOOKUP(A351,Adr!A:B,2,FALSE)</f>
        <v>SLOVENSKÝ ZÁPASNÍCKY ZVÄZ</v>
      </c>
      <c r="C351" s="185" t="s">
        <v>1612</v>
      </c>
      <c r="D351" s="287">
        <v>60000</v>
      </c>
      <c r="E351" s="230">
        <v>0</v>
      </c>
      <c r="F351" s="166" t="s">
        <v>345</v>
      </c>
      <c r="G351" s="169" t="s">
        <v>321</v>
      </c>
      <c r="H351" s="169" t="s">
        <v>1030</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798</v>
      </c>
      <c r="B352" s="204" t="str">
        <f>VLOOKUP(A352,Adr!A:B,2,FALSE)</f>
        <v>SLOVENSKÝ ZÁPASNÍCKY ZVÄZ</v>
      </c>
      <c r="C352" s="185" t="s">
        <v>1613</v>
      </c>
      <c r="D352" s="287">
        <v>20000</v>
      </c>
      <c r="E352" s="173">
        <v>0</v>
      </c>
      <c r="F352" s="166" t="s">
        <v>345</v>
      </c>
      <c r="G352" s="169" t="s">
        <v>321</v>
      </c>
      <c r="H352" s="169" t="s">
        <v>1030</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805</v>
      </c>
      <c r="B353" s="204" t="str">
        <f>VLOOKUP(A353,Adr!A:B,2,FALSE)</f>
        <v>Slovenský zväz bedmintonu</v>
      </c>
      <c r="C353" s="185" t="s">
        <v>1135</v>
      </c>
      <c r="D353" s="287">
        <v>292039</v>
      </c>
      <c r="E353" s="173">
        <v>0</v>
      </c>
      <c r="F353" s="166" t="s">
        <v>339</v>
      </c>
      <c r="G353" s="169" t="s">
        <v>319</v>
      </c>
      <c r="H353" s="169" t="s">
        <v>1030</v>
      </c>
      <c r="I353" s="192" t="str">
        <f t="shared" si="40"/>
        <v>30811546a</v>
      </c>
      <c r="J353" s="167" t="str">
        <f t="shared" si="41"/>
        <v>30811546026 02</v>
      </c>
      <c r="K353" s="5" t="s">
        <v>1136</v>
      </c>
      <c r="L353" s="167" t="str">
        <f t="shared" si="42"/>
        <v>30811546026 02B</v>
      </c>
      <c r="M353" s="5" t="str">
        <f t="shared" si="43"/>
        <v>Slovenský zväz bedmintonuaBbedminton - bežné transfery</v>
      </c>
      <c r="N353" s="3" t="str">
        <f t="shared" si="44"/>
        <v>30811546aB</v>
      </c>
    </row>
    <row r="354" spans="1:14" x14ac:dyDescent="0.2">
      <c r="A354" s="166" t="s">
        <v>805</v>
      </c>
      <c r="B354" s="204" t="str">
        <f>VLOOKUP(A354,Adr!A:B,2,FALSE)</f>
        <v>Slovenský zväz bedmintonu</v>
      </c>
      <c r="C354" s="185" t="s">
        <v>1474</v>
      </c>
      <c r="D354" s="287">
        <v>10616</v>
      </c>
      <c r="E354" s="230">
        <v>0</v>
      </c>
      <c r="F354" s="166" t="s">
        <v>343</v>
      </c>
      <c r="G354" s="169" t="s">
        <v>321</v>
      </c>
      <c r="H354" s="169" t="s">
        <v>1030</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814</v>
      </c>
      <c r="B355" s="204" t="str">
        <f>VLOOKUP(A355,Adr!A:B,2,FALSE)</f>
        <v>Slovenský zväz biatlonu</v>
      </c>
      <c r="C355" s="169" t="s">
        <v>1137</v>
      </c>
      <c r="D355" s="288">
        <v>393086</v>
      </c>
      <c r="E355" s="230">
        <v>0</v>
      </c>
      <c r="F355" s="166" t="s">
        <v>339</v>
      </c>
      <c r="G355" s="169" t="s">
        <v>319</v>
      </c>
      <c r="H355" s="169" t="s">
        <v>1030</v>
      </c>
      <c r="I355" s="192" t="str">
        <f t="shared" si="40"/>
        <v>35656743a</v>
      </c>
      <c r="J355" s="167" t="str">
        <f t="shared" si="41"/>
        <v>35656743026 02</v>
      </c>
      <c r="K355" s="5" t="s">
        <v>1138</v>
      </c>
      <c r="L355" s="167" t="str">
        <f t="shared" si="42"/>
        <v>35656743026 02B</v>
      </c>
      <c r="M355" s="5" t="str">
        <f t="shared" si="43"/>
        <v>Slovenský zväz biatlonuaBbiatlon - bežné transfery</v>
      </c>
      <c r="N355" s="3" t="str">
        <f t="shared" si="44"/>
        <v>35656743aB</v>
      </c>
    </row>
    <row r="356" spans="1:14" x14ac:dyDescent="0.2">
      <c r="A356" s="182" t="s">
        <v>814</v>
      </c>
      <c r="B356" s="204" t="str">
        <f>VLOOKUP(A356,Adr!A:B,2,FALSE)</f>
        <v>Slovenský zväz biatlonu</v>
      </c>
      <c r="C356" s="185" t="s">
        <v>1618</v>
      </c>
      <c r="D356" s="287">
        <v>40000</v>
      </c>
      <c r="E356" s="230">
        <v>0</v>
      </c>
      <c r="F356" s="166" t="s">
        <v>345</v>
      </c>
      <c r="G356" s="169" t="s">
        <v>321</v>
      </c>
      <c r="H356" s="169" t="s">
        <v>1030</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814</v>
      </c>
      <c r="B357" s="204" t="str">
        <f>VLOOKUP(A357,Adr!A:B,2,FALSE)</f>
        <v>Slovenský zväz biatlonu</v>
      </c>
      <c r="C357" s="196" t="s">
        <v>1614</v>
      </c>
      <c r="D357" s="289">
        <v>25000</v>
      </c>
      <c r="E357" s="173">
        <v>0</v>
      </c>
      <c r="F357" s="166" t="s">
        <v>345</v>
      </c>
      <c r="G357" s="169" t="s">
        <v>321</v>
      </c>
      <c r="H357" s="169" t="s">
        <v>1030</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814</v>
      </c>
      <c r="B358" s="204" t="str">
        <f>VLOOKUP(A358,Adr!A:B,2,FALSE)</f>
        <v>Slovenský zväz biatlonu</v>
      </c>
      <c r="C358" s="196" t="s">
        <v>2179</v>
      </c>
      <c r="D358" s="289">
        <v>10000</v>
      </c>
      <c r="E358" s="230">
        <v>0</v>
      </c>
      <c r="F358" s="166" t="s">
        <v>345</v>
      </c>
      <c r="G358" s="169" t="s">
        <v>321</v>
      </c>
      <c r="H358" s="169" t="s">
        <v>1030</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814</v>
      </c>
      <c r="B359" s="204" t="str">
        <f>VLOOKUP(A359,Adr!A:B,2,FALSE)</f>
        <v>Slovenský zväz biatlonu</v>
      </c>
      <c r="C359" s="185" t="s">
        <v>1615</v>
      </c>
      <c r="D359" s="289">
        <v>50000</v>
      </c>
      <c r="E359" s="173">
        <v>0</v>
      </c>
      <c r="F359" s="166" t="s">
        <v>345</v>
      </c>
      <c r="G359" s="169" t="s">
        <v>321</v>
      </c>
      <c r="H359" s="169" t="s">
        <v>1030</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814</v>
      </c>
      <c r="B360" s="204" t="str">
        <f>VLOOKUP(A360,Adr!A:B,2,FALSE)</f>
        <v>Slovenský zväz biatlonu</v>
      </c>
      <c r="C360" s="185" t="s">
        <v>2180</v>
      </c>
      <c r="D360" s="287">
        <v>20000</v>
      </c>
      <c r="E360" s="230">
        <v>0</v>
      </c>
      <c r="F360" s="166" t="s">
        <v>345</v>
      </c>
      <c r="G360" s="169" t="s">
        <v>321</v>
      </c>
      <c r="H360" s="169" t="s">
        <v>1030</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814</v>
      </c>
      <c r="B361" s="204" t="str">
        <f>VLOOKUP(A361,Adr!A:B,2,FALSE)</f>
        <v>Slovenský zväz biatlonu</v>
      </c>
      <c r="C361" s="197" t="s">
        <v>2181</v>
      </c>
      <c r="D361" s="290">
        <v>10000</v>
      </c>
      <c r="E361" s="230">
        <v>0</v>
      </c>
      <c r="F361" s="166" t="s">
        <v>345</v>
      </c>
      <c r="G361" s="169" t="s">
        <v>321</v>
      </c>
      <c r="H361" s="169" t="s">
        <v>1030</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814</v>
      </c>
      <c r="B362" s="204" t="str">
        <f>VLOOKUP(A362,Adr!A:B,2,FALSE)</f>
        <v>Slovenský zväz biatlonu</v>
      </c>
      <c r="C362" s="185" t="s">
        <v>1616</v>
      </c>
      <c r="D362" s="287">
        <v>10000</v>
      </c>
      <c r="E362" s="230">
        <v>0</v>
      </c>
      <c r="F362" s="166" t="s">
        <v>345</v>
      </c>
      <c r="G362" s="169" t="s">
        <v>321</v>
      </c>
      <c r="H362" s="169" t="s">
        <v>1030</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814</v>
      </c>
      <c r="B363" s="204" t="str">
        <f>VLOOKUP(A363,Adr!A:B,2,FALSE)</f>
        <v>Slovenský zväz biatlonu</v>
      </c>
      <c r="C363" s="185" t="s">
        <v>1617</v>
      </c>
      <c r="D363" s="287">
        <v>10000</v>
      </c>
      <c r="E363" s="230">
        <v>0</v>
      </c>
      <c r="F363" s="166" t="s">
        <v>345</v>
      </c>
      <c r="G363" s="169" t="s">
        <v>321</v>
      </c>
      <c r="H363" s="169" t="s">
        <v>1030</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814</v>
      </c>
      <c r="B364" s="204" t="str">
        <f>VLOOKUP(A364,Adr!A:B,2,FALSE)</f>
        <v>Slovenský zväz biatlonu</v>
      </c>
      <c r="C364" s="185" t="s">
        <v>2182</v>
      </c>
      <c r="D364" s="287">
        <v>30000</v>
      </c>
      <c r="E364" s="173">
        <v>0</v>
      </c>
      <c r="F364" s="166" t="s">
        <v>345</v>
      </c>
      <c r="G364" s="169" t="s">
        <v>321</v>
      </c>
      <c r="H364" s="169" t="s">
        <v>1030</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823</v>
      </c>
      <c r="B365" s="204" t="str">
        <f>VLOOKUP(A365,Adr!A:B,2,FALSE)</f>
        <v>Slovenský zväz bobistov</v>
      </c>
      <c r="C365" s="185" t="s">
        <v>1139</v>
      </c>
      <c r="D365" s="289">
        <v>62770</v>
      </c>
      <c r="E365" s="230">
        <v>0</v>
      </c>
      <c r="F365" s="166" t="s">
        <v>339</v>
      </c>
      <c r="G365" s="169" t="s">
        <v>319</v>
      </c>
      <c r="H365" s="169" t="s">
        <v>1030</v>
      </c>
      <c r="I365" s="192" t="str">
        <f t="shared" si="40"/>
        <v>36067580a</v>
      </c>
      <c r="J365" s="167" t="str">
        <f t="shared" si="41"/>
        <v>36067580026 02</v>
      </c>
      <c r="K365" s="5" t="s">
        <v>1140</v>
      </c>
      <c r="L365" s="167" t="str">
        <f t="shared" si="42"/>
        <v>36067580026 02B</v>
      </c>
      <c r="M365" s="5" t="str">
        <f t="shared" si="43"/>
        <v>Slovenský zväz bobistovaBboby a skeleton - bežné transfery</v>
      </c>
      <c r="N365" s="3" t="str">
        <f t="shared" si="44"/>
        <v>36067580aB</v>
      </c>
    </row>
    <row r="366" spans="1:14" x14ac:dyDescent="0.2">
      <c r="A366" s="202" t="s">
        <v>823</v>
      </c>
      <c r="B366" s="204" t="str">
        <f>VLOOKUP(A366,Adr!A:B,2,FALSE)</f>
        <v>Slovenský zväz bobistov</v>
      </c>
      <c r="C366" s="185" t="s">
        <v>3026</v>
      </c>
      <c r="D366" s="289">
        <v>20068.689999999999</v>
      </c>
      <c r="E366" s="230">
        <v>0</v>
      </c>
      <c r="F366" s="166" t="s">
        <v>347</v>
      </c>
      <c r="G366" s="169" t="s">
        <v>321</v>
      </c>
      <c r="H366" s="169" t="s">
        <v>1030</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832</v>
      </c>
      <c r="B367" s="204" t="str">
        <f>VLOOKUP(A367,Adr!A:B,2,FALSE)</f>
        <v>Slovenský zväz cyklistiky</v>
      </c>
      <c r="C367" s="196" t="s">
        <v>1141</v>
      </c>
      <c r="D367" s="289">
        <v>1534198</v>
      </c>
      <c r="E367" s="173">
        <v>0</v>
      </c>
      <c r="F367" s="166" t="s">
        <v>339</v>
      </c>
      <c r="G367" s="169" t="s">
        <v>319</v>
      </c>
      <c r="H367" s="169" t="s">
        <v>1030</v>
      </c>
      <c r="I367" s="192" t="str">
        <f t="shared" si="40"/>
        <v>00684112a</v>
      </c>
      <c r="J367" s="167" t="str">
        <f t="shared" si="41"/>
        <v>00684112026 02</v>
      </c>
      <c r="K367" s="5" t="s">
        <v>1142</v>
      </c>
      <c r="L367" s="167" t="str">
        <f t="shared" si="42"/>
        <v>00684112026 02B</v>
      </c>
      <c r="M367" s="5" t="str">
        <f t="shared" si="43"/>
        <v>Slovenský zväz cyklistikyaBcyklistika - bežné transfery</v>
      </c>
      <c r="N367" s="3" t="str">
        <f t="shared" si="44"/>
        <v>00684112aB</v>
      </c>
    </row>
    <row r="368" spans="1:14" x14ac:dyDescent="0.2">
      <c r="A368" s="166" t="s">
        <v>832</v>
      </c>
      <c r="B368" s="204" t="str">
        <f>VLOOKUP(A368,Adr!A:B,2,FALSE)</f>
        <v>Slovenský zväz cyklistiky</v>
      </c>
      <c r="C368" s="169" t="s">
        <v>1475</v>
      </c>
      <c r="D368" s="288">
        <v>64184</v>
      </c>
      <c r="E368" s="173">
        <v>0</v>
      </c>
      <c r="F368" s="166" t="s">
        <v>343</v>
      </c>
      <c r="G368" s="169" t="s">
        <v>321</v>
      </c>
      <c r="H368" s="169" t="s">
        <v>1030</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832</v>
      </c>
      <c r="B369" s="204" t="str">
        <f>VLOOKUP(A369,Adr!A:B,2,FALSE)</f>
        <v>Slovenský zväz cyklistiky</v>
      </c>
      <c r="C369" s="185" t="s">
        <v>1619</v>
      </c>
      <c r="D369" s="287">
        <v>25000</v>
      </c>
      <c r="E369" s="230">
        <v>0</v>
      </c>
      <c r="F369" s="166" t="s">
        <v>345</v>
      </c>
      <c r="G369" s="169" t="s">
        <v>321</v>
      </c>
      <c r="H369" s="169" t="s">
        <v>1030</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832</v>
      </c>
      <c r="B370" s="204" t="str">
        <f>VLOOKUP(A370,Adr!A:B,2,FALSE)</f>
        <v>Slovenský zväz cyklistiky</v>
      </c>
      <c r="C370" s="185" t="s">
        <v>1620</v>
      </c>
      <c r="D370" s="287">
        <v>25000</v>
      </c>
      <c r="E370" s="173">
        <v>0</v>
      </c>
      <c r="F370" s="166" t="s">
        <v>345</v>
      </c>
      <c r="G370" s="169" t="s">
        <v>321</v>
      </c>
      <c r="H370" s="169" t="s">
        <v>1030</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832</v>
      </c>
      <c r="B371" s="204" t="str">
        <f>VLOOKUP(A371,Adr!A:B,2,FALSE)</f>
        <v>Slovenský zväz cyklistiky</v>
      </c>
      <c r="C371" s="196" t="s">
        <v>1621</v>
      </c>
      <c r="D371" s="287">
        <v>20000</v>
      </c>
      <c r="E371" s="230">
        <v>0</v>
      </c>
      <c r="F371" s="166" t="s">
        <v>345</v>
      </c>
      <c r="G371" s="169" t="s">
        <v>321</v>
      </c>
      <c r="H371" s="169" t="s">
        <v>1030</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832</v>
      </c>
      <c r="B372" s="204" t="str">
        <f>VLOOKUP(A372,Adr!A:B,2,FALSE)</f>
        <v>Slovenský zväz cyklistiky</v>
      </c>
      <c r="C372" s="185" t="s">
        <v>1622</v>
      </c>
      <c r="D372" s="287">
        <v>20000</v>
      </c>
      <c r="E372" s="173">
        <v>0</v>
      </c>
      <c r="F372" s="166" t="s">
        <v>345</v>
      </c>
      <c r="G372" s="169" t="s">
        <v>321</v>
      </c>
      <c r="H372" s="169" t="s">
        <v>1030</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832</v>
      </c>
      <c r="B373" s="204" t="str">
        <f>VLOOKUP(A373,Adr!A:B,2,FALSE)</f>
        <v>Slovenský zväz cyklistiky</v>
      </c>
      <c r="C373" s="196" t="s">
        <v>1623</v>
      </c>
      <c r="D373" s="289">
        <v>25000</v>
      </c>
      <c r="E373" s="173">
        <v>0</v>
      </c>
      <c r="F373" s="166" t="s">
        <v>345</v>
      </c>
      <c r="G373" s="169" t="s">
        <v>321</v>
      </c>
      <c r="H373" s="169" t="s">
        <v>1030</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832</v>
      </c>
      <c r="B374" s="204" t="str">
        <f>VLOOKUP(A374,Adr!A:B,2,FALSE)</f>
        <v>Slovenský zväz cyklistiky</v>
      </c>
      <c r="C374" s="185" t="s">
        <v>1624</v>
      </c>
      <c r="D374" s="287">
        <v>55000</v>
      </c>
      <c r="E374" s="230">
        <v>0</v>
      </c>
      <c r="F374" s="166" t="s">
        <v>345</v>
      </c>
      <c r="G374" s="169" t="s">
        <v>321</v>
      </c>
      <c r="H374" s="169" t="s">
        <v>1030</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832</v>
      </c>
      <c r="B375" s="204" t="str">
        <f>VLOOKUP(A375,Adr!A:B,2,FALSE)</f>
        <v>Slovenský zväz cyklistiky</v>
      </c>
      <c r="C375" s="196" t="s">
        <v>1625</v>
      </c>
      <c r="D375" s="287">
        <v>10000</v>
      </c>
      <c r="E375" s="173">
        <v>0</v>
      </c>
      <c r="F375" s="166" t="s">
        <v>345</v>
      </c>
      <c r="G375" s="169" t="s">
        <v>321</v>
      </c>
      <c r="H375" s="169" t="s">
        <v>1030</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832</v>
      </c>
      <c r="B376" s="204" t="str">
        <f>VLOOKUP(A376,Adr!A:B,2,FALSE)</f>
        <v>Slovenský zväz cyklistiky</v>
      </c>
      <c r="C376" s="196" t="s">
        <v>1626</v>
      </c>
      <c r="D376" s="289">
        <v>20000</v>
      </c>
      <c r="E376" s="230">
        <v>0</v>
      </c>
      <c r="F376" s="166" t="s">
        <v>345</v>
      </c>
      <c r="G376" s="169" t="s">
        <v>321</v>
      </c>
      <c r="H376" s="169" t="s">
        <v>1030</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832</v>
      </c>
      <c r="B377" s="204" t="str">
        <f>VLOOKUP(A377,Adr!A:B,2,FALSE)</f>
        <v>Slovenský zväz cyklistiky</v>
      </c>
      <c r="C377" s="196" t="s">
        <v>2976</v>
      </c>
      <c r="D377" s="187">
        <v>58000</v>
      </c>
      <c r="E377" s="173">
        <v>0</v>
      </c>
      <c r="F377" s="166" t="s">
        <v>349</v>
      </c>
      <c r="G377" s="169" t="s">
        <v>321</v>
      </c>
      <c r="H377" s="169" t="s">
        <v>1030</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832</v>
      </c>
      <c r="B378" s="204" t="str">
        <f>VLOOKUP(A378,Adr!A:B,2,FALSE)</f>
        <v>Slovenský zväz cyklistiky</v>
      </c>
      <c r="C378" s="190" t="s">
        <v>2976</v>
      </c>
      <c r="D378" s="172">
        <v>70000</v>
      </c>
      <c r="E378" s="173">
        <v>0</v>
      </c>
      <c r="F378" s="166" t="s">
        <v>349</v>
      </c>
      <c r="G378" s="169" t="s">
        <v>321</v>
      </c>
      <c r="H378" s="169" t="s">
        <v>1053</v>
      </c>
      <c r="I378" s="192" t="str">
        <f t="shared" si="40"/>
        <v>00684112f</v>
      </c>
      <c r="J378" s="167" t="str">
        <f t="shared" si="41"/>
        <v>00684112026 03</v>
      </c>
      <c r="K378" s="5"/>
      <c r="L378" s="167" t="str">
        <f t="shared" si="42"/>
        <v>00684112026 03K</v>
      </c>
      <c r="M378" s="5" t="str">
        <f t="shared" si="43"/>
        <v>Slovenský zväz cyklistikyfKPodpora činnosti centier talentovanej mládeže</v>
      </c>
      <c r="N378" s="3" t="str">
        <f t="shared" si="44"/>
        <v>00684112fK</v>
      </c>
    </row>
    <row r="379" spans="1:14" x14ac:dyDescent="0.2">
      <c r="A379" s="182" t="s">
        <v>832</v>
      </c>
      <c r="B379" s="204" t="str">
        <f>VLOOKUP(A379,Adr!A:B,2,FALSE)</f>
        <v>Slovenský zväz cyklistiky</v>
      </c>
      <c r="C379" s="185" t="s">
        <v>1665</v>
      </c>
      <c r="D379" s="287">
        <v>80000</v>
      </c>
      <c r="E379" s="230">
        <v>0</v>
      </c>
      <c r="F379" s="166" t="s">
        <v>349</v>
      </c>
      <c r="G379" s="169" t="s">
        <v>321</v>
      </c>
      <c r="H379" s="169" t="s">
        <v>1030</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841</v>
      </c>
      <c r="B380" s="204" t="str">
        <f>VLOOKUP(A380,Adr!A:B,2,FALSE)</f>
        <v>Slovenský zväz dráhového golfu</v>
      </c>
      <c r="C380" s="196" t="s">
        <v>1143</v>
      </c>
      <c r="D380" s="289">
        <v>20983</v>
      </c>
      <c r="E380" s="230">
        <v>0</v>
      </c>
      <c r="F380" s="166" t="s">
        <v>339</v>
      </c>
      <c r="G380" s="169" t="s">
        <v>319</v>
      </c>
      <c r="H380" s="169" t="s">
        <v>1030</v>
      </c>
      <c r="I380" s="192" t="str">
        <f t="shared" si="40"/>
        <v>31806431a</v>
      </c>
      <c r="J380" s="167" t="str">
        <f t="shared" si="41"/>
        <v>31806431026 02</v>
      </c>
      <c r="K380" s="5" t="s">
        <v>1144</v>
      </c>
      <c r="L380" s="167" t="str">
        <f t="shared" si="42"/>
        <v>31806431026 02B</v>
      </c>
      <c r="M380" s="5" t="str">
        <f t="shared" si="43"/>
        <v>Slovenský zväz dráhového golfuaBdráhový golf - bežné transfery</v>
      </c>
      <c r="N380" s="3" t="str">
        <f t="shared" si="44"/>
        <v>31806431aB</v>
      </c>
    </row>
    <row r="381" spans="1:14" x14ac:dyDescent="0.2">
      <c r="A381" s="198" t="s">
        <v>848</v>
      </c>
      <c r="B381" s="204" t="str">
        <f>VLOOKUP(A381,Adr!A:B,2,FALSE)</f>
        <v>Slovenský zväz florbalu</v>
      </c>
      <c r="C381" s="196" t="s">
        <v>1145</v>
      </c>
      <c r="D381" s="289">
        <v>565005</v>
      </c>
      <c r="E381" s="173">
        <v>0</v>
      </c>
      <c r="F381" s="166" t="s">
        <v>339</v>
      </c>
      <c r="G381" s="169" t="s">
        <v>319</v>
      </c>
      <c r="H381" s="169" t="s">
        <v>1030</v>
      </c>
      <c r="I381" s="192" t="str">
        <f t="shared" si="40"/>
        <v>31795421a</v>
      </c>
      <c r="J381" s="167" t="str">
        <f t="shared" si="41"/>
        <v>31795421026 02</v>
      </c>
      <c r="K381" s="5" t="s">
        <v>1146</v>
      </c>
      <c r="L381" s="167" t="str">
        <f t="shared" si="42"/>
        <v>31795421026 02B</v>
      </c>
      <c r="M381" s="5" t="str">
        <f t="shared" si="43"/>
        <v>Slovenský zväz florbaluaBflorbal - bežné transfery</v>
      </c>
      <c r="N381" s="3" t="str">
        <f t="shared" si="44"/>
        <v>31795421aB</v>
      </c>
    </row>
    <row r="382" spans="1:14" x14ac:dyDescent="0.2">
      <c r="A382" s="198" t="s">
        <v>854</v>
      </c>
      <c r="B382" s="204" t="str">
        <f>VLOOKUP(A382,Adr!A:B,2,FALSE)</f>
        <v>Slovenský zväz hádzanej</v>
      </c>
      <c r="C382" s="185" t="s">
        <v>1147</v>
      </c>
      <c r="D382" s="287">
        <v>1374010</v>
      </c>
      <c r="E382" s="230">
        <v>0</v>
      </c>
      <c r="F382" s="166" t="s">
        <v>339</v>
      </c>
      <c r="G382" s="169" t="s">
        <v>319</v>
      </c>
      <c r="H382" s="169" t="s">
        <v>1030</v>
      </c>
      <c r="I382" s="192" t="str">
        <f t="shared" si="40"/>
        <v>30774772a</v>
      </c>
      <c r="J382" s="167" t="str">
        <f t="shared" si="41"/>
        <v>30774772026 02</v>
      </c>
      <c r="K382" s="5" t="s">
        <v>1148</v>
      </c>
      <c r="L382" s="167" t="str">
        <f t="shared" si="42"/>
        <v>30774772026 02B</v>
      </c>
      <c r="M382" s="5" t="str">
        <f t="shared" si="43"/>
        <v>Slovenský zväz hádzanejaBhádzaná - bežné transfery</v>
      </c>
      <c r="N382" s="3" t="str">
        <f t="shared" si="44"/>
        <v>30774772aB</v>
      </c>
    </row>
    <row r="383" spans="1:14" x14ac:dyDescent="0.2">
      <c r="A383" s="202" t="s">
        <v>1973</v>
      </c>
      <c r="B383" s="204" t="str">
        <f>VLOOKUP(A383,Adr!A:B,2,FALSE)</f>
        <v>Slovenský zväz hasičského športu</v>
      </c>
      <c r="C383" s="185" t="s">
        <v>2233</v>
      </c>
      <c r="D383" s="287">
        <v>15000</v>
      </c>
      <c r="E383" s="173">
        <v>0</v>
      </c>
      <c r="F383" s="166" t="s">
        <v>349</v>
      </c>
      <c r="G383" s="169" t="s">
        <v>321</v>
      </c>
      <c r="H383" s="169" t="s">
        <v>1030</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1980</v>
      </c>
      <c r="B384" s="204" t="str">
        <f>VLOOKUP(A384,Adr!A:B,2,FALSE)</f>
        <v>Slovenský zväz integrovaného tanca a tanečného športu</v>
      </c>
      <c r="C384" s="197" t="s">
        <v>350</v>
      </c>
      <c r="D384" s="191">
        <v>10000</v>
      </c>
      <c r="E384" s="173">
        <v>0</v>
      </c>
      <c r="F384" s="166" t="s">
        <v>349</v>
      </c>
      <c r="G384" s="169" t="s">
        <v>321</v>
      </c>
      <c r="H384" s="169" t="s">
        <v>1030</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x14ac:dyDescent="0.2">
      <c r="A385" s="198" t="s">
        <v>1980</v>
      </c>
      <c r="B385" s="204" t="str">
        <f>VLOOKUP(A385,Adr!A:B,2,FALSE)</f>
        <v>Slovenský zväz integrovaného tanca a tanečného športu</v>
      </c>
      <c r="C385" s="196" t="s">
        <v>352</v>
      </c>
      <c r="D385" s="287">
        <v>25000</v>
      </c>
      <c r="E385" s="173">
        <v>0</v>
      </c>
      <c r="F385" s="166" t="s">
        <v>351</v>
      </c>
      <c r="G385" s="169" t="s">
        <v>321</v>
      </c>
      <c r="H385" s="169" t="s">
        <v>1030</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861</v>
      </c>
      <c r="B386" s="204" t="str">
        <f>VLOOKUP(A386,Adr!A:B,2,FALSE)</f>
        <v>Slovenský zväz jachtingu</v>
      </c>
      <c r="C386" s="196" t="s">
        <v>1149</v>
      </c>
      <c r="D386" s="289">
        <v>55948</v>
      </c>
      <c r="E386" s="173">
        <v>0</v>
      </c>
      <c r="F386" s="166" t="s">
        <v>339</v>
      </c>
      <c r="G386" s="169" t="s">
        <v>319</v>
      </c>
      <c r="H386" s="169" t="s">
        <v>1030</v>
      </c>
      <c r="I386" s="192" t="str">
        <f t="shared" si="40"/>
        <v>30793211a</v>
      </c>
      <c r="J386" s="167" t="str">
        <f t="shared" si="41"/>
        <v>30793211026 02</v>
      </c>
      <c r="K386" s="5" t="s">
        <v>1150</v>
      </c>
      <c r="L386" s="167" t="str">
        <f t="shared" si="42"/>
        <v>30793211026 02B</v>
      </c>
      <c r="M386" s="5" t="str">
        <f t="shared" si="43"/>
        <v>Slovenský zväz jachtinguaBjachting - bežné transfery</v>
      </c>
      <c r="N386" s="3" t="str">
        <f t="shared" si="44"/>
        <v>30793211aB</v>
      </c>
    </row>
    <row r="387" spans="1:14" x14ac:dyDescent="0.2">
      <c r="A387" s="166" t="s">
        <v>861</v>
      </c>
      <c r="B387" s="204" t="str">
        <f>VLOOKUP(A387,Adr!A:B,2,FALSE)</f>
        <v>Slovenský zväz jachtingu</v>
      </c>
      <c r="C387" s="196" t="s">
        <v>1627</v>
      </c>
      <c r="D387" s="289">
        <v>20000</v>
      </c>
      <c r="E387" s="173">
        <v>0</v>
      </c>
      <c r="F387" s="166" t="s">
        <v>345</v>
      </c>
      <c r="G387" s="169" t="s">
        <v>321</v>
      </c>
      <c r="H387" s="169" t="s">
        <v>1030</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868</v>
      </c>
      <c r="B388" s="204" t="str">
        <f>VLOOKUP(A388,Adr!A:B,2,FALSE)</f>
        <v>Slovenský zväz Judo</v>
      </c>
      <c r="C388" s="185" t="s">
        <v>1151</v>
      </c>
      <c r="D388" s="287">
        <v>157989</v>
      </c>
      <c r="E388" s="230">
        <v>0</v>
      </c>
      <c r="F388" s="166" t="s">
        <v>339</v>
      </c>
      <c r="G388" s="169" t="s">
        <v>319</v>
      </c>
      <c r="H388" s="169" t="s">
        <v>1030</v>
      </c>
      <c r="I388" s="192" t="str">
        <f t="shared" si="40"/>
        <v>17308518a</v>
      </c>
      <c r="J388" s="167" t="str">
        <f t="shared" si="41"/>
        <v>17308518026 02</v>
      </c>
      <c r="K388" s="5" t="s">
        <v>1152</v>
      </c>
      <c r="L388" s="167" t="str">
        <f t="shared" si="42"/>
        <v>17308518026 02B</v>
      </c>
      <c r="M388" s="5" t="str">
        <f t="shared" si="43"/>
        <v>Slovenský zväz JudoaBjudo - bežné transfery</v>
      </c>
      <c r="N388" s="3" t="str">
        <f t="shared" si="44"/>
        <v>17308518aB</v>
      </c>
    </row>
    <row r="389" spans="1:14" x14ac:dyDescent="0.2">
      <c r="A389" s="202" t="s">
        <v>868</v>
      </c>
      <c r="B389" s="204" t="str">
        <f>VLOOKUP(A389,Adr!A:B,2,FALSE)</f>
        <v>Slovenský zväz Judo</v>
      </c>
      <c r="C389" s="185" t="s">
        <v>1628</v>
      </c>
      <c r="D389" s="287">
        <v>15000</v>
      </c>
      <c r="E389" s="230">
        <v>0</v>
      </c>
      <c r="F389" s="166" t="s">
        <v>345</v>
      </c>
      <c r="G389" s="169" t="s">
        <v>321</v>
      </c>
      <c r="H389" s="169" t="s">
        <v>1030</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868</v>
      </c>
      <c r="B390" s="204" t="str">
        <f>VLOOKUP(A390,Adr!A:B,2,FALSE)</f>
        <v>Slovenský zväz Judo</v>
      </c>
      <c r="C390" s="196" t="s">
        <v>1629</v>
      </c>
      <c r="D390" s="289">
        <v>50000</v>
      </c>
      <c r="E390" s="230">
        <v>0</v>
      </c>
      <c r="F390" s="166" t="s">
        <v>345</v>
      </c>
      <c r="G390" s="169" t="s">
        <v>321</v>
      </c>
      <c r="H390" s="169" t="s">
        <v>1030</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868</v>
      </c>
      <c r="B391" s="204" t="str">
        <f>VLOOKUP(A391,Adr!A:B,2,FALSE)</f>
        <v>Slovenský zväz Judo</v>
      </c>
      <c r="C391" s="169" t="s">
        <v>1630</v>
      </c>
      <c r="D391" s="288">
        <v>10000</v>
      </c>
      <c r="E391" s="230">
        <v>0</v>
      </c>
      <c r="F391" s="166" t="s">
        <v>345</v>
      </c>
      <c r="G391" s="169" t="s">
        <v>321</v>
      </c>
      <c r="H391" s="169" t="s">
        <v>1030</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868</v>
      </c>
      <c r="B392" s="204" t="str">
        <f>VLOOKUP(A392,Adr!A:B,2,FALSE)</f>
        <v>Slovenský zväz Judo</v>
      </c>
      <c r="C392" s="185" t="s">
        <v>1631</v>
      </c>
      <c r="D392" s="287">
        <v>15000</v>
      </c>
      <c r="E392" s="230">
        <v>0</v>
      </c>
      <c r="F392" s="166" t="s">
        <v>345</v>
      </c>
      <c r="G392" s="169" t="s">
        <v>321</v>
      </c>
      <c r="H392" s="169" t="s">
        <v>1030</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868</v>
      </c>
      <c r="B393" s="204" t="str">
        <f>VLOOKUP(A393,Adr!A:B,2,FALSE)</f>
        <v>Slovenský zväz Judo</v>
      </c>
      <c r="C393" s="196" t="s">
        <v>1632</v>
      </c>
      <c r="D393" s="289">
        <v>10000</v>
      </c>
      <c r="E393" s="230">
        <v>0</v>
      </c>
      <c r="F393" s="166" t="s">
        <v>345</v>
      </c>
      <c r="G393" s="169" t="s">
        <v>321</v>
      </c>
      <c r="H393" s="169" t="s">
        <v>1030</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868</v>
      </c>
      <c r="B394" s="204" t="str">
        <f>VLOOKUP(A394,Adr!A:B,2,FALSE)</f>
        <v>Slovenský zväz Judo</v>
      </c>
      <c r="C394" s="185" t="s">
        <v>1633</v>
      </c>
      <c r="D394" s="287">
        <v>20000</v>
      </c>
      <c r="E394" s="173">
        <v>0</v>
      </c>
      <c r="F394" s="166" t="s">
        <v>345</v>
      </c>
      <c r="G394" s="169" t="s">
        <v>321</v>
      </c>
      <c r="H394" s="169" t="s">
        <v>1030</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868</v>
      </c>
      <c r="B395" s="204" t="str">
        <f>VLOOKUP(A395,Adr!A:B,2,FALSE)</f>
        <v>Slovenský zväz Judo</v>
      </c>
      <c r="C395" s="197" t="s">
        <v>350</v>
      </c>
      <c r="D395" s="187">
        <v>50000</v>
      </c>
      <c r="E395" s="173">
        <v>0</v>
      </c>
      <c r="F395" s="166" t="s">
        <v>349</v>
      </c>
      <c r="G395" s="169" t="s">
        <v>321</v>
      </c>
      <c r="H395" s="169" t="s">
        <v>1030</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874</v>
      </c>
      <c r="B396" s="204" t="str">
        <f>VLOOKUP(A396,Adr!A:B,2,FALSE)</f>
        <v>Slovenský Zväz Karate</v>
      </c>
      <c r="C396" s="169" t="s">
        <v>1153</v>
      </c>
      <c r="D396" s="288">
        <v>621440</v>
      </c>
      <c r="E396" s="173">
        <v>0</v>
      </c>
      <c r="F396" s="166" t="s">
        <v>339</v>
      </c>
      <c r="G396" s="169" t="s">
        <v>319</v>
      </c>
      <c r="H396" s="169" t="s">
        <v>1030</v>
      </c>
      <c r="I396" s="192" t="str">
        <f t="shared" si="40"/>
        <v>30811571a</v>
      </c>
      <c r="J396" s="167" t="str">
        <f t="shared" si="41"/>
        <v>30811571026 02</v>
      </c>
      <c r="K396" s="5" t="s">
        <v>1154</v>
      </c>
      <c r="L396" s="167" t="str">
        <f t="shared" si="42"/>
        <v>30811571026 02B</v>
      </c>
      <c r="M396" s="5" t="str">
        <f t="shared" si="43"/>
        <v>Slovenský Zväz KarateaBkarate - bežné transfery</v>
      </c>
      <c r="N396" s="3" t="str">
        <f t="shared" si="44"/>
        <v>30811571aB</v>
      </c>
    </row>
    <row r="397" spans="1:14" x14ac:dyDescent="0.2">
      <c r="A397" s="198" t="s">
        <v>874</v>
      </c>
      <c r="B397" s="204" t="str">
        <f>VLOOKUP(A397,Adr!A:B,2,FALSE)</f>
        <v>Slovenský Zväz Karate</v>
      </c>
      <c r="C397" s="169" t="s">
        <v>1476</v>
      </c>
      <c r="D397" s="288">
        <v>9761</v>
      </c>
      <c r="E397" s="230">
        <v>0</v>
      </c>
      <c r="F397" s="166" t="s">
        <v>343</v>
      </c>
      <c r="G397" s="169" t="s">
        <v>321</v>
      </c>
      <c r="H397" s="169" t="s">
        <v>1030</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874</v>
      </c>
      <c r="B398" s="204" t="str">
        <f>VLOOKUP(A398,Adr!A:B,2,FALSE)</f>
        <v>Slovenský Zväz Karate</v>
      </c>
      <c r="C398" s="185" t="s">
        <v>1634</v>
      </c>
      <c r="D398" s="287">
        <v>30000</v>
      </c>
      <c r="E398" s="230">
        <v>0</v>
      </c>
      <c r="F398" s="166" t="s">
        <v>345</v>
      </c>
      <c r="G398" s="169" t="s">
        <v>321</v>
      </c>
      <c r="H398" s="169" t="s">
        <v>1030</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874</v>
      </c>
      <c r="B399" s="204" t="str">
        <f>VLOOKUP(A399,Adr!A:B,2,FALSE)</f>
        <v>Slovenský Zväz Karate</v>
      </c>
      <c r="C399" s="196" t="s">
        <v>2974</v>
      </c>
      <c r="D399" s="289">
        <v>10000</v>
      </c>
      <c r="E399" s="173">
        <v>0</v>
      </c>
      <c r="F399" s="166" t="s">
        <v>345</v>
      </c>
      <c r="G399" s="169" t="s">
        <v>321</v>
      </c>
      <c r="H399" s="169" t="s">
        <v>1030</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874</v>
      </c>
      <c r="B400" s="204" t="str">
        <f>VLOOKUP(A400,Adr!A:B,2,FALSE)</f>
        <v>Slovenský Zväz Karate</v>
      </c>
      <c r="C400" s="196" t="s">
        <v>2213</v>
      </c>
      <c r="D400" s="287">
        <v>10000</v>
      </c>
      <c r="E400" s="230">
        <v>0</v>
      </c>
      <c r="F400" s="166" t="s">
        <v>362</v>
      </c>
      <c r="G400" s="169" t="s">
        <v>321</v>
      </c>
      <c r="H400" s="169" t="s">
        <v>1030</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881</v>
      </c>
      <c r="B401" s="204" t="str">
        <f>VLOOKUP(A401,Adr!A:B,2,FALSE)</f>
        <v>Slovenský zväz kickboxu</v>
      </c>
      <c r="C401" s="169" t="s">
        <v>1155</v>
      </c>
      <c r="D401" s="288">
        <v>94554</v>
      </c>
      <c r="E401" s="173">
        <v>0</v>
      </c>
      <c r="F401" s="166" t="s">
        <v>339</v>
      </c>
      <c r="G401" s="169" t="s">
        <v>319</v>
      </c>
      <c r="H401" s="169" t="s">
        <v>1030</v>
      </c>
      <c r="I401" s="192" t="str">
        <f t="shared" si="45"/>
        <v>31119247a</v>
      </c>
      <c r="J401" s="167" t="str">
        <f t="shared" si="46"/>
        <v>31119247026 02</v>
      </c>
      <c r="K401" s="5" t="s">
        <v>1156</v>
      </c>
      <c r="L401" s="167" t="str">
        <f t="shared" si="47"/>
        <v>31119247026 02B</v>
      </c>
      <c r="M401" s="5" t="str">
        <f t="shared" si="48"/>
        <v>Slovenský zväz kickboxuaBkickbox - bežné transfery</v>
      </c>
      <c r="N401" s="3" t="str">
        <f t="shared" si="49"/>
        <v>31119247aB</v>
      </c>
    </row>
    <row r="402" spans="1:14" x14ac:dyDescent="0.2">
      <c r="A402" s="182" t="s">
        <v>881</v>
      </c>
      <c r="B402" s="204" t="str">
        <f>VLOOKUP(A402,Adr!A:B,2,FALSE)</f>
        <v>Slovenský zväz kickboxu</v>
      </c>
      <c r="C402" s="185" t="s">
        <v>1635</v>
      </c>
      <c r="D402" s="287">
        <v>20000</v>
      </c>
      <c r="E402" s="230">
        <v>0</v>
      </c>
      <c r="F402" s="166" t="s">
        <v>345</v>
      </c>
      <c r="G402" s="169" t="s">
        <v>321</v>
      </c>
      <c r="H402" s="169" t="s">
        <v>1030</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881</v>
      </c>
      <c r="B403" s="204" t="str">
        <f>VLOOKUP(A403,Adr!A:B,2,FALSE)</f>
        <v>Slovenský zväz kickboxu</v>
      </c>
      <c r="C403" s="196" t="s">
        <v>1636</v>
      </c>
      <c r="D403" s="289">
        <v>30000</v>
      </c>
      <c r="E403" s="173">
        <v>0</v>
      </c>
      <c r="F403" s="166" t="s">
        <v>345</v>
      </c>
      <c r="G403" s="169" t="s">
        <v>321</v>
      </c>
      <c r="H403" s="169" t="s">
        <v>1030</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 x14ac:dyDescent="0.2">
      <c r="A404" s="166" t="s">
        <v>881</v>
      </c>
      <c r="B404" s="204" t="str">
        <f>VLOOKUP(A404,Adr!A:B,2,FALSE)</f>
        <v>Slovenský zväz kickboxu</v>
      </c>
      <c r="C404" s="197" t="s">
        <v>2235</v>
      </c>
      <c r="D404" s="290">
        <v>27100</v>
      </c>
      <c r="E404" s="230">
        <v>0</v>
      </c>
      <c r="F404" s="166" t="s">
        <v>349</v>
      </c>
      <c r="G404" s="169" t="s">
        <v>321</v>
      </c>
      <c r="H404" s="169" t="s">
        <v>1030</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881</v>
      </c>
      <c r="B405" s="204" t="str">
        <f>VLOOKUP(A405,Adr!A:B,2,FALSE)</f>
        <v>Slovenský zväz kickboxu</v>
      </c>
      <c r="C405" s="196" t="s">
        <v>2214</v>
      </c>
      <c r="D405" s="287">
        <v>7000</v>
      </c>
      <c r="E405" s="230">
        <v>0</v>
      </c>
      <c r="F405" s="166" t="s">
        <v>362</v>
      </c>
      <c r="G405" s="169" t="s">
        <v>321</v>
      </c>
      <c r="H405" s="169" t="s">
        <v>1030</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886</v>
      </c>
      <c r="B406" s="204" t="str">
        <f>VLOOKUP(A406,Adr!A:B,2,FALSE)</f>
        <v>Slovenský zväz ľadového hokeja</v>
      </c>
      <c r="C406" s="185" t="s">
        <v>1157</v>
      </c>
      <c r="D406" s="288">
        <v>6252588</v>
      </c>
      <c r="E406" s="230">
        <v>0</v>
      </c>
      <c r="F406" s="166" t="s">
        <v>339</v>
      </c>
      <c r="G406" s="169" t="s">
        <v>319</v>
      </c>
      <c r="H406" s="169" t="s">
        <v>1030</v>
      </c>
      <c r="I406" s="192" t="str">
        <f t="shared" si="45"/>
        <v>30845386a</v>
      </c>
      <c r="J406" s="167" t="str">
        <f t="shared" si="46"/>
        <v>30845386026 02</v>
      </c>
      <c r="K406" s="5" t="s">
        <v>1158</v>
      </c>
      <c r="L406" s="167" t="str">
        <f t="shared" si="47"/>
        <v>30845386026 02B</v>
      </c>
      <c r="M406" s="5" t="str">
        <f t="shared" si="48"/>
        <v>Slovenský zväz ľadového hokejaaBľadový hokej - bežné transfery</v>
      </c>
      <c r="N406" s="3" t="str">
        <f t="shared" si="49"/>
        <v>30845386aB</v>
      </c>
    </row>
    <row r="407" spans="1:14" x14ac:dyDescent="0.2">
      <c r="A407" s="166" t="s">
        <v>1991</v>
      </c>
      <c r="B407" s="204" t="str">
        <f>VLOOKUP(A407,Adr!A:B,2,FALSE)</f>
        <v>Slovenský zväz malého futbalu</v>
      </c>
      <c r="C407" s="196" t="s">
        <v>352</v>
      </c>
      <c r="D407" s="289">
        <v>250000</v>
      </c>
      <c r="E407" s="230">
        <v>0</v>
      </c>
      <c r="F407" s="166" t="s">
        <v>351</v>
      </c>
      <c r="G407" s="169" t="s">
        <v>321</v>
      </c>
      <c r="H407" s="169" t="s">
        <v>1030</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894</v>
      </c>
      <c r="B408" s="204" t="str">
        <f>VLOOKUP(A408,Adr!A:B,2,FALSE)</f>
        <v>Slovenský zväz moderného päťboja</v>
      </c>
      <c r="C408" s="196" t="s">
        <v>1159</v>
      </c>
      <c r="D408" s="289">
        <v>67606</v>
      </c>
      <c r="E408" s="230">
        <v>0</v>
      </c>
      <c r="F408" s="166" t="s">
        <v>339</v>
      </c>
      <c r="G408" s="169" t="s">
        <v>319</v>
      </c>
      <c r="H408" s="169" t="s">
        <v>1030</v>
      </c>
      <c r="I408" s="192" t="str">
        <f t="shared" si="45"/>
        <v>30788714a</v>
      </c>
      <c r="J408" s="167" t="str">
        <f t="shared" si="46"/>
        <v>30788714026 02</v>
      </c>
      <c r="K408" s="5" t="s">
        <v>1160</v>
      </c>
      <c r="L408" s="167" t="str">
        <f t="shared" si="47"/>
        <v>30788714026 02B</v>
      </c>
      <c r="M408" s="5" t="str">
        <f t="shared" si="48"/>
        <v>Slovenský zväz moderného päťbojaaBmoderný päťboj - bežné transfery</v>
      </c>
      <c r="N408" s="3" t="str">
        <f t="shared" si="49"/>
        <v>30788714aB</v>
      </c>
    </row>
    <row r="409" spans="1:14" x14ac:dyDescent="0.2">
      <c r="A409" s="166" t="s">
        <v>901</v>
      </c>
      <c r="B409" s="204" t="str">
        <f>VLOOKUP(A409,Adr!A:B,2,FALSE)</f>
        <v>Slovenský zväz orientačných športov</v>
      </c>
      <c r="C409" s="185" t="s">
        <v>1161</v>
      </c>
      <c r="D409" s="287">
        <v>33142</v>
      </c>
      <c r="E409" s="173">
        <v>0</v>
      </c>
      <c r="F409" s="166" t="s">
        <v>339</v>
      </c>
      <c r="G409" s="169" t="s">
        <v>319</v>
      </c>
      <c r="H409" s="169" t="s">
        <v>1030</v>
      </c>
      <c r="I409" s="192" t="str">
        <f t="shared" si="45"/>
        <v>30806518a</v>
      </c>
      <c r="J409" s="167" t="str">
        <f t="shared" si="46"/>
        <v>30806518026 02</v>
      </c>
      <c r="K409" s="5" t="s">
        <v>1162</v>
      </c>
      <c r="L409" s="167" t="str">
        <f t="shared" si="47"/>
        <v>30806518026 02B</v>
      </c>
      <c r="M409" s="5" t="str">
        <f t="shared" si="48"/>
        <v>Slovenský zväz orientačných športovaBorientačné športy - bežné transfery</v>
      </c>
      <c r="N409" s="3" t="str">
        <f t="shared" si="49"/>
        <v>30806518aB</v>
      </c>
    </row>
    <row r="410" spans="1:14" x14ac:dyDescent="0.2">
      <c r="A410" s="198" t="s">
        <v>908</v>
      </c>
      <c r="B410" s="204" t="str">
        <f>VLOOKUP(A410,Adr!A:B,2,FALSE)</f>
        <v>Slovenský zväz pozemného hokeja</v>
      </c>
      <c r="C410" s="185" t="s">
        <v>1163</v>
      </c>
      <c r="D410" s="287">
        <v>93075</v>
      </c>
      <c r="E410" s="230">
        <v>0</v>
      </c>
      <c r="F410" s="166" t="s">
        <v>339</v>
      </c>
      <c r="G410" s="169" t="s">
        <v>319</v>
      </c>
      <c r="H410" s="169" t="s">
        <v>1030</v>
      </c>
      <c r="I410" s="192" t="str">
        <f t="shared" si="45"/>
        <v>31751075a</v>
      </c>
      <c r="J410" s="167" t="str">
        <f t="shared" si="46"/>
        <v>31751075026 02</v>
      </c>
      <c r="K410" s="5" t="s">
        <v>1164</v>
      </c>
      <c r="L410" s="167" t="str">
        <f t="shared" si="47"/>
        <v>31751075026 02B</v>
      </c>
      <c r="M410" s="5" t="str">
        <f t="shared" si="48"/>
        <v>Slovenský zväz pozemného hokejaaBpozemný hokej - bežné transfery</v>
      </c>
      <c r="N410" s="3" t="str">
        <f t="shared" si="49"/>
        <v>31751075aB</v>
      </c>
    </row>
    <row r="411" spans="1:14" x14ac:dyDescent="0.2">
      <c r="A411" s="182" t="s">
        <v>916</v>
      </c>
      <c r="B411" s="204" t="str">
        <f>VLOOKUP(A411,Adr!A:B,2,FALSE)</f>
        <v>Slovenský zväz psích záprahov</v>
      </c>
      <c r="C411" s="185" t="s">
        <v>1165</v>
      </c>
      <c r="D411" s="287">
        <v>23823</v>
      </c>
      <c r="E411" s="230">
        <v>0</v>
      </c>
      <c r="F411" s="166" t="s">
        <v>339</v>
      </c>
      <c r="G411" s="169" t="s">
        <v>319</v>
      </c>
      <c r="H411" s="169" t="s">
        <v>1030</v>
      </c>
      <c r="I411" s="192" t="str">
        <f t="shared" si="45"/>
        <v>37818058a</v>
      </c>
      <c r="J411" s="167" t="str">
        <f t="shared" si="46"/>
        <v>37818058026 02</v>
      </c>
      <c r="K411" s="5" t="s">
        <v>1166</v>
      </c>
      <c r="L411" s="167" t="str">
        <f t="shared" si="47"/>
        <v>37818058026 02B</v>
      </c>
      <c r="M411" s="5" t="str">
        <f t="shared" si="48"/>
        <v>Slovenský zväz psích záprahovaBpsie záprahy - bežné transfery</v>
      </c>
      <c r="N411" s="3" t="str">
        <f t="shared" si="49"/>
        <v>37818058aB</v>
      </c>
    </row>
    <row r="412" spans="1:14" x14ac:dyDescent="0.2">
      <c r="A412" s="166" t="s">
        <v>1998</v>
      </c>
      <c r="B412" s="204" t="str">
        <f>VLOOKUP(A412,Adr!A:B,2,FALSE)</f>
        <v>Slovenský zväz rádioamatérov</v>
      </c>
      <c r="C412" s="197" t="s">
        <v>2233</v>
      </c>
      <c r="D412" s="290">
        <v>15000</v>
      </c>
      <c r="E412" s="230">
        <v>0</v>
      </c>
      <c r="F412" s="166" t="s">
        <v>349</v>
      </c>
      <c r="G412" s="169" t="s">
        <v>321</v>
      </c>
      <c r="H412" s="169" t="s">
        <v>1030</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925</v>
      </c>
      <c r="B413" s="204" t="str">
        <f>VLOOKUP(A413,Adr!A:B,2,FALSE)</f>
        <v>Slovenský zväz rybolovnej techniky</v>
      </c>
      <c r="C413" s="185" t="s">
        <v>1167</v>
      </c>
      <c r="D413" s="287">
        <v>47542</v>
      </c>
      <c r="E413" s="173">
        <v>0</v>
      </c>
      <c r="F413" s="166" t="s">
        <v>339</v>
      </c>
      <c r="G413" s="169" t="s">
        <v>319</v>
      </c>
      <c r="H413" s="169" t="s">
        <v>1030</v>
      </c>
      <c r="I413" s="192" t="str">
        <f t="shared" si="45"/>
        <v>31871526a</v>
      </c>
      <c r="J413" s="167" t="str">
        <f t="shared" si="46"/>
        <v>31871526026 02</v>
      </c>
      <c r="K413" s="5" t="s">
        <v>1168</v>
      </c>
      <c r="L413" s="167" t="str">
        <f t="shared" si="47"/>
        <v>31871526026 02B</v>
      </c>
      <c r="M413" s="5" t="str">
        <f t="shared" si="48"/>
        <v>Slovenský zväz rybolovnej technikyaBrybolovná technika - bežné transfery</v>
      </c>
      <c r="N413" s="3" t="str">
        <f t="shared" si="49"/>
        <v>31871526aB</v>
      </c>
    </row>
    <row r="414" spans="1:14" x14ac:dyDescent="0.2">
      <c r="A414" s="182" t="s">
        <v>931</v>
      </c>
      <c r="B414" s="204" t="str">
        <f>VLOOKUP(A414,Adr!A:B,2,FALSE)</f>
        <v>Slovenský zväz sánkarov</v>
      </c>
      <c r="C414" s="185" t="s">
        <v>1169</v>
      </c>
      <c r="D414" s="287">
        <v>80427</v>
      </c>
      <c r="E414" s="230">
        <v>0</v>
      </c>
      <c r="F414" s="166" t="s">
        <v>339</v>
      </c>
      <c r="G414" s="169" t="s">
        <v>319</v>
      </c>
      <c r="H414" s="169" t="s">
        <v>1030</v>
      </c>
      <c r="I414" s="192" t="str">
        <f t="shared" si="45"/>
        <v>31989373a</v>
      </c>
      <c r="J414" s="167" t="str">
        <f t="shared" si="46"/>
        <v>31989373026 02</v>
      </c>
      <c r="K414" s="5" t="s">
        <v>1170</v>
      </c>
      <c r="L414" s="167" t="str">
        <f t="shared" si="47"/>
        <v>31989373026 02B</v>
      </c>
      <c r="M414" s="5" t="str">
        <f t="shared" si="48"/>
        <v>Slovenský zväz sánkarovaBsánkovanie - bežné transfery</v>
      </c>
      <c r="N414" s="3" t="str">
        <f t="shared" si="49"/>
        <v>31989373aB</v>
      </c>
    </row>
    <row r="415" spans="1:14" x14ac:dyDescent="0.2">
      <c r="A415" s="166" t="s">
        <v>931</v>
      </c>
      <c r="B415" s="204" t="str">
        <f>VLOOKUP(A415,Adr!A:B,2,FALSE)</f>
        <v>Slovenský zväz sánkarov</v>
      </c>
      <c r="C415" s="196" t="s">
        <v>2183</v>
      </c>
      <c r="D415" s="289">
        <v>7500</v>
      </c>
      <c r="E415" s="230">
        <v>0</v>
      </c>
      <c r="F415" s="166" t="s">
        <v>345</v>
      </c>
      <c r="G415" s="169" t="s">
        <v>321</v>
      </c>
      <c r="H415" s="169" t="s">
        <v>1030</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931</v>
      </c>
      <c r="B416" s="204" t="str">
        <f>VLOOKUP(A416,Adr!A:B,2,FALSE)</f>
        <v>Slovenský zväz sánkarov</v>
      </c>
      <c r="C416" s="185" t="s">
        <v>2184</v>
      </c>
      <c r="D416" s="287">
        <v>7500</v>
      </c>
      <c r="E416" s="173">
        <v>0</v>
      </c>
      <c r="F416" s="166" t="s">
        <v>345</v>
      </c>
      <c r="G416" s="169" t="s">
        <v>321</v>
      </c>
      <c r="H416" s="169" t="s">
        <v>1030</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931</v>
      </c>
      <c r="B417" s="204" t="str">
        <f>VLOOKUP(A417,Adr!A:B,2,FALSE)</f>
        <v>Slovenský zväz sánkarov</v>
      </c>
      <c r="C417" s="185" t="s">
        <v>2185</v>
      </c>
      <c r="D417" s="287">
        <v>20000</v>
      </c>
      <c r="E417" s="230">
        <v>0</v>
      </c>
      <c r="F417" s="166" t="s">
        <v>345</v>
      </c>
      <c r="G417" s="169" t="s">
        <v>321</v>
      </c>
      <c r="H417" s="169" t="s">
        <v>1030</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1445</v>
      </c>
      <c r="B418" s="204" t="str">
        <f>VLOOKUP(A418,Adr!A:B,2,FALSE)</f>
        <v>Slovenský zväz športovcov s mentálnym postihnutím</v>
      </c>
      <c r="C418" s="185" t="s">
        <v>1466</v>
      </c>
      <c r="D418" s="287">
        <v>11500</v>
      </c>
      <c r="E418" s="173">
        <v>0</v>
      </c>
      <c r="F418" s="166" t="s">
        <v>343</v>
      </c>
      <c r="G418" s="169" t="s">
        <v>321</v>
      </c>
      <c r="H418" s="169" t="s">
        <v>1030</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940</v>
      </c>
      <c r="B419" s="204" t="str">
        <f>VLOOKUP(A419,Adr!A:B,2,FALSE)</f>
        <v>Slovenský zväz športového ju-jitsu</v>
      </c>
      <c r="C419" s="185" t="s">
        <v>1171</v>
      </c>
      <c r="D419" s="287">
        <v>19239</v>
      </c>
      <c r="E419" s="230">
        <v>0</v>
      </c>
      <c r="F419" s="166" t="s">
        <v>339</v>
      </c>
      <c r="G419" s="169" t="s">
        <v>319</v>
      </c>
      <c r="H419" s="169" t="s">
        <v>1030</v>
      </c>
      <c r="I419" s="192" t="str">
        <f t="shared" si="45"/>
        <v>42219922a</v>
      </c>
      <c r="J419" s="167" t="str">
        <f t="shared" si="46"/>
        <v>42219922026 02</v>
      </c>
      <c r="K419" s="5" t="s">
        <v>1172</v>
      </c>
      <c r="L419" s="167" t="str">
        <f t="shared" si="47"/>
        <v>42219922026 02B</v>
      </c>
      <c r="M419" s="5" t="str">
        <f t="shared" si="48"/>
        <v>Slovenský zväz športového ju-jitsuaBju-jitsu - bežné transfery</v>
      </c>
      <c r="N419" s="3" t="str">
        <f t="shared" si="49"/>
        <v>42219922aB</v>
      </c>
    </row>
    <row r="420" spans="1:14" x14ac:dyDescent="0.2">
      <c r="A420" s="182" t="s">
        <v>949</v>
      </c>
      <c r="B420" s="204" t="str">
        <f>VLOOKUP(A420,Adr!A:B,2,FALSE)</f>
        <v>Slovenský zväz športového rybolovu</v>
      </c>
      <c r="C420" s="185" t="s">
        <v>1173</v>
      </c>
      <c r="D420" s="287">
        <v>88597</v>
      </c>
      <c r="E420" s="173">
        <v>0</v>
      </c>
      <c r="F420" s="166" t="s">
        <v>339</v>
      </c>
      <c r="G420" s="169" t="s">
        <v>319</v>
      </c>
      <c r="H420" s="169" t="s">
        <v>1030</v>
      </c>
      <c r="I420" s="192" t="str">
        <f t="shared" si="45"/>
        <v>51118831a</v>
      </c>
      <c r="J420" s="167" t="str">
        <f t="shared" si="46"/>
        <v>51118831026 02</v>
      </c>
      <c r="K420" s="5" t="s">
        <v>1174</v>
      </c>
      <c r="L420" s="167" t="str">
        <f t="shared" si="47"/>
        <v>51118831026 02B</v>
      </c>
      <c r="M420" s="5" t="str">
        <f t="shared" si="48"/>
        <v>Slovenský zväz športového rybolovuaBšportové rybárstvo - bežné transfery</v>
      </c>
      <c r="N420" s="3" t="str">
        <f t="shared" si="49"/>
        <v>51118831aB</v>
      </c>
    </row>
    <row r="421" spans="1:14" x14ac:dyDescent="0.2">
      <c r="A421" s="198" t="s">
        <v>2007</v>
      </c>
      <c r="B421" s="204" t="str">
        <f>VLOOKUP(A421,Adr!A:B,2,FALSE)</f>
        <v>Slovenský zväz Taekwon-Do ITF</v>
      </c>
      <c r="C421" s="185" t="s">
        <v>352</v>
      </c>
      <c r="D421" s="287">
        <v>68600</v>
      </c>
      <c r="E421" s="230">
        <v>0</v>
      </c>
      <c r="F421" s="166" t="s">
        <v>351</v>
      </c>
      <c r="G421" s="169" t="s">
        <v>321</v>
      </c>
      <c r="H421" s="169" t="s">
        <v>1030</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957</v>
      </c>
      <c r="B422" s="204" t="str">
        <f>VLOOKUP(A422,Adr!A:B,2,FALSE)</f>
        <v>Slovenský zväz tanečných športov</v>
      </c>
      <c r="C422" s="185" t="s">
        <v>1175</v>
      </c>
      <c r="D422" s="287">
        <v>377165</v>
      </c>
      <c r="E422" s="173">
        <v>0</v>
      </c>
      <c r="F422" s="166" t="s">
        <v>339</v>
      </c>
      <c r="G422" s="169" t="s">
        <v>319</v>
      </c>
      <c r="H422" s="169" t="s">
        <v>1030</v>
      </c>
      <c r="I422" s="192" t="str">
        <f t="shared" si="45"/>
        <v>00684767a</v>
      </c>
      <c r="J422" s="167" t="str">
        <f t="shared" si="46"/>
        <v>00684767026 02</v>
      </c>
      <c r="K422" s="5" t="s">
        <v>1176</v>
      </c>
      <c r="L422" s="167" t="str">
        <f t="shared" si="47"/>
        <v>00684767026 02B</v>
      </c>
      <c r="M422" s="5" t="str">
        <f t="shared" si="48"/>
        <v>Slovenský zväz tanečných športovaBtanečný šport - bežné transfery</v>
      </c>
      <c r="N422" s="3" t="str">
        <f t="shared" si="49"/>
        <v>00684767aB</v>
      </c>
    </row>
    <row r="423" spans="1:14" x14ac:dyDescent="0.2">
      <c r="A423" s="198" t="s">
        <v>1451</v>
      </c>
      <c r="B423" s="204" t="str">
        <f>VLOOKUP(A423,Adr!A:B,2,FALSE)</f>
        <v>Slovenský zväz telesne postihnutých športovcov</v>
      </c>
      <c r="C423" s="169" t="s">
        <v>1467</v>
      </c>
      <c r="D423" s="288">
        <v>596620</v>
      </c>
      <c r="E423" s="230">
        <v>0</v>
      </c>
      <c r="F423" s="166" t="s">
        <v>343</v>
      </c>
      <c r="G423" s="169" t="s">
        <v>321</v>
      </c>
      <c r="H423" s="169" t="s">
        <v>1030</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1451</v>
      </c>
      <c r="B424" s="204" t="str">
        <f>VLOOKUP(A424,Adr!A:B,2,FALSE)</f>
        <v>Slovenský zväz telesne postihnutých športovcov</v>
      </c>
      <c r="C424" s="185" t="s">
        <v>1637</v>
      </c>
      <c r="D424" s="287">
        <v>10000</v>
      </c>
      <c r="E424" s="173">
        <v>0</v>
      </c>
      <c r="F424" s="166" t="s">
        <v>345</v>
      </c>
      <c r="G424" s="169" t="s">
        <v>321</v>
      </c>
      <c r="H424" s="169" t="s">
        <v>1030</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1451</v>
      </c>
      <c r="B425" s="204" t="str">
        <f>VLOOKUP(A425,Adr!A:B,2,FALSE)</f>
        <v>Slovenský zväz telesne postihnutých športovcov</v>
      </c>
      <c r="C425" s="197" t="s">
        <v>1638</v>
      </c>
      <c r="D425" s="290">
        <v>10000</v>
      </c>
      <c r="E425" s="230">
        <v>0</v>
      </c>
      <c r="F425" s="166" t="s">
        <v>345</v>
      </c>
      <c r="G425" s="169" t="s">
        <v>321</v>
      </c>
      <c r="H425" s="169" t="s">
        <v>1030</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1451</v>
      </c>
      <c r="B426" s="204" t="str">
        <f>VLOOKUP(A426,Adr!A:B,2,FALSE)</f>
        <v>Slovenský zväz telesne postihnutých športovcov</v>
      </c>
      <c r="C426" s="196" t="s">
        <v>1639</v>
      </c>
      <c r="D426" s="289">
        <v>20000</v>
      </c>
      <c r="E426" s="173">
        <v>0</v>
      </c>
      <c r="F426" s="166" t="s">
        <v>345</v>
      </c>
      <c r="G426" s="169" t="s">
        <v>321</v>
      </c>
      <c r="H426" s="169" t="s">
        <v>1030</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1451</v>
      </c>
      <c r="B427" s="204" t="str">
        <f>VLOOKUP(A427,Adr!A:B,2,FALSE)</f>
        <v>Slovenský zväz telesne postihnutých športovcov</v>
      </c>
      <c r="C427" s="185" t="s">
        <v>1640</v>
      </c>
      <c r="D427" s="287">
        <v>20000</v>
      </c>
      <c r="E427" s="230">
        <v>0</v>
      </c>
      <c r="F427" s="166" t="s">
        <v>345</v>
      </c>
      <c r="G427" s="169" t="s">
        <v>321</v>
      </c>
      <c r="H427" s="169" t="s">
        <v>1030</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1451</v>
      </c>
      <c r="B428" s="204" t="str">
        <f>VLOOKUP(A428,Adr!A:B,2,FALSE)</f>
        <v>Slovenský zväz telesne postihnutých športovcov</v>
      </c>
      <c r="C428" s="196" t="s">
        <v>2186</v>
      </c>
      <c r="D428" s="287">
        <v>10000</v>
      </c>
      <c r="E428" s="173">
        <v>0</v>
      </c>
      <c r="F428" s="166" t="s">
        <v>345</v>
      </c>
      <c r="G428" s="169" t="s">
        <v>321</v>
      </c>
      <c r="H428" s="169" t="s">
        <v>1030</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1451</v>
      </c>
      <c r="B429" s="204" t="str">
        <f>VLOOKUP(A429,Adr!A:B,2,FALSE)</f>
        <v>Slovenský zväz telesne postihnutých športovcov</v>
      </c>
      <c r="C429" s="190" t="s">
        <v>2187</v>
      </c>
      <c r="D429" s="288">
        <v>10000</v>
      </c>
      <c r="E429" s="230">
        <v>0</v>
      </c>
      <c r="F429" s="166" t="s">
        <v>345</v>
      </c>
      <c r="G429" s="169" t="s">
        <v>321</v>
      </c>
      <c r="H429" s="169" t="s">
        <v>1030</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1451</v>
      </c>
      <c r="B430" s="204" t="str">
        <f>VLOOKUP(A430,Adr!A:B,2,FALSE)</f>
        <v>Slovenský zväz telesne postihnutých športovcov</v>
      </c>
      <c r="C430" s="185" t="s">
        <v>2188</v>
      </c>
      <c r="D430" s="287">
        <v>5000</v>
      </c>
      <c r="E430" s="173">
        <v>0</v>
      </c>
      <c r="F430" s="166" t="s">
        <v>345</v>
      </c>
      <c r="G430" s="169" t="s">
        <v>321</v>
      </c>
      <c r="H430" s="169" t="s">
        <v>1030</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1451</v>
      </c>
      <c r="B431" s="204" t="str">
        <f>VLOOKUP(A431,Adr!A:B,2,FALSE)</f>
        <v>Slovenský zväz telesne postihnutých športovcov</v>
      </c>
      <c r="C431" s="196" t="s">
        <v>1641</v>
      </c>
      <c r="D431" s="289">
        <v>30000</v>
      </c>
      <c r="E431" s="230">
        <v>0</v>
      </c>
      <c r="F431" s="166" t="s">
        <v>345</v>
      </c>
      <c r="G431" s="169" t="s">
        <v>321</v>
      </c>
      <c r="H431" s="169" t="s">
        <v>1030</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1451</v>
      </c>
      <c r="B432" s="204" t="str">
        <f>VLOOKUP(A432,Adr!A:B,2,FALSE)</f>
        <v>Slovenský zväz telesne postihnutých športovcov</v>
      </c>
      <c r="C432" s="196" t="s">
        <v>1642</v>
      </c>
      <c r="D432" s="289">
        <v>10000</v>
      </c>
      <c r="E432" s="173">
        <v>0</v>
      </c>
      <c r="F432" s="166" t="s">
        <v>345</v>
      </c>
      <c r="G432" s="169" t="s">
        <v>321</v>
      </c>
      <c r="H432" s="169" t="s">
        <v>1030</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1451</v>
      </c>
      <c r="B433" s="204" t="str">
        <f>VLOOKUP(A433,Adr!A:B,2,FALSE)</f>
        <v>Slovenský zväz telesne postihnutých športovcov</v>
      </c>
      <c r="C433" s="185" t="s">
        <v>1643</v>
      </c>
      <c r="D433" s="287">
        <v>16800</v>
      </c>
      <c r="E433" s="230">
        <v>0</v>
      </c>
      <c r="F433" s="166" t="s">
        <v>345</v>
      </c>
      <c r="G433" s="169" t="s">
        <v>321</v>
      </c>
      <c r="H433" s="169" t="s">
        <v>1030</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1451</v>
      </c>
      <c r="B434" s="204" t="str">
        <f>VLOOKUP(A434,Adr!A:B,2,FALSE)</f>
        <v>Slovenský zväz telesne postihnutých športovcov</v>
      </c>
      <c r="C434" s="185" t="s">
        <v>1644</v>
      </c>
      <c r="D434" s="287">
        <v>20000</v>
      </c>
      <c r="E434" s="173">
        <v>0</v>
      </c>
      <c r="F434" s="166" t="s">
        <v>345</v>
      </c>
      <c r="G434" s="169" t="s">
        <v>321</v>
      </c>
      <c r="H434" s="169" t="s">
        <v>1030</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1451</v>
      </c>
      <c r="B435" s="204" t="str">
        <f>VLOOKUP(A435,Adr!A:B,2,FALSE)</f>
        <v>Slovenský zväz telesne postihnutých športovcov</v>
      </c>
      <c r="C435" s="196" t="s">
        <v>1645</v>
      </c>
      <c r="D435" s="289">
        <v>41200</v>
      </c>
      <c r="E435" s="230">
        <v>0</v>
      </c>
      <c r="F435" s="166" t="s">
        <v>345</v>
      </c>
      <c r="G435" s="169" t="s">
        <v>321</v>
      </c>
      <c r="H435" s="169" t="s">
        <v>1030</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1451</v>
      </c>
      <c r="B436" s="204" t="str">
        <f>VLOOKUP(A436,Adr!A:B,2,FALSE)</f>
        <v>Slovenský zväz telesne postihnutých športovcov</v>
      </c>
      <c r="C436" s="185" t="s">
        <v>1646</v>
      </c>
      <c r="D436" s="287">
        <v>15000</v>
      </c>
      <c r="E436" s="173">
        <v>0</v>
      </c>
      <c r="F436" s="166" t="s">
        <v>345</v>
      </c>
      <c r="G436" s="169" t="s">
        <v>321</v>
      </c>
      <c r="H436" s="169" t="s">
        <v>1030</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1451</v>
      </c>
      <c r="B437" s="204" t="str">
        <f>VLOOKUP(A437,Adr!A:B,2,FALSE)</f>
        <v>Slovenský zväz telesne postihnutých športovcov</v>
      </c>
      <c r="C437" s="185" t="s">
        <v>1647</v>
      </c>
      <c r="D437" s="289">
        <v>10000</v>
      </c>
      <c r="E437" s="230">
        <v>0</v>
      </c>
      <c r="F437" s="166" t="s">
        <v>345</v>
      </c>
      <c r="G437" s="169" t="s">
        <v>321</v>
      </c>
      <c r="H437" s="169" t="s">
        <v>1030</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1451</v>
      </c>
      <c r="B438" s="204" t="str">
        <f>VLOOKUP(A438,Adr!A:B,2,FALSE)</f>
        <v>Slovenský zväz telesne postihnutých športovcov</v>
      </c>
      <c r="C438" s="196" t="s">
        <v>2189</v>
      </c>
      <c r="D438" s="287">
        <v>5000</v>
      </c>
      <c r="E438" s="173">
        <v>0</v>
      </c>
      <c r="F438" s="166" t="s">
        <v>345</v>
      </c>
      <c r="G438" s="169" t="s">
        <v>321</v>
      </c>
      <c r="H438" s="169" t="s">
        <v>1030</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1451</v>
      </c>
      <c r="B439" s="204" t="str">
        <f>VLOOKUP(A439,Adr!A:B,2,FALSE)</f>
        <v>Slovenský zväz telesne postihnutých športovcov</v>
      </c>
      <c r="C439" s="190" t="s">
        <v>1648</v>
      </c>
      <c r="D439" s="288">
        <v>35000</v>
      </c>
      <c r="E439" s="230">
        <v>0</v>
      </c>
      <c r="F439" s="166" t="s">
        <v>345</v>
      </c>
      <c r="G439" s="169" t="s">
        <v>321</v>
      </c>
      <c r="H439" s="169" t="s">
        <v>1030</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1451</v>
      </c>
      <c r="B440" s="204" t="str">
        <f>VLOOKUP(A440,Adr!A:B,2,FALSE)</f>
        <v>Slovenský zväz telesne postihnutých športovcov</v>
      </c>
      <c r="C440" s="185" t="s">
        <v>1649</v>
      </c>
      <c r="D440" s="287">
        <v>10000</v>
      </c>
      <c r="E440" s="173">
        <v>0</v>
      </c>
      <c r="F440" s="166" t="s">
        <v>345</v>
      </c>
      <c r="G440" s="169" t="s">
        <v>321</v>
      </c>
      <c r="H440" s="169" t="s">
        <v>1030</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1451</v>
      </c>
      <c r="B441" s="204" t="str">
        <f>VLOOKUP(A441,Adr!A:B,2,FALSE)</f>
        <v>Slovenský zväz telesne postihnutých športovcov</v>
      </c>
      <c r="C441" s="196" t="s">
        <v>1650</v>
      </c>
      <c r="D441" s="287">
        <v>25000</v>
      </c>
      <c r="E441" s="230">
        <v>0</v>
      </c>
      <c r="F441" s="166" t="s">
        <v>345</v>
      </c>
      <c r="G441" s="169" t="s">
        <v>321</v>
      </c>
      <c r="H441" s="169" t="s">
        <v>1030</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1451</v>
      </c>
      <c r="B442" s="204" t="str">
        <f>VLOOKUP(A442,Adr!A:B,2,FALSE)</f>
        <v>Slovenský zväz telesne postihnutých športovcov</v>
      </c>
      <c r="C442" s="196" t="s">
        <v>1651</v>
      </c>
      <c r="D442" s="288">
        <v>41200</v>
      </c>
      <c r="E442" s="173">
        <v>0</v>
      </c>
      <c r="F442" s="166" t="s">
        <v>345</v>
      </c>
      <c r="G442" s="169" t="s">
        <v>321</v>
      </c>
      <c r="H442" s="169" t="s">
        <v>1030</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1451</v>
      </c>
      <c r="B443" s="204" t="str">
        <f>VLOOKUP(A443,Adr!A:B,2,FALSE)</f>
        <v>Slovenský zväz telesne postihnutých športovcov</v>
      </c>
      <c r="C443" s="196" t="s">
        <v>2190</v>
      </c>
      <c r="D443" s="289">
        <v>5000</v>
      </c>
      <c r="E443" s="230">
        <v>0</v>
      </c>
      <c r="F443" s="166" t="s">
        <v>345</v>
      </c>
      <c r="G443" s="169" t="s">
        <v>321</v>
      </c>
      <c r="H443" s="169" t="s">
        <v>1030</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1451</v>
      </c>
      <c r="B444" s="204" t="str">
        <f>VLOOKUP(A444,Adr!A:B,2,FALSE)</f>
        <v>Slovenský zväz telesne postihnutých športovcov</v>
      </c>
      <c r="C444" s="190" t="s">
        <v>1652</v>
      </c>
      <c r="D444" s="288">
        <v>10000</v>
      </c>
      <c r="E444" s="230">
        <v>0</v>
      </c>
      <c r="F444" s="166" t="s">
        <v>345</v>
      </c>
      <c r="G444" s="169" t="s">
        <v>321</v>
      </c>
      <c r="H444" s="169" t="s">
        <v>1030</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1451</v>
      </c>
      <c r="B445" s="204" t="str">
        <f>VLOOKUP(A445,Adr!A:B,2,FALSE)</f>
        <v>Slovenský zväz telesne postihnutých športovcov</v>
      </c>
      <c r="C445" s="190" t="s">
        <v>1653</v>
      </c>
      <c r="D445" s="288">
        <v>22500</v>
      </c>
      <c r="E445" s="230">
        <v>0</v>
      </c>
      <c r="F445" s="166" t="s">
        <v>345</v>
      </c>
      <c r="G445" s="169" t="s">
        <v>321</v>
      </c>
      <c r="H445" s="169" t="s">
        <v>1030</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1451</v>
      </c>
      <c r="B446" s="204" t="str">
        <f>VLOOKUP(A446,Adr!A:B,2,FALSE)</f>
        <v>Slovenský zväz telesne postihnutých športovcov</v>
      </c>
      <c r="C446" s="196" t="s">
        <v>1654</v>
      </c>
      <c r="D446" s="287">
        <v>10000</v>
      </c>
      <c r="E446" s="173">
        <v>0</v>
      </c>
      <c r="F446" s="166" t="s">
        <v>345</v>
      </c>
      <c r="G446" s="169" t="s">
        <v>321</v>
      </c>
      <c r="H446" s="169" t="s">
        <v>1030</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1451</v>
      </c>
      <c r="B447" s="204" t="str">
        <f>VLOOKUP(A447,Adr!A:B,2,FALSE)</f>
        <v>Slovenský zväz telesne postihnutých športovcov</v>
      </c>
      <c r="C447" s="196" t="s">
        <v>1655</v>
      </c>
      <c r="D447" s="287">
        <v>10000</v>
      </c>
      <c r="E447" s="173">
        <v>0</v>
      </c>
      <c r="F447" s="166" t="s">
        <v>345</v>
      </c>
      <c r="G447" s="169" t="s">
        <v>321</v>
      </c>
      <c r="H447" s="169" t="s">
        <v>1030</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1451</v>
      </c>
      <c r="B448" s="204" t="str">
        <f>VLOOKUP(A448,Adr!A:B,2,FALSE)</f>
        <v>Slovenský zväz telesne postihnutých športovcov</v>
      </c>
      <c r="C448" s="185" t="s">
        <v>2215</v>
      </c>
      <c r="D448" s="287">
        <v>2600</v>
      </c>
      <c r="E448" s="173">
        <v>0</v>
      </c>
      <c r="F448" s="166" t="s">
        <v>362</v>
      </c>
      <c r="G448" s="169" t="s">
        <v>321</v>
      </c>
      <c r="H448" s="169" t="s">
        <v>1030</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963</v>
      </c>
      <c r="B449" s="204" t="str">
        <f>VLOOKUP(A449,Adr!A:B,2,FALSE)</f>
        <v>Slovenský zväz vodného lyžovania a wakeboardingu</v>
      </c>
      <c r="C449" s="185" t="s">
        <v>1177</v>
      </c>
      <c r="D449" s="287">
        <v>37073</v>
      </c>
      <c r="E449" s="230">
        <v>0</v>
      </c>
      <c r="F449" s="166" t="s">
        <v>339</v>
      </c>
      <c r="G449" s="169" t="s">
        <v>319</v>
      </c>
      <c r="H449" s="169" t="s">
        <v>1030</v>
      </c>
      <c r="I449" s="192" t="str">
        <f t="shared" si="45"/>
        <v>30793203a</v>
      </c>
      <c r="J449" s="167" t="str">
        <f t="shared" si="46"/>
        <v>30793203026 02</v>
      </c>
      <c r="K449" s="5" t="s">
        <v>1178</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970</v>
      </c>
      <c r="B450" s="204" t="str">
        <f>VLOOKUP(A450,Adr!A:B,2,FALSE)</f>
        <v>Slovenský zväz vodného motorizmu</v>
      </c>
      <c r="C450" s="185" t="s">
        <v>1179</v>
      </c>
      <c r="D450" s="287">
        <v>19239</v>
      </c>
      <c r="E450" s="173">
        <v>0</v>
      </c>
      <c r="F450" s="166" t="s">
        <v>339</v>
      </c>
      <c r="G450" s="169" t="s">
        <v>319</v>
      </c>
      <c r="H450" s="169" t="s">
        <v>1030</v>
      </c>
      <c r="I450" s="192" t="str">
        <f t="shared" si="45"/>
        <v>00681768a</v>
      </c>
      <c r="J450" s="167" t="str">
        <f t="shared" si="46"/>
        <v>00681768026 02</v>
      </c>
      <c r="K450" s="5" t="s">
        <v>1180</v>
      </c>
      <c r="L450" s="167" t="str">
        <f t="shared" si="47"/>
        <v>00681768026 02B</v>
      </c>
      <c r="M450" s="5" t="str">
        <f t="shared" si="48"/>
        <v>Slovenský zväz vodného motorizmuaBvodný motorizmus - bežné transfery</v>
      </c>
      <c r="N450" s="3" t="str">
        <f t="shared" si="49"/>
        <v>00681768aB</v>
      </c>
    </row>
    <row r="451" spans="1:14" x14ac:dyDescent="0.2">
      <c r="A451" s="202" t="s">
        <v>970</v>
      </c>
      <c r="B451" s="204" t="str">
        <f>VLOOKUP(A451,Adr!A:B,2,FALSE)</f>
        <v>Slovenský zväz vodného motorizmu</v>
      </c>
      <c r="C451" s="185" t="s">
        <v>1656</v>
      </c>
      <c r="D451" s="287">
        <v>20000</v>
      </c>
      <c r="E451" s="173">
        <v>0</v>
      </c>
      <c r="F451" s="166" t="s">
        <v>345</v>
      </c>
      <c r="G451" s="169" t="s">
        <v>321</v>
      </c>
      <c r="H451" s="169" t="s">
        <v>1030</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978</v>
      </c>
      <c r="B452" s="204" t="str">
        <f>VLOOKUP(A452,Adr!A:B,2,FALSE)</f>
        <v>Slovenský zväz vzpierania</v>
      </c>
      <c r="C452" s="185" t="s">
        <v>1181</v>
      </c>
      <c r="D452" s="287">
        <v>280274</v>
      </c>
      <c r="E452" s="230">
        <v>0</v>
      </c>
      <c r="F452" s="166" t="s">
        <v>339</v>
      </c>
      <c r="G452" s="169" t="s">
        <v>319</v>
      </c>
      <c r="H452" s="169" t="s">
        <v>1030</v>
      </c>
      <c r="I452" s="192" t="str">
        <f t="shared" si="45"/>
        <v>31796079a</v>
      </c>
      <c r="J452" s="167" t="str">
        <f t="shared" si="46"/>
        <v>31796079026 02</v>
      </c>
      <c r="K452" s="5" t="s">
        <v>1182</v>
      </c>
      <c r="L452" s="167" t="str">
        <f t="shared" si="47"/>
        <v>31796079026 02B</v>
      </c>
      <c r="M452" s="5" t="str">
        <f t="shared" si="48"/>
        <v>Slovenský zväz vzpieraniaaBvzpieranie - bežné transfery</v>
      </c>
      <c r="N452" s="3" t="str">
        <f t="shared" si="49"/>
        <v>31796079aB</v>
      </c>
    </row>
    <row r="453" spans="1:14" x14ac:dyDescent="0.2">
      <c r="A453" s="198" t="s">
        <v>2017</v>
      </c>
      <c r="B453" s="204" t="str">
        <f>VLOOKUP(A453,Adr!A:B,2,FALSE)</f>
        <v>Sokolská únia Slovenska</v>
      </c>
      <c r="C453" s="169" t="s">
        <v>2229</v>
      </c>
      <c r="D453" s="288">
        <v>17000</v>
      </c>
      <c r="E453" s="173">
        <v>0</v>
      </c>
      <c r="F453" s="166" t="s">
        <v>349</v>
      </c>
      <c r="G453" s="169" t="s">
        <v>317</v>
      </c>
      <c r="H453" s="169" t="s">
        <v>1030</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2717</v>
      </c>
      <c r="B454" s="204" t="str">
        <f>VLOOKUP(A454,Adr!A:B,2,FALSE)</f>
        <v>SPARTAK MYJAVA a. s.</v>
      </c>
      <c r="C454" s="196" t="s">
        <v>350</v>
      </c>
      <c r="D454" s="289">
        <v>10000</v>
      </c>
      <c r="E454" s="230">
        <v>0</v>
      </c>
      <c r="F454" s="166" t="s">
        <v>349</v>
      </c>
      <c r="G454" s="169" t="s">
        <v>317</v>
      </c>
      <c r="H454" s="169" t="s">
        <v>1030</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2728</v>
      </c>
      <c r="B455" s="204" t="str">
        <f>VLOOKUP(A455,Adr!A:B,2,FALSE)</f>
        <v>SPEEDWAY CLUB ŽARNOVICA</v>
      </c>
      <c r="C455" s="169" t="s">
        <v>350</v>
      </c>
      <c r="D455" s="172">
        <v>20000</v>
      </c>
      <c r="E455" s="173">
        <v>0</v>
      </c>
      <c r="F455" s="166" t="s">
        <v>349</v>
      </c>
      <c r="G455" s="169" t="s">
        <v>321</v>
      </c>
      <c r="H455" s="169" t="s">
        <v>1053</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2737</v>
      </c>
      <c r="B456" s="204" t="str">
        <f>VLOOKUP(A456,Adr!A:B,2,FALSE)</f>
        <v>Spoločenstvo detí a mládeže (SDM) Domino</v>
      </c>
      <c r="C456" s="185" t="s">
        <v>2975</v>
      </c>
      <c r="D456" s="287">
        <v>2000</v>
      </c>
      <c r="E456" s="173">
        <v>0</v>
      </c>
      <c r="F456" s="166" t="s">
        <v>360</v>
      </c>
      <c r="G456" s="169" t="s">
        <v>317</v>
      </c>
      <c r="H456" s="169" t="s">
        <v>1030</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2744</v>
      </c>
      <c r="B457" s="204" t="str">
        <f>VLOOKUP(A457,Adr!A:B,2,FALSE)</f>
        <v>Sport club Okoč - Sokolec</v>
      </c>
      <c r="C457" s="197" t="s">
        <v>350</v>
      </c>
      <c r="D457" s="191">
        <v>2000</v>
      </c>
      <c r="E457" s="173">
        <v>0</v>
      </c>
      <c r="F457" s="166" t="s">
        <v>349</v>
      </c>
      <c r="G457" s="169" t="s">
        <v>321</v>
      </c>
      <c r="H457" s="169" t="s">
        <v>1030</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2036</v>
      </c>
      <c r="B458" s="204" t="str">
        <f>VLOOKUP(A458,Adr!A:B,2,FALSE)</f>
        <v>ST Relax</v>
      </c>
      <c r="C458" s="196" t="s">
        <v>2216</v>
      </c>
      <c r="D458" s="289">
        <v>2600</v>
      </c>
      <c r="E458" s="230">
        <v>0</v>
      </c>
      <c r="F458" s="166" t="s">
        <v>362</v>
      </c>
      <c r="G458" s="169" t="s">
        <v>321</v>
      </c>
      <c r="H458" s="169" t="s">
        <v>1030</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2236</v>
      </c>
      <c r="B459" s="204" t="str">
        <f>VLOOKUP(A459,Adr!A:B,2,FALSE)</f>
        <v>ŠK Hargašova Záhorská Bystrica</v>
      </c>
      <c r="C459" s="185" t="s">
        <v>2244</v>
      </c>
      <c r="D459" s="287">
        <v>10000</v>
      </c>
      <c r="E459" s="230">
        <v>0</v>
      </c>
      <c r="F459" s="166" t="s">
        <v>349</v>
      </c>
      <c r="G459" s="169" t="s">
        <v>321</v>
      </c>
      <c r="H459" s="169" t="s">
        <v>1030</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2752</v>
      </c>
      <c r="B460" s="204" t="str">
        <f>VLOOKUP(A460,Adr!A:B,2,FALSE)</f>
        <v>ŠK Hornets Košice – mládež o.z.</v>
      </c>
      <c r="C460" s="185" t="s">
        <v>2975</v>
      </c>
      <c r="D460" s="287">
        <v>5000</v>
      </c>
      <c r="E460" s="230">
        <v>0</v>
      </c>
      <c r="F460" s="166" t="s">
        <v>360</v>
      </c>
      <c r="G460" s="169" t="s">
        <v>317</v>
      </c>
      <c r="H460" s="169" t="s">
        <v>1030</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2759</v>
      </c>
      <c r="B461" s="204" t="str">
        <f>VLOOKUP(A461,Adr!A:B,2,FALSE)</f>
        <v>ŠK JUVENTA Bratislava</v>
      </c>
      <c r="C461" s="169" t="s">
        <v>2975</v>
      </c>
      <c r="D461" s="288">
        <v>5000</v>
      </c>
      <c r="E461" s="173">
        <v>0</v>
      </c>
      <c r="F461" s="166" t="s">
        <v>360</v>
      </c>
      <c r="G461" s="169" t="s">
        <v>317</v>
      </c>
      <c r="H461" s="169" t="s">
        <v>1030</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2766</v>
      </c>
      <c r="B462" s="204" t="str">
        <f>VLOOKUP(A462,Adr!A:B,2,FALSE)</f>
        <v>ŠK JUVENTA Žilina, o. z.</v>
      </c>
      <c r="C462" s="185" t="s">
        <v>2975</v>
      </c>
      <c r="D462" s="287">
        <v>4500</v>
      </c>
      <c r="E462" s="173">
        <v>0</v>
      </c>
      <c r="F462" s="166" t="s">
        <v>360</v>
      </c>
      <c r="G462" s="169" t="s">
        <v>317</v>
      </c>
      <c r="H462" s="169" t="s">
        <v>1030</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2773</v>
      </c>
      <c r="B463" s="204" t="str">
        <f>VLOOKUP(A463,Adr!A:B,2,FALSE)</f>
        <v>ŠK ZEMPLÍN MICHALOVCE - SILOVÝ TROJBOJ</v>
      </c>
      <c r="C463" s="197" t="s">
        <v>350</v>
      </c>
      <c r="D463" s="191">
        <v>7000</v>
      </c>
      <c r="E463" s="173">
        <v>0</v>
      </c>
      <c r="F463" s="166" t="s">
        <v>349</v>
      </c>
      <c r="G463" s="169" t="s">
        <v>321</v>
      </c>
      <c r="H463" s="169" t="s">
        <v>1030</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2778</v>
      </c>
      <c r="B464" s="204" t="str">
        <f>VLOOKUP(A464,Adr!A:B,2,FALSE)</f>
        <v>Školský športový klub Bernolákova 16 Košice</v>
      </c>
      <c r="C464" s="185" t="s">
        <v>350</v>
      </c>
      <c r="D464" s="287">
        <v>5000</v>
      </c>
      <c r="E464" s="173">
        <v>0</v>
      </c>
      <c r="F464" s="166" t="s">
        <v>349</v>
      </c>
      <c r="G464" s="169" t="s">
        <v>317</v>
      </c>
      <c r="H464" s="169" t="s">
        <v>1030</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1458</v>
      </c>
      <c r="B465" s="204" t="str">
        <f>VLOOKUP(A465,Adr!A:B,2,FALSE)</f>
        <v>Špeciálne olympiády Slovensko</v>
      </c>
      <c r="C465" s="169" t="s">
        <v>1466</v>
      </c>
      <c r="D465" s="288">
        <v>460344</v>
      </c>
      <c r="E465" s="230">
        <v>0</v>
      </c>
      <c r="F465" s="166" t="s">
        <v>343</v>
      </c>
      <c r="G465" s="169" t="s">
        <v>321</v>
      </c>
      <c r="H465" s="169" t="s">
        <v>1030</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2787</v>
      </c>
      <c r="B466" s="204" t="str">
        <f>VLOOKUP(A466,Adr!A:B,2,FALSE)</f>
        <v>Športový klub CENTRUM Svidník</v>
      </c>
      <c r="C466" s="197" t="s">
        <v>350</v>
      </c>
      <c r="D466" s="191">
        <v>42700</v>
      </c>
      <c r="E466" s="173">
        <v>0</v>
      </c>
      <c r="F466" s="166" t="s">
        <v>349</v>
      </c>
      <c r="G466" s="169" t="s">
        <v>321</v>
      </c>
      <c r="H466" s="169" t="s">
        <v>1030</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2797</v>
      </c>
      <c r="B467" s="204" t="str">
        <f>VLOOKUP(A467,Adr!A:B,2,FALSE)</f>
        <v>Športový klub CVČ Brusno pri ZŠ s MŠ Brusno</v>
      </c>
      <c r="C467" s="197" t="s">
        <v>350</v>
      </c>
      <c r="D467" s="191">
        <v>35000</v>
      </c>
      <c r="E467" s="173">
        <v>0</v>
      </c>
      <c r="F467" s="166" t="s">
        <v>349</v>
      </c>
      <c r="G467" s="169" t="s">
        <v>321</v>
      </c>
      <c r="H467" s="169" t="s">
        <v>1030</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2806</v>
      </c>
      <c r="B468" s="204" t="str">
        <f>VLOOKUP(A468,Adr!A:B,2,FALSE)</f>
        <v>Športový klub GrandSport</v>
      </c>
      <c r="C468" s="196" t="s">
        <v>2975</v>
      </c>
      <c r="D468" s="287">
        <v>5000</v>
      </c>
      <c r="E468" s="173">
        <v>0</v>
      </c>
      <c r="F468" s="166" t="s">
        <v>360</v>
      </c>
      <c r="G468" s="169" t="s">
        <v>317</v>
      </c>
      <c r="H468" s="169" t="s">
        <v>1030</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2814</v>
      </c>
      <c r="B469" s="204" t="str">
        <f>VLOOKUP(A469,Adr!A:B,2,FALSE)</f>
        <v>Športový klub HANGAIR o.z.</v>
      </c>
      <c r="C469" s="185" t="s">
        <v>2975</v>
      </c>
      <c r="D469" s="289">
        <v>5000</v>
      </c>
      <c r="E469" s="173">
        <v>0</v>
      </c>
      <c r="F469" s="166" t="s">
        <v>360</v>
      </c>
      <c r="G469" s="169" t="s">
        <v>317</v>
      </c>
      <c r="H469" s="169" t="s">
        <v>1030</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2822</v>
      </c>
      <c r="B470" s="204" t="str">
        <f>VLOOKUP(A470,Adr!A:B,2,FALSE)</f>
        <v>Športový klub Imet squash klub</v>
      </c>
      <c r="C470" s="196" t="s">
        <v>2975</v>
      </c>
      <c r="D470" s="287">
        <v>4800</v>
      </c>
      <c r="E470" s="230">
        <v>0</v>
      </c>
      <c r="F470" s="166" t="s">
        <v>360</v>
      </c>
      <c r="G470" s="169" t="s">
        <v>317</v>
      </c>
      <c r="H470" s="169" t="s">
        <v>1030</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2829</v>
      </c>
      <c r="B471" s="204" t="str">
        <f>VLOOKUP(A471,Adr!A:B,2,FALSE)</f>
        <v>Športový klub obce Tvrdošovce</v>
      </c>
      <c r="C471" s="169" t="s">
        <v>350</v>
      </c>
      <c r="D471" s="288">
        <v>2000</v>
      </c>
      <c r="E471" s="173">
        <v>0</v>
      </c>
      <c r="F471" s="166" t="s">
        <v>349</v>
      </c>
      <c r="G471" s="169" t="s">
        <v>317</v>
      </c>
      <c r="H471" s="169" t="s">
        <v>1030</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2042</v>
      </c>
      <c r="B472" s="204" t="str">
        <f>VLOOKUP(A472,Adr!A:B,2,FALSE)</f>
        <v>Športový klub polície - ILYO Taekwondo Košice</v>
      </c>
      <c r="C472" s="185" t="s">
        <v>2975</v>
      </c>
      <c r="D472" s="287">
        <v>5000</v>
      </c>
      <c r="E472" s="230">
        <v>0</v>
      </c>
      <c r="F472" s="166" t="s">
        <v>360</v>
      </c>
      <c r="G472" s="169" t="s">
        <v>317</v>
      </c>
      <c r="H472" s="169" t="s">
        <v>1030</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2042</v>
      </c>
      <c r="B473" s="204" t="str">
        <f>VLOOKUP(A473,Adr!A:B,2,FALSE)</f>
        <v>Športový klub polície - ILYO Taekwondo Košice</v>
      </c>
      <c r="C473" s="185" t="s">
        <v>2217</v>
      </c>
      <c r="D473" s="289">
        <v>7000</v>
      </c>
      <c r="E473" s="173">
        <v>0</v>
      </c>
      <c r="F473" s="166" t="s">
        <v>362</v>
      </c>
      <c r="G473" s="169" t="s">
        <v>321</v>
      </c>
      <c r="H473" s="169" t="s">
        <v>1030</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2838</v>
      </c>
      <c r="B474" s="204" t="str">
        <f>VLOOKUP(A474,Adr!A:B,2,FALSE)</f>
        <v>Športový klub Real team Trenčín, o.z.</v>
      </c>
      <c r="C474" s="169" t="s">
        <v>2975</v>
      </c>
      <c r="D474" s="288">
        <v>4800</v>
      </c>
      <c r="E474" s="173">
        <v>0</v>
      </c>
      <c r="F474" s="166" t="s">
        <v>360</v>
      </c>
      <c r="G474" s="169" t="s">
        <v>317</v>
      </c>
      <c r="H474" s="169" t="s">
        <v>1030</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2846</v>
      </c>
      <c r="B475" s="204" t="str">
        <f>VLOOKUP(A475,Adr!A:B,2,FALSE)</f>
        <v>Športový klub Strongman Poprad</v>
      </c>
      <c r="C475" s="169" t="s">
        <v>350</v>
      </c>
      <c r="D475" s="172">
        <v>5000</v>
      </c>
      <c r="E475" s="173">
        <v>0</v>
      </c>
      <c r="F475" s="166" t="s">
        <v>349</v>
      </c>
      <c r="G475" s="169" t="s">
        <v>321</v>
      </c>
      <c r="H475" s="169" t="s">
        <v>1030</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2049</v>
      </c>
      <c r="B476" s="204" t="str">
        <f>VLOOKUP(A476,Adr!A:B,2,FALSE)</f>
        <v>Športový klub ZEMPLÍN Michalovce - oddiel Judo, o.z.</v>
      </c>
      <c r="C476" s="185" t="s">
        <v>2975</v>
      </c>
      <c r="D476" s="287">
        <v>5000</v>
      </c>
      <c r="E476" s="230">
        <v>0</v>
      </c>
      <c r="F476" s="166" t="s">
        <v>360</v>
      </c>
      <c r="G476" s="169" t="s">
        <v>317</v>
      </c>
      <c r="H476" s="169" t="s">
        <v>1030</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2049</v>
      </c>
      <c r="B477" s="204" t="str">
        <f>VLOOKUP(A477,Adr!A:B,2,FALSE)</f>
        <v>Športový klub ZEMPLÍN Michalovce - oddiel Judo, o.z.</v>
      </c>
      <c r="C477" s="196" t="s">
        <v>2218</v>
      </c>
      <c r="D477" s="289">
        <v>4500</v>
      </c>
      <c r="E477" s="230">
        <v>0</v>
      </c>
      <c r="F477" s="166" t="s">
        <v>362</v>
      </c>
      <c r="G477" s="169" t="s">
        <v>321</v>
      </c>
      <c r="H477" s="169" t="s">
        <v>1030</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2853</v>
      </c>
      <c r="B478" s="204" t="str">
        <f>VLOOKUP(A478,Adr!A:B,2,FALSE)</f>
        <v>ŠŤASTNÉ DETSTVO</v>
      </c>
      <c r="C478" s="185" t="s">
        <v>350</v>
      </c>
      <c r="D478" s="187">
        <v>3000</v>
      </c>
      <c r="E478" s="230">
        <v>0</v>
      </c>
      <c r="F478" s="182" t="s">
        <v>349</v>
      </c>
      <c r="G478" s="185" t="s">
        <v>321</v>
      </c>
      <c r="H478" s="185" t="s">
        <v>1030</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2861</v>
      </c>
      <c r="B479" s="204" t="str">
        <f>VLOOKUP(A479,Adr!A:B,2,FALSE)</f>
        <v>Tajovský beh</v>
      </c>
      <c r="C479" s="196" t="s">
        <v>350</v>
      </c>
      <c r="D479" s="186">
        <v>15000</v>
      </c>
      <c r="E479" s="173">
        <v>0</v>
      </c>
      <c r="F479" s="166" t="s">
        <v>349</v>
      </c>
      <c r="G479" s="169" t="s">
        <v>321</v>
      </c>
      <c r="H479" s="169" t="s">
        <v>1030</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2056</v>
      </c>
      <c r="B480" s="204" t="str">
        <f>VLOOKUP(A480,Adr!A:B,2,FALSE)</f>
        <v>TANEČNÉ CENTRUM CHARIZMA</v>
      </c>
      <c r="C480" s="185" t="s">
        <v>2219</v>
      </c>
      <c r="D480" s="287">
        <v>4500</v>
      </c>
      <c r="E480" s="173">
        <v>0</v>
      </c>
      <c r="F480" s="166" t="s">
        <v>362</v>
      </c>
      <c r="G480" s="169" t="s">
        <v>321</v>
      </c>
      <c r="H480" s="169" t="s">
        <v>1030</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 x14ac:dyDescent="0.2">
      <c r="A481" s="202" t="s">
        <v>2065</v>
      </c>
      <c r="B481" s="204" t="str">
        <f>VLOOKUP(A481,Adr!A:B,2,FALSE)</f>
        <v>TANEČNO ŠPORTOVÝ KLUB M+M BRATISLAVA pri ZŠ Ostredková</v>
      </c>
      <c r="C481" s="190" t="s">
        <v>2220</v>
      </c>
      <c r="D481" s="288">
        <v>4500</v>
      </c>
      <c r="E481" s="230">
        <v>0</v>
      </c>
      <c r="F481" s="166" t="s">
        <v>362</v>
      </c>
      <c r="G481" s="169" t="s">
        <v>321</v>
      </c>
      <c r="H481" s="169" t="s">
        <v>1030</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2869</v>
      </c>
      <c r="B482" s="204" t="str">
        <f>VLOOKUP(A482,Adr!A:B,2,FALSE)</f>
        <v>Tanečný klub Jessy Vavrišovo</v>
      </c>
      <c r="C482" s="169" t="s">
        <v>2975</v>
      </c>
      <c r="D482" s="288">
        <v>3600</v>
      </c>
      <c r="E482" s="173">
        <v>0</v>
      </c>
      <c r="F482" s="166" t="s">
        <v>360</v>
      </c>
      <c r="G482" s="169" t="s">
        <v>317</v>
      </c>
      <c r="H482" s="169" t="s">
        <v>1030</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2878</v>
      </c>
      <c r="B483" s="204" t="str">
        <f>VLOOKUP(A483,Adr!A:B,2,FALSE)</f>
        <v>Tanečný klub JUMPING</v>
      </c>
      <c r="C483" s="185" t="s">
        <v>2975</v>
      </c>
      <c r="D483" s="287">
        <v>5000</v>
      </c>
      <c r="E483" s="173">
        <v>0</v>
      </c>
      <c r="F483" s="166" t="s">
        <v>360</v>
      </c>
      <c r="G483" s="169" t="s">
        <v>317</v>
      </c>
      <c r="H483" s="169" t="s">
        <v>1030</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2887</v>
      </c>
      <c r="B484" s="204" t="str">
        <f>VLOOKUP(A484,Adr!A:B,2,FALSE)</f>
        <v>Telovýchovná jednota - Športové kluby Krupina</v>
      </c>
      <c r="C484" s="196" t="s">
        <v>2975</v>
      </c>
      <c r="D484" s="289">
        <v>4180</v>
      </c>
      <c r="E484" s="230">
        <v>0</v>
      </c>
      <c r="F484" s="166" t="s">
        <v>360</v>
      </c>
      <c r="G484" s="169" t="s">
        <v>317</v>
      </c>
      <c r="H484" s="169" t="s">
        <v>1030</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2072</v>
      </c>
      <c r="B485" s="204" t="str">
        <f>VLOOKUP(A485,Adr!A:B,2,FALSE)</f>
        <v>Telovýchovná jednota DRUŽBA PIEŠŤANY</v>
      </c>
      <c r="C485" s="185" t="s">
        <v>2221</v>
      </c>
      <c r="D485" s="287">
        <v>10000</v>
      </c>
      <c r="E485" s="173">
        <v>0</v>
      </c>
      <c r="F485" s="166" t="s">
        <v>362</v>
      </c>
      <c r="G485" s="169" t="s">
        <v>321</v>
      </c>
      <c r="H485" s="169" t="s">
        <v>1030</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2896</v>
      </c>
      <c r="B486" s="204" t="str">
        <f>VLOOKUP(A486,Adr!A:B,2,FALSE)</f>
        <v>Telovýchovná jednota DUKLA Trenčín, o. z.</v>
      </c>
      <c r="C486" s="196" t="s">
        <v>350</v>
      </c>
      <c r="D486" s="186">
        <v>9000</v>
      </c>
      <c r="E486" s="173">
        <v>0</v>
      </c>
      <c r="F486" s="166" t="s">
        <v>349</v>
      </c>
      <c r="G486" s="169" t="s">
        <v>321</v>
      </c>
      <c r="H486" s="169" t="s">
        <v>1030</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2080</v>
      </c>
      <c r="B487" s="204" t="str">
        <f>VLOOKUP(A487,Adr!A:B,2,FALSE)</f>
        <v>Telovýchovná jednota Nižná</v>
      </c>
      <c r="C487" s="196" t="s">
        <v>2222</v>
      </c>
      <c r="D487" s="289">
        <v>8000</v>
      </c>
      <c r="E487" s="230">
        <v>0</v>
      </c>
      <c r="F487" s="166" t="s">
        <v>362</v>
      </c>
      <c r="G487" s="169" t="s">
        <v>321</v>
      </c>
      <c r="H487" s="169" t="s">
        <v>1030</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2090</v>
      </c>
      <c r="B488" s="204" t="str">
        <f>VLOOKUP(A488,Adr!A:B,2,FALSE)</f>
        <v>Telovýchovná jednota Nohejbalový klub Zalužice</v>
      </c>
      <c r="C488" s="196" t="s">
        <v>2223</v>
      </c>
      <c r="D488" s="288">
        <v>3105</v>
      </c>
      <c r="E488" s="173">
        <v>0</v>
      </c>
      <c r="F488" s="166" t="s">
        <v>362</v>
      </c>
      <c r="G488" s="169" t="s">
        <v>321</v>
      </c>
      <c r="H488" s="169" t="s">
        <v>1030</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2099</v>
      </c>
      <c r="B489" s="204" t="str">
        <f>VLOOKUP(A489,Adr!A:B,2,FALSE)</f>
        <v>Telovýchovná jednota Roháče Zuberec</v>
      </c>
      <c r="C489" s="196" t="s">
        <v>2224</v>
      </c>
      <c r="D489" s="289">
        <v>2600</v>
      </c>
      <c r="E489" s="230">
        <v>0</v>
      </c>
      <c r="F489" s="166" t="s">
        <v>362</v>
      </c>
      <c r="G489" s="169" t="s">
        <v>321</v>
      </c>
      <c r="H489" s="169" t="s">
        <v>1030</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2903</v>
      </c>
      <c r="B490" s="204" t="str">
        <f>VLOOKUP(A490,Adr!A:B,2,FALSE)</f>
        <v>Telovýchovná jednota Slávia Univerzity veterinárskeho lekárstva a farmácie v Košiciach</v>
      </c>
      <c r="C490" s="185" t="s">
        <v>350</v>
      </c>
      <c r="D490" s="187">
        <v>5000</v>
      </c>
      <c r="E490" s="173">
        <v>0</v>
      </c>
      <c r="F490" s="182" t="s">
        <v>349</v>
      </c>
      <c r="G490" s="185" t="s">
        <v>317</v>
      </c>
      <c r="H490" s="185" t="s">
        <v>1030</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2903</v>
      </c>
      <c r="B491" s="204" t="str">
        <f>VLOOKUP(A491,Adr!A:B,2,FALSE)</f>
        <v>Telovýchovná jednota Slávia Univerzity veterinárskeho lekárstva a farmácie v Košiciach</v>
      </c>
      <c r="C491" s="185" t="s">
        <v>350</v>
      </c>
      <c r="D491" s="187">
        <v>5000</v>
      </c>
      <c r="E491" s="173">
        <v>0</v>
      </c>
      <c r="F491" s="182" t="s">
        <v>349</v>
      </c>
      <c r="G491" s="169" t="s">
        <v>321</v>
      </c>
      <c r="H491" s="185" t="s">
        <v>1030</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2911</v>
      </c>
      <c r="B492" s="204" t="str">
        <f>VLOOKUP(A492,Adr!A:B,2,FALSE)</f>
        <v>Telovýchovná jednota Sokol Ilava</v>
      </c>
      <c r="C492" s="169" t="s">
        <v>2975</v>
      </c>
      <c r="D492" s="288">
        <v>4985</v>
      </c>
      <c r="E492" s="173">
        <v>0</v>
      </c>
      <c r="F492" s="166" t="s">
        <v>360</v>
      </c>
      <c r="G492" s="169" t="s">
        <v>317</v>
      </c>
      <c r="H492" s="169" t="s">
        <v>1030</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2109</v>
      </c>
      <c r="B493" s="204" t="str">
        <f>VLOOKUP(A493,Adr!A:B,2,FALSE)</f>
        <v>Telovýchovná jednota Športový klub Podbiel</v>
      </c>
      <c r="C493" s="197" t="s">
        <v>2225</v>
      </c>
      <c r="D493" s="290">
        <v>7000</v>
      </c>
      <c r="E493" s="173">
        <v>0</v>
      </c>
      <c r="F493" s="166" t="s">
        <v>362</v>
      </c>
      <c r="G493" s="169" t="s">
        <v>321</v>
      </c>
      <c r="H493" s="169" t="s">
        <v>1030</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2116</v>
      </c>
      <c r="B494" s="204" t="str">
        <f>VLOOKUP(A494,Adr!A:B,2,FALSE)</f>
        <v>Telovýchovná jednota Štart, sekcia nevidiacich a slabozrakých športovcov Slovenska 054 01 Levoča</v>
      </c>
      <c r="C494" s="185" t="s">
        <v>2226</v>
      </c>
      <c r="D494" s="287">
        <v>2600</v>
      </c>
      <c r="E494" s="230">
        <v>0</v>
      </c>
      <c r="F494" s="166" t="s">
        <v>362</v>
      </c>
      <c r="G494" s="169" t="s">
        <v>321</v>
      </c>
      <c r="H494" s="169" t="s">
        <v>1030</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2925</v>
      </c>
      <c r="B495" s="204" t="str">
        <f>VLOOKUP(A495,Adr!A:B,2,FALSE)</f>
        <v>Tenisový klub Hriňová</v>
      </c>
      <c r="C495" s="169" t="s">
        <v>2975</v>
      </c>
      <c r="D495" s="288">
        <v>2520</v>
      </c>
      <c r="E495" s="173">
        <v>0</v>
      </c>
      <c r="F495" s="166" t="s">
        <v>360</v>
      </c>
      <c r="G495" s="169" t="s">
        <v>317</v>
      </c>
      <c r="H495" s="169" t="s">
        <v>1030</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984</v>
      </c>
      <c r="B496" s="204" t="str">
        <f>VLOOKUP(A496,Adr!A:B,2,FALSE)</f>
        <v>Teqballová federácia Slovensko</v>
      </c>
      <c r="C496" s="185" t="s">
        <v>1183</v>
      </c>
      <c r="D496" s="287">
        <v>3239</v>
      </c>
      <c r="E496" s="173">
        <v>0</v>
      </c>
      <c r="F496" s="166" t="s">
        <v>339</v>
      </c>
      <c r="G496" s="169" t="s">
        <v>319</v>
      </c>
      <c r="H496" s="169" t="s">
        <v>1030</v>
      </c>
      <c r="I496" s="192" t="str">
        <f t="shared" si="50"/>
        <v>53007344a</v>
      </c>
      <c r="J496" s="167" t="str">
        <f t="shared" si="51"/>
        <v>53007344026 02</v>
      </c>
      <c r="K496" s="5" t="s">
        <v>1184</v>
      </c>
      <c r="L496" s="167" t="str">
        <f t="shared" si="52"/>
        <v>53007344026 02B</v>
      </c>
      <c r="M496" s="5" t="str">
        <f t="shared" si="53"/>
        <v>Teqballová federácia SlovenskoaBteqball - bežné transfery</v>
      </c>
      <c r="N496" s="3" t="str">
        <f t="shared" si="54"/>
        <v>53007344aB</v>
      </c>
    </row>
    <row r="497" spans="1:14" x14ac:dyDescent="0.2">
      <c r="A497" s="202" t="s">
        <v>2126</v>
      </c>
      <c r="B497" s="204" t="str">
        <f>VLOOKUP(A497,Adr!A:B,2,FALSE)</f>
        <v>Trinity Triathlon Team</v>
      </c>
      <c r="C497" s="196" t="s">
        <v>2227</v>
      </c>
      <c r="D497" s="289">
        <v>4050</v>
      </c>
      <c r="E497" s="173">
        <v>0</v>
      </c>
      <c r="F497" s="166" t="s">
        <v>362</v>
      </c>
      <c r="G497" s="169" t="s">
        <v>321</v>
      </c>
      <c r="H497" s="169" t="s">
        <v>1030</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2132</v>
      </c>
      <c r="B498" s="204" t="str">
        <f>VLOOKUP(A498,Adr!A:B,2,FALSE)</f>
        <v>University Spartacus</v>
      </c>
      <c r="C498" s="185" t="s">
        <v>2156</v>
      </c>
      <c r="D498" s="289">
        <v>25000</v>
      </c>
      <c r="E498" s="173">
        <v>0</v>
      </c>
      <c r="F498" s="166" t="s">
        <v>349</v>
      </c>
      <c r="G498" s="169" t="s">
        <v>321</v>
      </c>
      <c r="H498" s="169" t="s">
        <v>1030</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2935</v>
      </c>
      <c r="B499" s="204" t="str">
        <f>VLOOKUP(A499,Adr!A:B,2,FALSE)</f>
        <v>Volejbalový klub Rachmaninka Liptovský Mikuláš</v>
      </c>
      <c r="C499" s="196" t="s">
        <v>2975</v>
      </c>
      <c r="D499" s="289">
        <v>2211.3000000000002</v>
      </c>
      <c r="E499" s="230">
        <v>0</v>
      </c>
      <c r="F499" s="166" t="s">
        <v>360</v>
      </c>
      <c r="G499" s="169" t="s">
        <v>317</v>
      </c>
      <c r="H499" s="169" t="s">
        <v>1030</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2944</v>
      </c>
      <c r="B500" s="204" t="str">
        <f>VLOOKUP(A500,Adr!A:B,2,FALSE)</f>
        <v>Volejbalový klub Slávia UK Bratislava, o.z.</v>
      </c>
      <c r="C500" s="185" t="s">
        <v>2975</v>
      </c>
      <c r="D500" s="287">
        <v>4800</v>
      </c>
      <c r="E500" s="230">
        <v>0</v>
      </c>
      <c r="F500" s="166" t="s">
        <v>360</v>
      </c>
      <c r="G500" s="169" t="s">
        <v>317</v>
      </c>
      <c r="H500" s="169" t="s">
        <v>1030</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2951</v>
      </c>
      <c r="B501" s="204" t="str">
        <f>VLOOKUP(A501,Adr!A:B,2,FALSE)</f>
        <v>Volejbalový oddiel Hit Trnava</v>
      </c>
      <c r="C501" s="169" t="s">
        <v>2975</v>
      </c>
      <c r="D501" s="288">
        <v>4900</v>
      </c>
      <c r="E501" s="230">
        <v>0</v>
      </c>
      <c r="F501" s="166" t="s">
        <v>360</v>
      </c>
      <c r="G501" s="169" t="s">
        <v>317</v>
      </c>
      <c r="H501" s="169" t="s">
        <v>1030</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 x14ac:dyDescent="0.2">
      <c r="A502" s="198" t="s">
        <v>2138</v>
      </c>
      <c r="B502" s="204" t="str">
        <f>VLOOKUP(A502,Adr!A:B,2,FALSE)</f>
        <v>Zápasnícky klub Baník Prievidza, o. z.</v>
      </c>
      <c r="C502" s="196" t="s">
        <v>2228</v>
      </c>
      <c r="D502" s="287">
        <v>4450.5</v>
      </c>
      <c r="E502" s="230">
        <v>0</v>
      </c>
      <c r="F502" s="166" t="s">
        <v>362</v>
      </c>
      <c r="G502" s="169" t="s">
        <v>321</v>
      </c>
      <c r="H502" s="169" t="s">
        <v>1030</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2958</v>
      </c>
      <c r="B503" s="204" t="str">
        <f>VLOOKUP(A503,Adr!A:B,2,FALSE)</f>
        <v>Zápasnícky klub Dunajská Streda, o.z.</v>
      </c>
      <c r="C503" s="185" t="s">
        <v>2975</v>
      </c>
      <c r="D503" s="287">
        <v>4300</v>
      </c>
      <c r="E503" s="173">
        <v>0</v>
      </c>
      <c r="F503" s="166" t="s">
        <v>360</v>
      </c>
      <c r="G503" s="169" t="s">
        <v>317</v>
      </c>
      <c r="H503" s="169" t="s">
        <v>1030</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991</v>
      </c>
      <c r="B504" s="204" t="str">
        <f>VLOOKUP(A504,Adr!A:B,2,FALSE)</f>
        <v>Združenie šípkarských organizácií</v>
      </c>
      <c r="C504" s="185" t="s">
        <v>1185</v>
      </c>
      <c r="D504" s="287">
        <v>47188</v>
      </c>
      <c r="E504" s="230">
        <v>0</v>
      </c>
      <c r="F504" s="166" t="s">
        <v>339</v>
      </c>
      <c r="G504" s="169" t="s">
        <v>319</v>
      </c>
      <c r="H504" s="169" t="s">
        <v>1030</v>
      </c>
      <c r="I504" s="192" t="str">
        <f t="shared" si="50"/>
        <v>35538015a</v>
      </c>
      <c r="J504" s="167" t="str">
        <f t="shared" si="51"/>
        <v>35538015026 02</v>
      </c>
      <c r="K504" s="5" t="s">
        <v>1186</v>
      </c>
      <c r="L504" s="167" t="str">
        <f t="shared" si="52"/>
        <v>35538015026 02B</v>
      </c>
      <c r="M504" s="5" t="str">
        <f t="shared" si="53"/>
        <v>Združenie šípkarských organizáciíaBšípky - bežné transfery</v>
      </c>
      <c r="N504" s="3" t="str">
        <f t="shared" si="54"/>
        <v>35538015aB</v>
      </c>
    </row>
    <row r="505" spans="1:14" x14ac:dyDescent="0.2">
      <c r="A505" s="166" t="s">
        <v>997</v>
      </c>
      <c r="B505" s="204" t="str">
        <f>VLOOKUP(A505,Adr!A:B,2,FALSE)</f>
        <v>Zväz potápačov Slovenska</v>
      </c>
      <c r="C505" s="196" t="s">
        <v>1187</v>
      </c>
      <c r="D505" s="287">
        <v>58881</v>
      </c>
      <c r="E505" s="173">
        <v>0</v>
      </c>
      <c r="F505" s="166" t="s">
        <v>339</v>
      </c>
      <c r="G505" s="169" t="s">
        <v>319</v>
      </c>
      <c r="H505" s="169" t="s">
        <v>1030</v>
      </c>
      <c r="I505" s="192" t="str">
        <f t="shared" si="50"/>
        <v>00585319a</v>
      </c>
      <c r="J505" s="167" t="str">
        <f t="shared" si="51"/>
        <v>00585319026 02</v>
      </c>
      <c r="K505" s="5" t="s">
        <v>1188</v>
      </c>
      <c r="L505" s="167" t="str">
        <f t="shared" si="52"/>
        <v>00585319026 02B</v>
      </c>
      <c r="M505" s="5" t="str">
        <f t="shared" si="53"/>
        <v>Zväz potápačov SlovenskaaBpotápačské športy - bežné transfery</v>
      </c>
      <c r="N505" s="3" t="str">
        <f t="shared" si="54"/>
        <v>00585319aB</v>
      </c>
    </row>
    <row r="506" spans="1:14" x14ac:dyDescent="0.2">
      <c r="A506" s="202" t="s">
        <v>997</v>
      </c>
      <c r="B506" s="204" t="str">
        <f>VLOOKUP(A506,Adr!A:B,2,FALSE)</f>
        <v>Zväz potápačov Slovenska</v>
      </c>
      <c r="C506" s="197" t="s">
        <v>1657</v>
      </c>
      <c r="D506" s="290">
        <v>35000</v>
      </c>
      <c r="E506" s="230">
        <v>0</v>
      </c>
      <c r="F506" s="166" t="s">
        <v>345</v>
      </c>
      <c r="G506" s="169" t="s">
        <v>321</v>
      </c>
      <c r="H506" s="169" t="s">
        <v>1030</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1004</v>
      </c>
      <c r="B507" s="204" t="str">
        <f>VLOOKUP(A507,Adr!A:B,2,FALSE)</f>
        <v>Zväz slovenského kolieskového korčuľovania</v>
      </c>
      <c r="C507" s="196" t="s">
        <v>1189</v>
      </c>
      <c r="D507" s="289">
        <v>132661</v>
      </c>
      <c r="E507" s="230">
        <v>0</v>
      </c>
      <c r="F507" s="166" t="s">
        <v>339</v>
      </c>
      <c r="G507" s="169" t="s">
        <v>319</v>
      </c>
      <c r="H507" s="169" t="s">
        <v>1030</v>
      </c>
      <c r="I507" s="192" t="str">
        <f t="shared" si="50"/>
        <v>42132690a</v>
      </c>
      <c r="J507" s="167" t="str">
        <f t="shared" si="51"/>
        <v>42132690026 02</v>
      </c>
      <c r="K507" s="5" t="s">
        <v>1190</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1004</v>
      </c>
      <c r="B508" s="204" t="str">
        <f>VLOOKUP(A508,Adr!A:B,2,FALSE)</f>
        <v>Zväz slovenského kolieskového korčuľovania</v>
      </c>
      <c r="C508" s="196" t="s">
        <v>1658</v>
      </c>
      <c r="D508" s="289">
        <v>50000</v>
      </c>
      <c r="E508" s="173">
        <v>0</v>
      </c>
      <c r="F508" s="166" t="s">
        <v>345</v>
      </c>
      <c r="G508" s="169" t="s">
        <v>321</v>
      </c>
      <c r="H508" s="169" t="s">
        <v>1030</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1004</v>
      </c>
      <c r="B509" s="204" t="str">
        <f>VLOOKUP(A509,Adr!A:B,2,FALSE)</f>
        <v>Zväz slovenského kolieskového korčuľovania</v>
      </c>
      <c r="C509" s="196" t="s">
        <v>350</v>
      </c>
      <c r="D509" s="289">
        <v>5000</v>
      </c>
      <c r="E509" s="173">
        <v>0</v>
      </c>
      <c r="F509" s="166" t="s">
        <v>349</v>
      </c>
      <c r="G509" s="169" t="s">
        <v>321</v>
      </c>
      <c r="H509" s="169" t="s">
        <v>1030</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1011</v>
      </c>
      <c r="B510" s="204" t="str">
        <f>VLOOKUP(A510,Adr!A:B,2,FALSE)</f>
        <v>Zväz slovenského lyžovania</v>
      </c>
      <c r="C510" s="185" t="s">
        <v>1191</v>
      </c>
      <c r="D510" s="287">
        <v>1247284</v>
      </c>
      <c r="E510" s="173">
        <v>0</v>
      </c>
      <c r="F510" s="166" t="s">
        <v>339</v>
      </c>
      <c r="G510" s="169" t="s">
        <v>319</v>
      </c>
      <c r="H510" s="169" t="s">
        <v>1030</v>
      </c>
      <c r="I510" s="192" t="str">
        <f t="shared" si="50"/>
        <v>50671669a</v>
      </c>
      <c r="J510" s="167" t="str">
        <f t="shared" si="51"/>
        <v>50671669026 02</v>
      </c>
      <c r="K510" s="5" t="s">
        <v>1192</v>
      </c>
      <c r="L510" s="167" t="str">
        <f t="shared" si="52"/>
        <v>50671669026 02B</v>
      </c>
      <c r="M510" s="5" t="str">
        <f t="shared" si="53"/>
        <v>Zväz slovenského lyžovaniaaBlyžovanie - bežné transfery</v>
      </c>
      <c r="N510" s="3" t="str">
        <f t="shared" si="54"/>
        <v>50671669aB</v>
      </c>
    </row>
    <row r="511" spans="1:14" x14ac:dyDescent="0.2">
      <c r="A511" s="198" t="s">
        <v>1011</v>
      </c>
      <c r="B511" s="204" t="str">
        <f>VLOOKUP(A511,Adr!A:B,2,FALSE)</f>
        <v>Zväz slovenského lyžovania</v>
      </c>
      <c r="C511" s="185" t="s">
        <v>1477</v>
      </c>
      <c r="D511" s="287">
        <v>158846</v>
      </c>
      <c r="E511" s="230">
        <v>0</v>
      </c>
      <c r="F511" s="166" t="s">
        <v>343</v>
      </c>
      <c r="G511" s="169" t="s">
        <v>321</v>
      </c>
      <c r="H511" s="169" t="s">
        <v>1030</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1011</v>
      </c>
      <c r="B512" s="204" t="str">
        <f>VLOOKUP(A512,Adr!A:B,2,FALSE)</f>
        <v>Zväz slovenského lyžovania</v>
      </c>
      <c r="C512" s="185" t="s">
        <v>1659</v>
      </c>
      <c r="D512" s="287">
        <v>45000</v>
      </c>
      <c r="E512" s="173">
        <v>0</v>
      </c>
      <c r="F512" s="166" t="s">
        <v>345</v>
      </c>
      <c r="G512" s="169" t="s">
        <v>321</v>
      </c>
      <c r="H512" s="169" t="s">
        <v>1030</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1011</v>
      </c>
      <c r="B513" s="204" t="str">
        <f>VLOOKUP(A513,Adr!A:B,2,FALSE)</f>
        <v>Zväz slovenského lyžovania</v>
      </c>
      <c r="C513" s="196" t="s">
        <v>1660</v>
      </c>
      <c r="D513" s="289">
        <v>20000</v>
      </c>
      <c r="E513" s="230">
        <v>0</v>
      </c>
      <c r="F513" s="166" t="s">
        <v>345</v>
      </c>
      <c r="G513" s="169" t="s">
        <v>321</v>
      </c>
      <c r="H513" s="169" t="s">
        <v>1030</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1011</v>
      </c>
      <c r="B514" s="204" t="str">
        <f>VLOOKUP(A514,Adr!A:B,2,FALSE)</f>
        <v>Zväz slovenského lyžovania</v>
      </c>
      <c r="C514" s="196" t="s">
        <v>1664</v>
      </c>
      <c r="D514" s="289">
        <v>10000</v>
      </c>
      <c r="E514" s="173">
        <v>0</v>
      </c>
      <c r="F514" s="166" t="s">
        <v>345</v>
      </c>
      <c r="G514" s="169" t="s">
        <v>321</v>
      </c>
      <c r="H514" s="169" t="s">
        <v>1030</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1011</v>
      </c>
      <c r="B515" s="204" t="str">
        <f>VLOOKUP(A515,Adr!A:B,2,FALSE)</f>
        <v>Zväz slovenského lyžovania</v>
      </c>
      <c r="C515" s="185" t="s">
        <v>1661</v>
      </c>
      <c r="D515" s="287">
        <v>75000</v>
      </c>
      <c r="E515" s="230">
        <v>0</v>
      </c>
      <c r="F515" s="166" t="s">
        <v>345</v>
      </c>
      <c r="G515" s="169" t="s">
        <v>321</v>
      </c>
      <c r="H515" s="169" t="s">
        <v>1030</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1011</v>
      </c>
      <c r="B516" s="204" t="str">
        <f>VLOOKUP(A516,Adr!A:B,2,FALSE)</f>
        <v>Zväz slovenského lyžovania</v>
      </c>
      <c r="C516" s="169" t="s">
        <v>1662</v>
      </c>
      <c r="D516" s="288">
        <v>10000</v>
      </c>
      <c r="E516" s="173">
        <v>0</v>
      </c>
      <c r="F516" s="166" t="s">
        <v>345</v>
      </c>
      <c r="G516" s="169" t="s">
        <v>321</v>
      </c>
      <c r="H516" s="169" t="s">
        <v>1030</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1011</v>
      </c>
      <c r="B517" s="204" t="str">
        <f>VLOOKUP(A517,Adr!A:B,2,FALSE)</f>
        <v>Zväz slovenského lyžovania</v>
      </c>
      <c r="C517" s="196" t="s">
        <v>1663</v>
      </c>
      <c r="D517" s="289">
        <v>70000</v>
      </c>
      <c r="E517" s="230">
        <v>0</v>
      </c>
      <c r="F517" s="166" t="s">
        <v>345</v>
      </c>
      <c r="G517" s="169" t="s">
        <v>321</v>
      </c>
      <c r="H517" s="169" t="s">
        <v>1030</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2148</v>
      </c>
      <c r="B518" s="204" t="str">
        <f>VLOOKUP(A518,Adr!A:B,2,FALSE)</f>
        <v>ZVÄZ ŠPORTOVEJ KYNOLÓGIE SR</v>
      </c>
      <c r="C518" s="169" t="s">
        <v>2233</v>
      </c>
      <c r="D518" s="288">
        <v>15000</v>
      </c>
      <c r="E518" s="173">
        <v>0</v>
      </c>
      <c r="F518" s="166" t="s">
        <v>349</v>
      </c>
      <c r="G518" s="169" t="s">
        <v>321</v>
      </c>
      <c r="H518" s="169" t="s">
        <v>1030</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1026</v>
      </c>
      <c r="B1" s="2"/>
      <c r="C1" s="2" t="s">
        <v>336</v>
      </c>
      <c r="D1" s="2" t="s">
        <v>1193</v>
      </c>
      <c r="E1" s="2" t="s">
        <v>1194</v>
      </c>
      <c r="F1" s="2" t="s">
        <v>315</v>
      </c>
      <c r="G1" s="2" t="s">
        <v>1195</v>
      </c>
      <c r="H1" s="2"/>
      <c r="I1" s="2" t="s">
        <v>315</v>
      </c>
      <c r="J1" s="2" t="s">
        <v>1196</v>
      </c>
      <c r="K1" s="2"/>
      <c r="L1" s="2"/>
      <c r="M1" s="2"/>
      <c r="N1" s="2"/>
    </row>
    <row r="2" spans="1:14" x14ac:dyDescent="0.25">
      <c r="A2" t="s">
        <v>1197</v>
      </c>
      <c r="C2" t="s">
        <v>339</v>
      </c>
      <c r="D2" t="s">
        <v>1198</v>
      </c>
      <c r="E2">
        <v>1</v>
      </c>
      <c r="F2" t="s">
        <v>319</v>
      </c>
      <c r="G2" t="s">
        <v>1199</v>
      </c>
      <c r="I2" t="s">
        <v>317</v>
      </c>
      <c r="J2" t="s">
        <v>1200</v>
      </c>
    </row>
    <row r="3" spans="1:14" x14ac:dyDescent="0.25">
      <c r="A3" t="s">
        <v>1032</v>
      </c>
      <c r="C3" t="s">
        <v>341</v>
      </c>
      <c r="D3" t="s">
        <v>1201</v>
      </c>
      <c r="E3">
        <v>1</v>
      </c>
      <c r="F3" t="s">
        <v>319</v>
      </c>
      <c r="G3" t="s">
        <v>1199</v>
      </c>
      <c r="I3" t="s">
        <v>319</v>
      </c>
      <c r="J3" t="s">
        <v>320</v>
      </c>
    </row>
    <row r="4" spans="1:14" x14ac:dyDescent="0.25">
      <c r="A4" t="s">
        <v>1097</v>
      </c>
      <c r="C4" t="s">
        <v>343</v>
      </c>
      <c r="D4" t="s">
        <v>1202</v>
      </c>
      <c r="E4">
        <v>1</v>
      </c>
      <c r="F4" t="s">
        <v>319</v>
      </c>
      <c r="G4" t="s">
        <v>1199</v>
      </c>
      <c r="I4" t="s">
        <v>321</v>
      </c>
      <c r="J4" t="s">
        <v>322</v>
      </c>
    </row>
    <row r="5" spans="1:14" x14ac:dyDescent="0.25">
      <c r="A5" t="s">
        <v>1052</v>
      </c>
      <c r="C5" t="s">
        <v>345</v>
      </c>
      <c r="D5" t="s">
        <v>1203</v>
      </c>
      <c r="E5">
        <v>1</v>
      </c>
      <c r="F5" t="s">
        <v>319</v>
      </c>
      <c r="G5" t="s">
        <v>1199</v>
      </c>
      <c r="I5" t="s">
        <v>323</v>
      </c>
      <c r="J5" t="s">
        <v>324</v>
      </c>
    </row>
    <row r="6" spans="1:14" x14ac:dyDescent="0.25">
      <c r="A6" t="s">
        <v>1204</v>
      </c>
      <c r="C6" t="s">
        <v>347</v>
      </c>
      <c r="D6" t="s">
        <v>1205</v>
      </c>
      <c r="E6">
        <v>1</v>
      </c>
      <c r="F6" t="s">
        <v>319</v>
      </c>
      <c r="G6" t="s">
        <v>1199</v>
      </c>
      <c r="I6" t="s">
        <v>325</v>
      </c>
      <c r="J6" t="s">
        <v>1206</v>
      </c>
    </row>
    <row r="7" spans="1:14" x14ac:dyDescent="0.25">
      <c r="A7" t="s">
        <v>1207</v>
      </c>
      <c r="C7" t="s">
        <v>349</v>
      </c>
      <c r="D7" t="s">
        <v>1208</v>
      </c>
      <c r="E7">
        <v>2</v>
      </c>
      <c r="F7" t="s">
        <v>321</v>
      </c>
      <c r="G7" t="s">
        <v>1209</v>
      </c>
    </row>
    <row r="8" spans="1:14" x14ac:dyDescent="0.25">
      <c r="A8" t="s">
        <v>1061</v>
      </c>
      <c r="C8" t="s">
        <v>351</v>
      </c>
      <c r="D8" t="s">
        <v>1210</v>
      </c>
      <c r="E8">
        <v>3</v>
      </c>
      <c r="F8" t="s">
        <v>321</v>
      </c>
      <c r="G8" t="s">
        <v>1211</v>
      </c>
    </row>
    <row r="9" spans="1:14" x14ac:dyDescent="0.25">
      <c r="A9" t="s">
        <v>1212</v>
      </c>
      <c r="C9" t="s">
        <v>353</v>
      </c>
      <c r="D9" t="s">
        <v>1213</v>
      </c>
      <c r="E9">
        <v>3</v>
      </c>
      <c r="F9" t="s">
        <v>321</v>
      </c>
      <c r="G9" t="s">
        <v>1214</v>
      </c>
    </row>
    <row r="10" spans="1:14" x14ac:dyDescent="0.25">
      <c r="A10" t="s">
        <v>1136</v>
      </c>
      <c r="C10" t="s">
        <v>355</v>
      </c>
      <c r="D10" t="s">
        <v>1215</v>
      </c>
      <c r="E10">
        <v>4</v>
      </c>
      <c r="F10" t="s">
        <v>321</v>
      </c>
      <c r="G10" t="s">
        <v>1216</v>
      </c>
    </row>
    <row r="11" spans="1:14" x14ac:dyDescent="0.25">
      <c r="A11" t="s">
        <v>1138</v>
      </c>
      <c r="C11" t="s">
        <v>356</v>
      </c>
      <c r="D11" t="s">
        <v>1217</v>
      </c>
      <c r="E11">
        <v>4</v>
      </c>
      <c r="F11" t="s">
        <v>317</v>
      </c>
      <c r="G11" t="s">
        <v>1216</v>
      </c>
    </row>
    <row r="12" spans="1:14" x14ac:dyDescent="0.25">
      <c r="A12" t="s">
        <v>1099</v>
      </c>
      <c r="C12" t="s">
        <v>358</v>
      </c>
      <c r="D12" t="s">
        <v>1218</v>
      </c>
      <c r="E12">
        <v>4</v>
      </c>
      <c r="F12" t="s">
        <v>317</v>
      </c>
      <c r="G12" t="s">
        <v>1216</v>
      </c>
    </row>
    <row r="13" spans="1:14" x14ac:dyDescent="0.25">
      <c r="A13" t="s">
        <v>1140</v>
      </c>
      <c r="C13" t="s">
        <v>360</v>
      </c>
      <c r="D13" t="s">
        <v>1219</v>
      </c>
      <c r="E13">
        <v>4</v>
      </c>
      <c r="F13" t="s">
        <v>325</v>
      </c>
      <c r="G13" t="s">
        <v>1216</v>
      </c>
    </row>
    <row r="14" spans="1:14" x14ac:dyDescent="0.25">
      <c r="A14" t="s">
        <v>1034</v>
      </c>
      <c r="C14" t="s">
        <v>362</v>
      </c>
      <c r="D14" t="s">
        <v>1220</v>
      </c>
      <c r="E14">
        <v>4</v>
      </c>
      <c r="F14" t="s">
        <v>321</v>
      </c>
      <c r="G14" t="s">
        <v>1216</v>
      </c>
    </row>
    <row r="15" spans="1:14" x14ac:dyDescent="0.25">
      <c r="A15" t="s">
        <v>1036</v>
      </c>
      <c r="C15" t="s">
        <v>364</v>
      </c>
    </row>
    <row r="16" spans="1:14" x14ac:dyDescent="0.25">
      <c r="A16" t="s">
        <v>1101</v>
      </c>
      <c r="C16" t="s">
        <v>365</v>
      </c>
    </row>
    <row r="17" spans="1:3" x14ac:dyDescent="0.25">
      <c r="A17" t="s">
        <v>1063</v>
      </c>
      <c r="C17" t="s">
        <v>366</v>
      </c>
    </row>
    <row r="18" spans="1:3" x14ac:dyDescent="0.25">
      <c r="A18" t="s">
        <v>1103</v>
      </c>
      <c r="C18" t="s">
        <v>367</v>
      </c>
    </row>
    <row r="19" spans="1:3" x14ac:dyDescent="0.25">
      <c r="A19" t="s">
        <v>1105</v>
      </c>
      <c r="C19" t="s">
        <v>368</v>
      </c>
    </row>
    <row r="20" spans="1:3" x14ac:dyDescent="0.25">
      <c r="A20" t="s">
        <v>1142</v>
      </c>
      <c r="C20" t="s">
        <v>1221</v>
      </c>
    </row>
    <row r="21" spans="1:3" x14ac:dyDescent="0.25">
      <c r="A21" t="s">
        <v>1222</v>
      </c>
      <c r="C21" t="s">
        <v>1223</v>
      </c>
    </row>
    <row r="22" spans="1:3" x14ac:dyDescent="0.25">
      <c r="A22" t="s">
        <v>1224</v>
      </c>
      <c r="C22" t="s">
        <v>1225</v>
      </c>
    </row>
    <row r="23" spans="1:3" x14ac:dyDescent="0.25">
      <c r="A23" t="s">
        <v>1144</v>
      </c>
      <c r="C23" t="s">
        <v>1226</v>
      </c>
    </row>
    <row r="24" spans="1:3" x14ac:dyDescent="0.25">
      <c r="A24" t="s">
        <v>1227</v>
      </c>
      <c r="C24" t="s">
        <v>1228</v>
      </c>
    </row>
    <row r="25" spans="1:3" x14ac:dyDescent="0.25">
      <c r="A25" t="s">
        <v>1146</v>
      </c>
      <c r="C25" t="s">
        <v>1229</v>
      </c>
    </row>
    <row r="26" spans="1:3" x14ac:dyDescent="0.25">
      <c r="A26" t="s">
        <v>1107</v>
      </c>
      <c r="C26" t="s">
        <v>1230</v>
      </c>
    </row>
    <row r="27" spans="1:3" x14ac:dyDescent="0.25">
      <c r="A27" t="s">
        <v>1048</v>
      </c>
      <c r="C27" t="s">
        <v>1231</v>
      </c>
    </row>
    <row r="28" spans="1:3" x14ac:dyDescent="0.25">
      <c r="A28" t="s">
        <v>1067</v>
      </c>
    </row>
    <row r="29" spans="1:3" x14ac:dyDescent="0.25">
      <c r="A29" t="s">
        <v>1069</v>
      </c>
    </row>
    <row r="30" spans="1:3" x14ac:dyDescent="0.25">
      <c r="A30" t="s">
        <v>1148</v>
      </c>
    </row>
    <row r="31" spans="1:3" x14ac:dyDescent="0.25">
      <c r="A31" t="s">
        <v>1109</v>
      </c>
    </row>
    <row r="32" spans="1:3" x14ac:dyDescent="0.25">
      <c r="A32" t="s">
        <v>1150</v>
      </c>
    </row>
    <row r="33" spans="1:1" x14ac:dyDescent="0.25">
      <c r="A33" t="s">
        <v>1073</v>
      </c>
    </row>
    <row r="34" spans="1:1" x14ac:dyDescent="0.25">
      <c r="A34" t="s">
        <v>1152</v>
      </c>
    </row>
    <row r="35" spans="1:1" x14ac:dyDescent="0.25">
      <c r="A35" t="s">
        <v>1172</v>
      </c>
    </row>
    <row r="36" spans="1:1" x14ac:dyDescent="0.25">
      <c r="A36" t="s">
        <v>1075</v>
      </c>
    </row>
    <row r="37" spans="1:1" x14ac:dyDescent="0.25">
      <c r="A37" t="s">
        <v>1154</v>
      </c>
    </row>
    <row r="38" spans="1:1" x14ac:dyDescent="0.25">
      <c r="A38" t="s">
        <v>1232</v>
      </c>
    </row>
    <row r="39" spans="1:1" x14ac:dyDescent="0.25">
      <c r="A39" t="s">
        <v>1156</v>
      </c>
    </row>
    <row r="40" spans="1:1" x14ac:dyDescent="0.25">
      <c r="A40" t="s">
        <v>1190</v>
      </c>
    </row>
    <row r="41" spans="1:1" x14ac:dyDescent="0.25">
      <c r="A41" t="s">
        <v>1050</v>
      </c>
    </row>
    <row r="42" spans="1:1" x14ac:dyDescent="0.25">
      <c r="A42" t="s">
        <v>1113</v>
      </c>
    </row>
    <row r="43" spans="1:1" x14ac:dyDescent="0.25">
      <c r="A43" t="s">
        <v>1233</v>
      </c>
    </row>
    <row r="44" spans="1:1" x14ac:dyDescent="0.25">
      <c r="A44" t="s">
        <v>1234</v>
      </c>
    </row>
    <row r="45" spans="1:1" x14ac:dyDescent="0.25">
      <c r="A45" t="s">
        <v>1235</v>
      </c>
    </row>
    <row r="46" spans="1:1" x14ac:dyDescent="0.25">
      <c r="A46" t="s">
        <v>1158</v>
      </c>
    </row>
    <row r="47" spans="1:1" x14ac:dyDescent="0.25">
      <c r="A47" t="s">
        <v>1077</v>
      </c>
    </row>
    <row r="48" spans="1:1" x14ac:dyDescent="0.25">
      <c r="A48" t="s">
        <v>1117</v>
      </c>
    </row>
    <row r="49" spans="1:1" x14ac:dyDescent="0.25">
      <c r="A49" t="s">
        <v>1115</v>
      </c>
    </row>
    <row r="50" spans="1:1" x14ac:dyDescent="0.25">
      <c r="A50" t="s">
        <v>1192</v>
      </c>
    </row>
    <row r="51" spans="1:1" x14ac:dyDescent="0.25">
      <c r="A51" t="s">
        <v>1160</v>
      </c>
    </row>
    <row r="52" spans="1:1" x14ac:dyDescent="0.25">
      <c r="A52" t="s">
        <v>1079</v>
      </c>
    </row>
    <row r="53" spans="1:1" x14ac:dyDescent="0.25">
      <c r="A53" t="s">
        <v>1236</v>
      </c>
    </row>
    <row r="54" spans="1:1" x14ac:dyDescent="0.25">
      <c r="A54" t="s">
        <v>1162</v>
      </c>
    </row>
    <row r="55" spans="1:1" x14ac:dyDescent="0.25">
      <c r="A55" t="s">
        <v>1237</v>
      </c>
    </row>
    <row r="56" spans="1:1" x14ac:dyDescent="0.25">
      <c r="A56" t="s">
        <v>1083</v>
      </c>
    </row>
    <row r="57" spans="1:1" x14ac:dyDescent="0.25">
      <c r="A57" t="s">
        <v>1238</v>
      </c>
    </row>
    <row r="58" spans="1:1" x14ac:dyDescent="0.25">
      <c r="A58" t="s">
        <v>1188</v>
      </c>
    </row>
    <row r="59" spans="1:1" x14ac:dyDescent="0.25">
      <c r="A59" t="s">
        <v>1239</v>
      </c>
    </row>
    <row r="60" spans="1:1" x14ac:dyDescent="0.25">
      <c r="A60" t="s">
        <v>1164</v>
      </c>
    </row>
    <row r="61" spans="1:1" x14ac:dyDescent="0.25">
      <c r="A61" t="s">
        <v>1240</v>
      </c>
    </row>
    <row r="62" spans="1:1" x14ac:dyDescent="0.25">
      <c r="A62" t="s">
        <v>1166</v>
      </c>
    </row>
    <row r="63" spans="1:1" x14ac:dyDescent="0.25">
      <c r="A63" t="s">
        <v>1241</v>
      </c>
    </row>
    <row r="64" spans="1:1" x14ac:dyDescent="0.25">
      <c r="A64" t="s">
        <v>1085</v>
      </c>
    </row>
    <row r="65" spans="1:1" x14ac:dyDescent="0.25">
      <c r="A65" t="s">
        <v>1168</v>
      </c>
    </row>
    <row r="66" spans="1:1" x14ac:dyDescent="0.25">
      <c r="A66" t="s">
        <v>1120</v>
      </c>
    </row>
    <row r="67" spans="1:1" x14ac:dyDescent="0.25">
      <c r="A67" t="s">
        <v>1242</v>
      </c>
    </row>
    <row r="68" spans="1:1" x14ac:dyDescent="0.25">
      <c r="A68" t="s">
        <v>1170</v>
      </c>
    </row>
    <row r="69" spans="1:1" x14ac:dyDescent="0.25">
      <c r="A69" t="s">
        <v>1243</v>
      </c>
    </row>
    <row r="70" spans="1:1" x14ac:dyDescent="0.25">
      <c r="A70" t="s">
        <v>1244</v>
      </c>
    </row>
    <row r="71" spans="1:1" x14ac:dyDescent="0.25">
      <c r="A71" t="s">
        <v>1044</v>
      </c>
    </row>
    <row r="72" spans="1:1" x14ac:dyDescent="0.25">
      <c r="A72" t="s">
        <v>1087</v>
      </c>
    </row>
    <row r="73" spans="1:1" x14ac:dyDescent="0.25">
      <c r="A73" t="s">
        <v>1245</v>
      </c>
    </row>
    <row r="74" spans="1:1" x14ac:dyDescent="0.25">
      <c r="A74" t="s">
        <v>1089</v>
      </c>
    </row>
    <row r="75" spans="1:1" x14ac:dyDescent="0.25">
      <c r="A75" t="s">
        <v>1091</v>
      </c>
    </row>
    <row r="76" spans="1:1" x14ac:dyDescent="0.25">
      <c r="A76" t="s">
        <v>1122</v>
      </c>
    </row>
    <row r="77" spans="1:1" x14ac:dyDescent="0.25">
      <c r="A77" t="s">
        <v>1124</v>
      </c>
    </row>
    <row r="78" spans="1:1" x14ac:dyDescent="0.25">
      <c r="A78" t="s">
        <v>1246</v>
      </c>
    </row>
    <row r="79" spans="1:1" x14ac:dyDescent="0.25">
      <c r="A79" t="s">
        <v>1247</v>
      </c>
    </row>
    <row r="80" spans="1:1" x14ac:dyDescent="0.25">
      <c r="A80" t="s">
        <v>1126</v>
      </c>
    </row>
    <row r="81" spans="1:1" x14ac:dyDescent="0.25">
      <c r="A81" t="s">
        <v>1128</v>
      </c>
    </row>
    <row r="82" spans="1:1" x14ac:dyDescent="0.25">
      <c r="A82" t="s">
        <v>1186</v>
      </c>
    </row>
    <row r="83" spans="1:1" x14ac:dyDescent="0.25">
      <c r="A83" t="s">
        <v>1248</v>
      </c>
    </row>
    <row r="84" spans="1:1" x14ac:dyDescent="0.25">
      <c r="A84" t="s">
        <v>1174</v>
      </c>
    </row>
    <row r="85" spans="1:1" x14ac:dyDescent="0.25">
      <c r="A85" t="s">
        <v>1046</v>
      </c>
    </row>
    <row r="86" spans="1:1" x14ac:dyDescent="0.25">
      <c r="A86" t="s">
        <v>1057</v>
      </c>
    </row>
    <row r="87" spans="1:1" x14ac:dyDescent="0.25">
      <c r="A87" t="s">
        <v>1176</v>
      </c>
    </row>
    <row r="88" spans="1:1" x14ac:dyDescent="0.25">
      <c r="A88" t="s">
        <v>1130</v>
      </c>
    </row>
    <row r="89" spans="1:1" x14ac:dyDescent="0.25">
      <c r="A89" t="s">
        <v>1081</v>
      </c>
    </row>
    <row r="90" spans="1:1" x14ac:dyDescent="0.25">
      <c r="A90" t="s">
        <v>1093</v>
      </c>
    </row>
    <row r="91" spans="1:1" x14ac:dyDescent="0.25">
      <c r="A91" t="s">
        <v>1132</v>
      </c>
    </row>
    <row r="92" spans="1:1" x14ac:dyDescent="0.25">
      <c r="A92" t="s">
        <v>1178</v>
      </c>
    </row>
    <row r="93" spans="1:1" x14ac:dyDescent="0.25">
      <c r="A93" t="s">
        <v>1249</v>
      </c>
    </row>
    <row r="94" spans="1:1" x14ac:dyDescent="0.25">
      <c r="A94" t="s">
        <v>1180</v>
      </c>
    </row>
    <row r="95" spans="1:1" x14ac:dyDescent="0.25">
      <c r="A95" t="s">
        <v>1095</v>
      </c>
    </row>
    <row r="96" spans="1:1" x14ac:dyDescent="0.25">
      <c r="A96" t="s">
        <v>1182</v>
      </c>
    </row>
    <row r="97" spans="1:1" x14ac:dyDescent="0.25">
      <c r="A97" t="s">
        <v>1038</v>
      </c>
    </row>
    <row r="98" spans="1:1" x14ac:dyDescent="0.25">
      <c r="A98" t="s">
        <v>1134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82" t="str">
        <f>Spolu!C3&amp;", "&amp;Spolu!C6</f>
        <v>Slovenský atletický zväz, Olympijské námestie 14290/1, Bratislava, 831 04</v>
      </c>
      <c r="B1" s="382"/>
      <c r="C1" s="382"/>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3" t="s">
        <v>1250</v>
      </c>
      <c r="F3" s="384"/>
      <c r="N3" s="137" t="str">
        <f t="shared" si="0"/>
        <v>c - príspevok Slovenskému paralympijskému výboru</v>
      </c>
      <c r="O3" s="137" t="s">
        <v>343</v>
      </c>
      <c r="P3" s="137" t="s">
        <v>344</v>
      </c>
    </row>
    <row r="4" spans="1:16" ht="45.75" customHeight="1" x14ac:dyDescent="0.25">
      <c r="E4" s="384"/>
      <c r="F4" s="384"/>
      <c r="N4" s="137" t="str">
        <f t="shared" si="0"/>
        <v>d - príspevok športovcom top tímu</v>
      </c>
      <c r="O4" s="137" t="s">
        <v>345</v>
      </c>
      <c r="P4" s="137" t="s">
        <v>346</v>
      </c>
    </row>
    <row r="5" spans="1:16" ht="30.75" customHeight="1" x14ac:dyDescent="0.25">
      <c r="C5" s="138" t="s">
        <v>1251</v>
      </c>
      <c r="N5" s="137" t="str">
        <f t="shared" si="0"/>
        <v>e - rozvoj športov, ktoré nie sú uznanými podľa zákona č. 440/2015 Z. z.</v>
      </c>
      <c r="O5" s="137" t="s">
        <v>347</v>
      </c>
      <c r="P5" s="137" t="s">
        <v>352</v>
      </c>
    </row>
    <row r="6" spans="1:16" ht="31" x14ac:dyDescent="0.25">
      <c r="C6" s="138" t="s">
        <v>1252</v>
      </c>
      <c r="E6" s="140" t="s">
        <v>1253</v>
      </c>
      <c r="F6" s="149"/>
      <c r="N6" s="137" t="str">
        <f t="shared" si="0"/>
        <v>f - organizovanie významných a tradičných športových podujatí na území SR v roku 2020</v>
      </c>
      <c r="O6" s="137" t="s">
        <v>349</v>
      </c>
      <c r="P6" s="137" t="s">
        <v>1254</v>
      </c>
    </row>
    <row r="7" spans="1:16" x14ac:dyDescent="0.25">
      <c r="C7" s="138" t="s">
        <v>1255</v>
      </c>
      <c r="E7" s="140" t="s">
        <v>1256</v>
      </c>
      <c r="F7" s="150"/>
      <c r="N7" s="137" t="str">
        <f t="shared" si="0"/>
        <v>g - projekty školského, univerzitného športu a športu pre všetkých</v>
      </c>
      <c r="O7" s="137" t="s">
        <v>351</v>
      </c>
      <c r="P7" s="137" t="s">
        <v>1257</v>
      </c>
    </row>
    <row r="8" spans="1:16" x14ac:dyDescent="0.25">
      <c r="C8" s="138" t="s">
        <v>1668</v>
      </c>
      <c r="E8" s="140" t="s">
        <v>1258</v>
      </c>
      <c r="F8" s="151"/>
      <c r="N8" s="137" t="str">
        <f t="shared" si="0"/>
        <v>h - podpora a rozvoj turistických a cykloturistických trás</v>
      </c>
      <c r="O8" s="137" t="s">
        <v>353</v>
      </c>
      <c r="P8" s="137" t="s">
        <v>354</v>
      </c>
    </row>
    <row r="9" spans="1:16" x14ac:dyDescent="0.25">
      <c r="E9" s="140" t="s">
        <v>1259</v>
      </c>
      <c r="F9" s="149"/>
      <c r="N9" s="137" t="str">
        <f t="shared" si="0"/>
        <v>i - finančné odmeny športovcom za výsledky dosiahnuté v roku 2019 a trénerom mládeže za dosiahnuté výsledky ich športovcov v roku 2019 a za celoživotnú prácu s mládežou</v>
      </c>
      <c r="O9" s="137" t="s">
        <v>355</v>
      </c>
      <c r="P9" s="137" t="s">
        <v>1260</v>
      </c>
    </row>
    <row r="10" spans="1:16" x14ac:dyDescent="0.25">
      <c r="N10" s="137" t="str">
        <f t="shared" si="0"/>
        <v>j - projekty pre popularizáciu pohybových aktivít detí, mládeže a seniorov</v>
      </c>
      <c r="O10" s="137" t="s">
        <v>356</v>
      </c>
      <c r="P10" s="137" t="s">
        <v>1261</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5" t="s">
        <v>1262</v>
      </c>
      <c r="B12" s="385"/>
      <c r="C12" s="385"/>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1263</v>
      </c>
    </row>
    <row r="14" spans="1:16" ht="45" customHeight="1" x14ac:dyDescent="0.25">
      <c r="A14" s="386"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6"/>
      <c r="C14" s="386"/>
      <c r="F14" s="141"/>
      <c r="N14" s="137" t="str">
        <f t="shared" si="0"/>
        <v>n - organizovanie významnej súťaže podľa § 55 ods. 1 písm. b)</v>
      </c>
      <c r="O14" s="137" t="s">
        <v>364</v>
      </c>
      <c r="P14" s="137" t="s">
        <v>1264</v>
      </c>
    </row>
    <row r="15" spans="1:16" ht="32.15" customHeight="1" thickBot="1" x14ac:dyDescent="0.3">
      <c r="A15" s="139" t="s">
        <v>1265</v>
      </c>
      <c r="B15" s="387" t="s">
        <v>1266</v>
      </c>
      <c r="C15" s="388"/>
      <c r="N15" s="137" t="str">
        <f t="shared" si="0"/>
        <v>o - účasť na významnej súťaži podľa § 3 písm. h) druhého až štvrtého bodu Zákona o športe vrátane prípravy na túto súťaž</v>
      </c>
      <c r="O15" s="137" t="s">
        <v>365</v>
      </c>
      <c r="P15" s="137" t="s">
        <v>1267</v>
      </c>
    </row>
    <row r="16" spans="1:16" x14ac:dyDescent="0.25">
      <c r="A16" s="139" t="s">
        <v>1268</v>
      </c>
      <c r="B16" s="142">
        <f>F8</f>
        <v>0</v>
      </c>
      <c r="E16" s="145" t="s">
        <v>1269</v>
      </c>
      <c r="F16" s="146"/>
      <c r="N16" s="137" t="str">
        <f t="shared" si="0"/>
        <v>p - účasť na významnej súťaži podľa § 3 písm. h) prvého bodu Zákona o športe</v>
      </c>
      <c r="O16" s="137" t="s">
        <v>366</v>
      </c>
      <c r="P16" s="137" t="s">
        <v>1270</v>
      </c>
    </row>
    <row r="17" spans="1:16" x14ac:dyDescent="0.25">
      <c r="A17" s="139" t="s">
        <v>1271</v>
      </c>
      <c r="B17" s="254" t="s">
        <v>1272</v>
      </c>
      <c r="C17" s="194"/>
      <c r="E17" s="147"/>
      <c r="F17" s="282"/>
      <c r="N17" s="137" t="str">
        <f t="shared" si="0"/>
        <v xml:space="preserve">q - </v>
      </c>
      <c r="O17" s="137" t="s">
        <v>367</v>
      </c>
    </row>
    <row r="18" spans="1:16" x14ac:dyDescent="0.25">
      <c r="B18" s="193" t="s">
        <v>1273</v>
      </c>
      <c r="C18" s="142" t="str">
        <f>Spolu!C4</f>
        <v>36063835</v>
      </c>
      <c r="E18" s="147" t="s">
        <v>1274</v>
      </c>
      <c r="F18" s="282">
        <v>421947749446</v>
      </c>
      <c r="N18" s="137" t="str">
        <f t="shared" si="0"/>
        <v xml:space="preserve">r - </v>
      </c>
      <c r="O18" s="137" t="s">
        <v>368</v>
      </c>
    </row>
    <row r="19" spans="1:16" x14ac:dyDescent="0.25">
      <c r="E19" s="147" t="s">
        <v>1275</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81" t="s">
        <v>1276</v>
      </c>
      <c r="C22" s="381"/>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1277</v>
      </c>
    </row>
    <row r="29" spans="1:16" x14ac:dyDescent="0.25">
      <c r="N29" s="137" t="s">
        <v>1278</v>
      </c>
    </row>
    <row r="30" spans="1:16" x14ac:dyDescent="0.25">
      <c r="N30" s="137" t="s">
        <v>1279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2026-04-15T08:09:48Z</cp:lastPrinted>
  <dcterms:created xsi:type="dcterms:W3CDTF">2017-02-20T06:20:12Z</dcterms:created>
  <dcterms:modified xsi:type="dcterms:W3CDTF">2026-04-15T08:10:08Z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